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Bureau\marchés publics\27-05\"/>
    </mc:Choice>
  </mc:AlternateContent>
  <bookViews>
    <workbookView xWindow="0" yWindow="0" windowWidth="27870" windowHeight="12420" tabRatio="844"/>
  </bookViews>
  <sheets>
    <sheet name="Nota" sheetId="66" r:id="rId1"/>
    <sheet name="Pondération Administrative" sheetId="76" r:id="rId2"/>
    <sheet name="Mode emploi ponderation" sheetId="75" r:id="rId3"/>
    <sheet name="ponderation modele N°2" sheetId="77" r:id="rId4"/>
    <sheet name="critères qualitatifs" sheetId="79" r:id="rId5"/>
    <sheet name="Formats-formules" sheetId="78" r:id="rId6"/>
  </sheets>
  <definedNames>
    <definedName name="_xlnm._FilterDatabase" localSheetId="0" hidden="1">Nota!#REF!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3" i="79" l="1"/>
  <c r="F43" i="79" s="1"/>
  <c r="I42" i="79"/>
  <c r="D37" i="79" s="1"/>
  <c r="B39" i="79"/>
  <c r="B40" i="79" s="1"/>
  <c r="D39" i="79" s="1"/>
  <c r="D40" i="79" s="1"/>
  <c r="I32" i="79"/>
  <c r="G32" i="79"/>
  <c r="E32" i="79"/>
  <c r="C32" i="79"/>
  <c r="C31" i="79"/>
  <c r="I24" i="79"/>
  <c r="G24" i="79"/>
  <c r="E24" i="79"/>
  <c r="C24" i="79"/>
  <c r="C23" i="79"/>
  <c r="E44" i="79" l="1"/>
  <c r="G43" i="79"/>
  <c r="F44" i="79"/>
  <c r="E40" i="79"/>
  <c r="G39" i="79"/>
  <c r="G44" i="79" l="1"/>
  <c r="H43" i="79"/>
  <c r="G40" i="79"/>
  <c r="H40" i="79" s="1"/>
  <c r="H39" i="79"/>
  <c r="H44" i="79" l="1"/>
  <c r="I43" i="79"/>
  <c r="J43" i="79" l="1"/>
  <c r="J44" i="79" s="1"/>
  <c r="I44" i="79"/>
  <c r="V17" i="78" l="1"/>
  <c r="U17" i="78"/>
  <c r="T17" i="78"/>
  <c r="S17" i="78"/>
  <c r="E17" i="78"/>
  <c r="V16" i="78"/>
  <c r="U16" i="78"/>
  <c r="T16" i="78"/>
  <c r="S16" i="78"/>
  <c r="E16" i="78"/>
  <c r="V15" i="78"/>
  <c r="U15" i="78"/>
  <c r="T15" i="78"/>
  <c r="S15" i="78"/>
  <c r="E15" i="78"/>
  <c r="Q1" i="78"/>
  <c r="P1" i="78"/>
  <c r="O1" i="78"/>
  <c r="N1" i="78"/>
  <c r="M1" i="78"/>
  <c r="L1" i="78"/>
  <c r="K1" i="78"/>
  <c r="J1" i="78"/>
  <c r="I1" i="78"/>
  <c r="H1" i="78"/>
  <c r="G1" i="78"/>
  <c r="F1" i="78"/>
  <c r="E1" i="78"/>
  <c r="D1" i="78"/>
  <c r="C1" i="78"/>
  <c r="B1" i="78"/>
  <c r="A1" i="78"/>
  <c r="X15" i="78" l="1"/>
  <c r="C15" i="78" s="1"/>
  <c r="P15" i="78" s="1"/>
  <c r="W16" i="78"/>
  <c r="D16" i="78" s="1"/>
  <c r="W15" i="78"/>
  <c r="D15" i="78" s="1"/>
  <c r="X16" i="78"/>
  <c r="C16" i="78" s="1"/>
  <c r="J16" i="78" s="1"/>
  <c r="X17" i="78"/>
  <c r="C17" i="78" s="1"/>
  <c r="P17" i="78" s="1"/>
  <c r="AC17" i="78" s="1"/>
  <c r="W17" i="78"/>
  <c r="D17" i="78" s="1"/>
  <c r="M16" i="78" l="1"/>
  <c r="J15" i="78"/>
  <c r="G16" i="78"/>
  <c r="Z16" i="78" s="1"/>
  <c r="M15" i="78"/>
  <c r="G15" i="78"/>
  <c r="Z15" i="78" s="1"/>
  <c r="G17" i="78"/>
  <c r="Z17" i="78" s="1"/>
  <c r="J17" i="78"/>
  <c r="AA17" i="78" s="1"/>
  <c r="M17" i="78"/>
  <c r="AB17" i="78" s="1"/>
  <c r="P16" i="78"/>
  <c r="AC16" i="78" s="1"/>
  <c r="AA16" i="78"/>
  <c r="AA15" i="78"/>
  <c r="AB15" i="78"/>
  <c r="AB16" i="78"/>
  <c r="AC15" i="78"/>
  <c r="K15" i="78" l="1"/>
  <c r="N15" i="78"/>
  <c r="H17" i="78"/>
  <c r="N16" i="78"/>
  <c r="Q15" i="78"/>
  <c r="H15" i="78"/>
  <c r="N17" i="78"/>
  <c r="Q16" i="78"/>
  <c r="H16" i="78"/>
  <c r="K17" i="78"/>
  <c r="Q17" i="78"/>
  <c r="K16" i="78"/>
  <c r="H190" i="77" l="1"/>
  <c r="G170" i="77"/>
  <c r="H164" i="77"/>
  <c r="O163" i="77"/>
  <c r="O180" i="77" s="1"/>
  <c r="N163" i="77"/>
  <c r="N180" i="77" s="1"/>
  <c r="M163" i="77"/>
  <c r="M180" i="77" s="1"/>
  <c r="L163" i="77"/>
  <c r="L180" i="77" s="1"/>
  <c r="K163" i="77"/>
  <c r="K180" i="77" s="1"/>
  <c r="J163" i="77"/>
  <c r="J180" i="77" s="1"/>
  <c r="I163" i="77"/>
  <c r="I180" i="77" s="1"/>
  <c r="H163" i="77"/>
  <c r="H180" i="77" s="1"/>
  <c r="O161" i="77"/>
  <c r="N161" i="77"/>
  <c r="M161" i="77"/>
  <c r="L161" i="77"/>
  <c r="K161" i="77"/>
  <c r="J161" i="77"/>
  <c r="I161" i="77"/>
  <c r="H161" i="77"/>
  <c r="I149" i="77"/>
  <c r="H149" i="77"/>
  <c r="H148" i="77"/>
  <c r="H142" i="77"/>
  <c r="O141" i="77"/>
  <c r="O179" i="77" s="1"/>
  <c r="N141" i="77"/>
  <c r="N179" i="77" s="1"/>
  <c r="M141" i="77"/>
  <c r="M179" i="77" s="1"/>
  <c r="L141" i="77"/>
  <c r="L179" i="77" s="1"/>
  <c r="K141" i="77"/>
  <c r="K179" i="77" s="1"/>
  <c r="J141" i="77"/>
  <c r="J179" i="77" s="1"/>
  <c r="I141" i="77"/>
  <c r="I179" i="77" s="1"/>
  <c r="H141" i="77"/>
  <c r="H179" i="77" s="1"/>
  <c r="O139" i="77"/>
  <c r="N139" i="77"/>
  <c r="M139" i="77"/>
  <c r="L139" i="77"/>
  <c r="K139" i="77"/>
  <c r="J139" i="77"/>
  <c r="I139" i="77"/>
  <c r="H139" i="77"/>
  <c r="I127" i="77"/>
  <c r="H127" i="77"/>
  <c r="H126" i="77"/>
  <c r="H120" i="77"/>
  <c r="O119" i="77"/>
  <c r="O178" i="77" s="1"/>
  <c r="N119" i="77"/>
  <c r="N178" i="77" s="1"/>
  <c r="M119" i="77"/>
  <c r="M178" i="77" s="1"/>
  <c r="L119" i="77"/>
  <c r="L178" i="77" s="1"/>
  <c r="K119" i="77"/>
  <c r="K178" i="77" s="1"/>
  <c r="J119" i="77"/>
  <c r="J178" i="77" s="1"/>
  <c r="I119" i="77"/>
  <c r="I178" i="77" s="1"/>
  <c r="H119" i="77"/>
  <c r="H178" i="77" s="1"/>
  <c r="O117" i="77"/>
  <c r="N117" i="77"/>
  <c r="M117" i="77"/>
  <c r="L117" i="77"/>
  <c r="K117" i="77"/>
  <c r="J117" i="77"/>
  <c r="I117" i="77"/>
  <c r="H117" i="77"/>
  <c r="I105" i="77"/>
  <c r="H105" i="77"/>
  <c r="H104" i="77"/>
  <c r="H98" i="77"/>
  <c r="O97" i="77"/>
  <c r="O177" i="77" s="1"/>
  <c r="N97" i="77"/>
  <c r="N177" i="77" s="1"/>
  <c r="M97" i="77"/>
  <c r="M177" i="77" s="1"/>
  <c r="L97" i="77"/>
  <c r="L177" i="77" s="1"/>
  <c r="K97" i="77"/>
  <c r="K177" i="77" s="1"/>
  <c r="J97" i="77"/>
  <c r="J177" i="77" s="1"/>
  <c r="I97" i="77"/>
  <c r="I177" i="77" s="1"/>
  <c r="H97" i="77"/>
  <c r="H177" i="77" s="1"/>
  <c r="O95" i="77"/>
  <c r="N95" i="77"/>
  <c r="M95" i="77"/>
  <c r="L95" i="77"/>
  <c r="K95" i="77"/>
  <c r="J95" i="77"/>
  <c r="I95" i="77"/>
  <c r="H95" i="77"/>
  <c r="I83" i="77"/>
  <c r="H83" i="77"/>
  <c r="H82" i="77"/>
  <c r="H76" i="77"/>
  <c r="O75" i="77"/>
  <c r="O176" i="77" s="1"/>
  <c r="N75" i="77"/>
  <c r="N176" i="77" s="1"/>
  <c r="M75" i="77"/>
  <c r="M176" i="77" s="1"/>
  <c r="L75" i="77"/>
  <c r="L176" i="77" s="1"/>
  <c r="K75" i="77"/>
  <c r="K176" i="77" s="1"/>
  <c r="J75" i="77"/>
  <c r="J176" i="77" s="1"/>
  <c r="I75" i="77"/>
  <c r="I176" i="77" s="1"/>
  <c r="H75" i="77"/>
  <c r="H176" i="77" s="1"/>
  <c r="O73" i="77"/>
  <c r="N73" i="77"/>
  <c r="M73" i="77"/>
  <c r="L73" i="77"/>
  <c r="K73" i="77"/>
  <c r="J73" i="77"/>
  <c r="I73" i="77"/>
  <c r="H73" i="77"/>
  <c r="I62" i="77"/>
  <c r="H62" i="77"/>
  <c r="H61" i="77"/>
  <c r="H55" i="77"/>
  <c r="O54" i="77"/>
  <c r="O175" i="77" s="1"/>
  <c r="N54" i="77"/>
  <c r="N175" i="77" s="1"/>
  <c r="M54" i="77"/>
  <c r="M175" i="77" s="1"/>
  <c r="L54" i="77"/>
  <c r="L175" i="77" s="1"/>
  <c r="K54" i="77"/>
  <c r="K175" i="77" s="1"/>
  <c r="J54" i="77"/>
  <c r="J175" i="77" s="1"/>
  <c r="I54" i="77"/>
  <c r="I175" i="77" s="1"/>
  <c r="H54" i="77"/>
  <c r="H175" i="77" s="1"/>
  <c r="O52" i="77"/>
  <c r="N52" i="77"/>
  <c r="M52" i="77"/>
  <c r="L52" i="77"/>
  <c r="K52" i="77"/>
  <c r="J52" i="77"/>
  <c r="I52" i="77"/>
  <c r="H52" i="77"/>
  <c r="I38" i="77"/>
  <c r="H38" i="77"/>
  <c r="H37" i="77"/>
  <c r="H31" i="77"/>
  <c r="O30" i="77"/>
  <c r="O174" i="77" s="1"/>
  <c r="N30" i="77"/>
  <c r="N174" i="77" s="1"/>
  <c r="M30" i="77"/>
  <c r="M174" i="77" s="1"/>
  <c r="L30" i="77"/>
  <c r="L174" i="77" s="1"/>
  <c r="K30" i="77"/>
  <c r="K174" i="77" s="1"/>
  <c r="J30" i="77"/>
  <c r="J174" i="77" s="1"/>
  <c r="I30" i="77"/>
  <c r="I174" i="77" s="1"/>
  <c r="H30" i="77"/>
  <c r="H174" i="77" s="1"/>
  <c r="O28" i="77"/>
  <c r="N28" i="77"/>
  <c r="N193" i="77" s="1"/>
  <c r="M28" i="77"/>
  <c r="M193" i="77" s="1"/>
  <c r="L28" i="77"/>
  <c r="K28" i="77"/>
  <c r="K193" i="77" s="1"/>
  <c r="J28" i="77"/>
  <c r="J193" i="77" s="1"/>
  <c r="I28" i="77"/>
  <c r="I193" i="77" s="1"/>
  <c r="H28" i="77"/>
  <c r="I17" i="77"/>
  <c r="H17" i="77"/>
  <c r="H16" i="77"/>
  <c r="C40" i="77" l="1"/>
  <c r="G40" i="77" s="1"/>
  <c r="E40" i="77" s="1"/>
  <c r="G175" i="77"/>
  <c r="C64" i="77"/>
  <c r="G64" i="77" s="1"/>
  <c r="E64" i="77" s="1"/>
  <c r="G176" i="77"/>
  <c r="C19" i="77"/>
  <c r="G19" i="77" s="1"/>
  <c r="E19" i="77" s="1"/>
  <c r="G174" i="77"/>
  <c r="C85" i="77"/>
  <c r="G85" i="77" s="1"/>
  <c r="E85" i="77" s="1"/>
  <c r="G177" i="77"/>
  <c r="C107" i="77"/>
  <c r="G107" i="77" s="1"/>
  <c r="E107" i="77" s="1"/>
  <c r="G178" i="77"/>
  <c r="C129" i="77"/>
  <c r="G129" i="77" s="1"/>
  <c r="E129" i="77" s="1"/>
  <c r="G179" i="77"/>
  <c r="C151" i="77"/>
  <c r="G151" i="77" s="1"/>
  <c r="E151" i="77" s="1"/>
  <c r="G180" i="77"/>
  <c r="O193" i="77"/>
  <c r="H193" i="77"/>
  <c r="L193" i="77"/>
  <c r="H182" i="77"/>
  <c r="H184" i="77" s="1"/>
  <c r="L182" i="77"/>
  <c r="I182" i="77"/>
  <c r="M182" i="77"/>
  <c r="J182" i="77"/>
  <c r="N182" i="77"/>
  <c r="K182" i="77"/>
  <c r="O182" i="77"/>
  <c r="H185" i="77" l="1"/>
  <c r="H36" i="77" s="1"/>
  <c r="L184" i="77"/>
  <c r="K184" i="77"/>
  <c r="N184" i="77"/>
  <c r="J184" i="77"/>
  <c r="M184" i="77"/>
  <c r="O184" i="77"/>
  <c r="I184" i="77"/>
  <c r="M189" i="77" l="1"/>
  <c r="I189" i="77"/>
  <c r="O189" i="77"/>
  <c r="K189" i="77"/>
  <c r="H147" i="77"/>
  <c r="H125" i="77"/>
  <c r="N189" i="77"/>
  <c r="H81" i="77"/>
  <c r="H60" i="77"/>
  <c r="J189" i="77"/>
  <c r="H189" i="77"/>
  <c r="L189" i="77"/>
  <c r="H103" i="77"/>
  <c r="H15" i="77"/>
  <c r="N188" i="77" l="1"/>
  <c r="O188" i="77"/>
  <c r="L188" i="77"/>
  <c r="J188" i="77"/>
  <c r="K188" i="77"/>
  <c r="H188" i="77"/>
  <c r="I188" i="77"/>
  <c r="M188" i="77"/>
  <c r="I31" i="76"/>
  <c r="E21" i="75" l="1"/>
  <c r="I178" i="76" l="1"/>
  <c r="H178" i="76" s="1"/>
  <c r="G178" i="76" s="1"/>
  <c r="F178" i="76" s="1"/>
  <c r="E178" i="76" s="1"/>
  <c r="D178" i="76" s="1"/>
  <c r="BS168" i="76"/>
  <c r="BR168" i="76"/>
  <c r="BQ168" i="76"/>
  <c r="BP168" i="76"/>
  <c r="BO168" i="76"/>
  <c r="BN168" i="76"/>
  <c r="BM168" i="76"/>
  <c r="BL168" i="76"/>
  <c r="CD168" i="76"/>
  <c r="CC168" i="76"/>
  <c r="CB168" i="76"/>
  <c r="CA168" i="76"/>
  <c r="BZ168" i="76"/>
  <c r="BY168" i="76"/>
  <c r="BX168" i="76"/>
  <c r="BW168" i="76"/>
  <c r="CL168" i="76"/>
  <c r="CK168" i="76"/>
  <c r="CJ168" i="76"/>
  <c r="CI168" i="76"/>
  <c r="CH168" i="76"/>
  <c r="CG168" i="76"/>
  <c r="CF168" i="76"/>
  <c r="CM168" i="76"/>
  <c r="CM170" i="76"/>
  <c r="CL170" i="76"/>
  <c r="CK170" i="76"/>
  <c r="CJ170" i="76"/>
  <c r="CI170" i="76"/>
  <c r="CG170" i="76"/>
  <c r="A171" i="76" l="1"/>
  <c r="A170" i="76"/>
  <c r="A169" i="76"/>
  <c r="T22" i="76"/>
  <c r="R22" i="76"/>
  <c r="P22" i="76"/>
  <c r="N22" i="76"/>
  <c r="A168" i="76"/>
  <c r="A167" i="76"/>
  <c r="CF166" i="76"/>
  <c r="BW166" i="76"/>
  <c r="A166" i="76"/>
  <c r="A165" i="76"/>
  <c r="A164" i="76"/>
  <c r="A163" i="76"/>
  <c r="A162" i="76"/>
  <c r="A161" i="76"/>
  <c r="CM160" i="76"/>
  <c r="CL160" i="76"/>
  <c r="CK160" i="76"/>
  <c r="CJ160" i="76"/>
  <c r="CI160" i="76"/>
  <c r="CH160" i="76"/>
  <c r="CG160" i="76"/>
  <c r="CF160" i="76"/>
  <c r="BU160" i="76"/>
  <c r="BE160" i="76"/>
  <c r="AZ160" i="76"/>
  <c r="AU160" i="76"/>
  <c r="AP160" i="76"/>
  <c r="AK160" i="76"/>
  <c r="AF160" i="76"/>
  <c r="AA160" i="76"/>
  <c r="V160" i="76"/>
  <c r="A160" i="76"/>
  <c r="CM159" i="76"/>
  <c r="CL159" i="76"/>
  <c r="CK159" i="76"/>
  <c r="CJ159" i="76"/>
  <c r="CI159" i="76"/>
  <c r="CH159" i="76"/>
  <c r="CG159" i="76"/>
  <c r="CF159" i="76"/>
  <c r="BU159" i="76"/>
  <c r="BE159" i="76"/>
  <c r="AZ159" i="76"/>
  <c r="AU159" i="76"/>
  <c r="AP159" i="76"/>
  <c r="AK159" i="76"/>
  <c r="AF159" i="76"/>
  <c r="AA159" i="76"/>
  <c r="V159" i="76"/>
  <c r="A159" i="76"/>
  <c r="CM158" i="76"/>
  <c r="CL158" i="76"/>
  <c r="CK158" i="76"/>
  <c r="CJ158" i="76"/>
  <c r="CI158" i="76"/>
  <c r="CH158" i="76"/>
  <c r="CG158" i="76"/>
  <c r="CF158" i="76"/>
  <c r="BU158" i="76"/>
  <c r="BE158" i="76"/>
  <c r="AZ158" i="76"/>
  <c r="AU158" i="76"/>
  <c r="AP158" i="76"/>
  <c r="AK158" i="76"/>
  <c r="AF158" i="76"/>
  <c r="AA158" i="76"/>
  <c r="V158" i="76"/>
  <c r="A158" i="76"/>
  <c r="CM157" i="76"/>
  <c r="CL157" i="76"/>
  <c r="CK157" i="76"/>
  <c r="CJ157" i="76"/>
  <c r="CI157" i="76"/>
  <c r="CH157" i="76"/>
  <c r="CG157" i="76"/>
  <c r="CF157" i="76"/>
  <c r="BU157" i="76"/>
  <c r="BE157" i="76"/>
  <c r="AZ157" i="76"/>
  <c r="AU157" i="76"/>
  <c r="AP157" i="76"/>
  <c r="AK157" i="76"/>
  <c r="AF157" i="76"/>
  <c r="AA157" i="76"/>
  <c r="V157" i="76"/>
  <c r="A157" i="76"/>
  <c r="CM156" i="76"/>
  <c r="CL156" i="76"/>
  <c r="CK156" i="76"/>
  <c r="CJ156" i="76"/>
  <c r="CI156" i="76"/>
  <c r="CH156" i="76"/>
  <c r="CG156" i="76"/>
  <c r="CF156" i="76"/>
  <c r="BU156" i="76"/>
  <c r="BE156" i="76"/>
  <c r="AZ156" i="76"/>
  <c r="AU156" i="76"/>
  <c r="AP156" i="76"/>
  <c r="AK156" i="76"/>
  <c r="AF156" i="76"/>
  <c r="AA156" i="76"/>
  <c r="V156" i="76"/>
  <c r="A156" i="76"/>
  <c r="CM155" i="76"/>
  <c r="CL155" i="76"/>
  <c r="CK155" i="76"/>
  <c r="CJ155" i="76"/>
  <c r="CI155" i="76"/>
  <c r="CH155" i="76"/>
  <c r="CG155" i="76"/>
  <c r="CF155" i="76"/>
  <c r="BU155" i="76"/>
  <c r="BE155" i="76"/>
  <c r="AZ155" i="76"/>
  <c r="AU155" i="76"/>
  <c r="AP155" i="76"/>
  <c r="AK155" i="76"/>
  <c r="AF155" i="76"/>
  <c r="AA155" i="76"/>
  <c r="V155" i="76"/>
  <c r="A155" i="76"/>
  <c r="CM154" i="76"/>
  <c r="CL154" i="76"/>
  <c r="CK154" i="76"/>
  <c r="CJ154" i="76"/>
  <c r="CI154" i="76"/>
  <c r="CH154" i="76"/>
  <c r="CG154" i="76"/>
  <c r="CF154" i="76"/>
  <c r="BU154" i="76"/>
  <c r="BE154" i="76"/>
  <c r="AZ154" i="76"/>
  <c r="AU154" i="76"/>
  <c r="AP154" i="76"/>
  <c r="AK154" i="76"/>
  <c r="AF154" i="76"/>
  <c r="AA154" i="76"/>
  <c r="V154" i="76"/>
  <c r="A154" i="76"/>
  <c r="CM153" i="76"/>
  <c r="CL153" i="76"/>
  <c r="CK153" i="76"/>
  <c r="CJ153" i="76"/>
  <c r="CI153" i="76"/>
  <c r="CH153" i="76"/>
  <c r="CG153" i="76"/>
  <c r="CF153" i="76"/>
  <c r="BU153" i="76"/>
  <c r="BE153" i="76"/>
  <c r="AZ153" i="76"/>
  <c r="AU153" i="76"/>
  <c r="AP153" i="76"/>
  <c r="AK153" i="76"/>
  <c r="AF153" i="76"/>
  <c r="AA153" i="76"/>
  <c r="V153" i="76"/>
  <c r="A153" i="76"/>
  <c r="CM152" i="76"/>
  <c r="CL152" i="76"/>
  <c r="CK152" i="76"/>
  <c r="CJ152" i="76"/>
  <c r="CI152" i="76"/>
  <c r="CH152" i="76"/>
  <c r="CG152" i="76"/>
  <c r="CF152" i="76"/>
  <c r="BU152" i="76"/>
  <c r="BE152" i="76"/>
  <c r="AZ152" i="76"/>
  <c r="AU152" i="76"/>
  <c r="AP152" i="76"/>
  <c r="AK152" i="76"/>
  <c r="AF152" i="76"/>
  <c r="AA152" i="76"/>
  <c r="V152" i="76"/>
  <c r="A152" i="76"/>
  <c r="CM151" i="76"/>
  <c r="CL151" i="76"/>
  <c r="CK151" i="76"/>
  <c r="CJ151" i="76"/>
  <c r="CI151" i="76"/>
  <c r="CH151" i="76"/>
  <c r="CG151" i="76"/>
  <c r="CF151" i="76"/>
  <c r="BU151" i="76"/>
  <c r="BE151" i="76"/>
  <c r="AZ151" i="76"/>
  <c r="AU151" i="76"/>
  <c r="AP151" i="76"/>
  <c r="AK151" i="76"/>
  <c r="AF151" i="76"/>
  <c r="AA151" i="76"/>
  <c r="V151" i="76"/>
  <c r="A151" i="76"/>
  <c r="I150" i="76"/>
  <c r="A150" i="76"/>
  <c r="CM149" i="76"/>
  <c r="CL149" i="76"/>
  <c r="CK149" i="76"/>
  <c r="CJ149" i="76"/>
  <c r="CI149" i="76"/>
  <c r="CH149" i="76"/>
  <c r="CG149" i="76"/>
  <c r="CF149" i="76"/>
  <c r="CD149" i="76"/>
  <c r="CC149" i="76"/>
  <c r="CB149" i="76"/>
  <c r="CA149" i="76"/>
  <c r="BZ149" i="76"/>
  <c r="BY149" i="76"/>
  <c r="BX149" i="76"/>
  <c r="BW149" i="76"/>
  <c r="BU149" i="76"/>
  <c r="BS149" i="76"/>
  <c r="BR149" i="76"/>
  <c r="BQ149" i="76"/>
  <c r="BP149" i="76"/>
  <c r="BO149" i="76"/>
  <c r="BN149" i="76"/>
  <c r="BM149" i="76"/>
  <c r="BL149" i="76"/>
  <c r="M149" i="76"/>
  <c r="A149" i="76"/>
  <c r="BL148" i="76"/>
  <c r="CM148" i="76" s="1"/>
  <c r="M148" i="76"/>
  <c r="A148" i="76"/>
  <c r="BL147" i="76"/>
  <c r="BE147" i="76"/>
  <c r="AZ147" i="76"/>
  <c r="AU147" i="76"/>
  <c r="AP147" i="76"/>
  <c r="AK147" i="76"/>
  <c r="AF147" i="76"/>
  <c r="AA147" i="76"/>
  <c r="V147" i="76"/>
  <c r="K147" i="76"/>
  <c r="J147" i="76"/>
  <c r="A147" i="76"/>
  <c r="BX146" i="76"/>
  <c r="BH146" i="76"/>
  <c r="BG146" i="76"/>
  <c r="BE146" i="76"/>
  <c r="BC146" i="76"/>
  <c r="BB146" i="76"/>
  <c r="AZ146" i="76"/>
  <c r="AX146" i="76"/>
  <c r="AW146" i="76"/>
  <c r="AU146" i="76"/>
  <c r="AS146" i="76"/>
  <c r="AR146" i="76"/>
  <c r="AP146" i="76"/>
  <c r="AN146" i="76"/>
  <c r="AM146" i="76"/>
  <c r="AK146" i="76"/>
  <c r="AI146" i="76"/>
  <c r="AH146" i="76"/>
  <c r="AF146" i="76"/>
  <c r="AD146" i="76"/>
  <c r="AC146" i="76"/>
  <c r="AA146" i="76"/>
  <c r="Y146" i="76"/>
  <c r="X146" i="76"/>
  <c r="V146" i="76"/>
  <c r="I146" i="76"/>
  <c r="A146" i="76"/>
  <c r="BG145" i="76"/>
  <c r="BE145" i="76"/>
  <c r="BB145" i="76"/>
  <c r="AZ145" i="76"/>
  <c r="AW145" i="76"/>
  <c r="AU145" i="76"/>
  <c r="AR145" i="76"/>
  <c r="AP145" i="76"/>
  <c r="AM145" i="76"/>
  <c r="AK145" i="76"/>
  <c r="AH145" i="76"/>
  <c r="AF145" i="76"/>
  <c r="AC145" i="76"/>
  <c r="AA145" i="76"/>
  <c r="X145" i="76"/>
  <c r="V145" i="76"/>
  <c r="A145" i="76"/>
  <c r="BG144" i="76"/>
  <c r="BE144" i="76"/>
  <c r="BB144" i="76"/>
  <c r="AZ144" i="76"/>
  <c r="AW144" i="76"/>
  <c r="AU144" i="76"/>
  <c r="AR144" i="76"/>
  <c r="AP144" i="76"/>
  <c r="AM144" i="76"/>
  <c r="AK144" i="76"/>
  <c r="AH144" i="76"/>
  <c r="AF144" i="76"/>
  <c r="AC144" i="76"/>
  <c r="AA144" i="76"/>
  <c r="X144" i="76"/>
  <c r="V144" i="76"/>
  <c r="A144" i="76"/>
  <c r="A143" i="76"/>
  <c r="A142" i="76"/>
  <c r="A141" i="76"/>
  <c r="A140" i="76"/>
  <c r="A139" i="76"/>
  <c r="A138" i="76"/>
  <c r="CM137" i="76"/>
  <c r="CL137" i="76"/>
  <c r="CK137" i="76"/>
  <c r="CJ137" i="76"/>
  <c r="CI137" i="76"/>
  <c r="CH137" i="76"/>
  <c r="CG137" i="76"/>
  <c r="CF137" i="76"/>
  <c r="BU137" i="76"/>
  <c r="BE137" i="76"/>
  <c r="AZ137" i="76"/>
  <c r="AU137" i="76"/>
  <c r="AP137" i="76"/>
  <c r="AK137" i="76"/>
  <c r="AF137" i="76"/>
  <c r="AA137" i="76"/>
  <c r="V137" i="76"/>
  <c r="A137" i="76"/>
  <c r="CM136" i="76"/>
  <c r="CL136" i="76"/>
  <c r="CK136" i="76"/>
  <c r="CJ136" i="76"/>
  <c r="CI136" i="76"/>
  <c r="CH136" i="76"/>
  <c r="CG136" i="76"/>
  <c r="CF136" i="76"/>
  <c r="BU136" i="76"/>
  <c r="BE136" i="76"/>
  <c r="AZ136" i="76"/>
  <c r="AU136" i="76"/>
  <c r="AP136" i="76"/>
  <c r="AK136" i="76"/>
  <c r="AF136" i="76"/>
  <c r="AA136" i="76"/>
  <c r="V136" i="76"/>
  <c r="A136" i="76"/>
  <c r="CM135" i="76"/>
  <c r="CL135" i="76"/>
  <c r="CK135" i="76"/>
  <c r="CJ135" i="76"/>
  <c r="CI135" i="76"/>
  <c r="CH135" i="76"/>
  <c r="CG135" i="76"/>
  <c r="CF135" i="76"/>
  <c r="BU135" i="76"/>
  <c r="BE135" i="76"/>
  <c r="AZ135" i="76"/>
  <c r="AU135" i="76"/>
  <c r="AP135" i="76"/>
  <c r="AK135" i="76"/>
  <c r="AF135" i="76"/>
  <c r="AA135" i="76"/>
  <c r="V135" i="76"/>
  <c r="A135" i="76"/>
  <c r="CM134" i="76"/>
  <c r="CL134" i="76"/>
  <c r="CK134" i="76"/>
  <c r="CJ134" i="76"/>
  <c r="CI134" i="76"/>
  <c r="CH134" i="76"/>
  <c r="CG134" i="76"/>
  <c r="CF134" i="76"/>
  <c r="BU134" i="76"/>
  <c r="BE134" i="76"/>
  <c r="AZ134" i="76"/>
  <c r="AU134" i="76"/>
  <c r="AP134" i="76"/>
  <c r="AK134" i="76"/>
  <c r="AF134" i="76"/>
  <c r="AA134" i="76"/>
  <c r="V134" i="76"/>
  <c r="A134" i="76"/>
  <c r="CM133" i="76"/>
  <c r="CL133" i="76"/>
  <c r="CK133" i="76"/>
  <c r="CJ133" i="76"/>
  <c r="CI133" i="76"/>
  <c r="CH133" i="76"/>
  <c r="CG133" i="76"/>
  <c r="CF133" i="76"/>
  <c r="BU133" i="76"/>
  <c r="BE133" i="76"/>
  <c r="AZ133" i="76"/>
  <c r="AU133" i="76"/>
  <c r="AP133" i="76"/>
  <c r="AK133" i="76"/>
  <c r="AF133" i="76"/>
  <c r="AA133" i="76"/>
  <c r="V133" i="76"/>
  <c r="A133" i="76"/>
  <c r="CM132" i="76"/>
  <c r="CL132" i="76"/>
  <c r="CK132" i="76"/>
  <c r="CJ132" i="76"/>
  <c r="CI132" i="76"/>
  <c r="CH132" i="76"/>
  <c r="CG132" i="76"/>
  <c r="CF132" i="76"/>
  <c r="BU132" i="76"/>
  <c r="BE132" i="76"/>
  <c r="AZ132" i="76"/>
  <c r="AU132" i="76"/>
  <c r="AP132" i="76"/>
  <c r="AK132" i="76"/>
  <c r="AF132" i="76"/>
  <c r="AA132" i="76"/>
  <c r="V132" i="76"/>
  <c r="A132" i="76"/>
  <c r="CM131" i="76"/>
  <c r="CL131" i="76"/>
  <c r="CK131" i="76"/>
  <c r="CJ131" i="76"/>
  <c r="CI131" i="76"/>
  <c r="CH131" i="76"/>
  <c r="CG131" i="76"/>
  <c r="CF131" i="76"/>
  <c r="BU131" i="76"/>
  <c r="BE131" i="76"/>
  <c r="AZ131" i="76"/>
  <c r="AU131" i="76"/>
  <c r="AP131" i="76"/>
  <c r="AK131" i="76"/>
  <c r="AF131" i="76"/>
  <c r="AA131" i="76"/>
  <c r="V131" i="76"/>
  <c r="A131" i="76"/>
  <c r="CM130" i="76"/>
  <c r="CL130" i="76"/>
  <c r="CK130" i="76"/>
  <c r="CJ130" i="76"/>
  <c r="CI130" i="76"/>
  <c r="CH130" i="76"/>
  <c r="CG130" i="76"/>
  <c r="CF130" i="76"/>
  <c r="BU130" i="76"/>
  <c r="BE130" i="76"/>
  <c r="AZ130" i="76"/>
  <c r="AU130" i="76"/>
  <c r="AP130" i="76"/>
  <c r="AK130" i="76"/>
  <c r="AF130" i="76"/>
  <c r="AA130" i="76"/>
  <c r="V130" i="76"/>
  <c r="A130" i="76"/>
  <c r="CM129" i="76"/>
  <c r="CL129" i="76"/>
  <c r="CK129" i="76"/>
  <c r="CJ129" i="76"/>
  <c r="CI129" i="76"/>
  <c r="CH129" i="76"/>
  <c r="CG129" i="76"/>
  <c r="CF129" i="76"/>
  <c r="BU129" i="76"/>
  <c r="BE129" i="76"/>
  <c r="AZ129" i="76"/>
  <c r="AU129" i="76"/>
  <c r="AP129" i="76"/>
  <c r="AK129" i="76"/>
  <c r="AF129" i="76"/>
  <c r="AA129" i="76"/>
  <c r="V129" i="76"/>
  <c r="A129" i="76"/>
  <c r="CM128" i="76"/>
  <c r="CL128" i="76"/>
  <c r="CK128" i="76"/>
  <c r="CJ128" i="76"/>
  <c r="CI128" i="76"/>
  <c r="CH128" i="76"/>
  <c r="CG128" i="76"/>
  <c r="CF128" i="76"/>
  <c r="BU128" i="76"/>
  <c r="BE128" i="76"/>
  <c r="AZ128" i="76"/>
  <c r="AU128" i="76"/>
  <c r="AP128" i="76"/>
  <c r="AK128" i="76"/>
  <c r="AF128" i="76"/>
  <c r="AA128" i="76"/>
  <c r="V128" i="76"/>
  <c r="A128" i="76"/>
  <c r="I127" i="76"/>
  <c r="H127" i="76" s="1"/>
  <c r="G127" i="76" s="1"/>
  <c r="F127" i="76" s="1"/>
  <c r="E127" i="76" s="1"/>
  <c r="A127" i="76"/>
  <c r="CM126" i="76"/>
  <c r="CL126" i="76"/>
  <c r="CK126" i="76"/>
  <c r="CJ126" i="76"/>
  <c r="CI126" i="76"/>
  <c r="CH126" i="76"/>
  <c r="CG126" i="76"/>
  <c r="CF126" i="76"/>
  <c r="CD126" i="76"/>
  <c r="CC126" i="76"/>
  <c r="CB126" i="76"/>
  <c r="CA126" i="76"/>
  <c r="BZ126" i="76"/>
  <c r="BY126" i="76"/>
  <c r="BX126" i="76"/>
  <c r="BW126" i="76"/>
  <c r="BU126" i="76"/>
  <c r="BS126" i="76"/>
  <c r="BR126" i="76"/>
  <c r="BQ126" i="76"/>
  <c r="BP126" i="76"/>
  <c r="BO126" i="76"/>
  <c r="BN126" i="76"/>
  <c r="BM126" i="76"/>
  <c r="BL126" i="76"/>
  <c r="M126" i="76"/>
  <c r="A126" i="76"/>
  <c r="CD125" i="76"/>
  <c r="BL125" i="76"/>
  <c r="CM125" i="76" s="1"/>
  <c r="M125" i="76"/>
  <c r="A125" i="76"/>
  <c r="BL124" i="76"/>
  <c r="BE124" i="76"/>
  <c r="AZ124" i="76"/>
  <c r="AU124" i="76"/>
  <c r="AP124" i="76"/>
  <c r="AL124" i="76"/>
  <c r="AK124" i="76"/>
  <c r="AF124" i="76"/>
  <c r="AA124" i="76"/>
  <c r="V124" i="76"/>
  <c r="K124" i="76"/>
  <c r="J124" i="76"/>
  <c r="A124" i="76"/>
  <c r="BX123" i="76"/>
  <c r="BH123" i="76"/>
  <c r="BG123" i="76"/>
  <c r="BE123" i="76"/>
  <c r="BC123" i="76"/>
  <c r="BB123" i="76"/>
  <c r="AZ123" i="76"/>
  <c r="AX123" i="76"/>
  <c r="AW123" i="76"/>
  <c r="AU123" i="76"/>
  <c r="AS123" i="76"/>
  <c r="AR123" i="76"/>
  <c r="AP123" i="76"/>
  <c r="AN123" i="76"/>
  <c r="AM123" i="76"/>
  <c r="AK123" i="76"/>
  <c r="AI123" i="76"/>
  <c r="AH123" i="76"/>
  <c r="AF123" i="76"/>
  <c r="AD123" i="76"/>
  <c r="AC123" i="76"/>
  <c r="AA123" i="76"/>
  <c r="Y123" i="76"/>
  <c r="X123" i="76"/>
  <c r="V123" i="76"/>
  <c r="I123" i="76"/>
  <c r="A123" i="76"/>
  <c r="BG122" i="76"/>
  <c r="BE122" i="76"/>
  <c r="BC122" i="76"/>
  <c r="BB122" i="76"/>
  <c r="AZ122" i="76"/>
  <c r="AW122" i="76"/>
  <c r="AU122" i="76"/>
  <c r="AS122" i="76"/>
  <c r="AR122" i="76"/>
  <c r="AP122" i="76"/>
  <c r="AM122" i="76"/>
  <c r="AK122" i="76"/>
  <c r="AI122" i="76"/>
  <c r="AH122" i="76"/>
  <c r="AF122" i="76"/>
  <c r="AC122" i="76"/>
  <c r="AA122" i="76"/>
  <c r="Y122" i="76"/>
  <c r="X122" i="76"/>
  <c r="V122" i="76"/>
  <c r="A122" i="76"/>
  <c r="BH121" i="76"/>
  <c r="BG121" i="76"/>
  <c r="BE121" i="76"/>
  <c r="BB121" i="76"/>
  <c r="AZ121" i="76"/>
  <c r="AX121" i="76"/>
  <c r="AW121" i="76"/>
  <c r="AU121" i="76"/>
  <c r="AR121" i="76"/>
  <c r="AP121" i="76"/>
  <c r="AN121" i="76"/>
  <c r="AM121" i="76"/>
  <c r="AK121" i="76"/>
  <c r="AH121" i="76"/>
  <c r="AF121" i="76"/>
  <c r="AD121" i="76"/>
  <c r="AC121" i="76"/>
  <c r="AA121" i="76"/>
  <c r="X121" i="76"/>
  <c r="V121" i="76"/>
  <c r="A121" i="76"/>
  <c r="A120" i="76"/>
  <c r="A119" i="76"/>
  <c r="A118" i="76"/>
  <c r="A117" i="76"/>
  <c r="A116" i="76"/>
  <c r="A115" i="76"/>
  <c r="CM114" i="76"/>
  <c r="CL114" i="76"/>
  <c r="CK114" i="76"/>
  <c r="CJ114" i="76"/>
  <c r="CI114" i="76"/>
  <c r="CH114" i="76"/>
  <c r="CG114" i="76"/>
  <c r="CF114" i="76"/>
  <c r="BU114" i="76"/>
  <c r="BE114" i="76"/>
  <c r="AZ114" i="76"/>
  <c r="AU114" i="76"/>
  <c r="AP114" i="76"/>
  <c r="AK114" i="76"/>
  <c r="AF114" i="76"/>
  <c r="AA114" i="76"/>
  <c r="V114" i="76"/>
  <c r="A114" i="76"/>
  <c r="CM113" i="76"/>
  <c r="CL113" i="76"/>
  <c r="CK113" i="76"/>
  <c r="CJ113" i="76"/>
  <c r="CI113" i="76"/>
  <c r="CH113" i="76"/>
  <c r="CG113" i="76"/>
  <c r="CF113" i="76"/>
  <c r="BU113" i="76"/>
  <c r="BE113" i="76"/>
  <c r="AZ113" i="76"/>
  <c r="AU113" i="76"/>
  <c r="AP113" i="76"/>
  <c r="AK113" i="76"/>
  <c r="AF113" i="76"/>
  <c r="AA113" i="76"/>
  <c r="V113" i="76"/>
  <c r="A113" i="76"/>
  <c r="CM112" i="76"/>
  <c r="CL112" i="76"/>
  <c r="CK112" i="76"/>
  <c r="CJ112" i="76"/>
  <c r="CI112" i="76"/>
  <c r="CH112" i="76"/>
  <c r="CG112" i="76"/>
  <c r="CF112" i="76"/>
  <c r="BU112" i="76"/>
  <c r="BE112" i="76"/>
  <c r="AZ112" i="76"/>
  <c r="AU112" i="76"/>
  <c r="AP112" i="76"/>
  <c r="AK112" i="76"/>
  <c r="AF112" i="76"/>
  <c r="AA112" i="76"/>
  <c r="V112" i="76"/>
  <c r="A112" i="76"/>
  <c r="CM111" i="76"/>
  <c r="CL111" i="76"/>
  <c r="CK111" i="76"/>
  <c r="CJ111" i="76"/>
  <c r="CI111" i="76"/>
  <c r="CH111" i="76"/>
  <c r="CG111" i="76"/>
  <c r="CF111" i="76"/>
  <c r="BU111" i="76"/>
  <c r="BE111" i="76"/>
  <c r="AZ111" i="76"/>
  <c r="AU111" i="76"/>
  <c r="AP111" i="76"/>
  <c r="AK111" i="76"/>
  <c r="AF111" i="76"/>
  <c r="AA111" i="76"/>
  <c r="V111" i="76"/>
  <c r="A111" i="76"/>
  <c r="CM110" i="76"/>
  <c r="CL110" i="76"/>
  <c r="CK110" i="76"/>
  <c r="CJ110" i="76"/>
  <c r="CI110" i="76"/>
  <c r="CH110" i="76"/>
  <c r="CG110" i="76"/>
  <c r="CF110" i="76"/>
  <c r="BU110" i="76"/>
  <c r="BE110" i="76"/>
  <c r="AZ110" i="76"/>
  <c r="AU110" i="76"/>
  <c r="AP110" i="76"/>
  <c r="AK110" i="76"/>
  <c r="AF110" i="76"/>
  <c r="AA110" i="76"/>
  <c r="V110" i="76"/>
  <c r="A110" i="76"/>
  <c r="CM109" i="76"/>
  <c r="CL109" i="76"/>
  <c r="CK109" i="76"/>
  <c r="CJ109" i="76"/>
  <c r="CI109" i="76"/>
  <c r="CH109" i="76"/>
  <c r="CG109" i="76"/>
  <c r="CF109" i="76"/>
  <c r="BU109" i="76"/>
  <c r="BE109" i="76"/>
  <c r="AZ109" i="76"/>
  <c r="AU109" i="76"/>
  <c r="AP109" i="76"/>
  <c r="AK109" i="76"/>
  <c r="AF109" i="76"/>
  <c r="AA109" i="76"/>
  <c r="V109" i="76"/>
  <c r="A109" i="76"/>
  <c r="CM108" i="76"/>
  <c r="CL108" i="76"/>
  <c r="CK108" i="76"/>
  <c r="CJ108" i="76"/>
  <c r="CI108" i="76"/>
  <c r="CH108" i="76"/>
  <c r="CG108" i="76"/>
  <c r="CF108" i="76"/>
  <c r="BU108" i="76"/>
  <c r="BE108" i="76"/>
  <c r="AZ108" i="76"/>
  <c r="AU108" i="76"/>
  <c r="AP108" i="76"/>
  <c r="AK108" i="76"/>
  <c r="AF108" i="76"/>
  <c r="AA108" i="76"/>
  <c r="V108" i="76"/>
  <c r="A108" i="76"/>
  <c r="CM107" i="76"/>
  <c r="CL107" i="76"/>
  <c r="CK107" i="76"/>
  <c r="CJ107" i="76"/>
  <c r="CI107" i="76"/>
  <c r="CH107" i="76"/>
  <c r="CG107" i="76"/>
  <c r="CF107" i="76"/>
  <c r="BU107" i="76"/>
  <c r="BE107" i="76"/>
  <c r="AZ107" i="76"/>
  <c r="AU107" i="76"/>
  <c r="AP107" i="76"/>
  <c r="AK107" i="76"/>
  <c r="AF107" i="76"/>
  <c r="AA107" i="76"/>
  <c r="V107" i="76"/>
  <c r="A107" i="76"/>
  <c r="CM106" i="76"/>
  <c r="CL106" i="76"/>
  <c r="CK106" i="76"/>
  <c r="CJ106" i="76"/>
  <c r="CI106" i="76"/>
  <c r="CH106" i="76"/>
  <c r="CG106" i="76"/>
  <c r="CF106" i="76"/>
  <c r="BU106" i="76"/>
  <c r="BE106" i="76"/>
  <c r="AZ106" i="76"/>
  <c r="AU106" i="76"/>
  <c r="AP106" i="76"/>
  <c r="AK106" i="76"/>
  <c r="AF106" i="76"/>
  <c r="AA106" i="76"/>
  <c r="V106" i="76"/>
  <c r="A106" i="76"/>
  <c r="CM105" i="76"/>
  <c r="CL105" i="76"/>
  <c r="CK105" i="76"/>
  <c r="CJ105" i="76"/>
  <c r="CI105" i="76"/>
  <c r="CH105" i="76"/>
  <c r="CG105" i="76"/>
  <c r="CF105" i="76"/>
  <c r="BU105" i="76"/>
  <c r="BE105" i="76"/>
  <c r="AZ105" i="76"/>
  <c r="AU105" i="76"/>
  <c r="AP105" i="76"/>
  <c r="AK105" i="76"/>
  <c r="AF105" i="76"/>
  <c r="AA105" i="76"/>
  <c r="V105" i="76"/>
  <c r="A105" i="76"/>
  <c r="I104" i="76"/>
  <c r="H104" i="76" s="1"/>
  <c r="G104" i="76" s="1"/>
  <c r="A104" i="76"/>
  <c r="CM103" i="76"/>
  <c r="CL103" i="76"/>
  <c r="CK103" i="76"/>
  <c r="CJ103" i="76"/>
  <c r="CI103" i="76"/>
  <c r="CH103" i="76"/>
  <c r="CG103" i="76"/>
  <c r="CF103" i="76"/>
  <c r="CD103" i="76"/>
  <c r="CC103" i="76"/>
  <c r="CB103" i="76"/>
  <c r="CA103" i="76"/>
  <c r="BZ103" i="76"/>
  <c r="BY103" i="76"/>
  <c r="BX103" i="76"/>
  <c r="BW103" i="76"/>
  <c r="BU103" i="76"/>
  <c r="BS103" i="76"/>
  <c r="BR103" i="76"/>
  <c r="BQ103" i="76"/>
  <c r="BP103" i="76"/>
  <c r="BO103" i="76"/>
  <c r="BN103" i="76"/>
  <c r="BM103" i="76"/>
  <c r="BL103" i="76"/>
  <c r="M103" i="76"/>
  <c r="A103" i="76"/>
  <c r="BL102" i="76"/>
  <c r="CM102" i="76" s="1"/>
  <c r="M102" i="76"/>
  <c r="A102" i="76"/>
  <c r="BW101" i="76"/>
  <c r="BL101" i="76"/>
  <c r="CF101" i="76" s="1"/>
  <c r="BF101" i="76"/>
  <c r="BE101" i="76"/>
  <c r="AZ101" i="76"/>
  <c r="AV101" i="76"/>
  <c r="AU101" i="76"/>
  <c r="AP101" i="76"/>
  <c r="AK101" i="76"/>
  <c r="AF101" i="76"/>
  <c r="AA101" i="76"/>
  <c r="V101" i="76"/>
  <c r="K101" i="76"/>
  <c r="J101" i="76"/>
  <c r="A101" i="76"/>
  <c r="BX100" i="76"/>
  <c r="BH100" i="76"/>
  <c r="BG100" i="76"/>
  <c r="BE100" i="76"/>
  <c r="BC100" i="76"/>
  <c r="BB100" i="76"/>
  <c r="AZ100" i="76"/>
  <c r="AX100" i="76"/>
  <c r="AW100" i="76"/>
  <c r="AU100" i="76"/>
  <c r="AS100" i="76"/>
  <c r="AR100" i="76"/>
  <c r="AP100" i="76"/>
  <c r="AN100" i="76"/>
  <c r="AM100" i="76"/>
  <c r="AK100" i="76"/>
  <c r="AI100" i="76"/>
  <c r="AH100" i="76"/>
  <c r="AF100" i="76"/>
  <c r="AD100" i="76"/>
  <c r="AC100" i="76"/>
  <c r="AA100" i="76"/>
  <c r="Y100" i="76"/>
  <c r="X100" i="76"/>
  <c r="V100" i="76"/>
  <c r="I100" i="76"/>
  <c r="A100" i="76"/>
  <c r="BH99" i="76"/>
  <c r="BG99" i="76"/>
  <c r="BE99" i="76"/>
  <c r="BC99" i="76"/>
  <c r="BB99" i="76"/>
  <c r="AZ99" i="76"/>
  <c r="AX99" i="76"/>
  <c r="AW99" i="76"/>
  <c r="AU99" i="76"/>
  <c r="AS99" i="76"/>
  <c r="AR99" i="76"/>
  <c r="AP99" i="76"/>
  <c r="AN99" i="76"/>
  <c r="AM99" i="76"/>
  <c r="AK99" i="76"/>
  <c r="AI99" i="76"/>
  <c r="AH99" i="76"/>
  <c r="AF99" i="76"/>
  <c r="AD99" i="76"/>
  <c r="AC99" i="76"/>
  <c r="AA99" i="76"/>
  <c r="Y99" i="76"/>
  <c r="X99" i="76"/>
  <c r="V99" i="76"/>
  <c r="A99" i="76"/>
  <c r="BH98" i="76"/>
  <c r="BG98" i="76"/>
  <c r="BE98" i="76"/>
  <c r="BC98" i="76"/>
  <c r="BB98" i="76"/>
  <c r="AZ98" i="76"/>
  <c r="AX98" i="76"/>
  <c r="AW98" i="76"/>
  <c r="AU98" i="76"/>
  <c r="AS98" i="76"/>
  <c r="AR98" i="76"/>
  <c r="AP98" i="76"/>
  <c r="AN98" i="76"/>
  <c r="AM98" i="76"/>
  <c r="AK98" i="76"/>
  <c r="AI98" i="76"/>
  <c r="AH98" i="76"/>
  <c r="AF98" i="76"/>
  <c r="AD98" i="76"/>
  <c r="AC98" i="76"/>
  <c r="AA98" i="76"/>
  <c r="Y98" i="76"/>
  <c r="X98" i="76"/>
  <c r="V98" i="76"/>
  <c r="A98" i="76"/>
  <c r="A97" i="76"/>
  <c r="A96" i="76"/>
  <c r="A95" i="76"/>
  <c r="A94" i="76"/>
  <c r="A93" i="76"/>
  <c r="A92" i="76"/>
  <c r="CM91" i="76"/>
  <c r="CL91" i="76"/>
  <c r="CK91" i="76"/>
  <c r="CJ91" i="76"/>
  <c r="CI91" i="76"/>
  <c r="CH91" i="76"/>
  <c r="CG91" i="76"/>
  <c r="CF91" i="76"/>
  <c r="BU91" i="76"/>
  <c r="BE91" i="76"/>
  <c r="AZ91" i="76"/>
  <c r="AU91" i="76"/>
  <c r="AP91" i="76"/>
  <c r="AK91" i="76"/>
  <c r="AF91" i="76"/>
  <c r="AA91" i="76"/>
  <c r="V91" i="76"/>
  <c r="A91" i="76"/>
  <c r="CM90" i="76"/>
  <c r="CL90" i="76"/>
  <c r="CK90" i="76"/>
  <c r="CJ90" i="76"/>
  <c r="CI90" i="76"/>
  <c r="CH90" i="76"/>
  <c r="CG90" i="76"/>
  <c r="CF90" i="76"/>
  <c r="BU90" i="76"/>
  <c r="BE90" i="76"/>
  <c r="AZ90" i="76"/>
  <c r="AU90" i="76"/>
  <c r="AP90" i="76"/>
  <c r="AK90" i="76"/>
  <c r="AF90" i="76"/>
  <c r="AA90" i="76"/>
  <c r="V90" i="76"/>
  <c r="A90" i="76"/>
  <c r="CM89" i="76"/>
  <c r="CL89" i="76"/>
  <c r="CK89" i="76"/>
  <c r="CJ89" i="76"/>
  <c r="CI89" i="76"/>
  <c r="CH89" i="76"/>
  <c r="CG89" i="76"/>
  <c r="CF89" i="76"/>
  <c r="BU89" i="76"/>
  <c r="BE89" i="76"/>
  <c r="AZ89" i="76"/>
  <c r="AU89" i="76"/>
  <c r="AP89" i="76"/>
  <c r="AK89" i="76"/>
  <c r="AF89" i="76"/>
  <c r="AA89" i="76"/>
  <c r="V89" i="76"/>
  <c r="A89" i="76"/>
  <c r="CM88" i="76"/>
  <c r="CL88" i="76"/>
  <c r="CK88" i="76"/>
  <c r="CJ88" i="76"/>
  <c r="CI88" i="76"/>
  <c r="CH88" i="76"/>
  <c r="CG88" i="76"/>
  <c r="CF88" i="76"/>
  <c r="BU88" i="76"/>
  <c r="BE88" i="76"/>
  <c r="AZ88" i="76"/>
  <c r="AU88" i="76"/>
  <c r="AP88" i="76"/>
  <c r="AK88" i="76"/>
  <c r="AF88" i="76"/>
  <c r="AA88" i="76"/>
  <c r="V88" i="76"/>
  <c r="A88" i="76"/>
  <c r="CM87" i="76"/>
  <c r="CL87" i="76"/>
  <c r="CK87" i="76"/>
  <c r="CJ87" i="76"/>
  <c r="CI87" i="76"/>
  <c r="CH87" i="76"/>
  <c r="CG87" i="76"/>
  <c r="CF87" i="76"/>
  <c r="BU87" i="76"/>
  <c r="BE87" i="76"/>
  <c r="AZ87" i="76"/>
  <c r="AU87" i="76"/>
  <c r="AP87" i="76"/>
  <c r="AK87" i="76"/>
  <c r="AF87" i="76"/>
  <c r="AA87" i="76"/>
  <c r="V87" i="76"/>
  <c r="A87" i="76"/>
  <c r="CM86" i="76"/>
  <c r="CL86" i="76"/>
  <c r="CK86" i="76"/>
  <c r="CJ86" i="76"/>
  <c r="CI86" i="76"/>
  <c r="CH86" i="76"/>
  <c r="CG86" i="76"/>
  <c r="CF86" i="76"/>
  <c r="BU86" i="76"/>
  <c r="BE86" i="76"/>
  <c r="AZ86" i="76"/>
  <c r="AU86" i="76"/>
  <c r="AP86" i="76"/>
  <c r="AK86" i="76"/>
  <c r="AF86" i="76"/>
  <c r="AA86" i="76"/>
  <c r="V86" i="76"/>
  <c r="A86" i="76"/>
  <c r="CM85" i="76"/>
  <c r="CL85" i="76"/>
  <c r="CK85" i="76"/>
  <c r="CJ85" i="76"/>
  <c r="CI85" i="76"/>
  <c r="CH85" i="76"/>
  <c r="CG85" i="76"/>
  <c r="CF85" i="76"/>
  <c r="BU85" i="76"/>
  <c r="BE85" i="76"/>
  <c r="AZ85" i="76"/>
  <c r="AU85" i="76"/>
  <c r="AP85" i="76"/>
  <c r="AK85" i="76"/>
  <c r="AF85" i="76"/>
  <c r="AA85" i="76"/>
  <c r="V85" i="76"/>
  <c r="A85" i="76"/>
  <c r="CM84" i="76"/>
  <c r="CL84" i="76"/>
  <c r="CK84" i="76"/>
  <c r="CJ84" i="76"/>
  <c r="CI84" i="76"/>
  <c r="CH84" i="76"/>
  <c r="CG84" i="76"/>
  <c r="CF84" i="76"/>
  <c r="BU84" i="76"/>
  <c r="BE84" i="76"/>
  <c r="AZ84" i="76"/>
  <c r="AU84" i="76"/>
  <c r="AP84" i="76"/>
  <c r="AK84" i="76"/>
  <c r="AF84" i="76"/>
  <c r="AA84" i="76"/>
  <c r="V84" i="76"/>
  <c r="A84" i="76"/>
  <c r="CM83" i="76"/>
  <c r="CL83" i="76"/>
  <c r="CK83" i="76"/>
  <c r="CJ83" i="76"/>
  <c r="CI83" i="76"/>
  <c r="CH83" i="76"/>
  <c r="CG83" i="76"/>
  <c r="CF83" i="76"/>
  <c r="BU83" i="76"/>
  <c r="BE83" i="76"/>
  <c r="AZ83" i="76"/>
  <c r="AU83" i="76"/>
  <c r="AP83" i="76"/>
  <c r="AK83" i="76"/>
  <c r="AF83" i="76"/>
  <c r="AA83" i="76"/>
  <c r="V83" i="76"/>
  <c r="A83" i="76"/>
  <c r="CM82" i="76"/>
  <c r="CL82" i="76"/>
  <c r="CK82" i="76"/>
  <c r="CJ82" i="76"/>
  <c r="CI82" i="76"/>
  <c r="CH82" i="76"/>
  <c r="CG82" i="76"/>
  <c r="CF82" i="76"/>
  <c r="BU82" i="76"/>
  <c r="BE82" i="76"/>
  <c r="AZ82" i="76"/>
  <c r="AU82" i="76"/>
  <c r="AP82" i="76"/>
  <c r="AK82" i="76"/>
  <c r="AF82" i="76"/>
  <c r="AA82" i="76"/>
  <c r="V82" i="76"/>
  <c r="A82" i="76"/>
  <c r="I81" i="76"/>
  <c r="H81" i="76" s="1"/>
  <c r="AX75" i="76" s="1"/>
  <c r="A81" i="76"/>
  <c r="CM80" i="76"/>
  <c r="CL80" i="76"/>
  <c r="CK80" i="76"/>
  <c r="CJ80" i="76"/>
  <c r="CI80" i="76"/>
  <c r="CH80" i="76"/>
  <c r="CG80" i="76"/>
  <c r="CF80" i="76"/>
  <c r="CD80" i="76"/>
  <c r="CC80" i="76"/>
  <c r="CB80" i="76"/>
  <c r="CA80" i="76"/>
  <c r="BZ80" i="76"/>
  <c r="BY80" i="76"/>
  <c r="BX80" i="76"/>
  <c r="BW80" i="76"/>
  <c r="BU80" i="76"/>
  <c r="BS80" i="76"/>
  <c r="BR80" i="76"/>
  <c r="BQ80" i="76"/>
  <c r="BP80" i="76"/>
  <c r="BO80" i="76"/>
  <c r="BN80" i="76"/>
  <c r="BM80" i="76"/>
  <c r="BL80" i="76"/>
  <c r="M80" i="76"/>
  <c r="A80" i="76"/>
  <c r="BL79" i="76"/>
  <c r="CD79" i="76" s="1"/>
  <c r="M79" i="76"/>
  <c r="A79" i="76"/>
  <c r="BL78" i="76"/>
  <c r="BE78" i="76"/>
  <c r="AZ78" i="76"/>
  <c r="AU78" i="76"/>
  <c r="AP78" i="76"/>
  <c r="AK78" i="76"/>
  <c r="AF78" i="76"/>
  <c r="AA78" i="76"/>
  <c r="V78" i="76"/>
  <c r="K78" i="76"/>
  <c r="J78" i="76"/>
  <c r="A78" i="76"/>
  <c r="BX77" i="76"/>
  <c r="BH77" i="76"/>
  <c r="BG77" i="76"/>
  <c r="BE77" i="76"/>
  <c r="BC77" i="76"/>
  <c r="BB77" i="76"/>
  <c r="AZ77" i="76"/>
  <c r="AX77" i="76"/>
  <c r="AW77" i="76"/>
  <c r="AU77" i="76"/>
  <c r="AS77" i="76"/>
  <c r="AR77" i="76"/>
  <c r="AP77" i="76"/>
  <c r="AN77" i="76"/>
  <c r="AM77" i="76"/>
  <c r="AK77" i="76"/>
  <c r="AI77" i="76"/>
  <c r="AH77" i="76"/>
  <c r="AF77" i="76"/>
  <c r="AD77" i="76"/>
  <c r="AC77" i="76"/>
  <c r="AA77" i="76"/>
  <c r="Y77" i="76"/>
  <c r="X77" i="76"/>
  <c r="V77" i="76"/>
  <c r="I77" i="76"/>
  <c r="A77" i="76"/>
  <c r="BH76" i="76"/>
  <c r="BG76" i="76"/>
  <c r="BE76" i="76"/>
  <c r="BB76" i="76"/>
  <c r="AZ76" i="76"/>
  <c r="AX76" i="76"/>
  <c r="AW76" i="76"/>
  <c r="AU76" i="76"/>
  <c r="AR76" i="76"/>
  <c r="AP76" i="76"/>
  <c r="AN76" i="76"/>
  <c r="AM76" i="76"/>
  <c r="AK76" i="76"/>
  <c r="AH76" i="76"/>
  <c r="AF76" i="76"/>
  <c r="AD76" i="76"/>
  <c r="AC76" i="76"/>
  <c r="AA76" i="76"/>
  <c r="X76" i="76"/>
  <c r="V76" i="76"/>
  <c r="A76" i="76"/>
  <c r="BG75" i="76"/>
  <c r="BE75" i="76"/>
  <c r="BC75" i="76"/>
  <c r="BB75" i="76"/>
  <c r="AZ75" i="76"/>
  <c r="AW75" i="76"/>
  <c r="AU75" i="76"/>
  <c r="AS75" i="76"/>
  <c r="AR75" i="76"/>
  <c r="AP75" i="76"/>
  <c r="AM75" i="76"/>
  <c r="AK75" i="76"/>
  <c r="AI75" i="76"/>
  <c r="AH75" i="76"/>
  <c r="AF75" i="76"/>
  <c r="AC75" i="76"/>
  <c r="AA75" i="76"/>
  <c r="Y75" i="76"/>
  <c r="X75" i="76"/>
  <c r="V75" i="76"/>
  <c r="A75" i="76"/>
  <c r="A74" i="76"/>
  <c r="A73" i="76"/>
  <c r="A72" i="76"/>
  <c r="A71" i="76"/>
  <c r="A70" i="76"/>
  <c r="A69" i="76"/>
  <c r="CM68" i="76"/>
  <c r="CL68" i="76"/>
  <c r="CK68" i="76"/>
  <c r="CJ68" i="76"/>
  <c r="CI68" i="76"/>
  <c r="CH68" i="76"/>
  <c r="CG68" i="76"/>
  <c r="CF68" i="76"/>
  <c r="BU68" i="76"/>
  <c r="BE68" i="76"/>
  <c r="AZ68" i="76"/>
  <c r="AU68" i="76"/>
  <c r="AP68" i="76"/>
  <c r="AK68" i="76"/>
  <c r="AF68" i="76"/>
  <c r="AA68" i="76"/>
  <c r="V68" i="76"/>
  <c r="A68" i="76"/>
  <c r="CM67" i="76"/>
  <c r="CL67" i="76"/>
  <c r="CK67" i="76"/>
  <c r="CJ67" i="76"/>
  <c r="CI67" i="76"/>
  <c r="CH67" i="76"/>
  <c r="CG67" i="76"/>
  <c r="CF67" i="76"/>
  <c r="BU67" i="76"/>
  <c r="BE67" i="76"/>
  <c r="AZ67" i="76"/>
  <c r="AU67" i="76"/>
  <c r="AP67" i="76"/>
  <c r="AK67" i="76"/>
  <c r="AF67" i="76"/>
  <c r="AA67" i="76"/>
  <c r="V67" i="76"/>
  <c r="A67" i="76"/>
  <c r="CM66" i="76"/>
  <c r="CL66" i="76"/>
  <c r="CK66" i="76"/>
  <c r="CJ66" i="76"/>
  <c r="CI66" i="76"/>
  <c r="CH66" i="76"/>
  <c r="CG66" i="76"/>
  <c r="CF66" i="76"/>
  <c r="BU66" i="76"/>
  <c r="BE66" i="76"/>
  <c r="AZ66" i="76"/>
  <c r="AU66" i="76"/>
  <c r="AP66" i="76"/>
  <c r="AK66" i="76"/>
  <c r="AF66" i="76"/>
  <c r="AA66" i="76"/>
  <c r="V66" i="76"/>
  <c r="A66" i="76"/>
  <c r="CM65" i="76"/>
  <c r="CL65" i="76"/>
  <c r="CK65" i="76"/>
  <c r="CJ65" i="76"/>
  <c r="CI65" i="76"/>
  <c r="CH65" i="76"/>
  <c r="CG65" i="76"/>
  <c r="CF65" i="76"/>
  <c r="BU65" i="76"/>
  <c r="BE65" i="76"/>
  <c r="AZ65" i="76"/>
  <c r="AU65" i="76"/>
  <c r="AP65" i="76"/>
  <c r="AK65" i="76"/>
  <c r="AF65" i="76"/>
  <c r="AA65" i="76"/>
  <c r="V65" i="76"/>
  <c r="A65" i="76"/>
  <c r="CM64" i="76"/>
  <c r="CL64" i="76"/>
  <c r="CK64" i="76"/>
  <c r="CJ64" i="76"/>
  <c r="CI64" i="76"/>
  <c r="CH64" i="76"/>
  <c r="CG64" i="76"/>
  <c r="CF64" i="76"/>
  <c r="BU64" i="76"/>
  <c r="BE64" i="76"/>
  <c r="AZ64" i="76"/>
  <c r="AU64" i="76"/>
  <c r="AP64" i="76"/>
  <c r="AK64" i="76"/>
  <c r="AF64" i="76"/>
  <c r="AA64" i="76"/>
  <c r="V64" i="76"/>
  <c r="A64" i="76"/>
  <c r="CM63" i="76"/>
  <c r="CL63" i="76"/>
  <c r="CK63" i="76"/>
  <c r="CJ63" i="76"/>
  <c r="CI63" i="76"/>
  <c r="CH63" i="76"/>
  <c r="CG63" i="76"/>
  <c r="CF63" i="76"/>
  <c r="BU63" i="76"/>
  <c r="BE63" i="76"/>
  <c r="AZ63" i="76"/>
  <c r="AU63" i="76"/>
  <c r="AP63" i="76"/>
  <c r="AK63" i="76"/>
  <c r="AF63" i="76"/>
  <c r="AA63" i="76"/>
  <c r="V63" i="76"/>
  <c r="A63" i="76"/>
  <c r="CM62" i="76"/>
  <c r="CL62" i="76"/>
  <c r="CK62" i="76"/>
  <c r="CJ62" i="76"/>
  <c r="CI62" i="76"/>
  <c r="CH62" i="76"/>
  <c r="CG62" i="76"/>
  <c r="CF62" i="76"/>
  <c r="BU62" i="76"/>
  <c r="BE62" i="76"/>
  <c r="AZ62" i="76"/>
  <c r="AU62" i="76"/>
  <c r="AP62" i="76"/>
  <c r="AK62" i="76"/>
  <c r="AF62" i="76"/>
  <c r="AA62" i="76"/>
  <c r="V62" i="76"/>
  <c r="A62" i="76"/>
  <c r="CM61" i="76"/>
  <c r="CL61" i="76"/>
  <c r="CK61" i="76"/>
  <c r="CJ61" i="76"/>
  <c r="CI61" i="76"/>
  <c r="CH61" i="76"/>
  <c r="CG61" i="76"/>
  <c r="CF61" i="76"/>
  <c r="BU61" i="76"/>
  <c r="BE61" i="76"/>
  <c r="AZ61" i="76"/>
  <c r="AU61" i="76"/>
  <c r="AP61" i="76"/>
  <c r="AK61" i="76"/>
  <c r="AF61" i="76"/>
  <c r="AA61" i="76"/>
  <c r="V61" i="76"/>
  <c r="A61" i="76"/>
  <c r="CM60" i="76"/>
  <c r="CL60" i="76"/>
  <c r="CK60" i="76"/>
  <c r="CJ60" i="76"/>
  <c r="CI60" i="76"/>
  <c r="CH60" i="76"/>
  <c r="CG60" i="76"/>
  <c r="CF60" i="76"/>
  <c r="BU60" i="76"/>
  <c r="BE60" i="76"/>
  <c r="AZ60" i="76"/>
  <c r="AU60" i="76"/>
  <c r="AP60" i="76"/>
  <c r="AK60" i="76"/>
  <c r="AF60" i="76"/>
  <c r="AA60" i="76"/>
  <c r="V60" i="76"/>
  <c r="A60" i="76"/>
  <c r="CM59" i="76"/>
  <c r="CL59" i="76"/>
  <c r="CK59" i="76"/>
  <c r="CJ59" i="76"/>
  <c r="CI59" i="76"/>
  <c r="CH59" i="76"/>
  <c r="CG59" i="76"/>
  <c r="CF59" i="76"/>
  <c r="BU59" i="76"/>
  <c r="BE59" i="76"/>
  <c r="AZ59" i="76"/>
  <c r="AU59" i="76"/>
  <c r="AP59" i="76"/>
  <c r="AK59" i="76"/>
  <c r="AF59" i="76"/>
  <c r="AA59" i="76"/>
  <c r="V59" i="76"/>
  <c r="A59" i="76"/>
  <c r="I58" i="76"/>
  <c r="A58" i="76"/>
  <c r="CM57" i="76"/>
  <c r="CL57" i="76"/>
  <c r="CK57" i="76"/>
  <c r="CJ57" i="76"/>
  <c r="CI57" i="76"/>
  <c r="CH57" i="76"/>
  <c r="CG57" i="76"/>
  <c r="CF57" i="76"/>
  <c r="CD57" i="76"/>
  <c r="CC57" i="76"/>
  <c r="CB57" i="76"/>
  <c r="CA57" i="76"/>
  <c r="BZ57" i="76"/>
  <c r="BY57" i="76"/>
  <c r="BX57" i="76"/>
  <c r="BW57" i="76"/>
  <c r="BU57" i="76"/>
  <c r="BS57" i="76"/>
  <c r="BR57" i="76"/>
  <c r="BQ57" i="76"/>
  <c r="BP57" i="76"/>
  <c r="BO57" i="76"/>
  <c r="BN57" i="76"/>
  <c r="BM57" i="76"/>
  <c r="BL57" i="76"/>
  <c r="M57" i="76"/>
  <c r="A57" i="76"/>
  <c r="CD56" i="76"/>
  <c r="BL56" i="76"/>
  <c r="CM56" i="76" s="1"/>
  <c r="M56" i="76"/>
  <c r="A56" i="76"/>
  <c r="BL55" i="76"/>
  <c r="BW55" i="76" s="1"/>
  <c r="BE55" i="76"/>
  <c r="AZ55" i="76"/>
  <c r="AU55" i="76"/>
  <c r="AP55" i="76"/>
  <c r="AK55" i="76"/>
  <c r="AF55" i="76"/>
  <c r="AA55" i="76"/>
  <c r="V55" i="76"/>
  <c r="K55" i="76"/>
  <c r="J55" i="76"/>
  <c r="A55" i="76"/>
  <c r="BX54" i="76"/>
  <c r="BH54" i="76"/>
  <c r="BG54" i="76"/>
  <c r="BE54" i="76"/>
  <c r="BC54" i="76"/>
  <c r="BB54" i="76"/>
  <c r="AZ54" i="76"/>
  <c r="AX54" i="76"/>
  <c r="AW54" i="76"/>
  <c r="AU54" i="76"/>
  <c r="AS54" i="76"/>
  <c r="AR54" i="76"/>
  <c r="AP54" i="76"/>
  <c r="AN54" i="76"/>
  <c r="AM54" i="76"/>
  <c r="AK54" i="76"/>
  <c r="AI54" i="76"/>
  <c r="AH54" i="76"/>
  <c r="AF54" i="76"/>
  <c r="AD54" i="76"/>
  <c r="AC54" i="76"/>
  <c r="AA54" i="76"/>
  <c r="Y54" i="76"/>
  <c r="X54" i="76"/>
  <c r="V54" i="76"/>
  <c r="I54" i="76"/>
  <c r="A54" i="76"/>
  <c r="BG53" i="76"/>
  <c r="BE53" i="76"/>
  <c r="BB53" i="76"/>
  <c r="AZ53" i="76"/>
  <c r="AW53" i="76"/>
  <c r="AU53" i="76"/>
  <c r="AR53" i="76"/>
  <c r="AP53" i="76"/>
  <c r="AM53" i="76"/>
  <c r="AK53" i="76"/>
  <c r="AH53" i="76"/>
  <c r="AF53" i="76"/>
  <c r="AC53" i="76"/>
  <c r="AA53" i="76"/>
  <c r="X53" i="76"/>
  <c r="V53" i="76"/>
  <c r="A53" i="76"/>
  <c r="BG52" i="76"/>
  <c r="BE52" i="76"/>
  <c r="BB52" i="76"/>
  <c r="AZ52" i="76"/>
  <c r="AW52" i="76"/>
  <c r="AU52" i="76"/>
  <c r="AR52" i="76"/>
  <c r="AP52" i="76"/>
  <c r="AM52" i="76"/>
  <c r="AK52" i="76"/>
  <c r="AH52" i="76"/>
  <c r="AF52" i="76"/>
  <c r="AC52" i="76"/>
  <c r="AA52" i="76"/>
  <c r="X52" i="76"/>
  <c r="V52" i="76"/>
  <c r="A52" i="76"/>
  <c r="A51" i="76"/>
  <c r="A50" i="76"/>
  <c r="A49" i="76"/>
  <c r="A48" i="76"/>
  <c r="A47" i="76"/>
  <c r="A46" i="76"/>
  <c r="CM45" i="76"/>
  <c r="CL45" i="76"/>
  <c r="CK45" i="76"/>
  <c r="CJ45" i="76"/>
  <c r="CI45" i="76"/>
  <c r="CH45" i="76"/>
  <c r="CG45" i="76"/>
  <c r="CF45" i="76"/>
  <c r="BU45" i="76"/>
  <c r="BE45" i="76"/>
  <c r="AZ45" i="76"/>
  <c r="AU45" i="76"/>
  <c r="AP45" i="76"/>
  <c r="AK45" i="76"/>
  <c r="AF45" i="76"/>
  <c r="AA45" i="76"/>
  <c r="V45" i="76"/>
  <c r="A45" i="76"/>
  <c r="CM44" i="76"/>
  <c r="CL44" i="76"/>
  <c r="CK44" i="76"/>
  <c r="CJ44" i="76"/>
  <c r="CI44" i="76"/>
  <c r="CH44" i="76"/>
  <c r="CG44" i="76"/>
  <c r="CF44" i="76"/>
  <c r="BU44" i="76"/>
  <c r="BE44" i="76"/>
  <c r="AZ44" i="76"/>
  <c r="AU44" i="76"/>
  <c r="AP44" i="76"/>
  <c r="AK44" i="76"/>
  <c r="AF44" i="76"/>
  <c r="AA44" i="76"/>
  <c r="V44" i="76"/>
  <c r="A44" i="76"/>
  <c r="CM43" i="76"/>
  <c r="CL43" i="76"/>
  <c r="CK43" i="76"/>
  <c r="CJ43" i="76"/>
  <c r="CI43" i="76"/>
  <c r="CH43" i="76"/>
  <c r="CG43" i="76"/>
  <c r="CF43" i="76"/>
  <c r="BU43" i="76"/>
  <c r="BE43" i="76"/>
  <c r="AZ43" i="76"/>
  <c r="AU43" i="76"/>
  <c r="AP43" i="76"/>
  <c r="AK43" i="76"/>
  <c r="AF43" i="76"/>
  <c r="AA43" i="76"/>
  <c r="V43" i="76"/>
  <c r="A43" i="76"/>
  <c r="CM42" i="76"/>
  <c r="CL42" i="76"/>
  <c r="CK42" i="76"/>
  <c r="CJ42" i="76"/>
  <c r="CI42" i="76"/>
  <c r="CH42" i="76"/>
  <c r="CG42" i="76"/>
  <c r="CF42" i="76"/>
  <c r="BU42" i="76"/>
  <c r="BE42" i="76"/>
  <c r="AZ42" i="76"/>
  <c r="AU42" i="76"/>
  <c r="AP42" i="76"/>
  <c r="AK42" i="76"/>
  <c r="AF42" i="76"/>
  <c r="AA42" i="76"/>
  <c r="V42" i="76"/>
  <c r="A42" i="76"/>
  <c r="CM41" i="76"/>
  <c r="CL41" i="76"/>
  <c r="CK41" i="76"/>
  <c r="CJ41" i="76"/>
  <c r="CI41" i="76"/>
  <c r="CH41" i="76"/>
  <c r="CG41" i="76"/>
  <c r="CF41" i="76"/>
  <c r="BU41" i="76"/>
  <c r="BE41" i="76"/>
  <c r="AZ41" i="76"/>
  <c r="AU41" i="76"/>
  <c r="AP41" i="76"/>
  <c r="AK41" i="76"/>
  <c r="AF41" i="76"/>
  <c r="AA41" i="76"/>
  <c r="V41" i="76"/>
  <c r="A41" i="76"/>
  <c r="CM40" i="76"/>
  <c r="CL40" i="76"/>
  <c r="CK40" i="76"/>
  <c r="CJ40" i="76"/>
  <c r="CI40" i="76"/>
  <c r="CH40" i="76"/>
  <c r="CG40" i="76"/>
  <c r="CF40" i="76"/>
  <c r="BU40" i="76"/>
  <c r="BE40" i="76"/>
  <c r="AZ40" i="76"/>
  <c r="AU40" i="76"/>
  <c r="AP40" i="76"/>
  <c r="AK40" i="76"/>
  <c r="AF40" i="76"/>
  <c r="AA40" i="76"/>
  <c r="V40" i="76"/>
  <c r="A40" i="76"/>
  <c r="CM39" i="76"/>
  <c r="CL39" i="76"/>
  <c r="CK39" i="76"/>
  <c r="CJ39" i="76"/>
  <c r="CI39" i="76"/>
  <c r="CH39" i="76"/>
  <c r="CG39" i="76"/>
  <c r="CF39" i="76"/>
  <c r="CF170" i="76" s="1"/>
  <c r="BU39" i="76"/>
  <c r="BE39" i="76"/>
  <c r="AZ39" i="76"/>
  <c r="AU39" i="76"/>
  <c r="AP39" i="76"/>
  <c r="AK39" i="76"/>
  <c r="AF39" i="76"/>
  <c r="AA39" i="76"/>
  <c r="V39" i="76"/>
  <c r="A39" i="76"/>
  <c r="CM38" i="76"/>
  <c r="CL38" i="76"/>
  <c r="CK38" i="76"/>
  <c r="CJ38" i="76"/>
  <c r="CI38" i="76"/>
  <c r="CH38" i="76"/>
  <c r="CG38" i="76"/>
  <c r="CF38" i="76"/>
  <c r="BU38" i="76"/>
  <c r="BE38" i="76"/>
  <c r="AZ38" i="76"/>
  <c r="AU38" i="76"/>
  <c r="AP38" i="76"/>
  <c r="AK38" i="76"/>
  <c r="AF38" i="76"/>
  <c r="AA38" i="76"/>
  <c r="V38" i="76"/>
  <c r="A38" i="76"/>
  <c r="CM37" i="76"/>
  <c r="CL37" i="76"/>
  <c r="CK37" i="76"/>
  <c r="CJ37" i="76"/>
  <c r="CI37" i="76"/>
  <c r="CH37" i="76"/>
  <c r="CG37" i="76"/>
  <c r="CF37" i="76"/>
  <c r="BU37" i="76"/>
  <c r="BE37" i="76"/>
  <c r="AZ37" i="76"/>
  <c r="AU37" i="76"/>
  <c r="AP37" i="76"/>
  <c r="AK37" i="76"/>
  <c r="AF37" i="76"/>
  <c r="AA37" i="76"/>
  <c r="V37" i="76"/>
  <c r="A37" i="76"/>
  <c r="CM36" i="76"/>
  <c r="CL36" i="76"/>
  <c r="S25" i="76" s="1"/>
  <c r="CK36" i="76"/>
  <c r="CJ36" i="76"/>
  <c r="Q25" i="76" s="1"/>
  <c r="CI36" i="76"/>
  <c r="CH36" i="76"/>
  <c r="CG36" i="76"/>
  <c r="CF36" i="76"/>
  <c r="BU36" i="76"/>
  <c r="BE36" i="76"/>
  <c r="AZ36" i="76"/>
  <c r="AU36" i="76"/>
  <c r="AP36" i="76"/>
  <c r="AK36" i="76"/>
  <c r="AF36" i="76"/>
  <c r="AA36" i="76"/>
  <c r="V36" i="76"/>
  <c r="A36" i="76"/>
  <c r="I35" i="76"/>
  <c r="A35" i="76"/>
  <c r="CM34" i="76"/>
  <c r="CL34" i="76"/>
  <c r="CK34" i="76"/>
  <c r="CJ34" i="76"/>
  <c r="CI34" i="76"/>
  <c r="CH34" i="76"/>
  <c r="CG34" i="76"/>
  <c r="CF34" i="76"/>
  <c r="CD34" i="76"/>
  <c r="CC34" i="76"/>
  <c r="CB34" i="76"/>
  <c r="CA34" i="76"/>
  <c r="BZ34" i="76"/>
  <c r="BY34" i="76"/>
  <c r="BX34" i="76"/>
  <c r="BW34" i="76"/>
  <c r="BU34" i="76"/>
  <c r="BS34" i="76"/>
  <c r="BR34" i="76"/>
  <c r="BQ34" i="76"/>
  <c r="BP34" i="76"/>
  <c r="BO34" i="76"/>
  <c r="BN34" i="76"/>
  <c r="BM34" i="76"/>
  <c r="BL34" i="76"/>
  <c r="M34" i="76"/>
  <c r="A34" i="76"/>
  <c r="CD33" i="76"/>
  <c r="BL33" i="76"/>
  <c r="CM33" i="76" s="1"/>
  <c r="M33" i="76"/>
  <c r="A33" i="76"/>
  <c r="CF32" i="76"/>
  <c r="BL32" i="76"/>
  <c r="BW32" i="76" s="1"/>
  <c r="BE32" i="76"/>
  <c r="AZ32" i="76"/>
  <c r="AU32" i="76"/>
  <c r="AP32" i="76"/>
  <c r="AK32" i="76"/>
  <c r="AF32" i="76"/>
  <c r="AA32" i="76"/>
  <c r="V32" i="76"/>
  <c r="K32" i="76"/>
  <c r="J32" i="76"/>
  <c r="A32" i="76"/>
  <c r="BX31" i="76"/>
  <c r="BH31" i="76"/>
  <c r="BG31" i="76"/>
  <c r="BE31" i="76"/>
  <c r="BC31" i="76"/>
  <c r="BB31" i="76"/>
  <c r="AZ31" i="76"/>
  <c r="AX31" i="76"/>
  <c r="AW31" i="76"/>
  <c r="AU31" i="76"/>
  <c r="AS31" i="76"/>
  <c r="AR31" i="76"/>
  <c r="AP31" i="76"/>
  <c r="AN31" i="76"/>
  <c r="AM31" i="76"/>
  <c r="AK31" i="76"/>
  <c r="AI31" i="76"/>
  <c r="AH31" i="76"/>
  <c r="AF31" i="76"/>
  <c r="AD31" i="76"/>
  <c r="AC31" i="76"/>
  <c r="AA31" i="76"/>
  <c r="Y31" i="76"/>
  <c r="X31" i="76"/>
  <c r="V31" i="76"/>
  <c r="A31" i="76"/>
  <c r="BG30" i="76"/>
  <c r="BE30" i="76"/>
  <c r="BB30" i="76"/>
  <c r="AZ30" i="76"/>
  <c r="AW30" i="76"/>
  <c r="AU30" i="76"/>
  <c r="AR30" i="76"/>
  <c r="AP30" i="76"/>
  <c r="AM30" i="76"/>
  <c r="AK30" i="76"/>
  <c r="AH30" i="76"/>
  <c r="AF30" i="76"/>
  <c r="AC30" i="76"/>
  <c r="AA30" i="76"/>
  <c r="X30" i="76"/>
  <c r="V30" i="76"/>
  <c r="A30" i="76"/>
  <c r="BG29" i="76"/>
  <c r="BE29" i="76"/>
  <c r="BB29" i="76"/>
  <c r="AZ29" i="76"/>
  <c r="AW29" i="76"/>
  <c r="AU29" i="76"/>
  <c r="AR29" i="76"/>
  <c r="AP29" i="76"/>
  <c r="AM29" i="76"/>
  <c r="AK29" i="76"/>
  <c r="AH29" i="76"/>
  <c r="AF29" i="76"/>
  <c r="AC29" i="76"/>
  <c r="AA29" i="76"/>
  <c r="X29" i="76"/>
  <c r="V29" i="76"/>
  <c r="A29" i="76"/>
  <c r="A28" i="76"/>
  <c r="A27" i="76"/>
  <c r="A26" i="76"/>
  <c r="I25" i="76"/>
  <c r="A25" i="76"/>
  <c r="A24" i="76"/>
  <c r="A23" i="76"/>
  <c r="S22" i="76"/>
  <c r="Q22" i="76"/>
  <c r="O22" i="76"/>
  <c r="M22" i="76"/>
  <c r="A22" i="76"/>
  <c r="M21" i="76"/>
  <c r="A21" i="76"/>
  <c r="Y13" i="76"/>
  <c r="CH170" i="76" l="1"/>
  <c r="O25" i="76" s="1"/>
  <c r="M25" i="76"/>
  <c r="CF55" i="76"/>
  <c r="CM79" i="76"/>
  <c r="AN75" i="76"/>
  <c r="BH75" i="76"/>
  <c r="Y76" i="76"/>
  <c r="AS76" i="76"/>
  <c r="G81" i="76"/>
  <c r="CD102" i="76"/>
  <c r="Y121" i="76"/>
  <c r="AS121" i="76"/>
  <c r="AD122" i="76"/>
  <c r="AX122" i="76"/>
  <c r="AV124" i="76"/>
  <c r="AD75" i="76"/>
  <c r="AI76" i="76"/>
  <c r="BC76" i="76"/>
  <c r="AI121" i="76"/>
  <c r="BC121" i="76"/>
  <c r="AN122" i="76"/>
  <c r="BH122" i="76"/>
  <c r="CD148" i="76"/>
  <c r="D150" i="76"/>
  <c r="D127" i="76"/>
  <c r="D104" i="76"/>
  <c r="D81" i="76"/>
  <c r="D58" i="76"/>
  <c r="D35" i="76"/>
  <c r="H35" i="76"/>
  <c r="BH30" i="76"/>
  <c r="BC30" i="76"/>
  <c r="AX30" i="76"/>
  <c r="AS30" i="76"/>
  <c r="AN30" i="76"/>
  <c r="AI30" i="76"/>
  <c r="AD30" i="76"/>
  <c r="Y30" i="76"/>
  <c r="BW78" i="76"/>
  <c r="CF78" i="76"/>
  <c r="BA78" i="76"/>
  <c r="AQ78" i="76"/>
  <c r="AG78" i="76"/>
  <c r="W78" i="76"/>
  <c r="BW124" i="76"/>
  <c r="CF124" i="76"/>
  <c r="N25" i="76"/>
  <c r="R25" i="76"/>
  <c r="H58" i="76"/>
  <c r="BH53" i="76"/>
  <c r="BC53" i="76"/>
  <c r="AX53" i="76"/>
  <c r="AS53" i="76"/>
  <c r="AN53" i="76"/>
  <c r="AI53" i="76"/>
  <c r="AD53" i="76"/>
  <c r="Y53" i="76"/>
  <c r="AL78" i="76"/>
  <c r="BA101" i="76"/>
  <c r="AQ101" i="76"/>
  <c r="AG101" i="76"/>
  <c r="W101" i="76"/>
  <c r="AL101" i="76"/>
  <c r="F104" i="76"/>
  <c r="AB101" i="76"/>
  <c r="BF122" i="76"/>
  <c r="BA122" i="76"/>
  <c r="AV122" i="76"/>
  <c r="AQ122" i="76"/>
  <c r="AL122" i="76"/>
  <c r="AG122" i="76"/>
  <c r="AB122" i="76"/>
  <c r="W122" i="76"/>
  <c r="P25" i="76"/>
  <c r="T25" i="76"/>
  <c r="BF78" i="76"/>
  <c r="F81" i="76"/>
  <c r="BF123" i="76"/>
  <c r="BA123" i="76"/>
  <c r="AV123" i="76"/>
  <c r="AQ123" i="76"/>
  <c r="AL123" i="76"/>
  <c r="AG123" i="76"/>
  <c r="AB123" i="76"/>
  <c r="W123" i="76"/>
  <c r="BA124" i="76"/>
  <c r="AQ124" i="76"/>
  <c r="AG124" i="76"/>
  <c r="W124" i="76"/>
  <c r="AB124" i="76"/>
  <c r="BF124" i="76"/>
  <c r="H150" i="76"/>
  <c r="BH145" i="76"/>
  <c r="BC145" i="76"/>
  <c r="AX145" i="76"/>
  <c r="AS145" i="76"/>
  <c r="AN145" i="76"/>
  <c r="AI145" i="76"/>
  <c r="AD145" i="76"/>
  <c r="Y145" i="76"/>
  <c r="BW147" i="76"/>
  <c r="CF147" i="76"/>
  <c r="AB78" i="76" l="1"/>
  <c r="AV78" i="76"/>
  <c r="BH29" i="76"/>
  <c r="BC29" i="76"/>
  <c r="AX29" i="76"/>
  <c r="AS29" i="76"/>
  <c r="AN29" i="76"/>
  <c r="AI29" i="76"/>
  <c r="AD29" i="76"/>
  <c r="Y29" i="76"/>
  <c r="G35" i="76"/>
  <c r="BF98" i="76"/>
  <c r="BA98" i="76"/>
  <c r="AV98" i="76"/>
  <c r="AQ98" i="76"/>
  <c r="AL98" i="76"/>
  <c r="AG98" i="76"/>
  <c r="AB98" i="76"/>
  <c r="W98" i="76"/>
  <c r="BV103" i="76"/>
  <c r="BF77" i="76"/>
  <c r="BA77" i="76"/>
  <c r="AV77" i="76"/>
  <c r="AQ77" i="76"/>
  <c r="AL77" i="76"/>
  <c r="AG77" i="76"/>
  <c r="AB77" i="76"/>
  <c r="W77" i="76"/>
  <c r="E81" i="76"/>
  <c r="G58" i="76"/>
  <c r="BH52" i="76"/>
  <c r="BC52" i="76"/>
  <c r="AX52" i="76"/>
  <c r="AS52" i="76"/>
  <c r="AN52" i="76"/>
  <c r="AI52" i="76"/>
  <c r="AD52" i="76"/>
  <c r="Y52" i="76"/>
  <c r="BV34" i="76"/>
  <c r="BF29" i="76"/>
  <c r="BA29" i="76"/>
  <c r="AV29" i="76"/>
  <c r="AQ29" i="76"/>
  <c r="AL29" i="76"/>
  <c r="AG29" i="76"/>
  <c r="AB29" i="76"/>
  <c r="W29" i="76"/>
  <c r="BV126" i="76"/>
  <c r="BF121" i="76"/>
  <c r="BA121" i="76"/>
  <c r="AV121" i="76"/>
  <c r="AQ121" i="76"/>
  <c r="AL121" i="76"/>
  <c r="AG121" i="76"/>
  <c r="AB121" i="76"/>
  <c r="W121" i="76"/>
  <c r="G150" i="76"/>
  <c r="BH144" i="76"/>
  <c r="BC144" i="76"/>
  <c r="AX144" i="76"/>
  <c r="AS144" i="76"/>
  <c r="AN144" i="76"/>
  <c r="AI144" i="76"/>
  <c r="AD144" i="76"/>
  <c r="Y144" i="76"/>
  <c r="BF100" i="76"/>
  <c r="BA100" i="76"/>
  <c r="AV100" i="76"/>
  <c r="AQ100" i="76"/>
  <c r="AL100" i="76"/>
  <c r="AG100" i="76"/>
  <c r="AB100" i="76"/>
  <c r="E104" i="76"/>
  <c r="W100" i="76"/>
  <c r="AV52" i="76"/>
  <c r="AB52" i="76"/>
  <c r="BA52" i="76"/>
  <c r="AG52" i="76"/>
  <c r="BV57" i="76"/>
  <c r="BF52" i="76"/>
  <c r="AL52" i="76"/>
  <c r="AQ52" i="76"/>
  <c r="W52" i="76"/>
  <c r="BV149" i="76"/>
  <c r="BA144" i="76"/>
  <c r="AG144" i="76"/>
  <c r="AV144" i="76"/>
  <c r="AB144" i="76"/>
  <c r="AL144" i="76"/>
  <c r="W144" i="76"/>
  <c r="BF144" i="76"/>
  <c r="AQ144" i="76"/>
  <c r="BF75" i="76"/>
  <c r="BA75" i="76"/>
  <c r="AV75" i="76"/>
  <c r="AQ75" i="76"/>
  <c r="AL75" i="76"/>
  <c r="AG75" i="76"/>
  <c r="AB75" i="76"/>
  <c r="W75" i="76"/>
  <c r="BV80" i="76"/>
  <c r="BF99" i="76" l="1"/>
  <c r="BA99" i="76"/>
  <c r="AV99" i="76"/>
  <c r="AQ99" i="76"/>
  <c r="AL99" i="76"/>
  <c r="AG99" i="76"/>
  <c r="AB99" i="76"/>
  <c r="W99" i="76"/>
  <c r="F150" i="76"/>
  <c r="BF147" i="76"/>
  <c r="AV147" i="76"/>
  <c r="AL147" i="76"/>
  <c r="AB147" i="76"/>
  <c r="BA147" i="76"/>
  <c r="AQ147" i="76"/>
  <c r="AG147" i="76"/>
  <c r="W147" i="76"/>
  <c r="BF76" i="76"/>
  <c r="BA76" i="76"/>
  <c r="AV76" i="76"/>
  <c r="AQ76" i="76"/>
  <c r="AL76" i="76"/>
  <c r="AG76" i="76"/>
  <c r="AB76" i="76"/>
  <c r="W76" i="76"/>
  <c r="BV160" i="76"/>
  <c r="BV156" i="76"/>
  <c r="BV152" i="76"/>
  <c r="BV158" i="76"/>
  <c r="BV154" i="76"/>
  <c r="BV159" i="76"/>
  <c r="BV151" i="76"/>
  <c r="BV155" i="76"/>
  <c r="BV157" i="76"/>
  <c r="BV153" i="76"/>
  <c r="BV137" i="76"/>
  <c r="BV136" i="76"/>
  <c r="BV132" i="76"/>
  <c r="BV128" i="76"/>
  <c r="BV134" i="76"/>
  <c r="BV130" i="76"/>
  <c r="BV129" i="76"/>
  <c r="BV131" i="76"/>
  <c r="BV135" i="76"/>
  <c r="BV133" i="76"/>
  <c r="BV90" i="76"/>
  <c r="BV86" i="76"/>
  <c r="BV82" i="76"/>
  <c r="BV89" i="76"/>
  <c r="BV85" i="76"/>
  <c r="BV88" i="76"/>
  <c r="BV91" i="76"/>
  <c r="BV83" i="76"/>
  <c r="BV84" i="76"/>
  <c r="BV87" i="76"/>
  <c r="BV68" i="76"/>
  <c r="BV64" i="76"/>
  <c r="BV60" i="76"/>
  <c r="BV67" i="76"/>
  <c r="BV63" i="76"/>
  <c r="BV59" i="76"/>
  <c r="BV62" i="76"/>
  <c r="BV65" i="76"/>
  <c r="BV66" i="76"/>
  <c r="BV61" i="76"/>
  <c r="BV42" i="76"/>
  <c r="BV45" i="76"/>
  <c r="BV41" i="76"/>
  <c r="BV40" i="76"/>
  <c r="BV36" i="76"/>
  <c r="BV43" i="76"/>
  <c r="BV44" i="76"/>
  <c r="BV38" i="76"/>
  <c r="BV37" i="76"/>
  <c r="BV39" i="76"/>
  <c r="BV114" i="76"/>
  <c r="BV110" i="76"/>
  <c r="BV106" i="76"/>
  <c r="BV113" i="76"/>
  <c r="BV109" i="76"/>
  <c r="BV105" i="76"/>
  <c r="BV108" i="76"/>
  <c r="BV107" i="76"/>
  <c r="BV111" i="76"/>
  <c r="BV112" i="76"/>
  <c r="BA55" i="76"/>
  <c r="AQ55" i="76"/>
  <c r="AG55" i="76"/>
  <c r="W55" i="76"/>
  <c r="AL55" i="76"/>
  <c r="AV55" i="76"/>
  <c r="BF55" i="76"/>
  <c r="F58" i="76"/>
  <c r="AB55" i="76"/>
  <c r="BA32" i="76"/>
  <c r="AQ32" i="76"/>
  <c r="AG32" i="76"/>
  <c r="W32" i="76"/>
  <c r="F35" i="76"/>
  <c r="BF32" i="76"/>
  <c r="AV32" i="76"/>
  <c r="AL32" i="76"/>
  <c r="AB32" i="76"/>
  <c r="BF31" i="76" l="1"/>
  <c r="BA31" i="76"/>
  <c r="AV31" i="76"/>
  <c r="AQ31" i="76"/>
  <c r="AL31" i="76"/>
  <c r="AG31" i="76"/>
  <c r="AB31" i="76"/>
  <c r="W31" i="76"/>
  <c r="E35" i="76"/>
  <c r="CA107" i="76"/>
  <c r="BP107" i="76" s="1"/>
  <c r="BW107" i="76"/>
  <c r="BL107" i="76" s="1"/>
  <c r="CB107" i="76"/>
  <c r="BQ107" i="76" s="1"/>
  <c r="BX107" i="76"/>
  <c r="BM107" i="76" s="1"/>
  <c r="CC107" i="76"/>
  <c r="BR107" i="76" s="1"/>
  <c r="CD107" i="76"/>
  <c r="BS107" i="76" s="1"/>
  <c r="BZ107" i="76"/>
  <c r="BO107" i="76" s="1"/>
  <c r="BY107" i="76"/>
  <c r="BN107" i="76" s="1"/>
  <c r="CC113" i="76"/>
  <c r="BR113" i="76" s="1"/>
  <c r="BY113" i="76"/>
  <c r="BN113" i="76" s="1"/>
  <c r="CD113" i="76"/>
  <c r="BS113" i="76" s="1"/>
  <c r="BZ113" i="76"/>
  <c r="BO113" i="76" s="1"/>
  <c r="CB113" i="76"/>
  <c r="BQ113" i="76" s="1"/>
  <c r="BW113" i="76"/>
  <c r="BL113" i="76" s="1"/>
  <c r="CA113" i="76"/>
  <c r="BP113" i="76" s="1"/>
  <c r="BX113" i="76"/>
  <c r="BM113" i="76" s="1"/>
  <c r="CA39" i="76"/>
  <c r="BP39" i="76" s="1"/>
  <c r="BW39" i="76"/>
  <c r="CB39" i="76"/>
  <c r="BQ39" i="76" s="1"/>
  <c r="BX39" i="76"/>
  <c r="CC39" i="76"/>
  <c r="BR39" i="76" s="1"/>
  <c r="BY39" i="76"/>
  <c r="CD39" i="76"/>
  <c r="BS39" i="76" s="1"/>
  <c r="BZ39" i="76"/>
  <c r="BO39" i="76" s="1"/>
  <c r="CA43" i="76"/>
  <c r="BP43" i="76" s="1"/>
  <c r="BW43" i="76"/>
  <c r="BL43" i="76" s="1"/>
  <c r="CB43" i="76"/>
  <c r="BQ43" i="76" s="1"/>
  <c r="BX43" i="76"/>
  <c r="BM43" i="76" s="1"/>
  <c r="BY43" i="76"/>
  <c r="BN43" i="76" s="1"/>
  <c r="CD43" i="76"/>
  <c r="BS43" i="76" s="1"/>
  <c r="CC43" i="76"/>
  <c r="BR43" i="76" s="1"/>
  <c r="BZ43" i="76"/>
  <c r="BO43" i="76" s="1"/>
  <c r="CC45" i="76"/>
  <c r="BR45" i="76" s="1"/>
  <c r="BY45" i="76"/>
  <c r="BN45" i="76" s="1"/>
  <c r="CD45" i="76"/>
  <c r="BS45" i="76" s="1"/>
  <c r="BZ45" i="76"/>
  <c r="BO45" i="76" s="1"/>
  <c r="CB45" i="76"/>
  <c r="BQ45" i="76" s="1"/>
  <c r="CA45" i="76"/>
  <c r="BP45" i="76" s="1"/>
  <c r="BX45" i="76"/>
  <c r="BM45" i="76" s="1"/>
  <c r="BW45" i="76"/>
  <c r="BL45" i="76" s="1"/>
  <c r="CA65" i="76"/>
  <c r="BP65" i="76" s="1"/>
  <c r="BW65" i="76"/>
  <c r="BL65" i="76" s="1"/>
  <c r="CB65" i="76"/>
  <c r="BQ65" i="76" s="1"/>
  <c r="BX65" i="76"/>
  <c r="BM65" i="76" s="1"/>
  <c r="BY65" i="76"/>
  <c r="BN65" i="76" s="1"/>
  <c r="CD65" i="76"/>
  <c r="BS65" i="76" s="1"/>
  <c r="CC65" i="76"/>
  <c r="BR65" i="76" s="1"/>
  <c r="BZ65" i="76"/>
  <c r="BO65" i="76" s="1"/>
  <c r="CC67" i="76"/>
  <c r="BR67" i="76" s="1"/>
  <c r="BY67" i="76"/>
  <c r="BN67" i="76" s="1"/>
  <c r="CD67" i="76"/>
  <c r="BS67" i="76" s="1"/>
  <c r="BZ67" i="76"/>
  <c r="BO67" i="76" s="1"/>
  <c r="CB67" i="76"/>
  <c r="BQ67" i="76" s="1"/>
  <c r="CA67" i="76"/>
  <c r="BP67" i="76" s="1"/>
  <c r="BX67" i="76"/>
  <c r="BM67" i="76" s="1"/>
  <c r="BW67" i="76"/>
  <c r="BL67" i="76" s="1"/>
  <c r="CA87" i="76"/>
  <c r="BP87" i="76" s="1"/>
  <c r="BW87" i="76"/>
  <c r="BL87" i="76" s="1"/>
  <c r="CB87" i="76"/>
  <c r="BQ87" i="76" s="1"/>
  <c r="BX87" i="76"/>
  <c r="BM87" i="76" s="1"/>
  <c r="CC87" i="76"/>
  <c r="BR87" i="76" s="1"/>
  <c r="BZ87" i="76"/>
  <c r="BO87" i="76" s="1"/>
  <c r="BY87" i="76"/>
  <c r="BN87" i="76" s="1"/>
  <c r="CD87" i="76"/>
  <c r="BS87" i="76" s="1"/>
  <c r="CB88" i="76"/>
  <c r="BQ88" i="76" s="1"/>
  <c r="BX88" i="76"/>
  <c r="BM88" i="76" s="1"/>
  <c r="CC88" i="76"/>
  <c r="BR88" i="76" s="1"/>
  <c r="BY88" i="76"/>
  <c r="BN88" i="76" s="1"/>
  <c r="CD88" i="76"/>
  <c r="BS88" i="76" s="1"/>
  <c r="CA88" i="76"/>
  <c r="BP88" i="76" s="1"/>
  <c r="BZ88" i="76"/>
  <c r="BO88" i="76" s="1"/>
  <c r="BW88" i="76"/>
  <c r="BL88" i="76" s="1"/>
  <c r="CD86" i="76"/>
  <c r="BS86" i="76" s="1"/>
  <c r="BZ86" i="76"/>
  <c r="BO86" i="76" s="1"/>
  <c r="CA86" i="76"/>
  <c r="BP86" i="76" s="1"/>
  <c r="BW86" i="76"/>
  <c r="BL86" i="76" s="1"/>
  <c r="BY86" i="76"/>
  <c r="BN86" i="76" s="1"/>
  <c r="BX86" i="76"/>
  <c r="BM86" i="76" s="1"/>
  <c r="CC86" i="76"/>
  <c r="BR86" i="76" s="1"/>
  <c r="CB86" i="76"/>
  <c r="BQ86" i="76" s="1"/>
  <c r="CC135" i="76"/>
  <c r="BR135" i="76" s="1"/>
  <c r="BY135" i="76"/>
  <c r="BN135" i="76" s="1"/>
  <c r="CD135" i="76"/>
  <c r="BS135" i="76" s="1"/>
  <c r="BX135" i="76"/>
  <c r="BM135" i="76" s="1"/>
  <c r="BZ135" i="76"/>
  <c r="BO135" i="76" s="1"/>
  <c r="BW135" i="76"/>
  <c r="BL135" i="76" s="1"/>
  <c r="CA135" i="76"/>
  <c r="BP135" i="76" s="1"/>
  <c r="CB135" i="76"/>
  <c r="BQ135" i="76" s="1"/>
  <c r="CB134" i="76"/>
  <c r="BQ134" i="76" s="1"/>
  <c r="BX134" i="76"/>
  <c r="BM134" i="76" s="1"/>
  <c r="BZ134" i="76"/>
  <c r="BO134" i="76" s="1"/>
  <c r="CA134" i="76"/>
  <c r="BP134" i="76" s="1"/>
  <c r="BY134" i="76"/>
  <c r="BN134" i="76" s="1"/>
  <c r="CC134" i="76"/>
  <c r="BR134" i="76" s="1"/>
  <c r="CD134" i="76"/>
  <c r="BS134" i="76" s="1"/>
  <c r="BW134" i="76"/>
  <c r="BL134" i="76" s="1"/>
  <c r="CD137" i="76"/>
  <c r="BS137" i="76" s="1"/>
  <c r="BZ137" i="76"/>
  <c r="BO137" i="76" s="1"/>
  <c r="CC137" i="76"/>
  <c r="BR137" i="76" s="1"/>
  <c r="BX137" i="76"/>
  <c r="BM137" i="76" s="1"/>
  <c r="BY137" i="76"/>
  <c r="BN137" i="76" s="1"/>
  <c r="CA137" i="76"/>
  <c r="BP137" i="76" s="1"/>
  <c r="BW137" i="76"/>
  <c r="BL137" i="76" s="1"/>
  <c r="CB137" i="76"/>
  <c r="BQ137" i="76" s="1"/>
  <c r="CC151" i="76"/>
  <c r="BR151" i="76" s="1"/>
  <c r="BY151" i="76"/>
  <c r="BN151" i="76" s="1"/>
  <c r="CA151" i="76"/>
  <c r="BP151" i="76" s="1"/>
  <c r="BW151" i="76"/>
  <c r="BL151" i="76" s="1"/>
  <c r="CD151" i="76"/>
  <c r="BS151" i="76" s="1"/>
  <c r="BZ151" i="76"/>
  <c r="BO151" i="76" s="1"/>
  <c r="CB151" i="76"/>
  <c r="BQ151" i="76" s="1"/>
  <c r="BX151" i="76"/>
  <c r="CD152" i="76"/>
  <c r="BS152" i="76" s="1"/>
  <c r="BZ152" i="76"/>
  <c r="BO152" i="76" s="1"/>
  <c r="CB152" i="76"/>
  <c r="BQ152" i="76" s="1"/>
  <c r="BX152" i="76"/>
  <c r="BM152" i="76" s="1"/>
  <c r="BY152" i="76"/>
  <c r="BN152" i="76" s="1"/>
  <c r="CC152" i="76"/>
  <c r="BR152" i="76" s="1"/>
  <c r="BW152" i="76"/>
  <c r="BL152" i="76" s="1"/>
  <c r="CA152" i="76"/>
  <c r="BP152" i="76" s="1"/>
  <c r="CB108" i="76"/>
  <c r="BQ108" i="76" s="1"/>
  <c r="BX108" i="76"/>
  <c r="BM108" i="76" s="1"/>
  <c r="CC108" i="76"/>
  <c r="BR108" i="76" s="1"/>
  <c r="BY108" i="76"/>
  <c r="BN108" i="76" s="1"/>
  <c r="CD108" i="76"/>
  <c r="BS108" i="76" s="1"/>
  <c r="BW108" i="76"/>
  <c r="BL108" i="76" s="1"/>
  <c r="CA108" i="76"/>
  <c r="BP108" i="76" s="1"/>
  <c r="BZ108" i="76"/>
  <c r="BO108" i="76" s="1"/>
  <c r="CD106" i="76"/>
  <c r="BS106" i="76" s="1"/>
  <c r="BZ106" i="76"/>
  <c r="BO106" i="76" s="1"/>
  <c r="CA106" i="76"/>
  <c r="BP106" i="76" s="1"/>
  <c r="BW106" i="76"/>
  <c r="BL106" i="76" s="1"/>
  <c r="BY106" i="76"/>
  <c r="BN106" i="76" s="1"/>
  <c r="CB106" i="76"/>
  <c r="BQ106" i="76" s="1"/>
  <c r="CC106" i="76"/>
  <c r="BR106" i="76" s="1"/>
  <c r="BX106" i="76"/>
  <c r="BM106" i="76" s="1"/>
  <c r="CA37" i="76"/>
  <c r="BP37" i="76" s="1"/>
  <c r="BW37" i="76"/>
  <c r="CC37" i="76"/>
  <c r="BR37" i="76" s="1"/>
  <c r="BY37" i="76"/>
  <c r="BX37" i="76"/>
  <c r="BZ37" i="76"/>
  <c r="BO37" i="76" s="1"/>
  <c r="CD37" i="76"/>
  <c r="BS37" i="76" s="1"/>
  <c r="CB37" i="76"/>
  <c r="BQ37" i="76" s="1"/>
  <c r="CD36" i="76"/>
  <c r="BZ36" i="76"/>
  <c r="CB36" i="76"/>
  <c r="BX36" i="76"/>
  <c r="CC36" i="76"/>
  <c r="CA36" i="76"/>
  <c r="BY36" i="76"/>
  <c r="BW36" i="76"/>
  <c r="CD42" i="76"/>
  <c r="BS42" i="76" s="1"/>
  <c r="BZ42" i="76"/>
  <c r="BO42" i="76" s="1"/>
  <c r="CA42" i="76"/>
  <c r="BP42" i="76" s="1"/>
  <c r="BW42" i="76"/>
  <c r="BL42" i="76" s="1"/>
  <c r="CC42" i="76"/>
  <c r="BR42" i="76" s="1"/>
  <c r="CB42" i="76"/>
  <c r="BQ42" i="76" s="1"/>
  <c r="BY42" i="76"/>
  <c r="BN42" i="76" s="1"/>
  <c r="BX42" i="76"/>
  <c r="BM42" i="76" s="1"/>
  <c r="CB62" i="76"/>
  <c r="BQ62" i="76" s="1"/>
  <c r="BX62" i="76"/>
  <c r="BM62" i="76" s="1"/>
  <c r="CC62" i="76"/>
  <c r="BR62" i="76" s="1"/>
  <c r="BY62" i="76"/>
  <c r="BN62" i="76" s="1"/>
  <c r="CD62" i="76"/>
  <c r="BS62" i="76" s="1"/>
  <c r="CA62" i="76"/>
  <c r="BP62" i="76" s="1"/>
  <c r="BZ62" i="76"/>
  <c r="BO62" i="76" s="1"/>
  <c r="BW62" i="76"/>
  <c r="BL62" i="76" s="1"/>
  <c r="CD60" i="76"/>
  <c r="BS60" i="76" s="1"/>
  <c r="BZ60" i="76"/>
  <c r="BO60" i="76" s="1"/>
  <c r="CA60" i="76"/>
  <c r="BP60" i="76" s="1"/>
  <c r="BW60" i="76"/>
  <c r="BL60" i="76" s="1"/>
  <c r="BY60" i="76"/>
  <c r="BN60" i="76" s="1"/>
  <c r="BX60" i="76"/>
  <c r="BM60" i="76" s="1"/>
  <c r="CC60" i="76"/>
  <c r="BR60" i="76" s="1"/>
  <c r="CB60" i="76"/>
  <c r="BQ60" i="76" s="1"/>
  <c r="CB84" i="76"/>
  <c r="BQ84" i="76" s="1"/>
  <c r="BX84" i="76"/>
  <c r="BM84" i="76" s="1"/>
  <c r="CC84" i="76"/>
  <c r="BR84" i="76" s="1"/>
  <c r="BY84" i="76"/>
  <c r="BN84" i="76" s="1"/>
  <c r="BZ84" i="76"/>
  <c r="BO84" i="76" s="1"/>
  <c r="BW84" i="76"/>
  <c r="BL84" i="76" s="1"/>
  <c r="CD84" i="76"/>
  <c r="BS84" i="76" s="1"/>
  <c r="CA84" i="76"/>
  <c r="BP84" i="76" s="1"/>
  <c r="CC85" i="76"/>
  <c r="BR85" i="76" s="1"/>
  <c r="BY85" i="76"/>
  <c r="BN85" i="76" s="1"/>
  <c r="CD85" i="76"/>
  <c r="BS85" i="76" s="1"/>
  <c r="BZ85" i="76"/>
  <c r="BO85" i="76" s="1"/>
  <c r="CB85" i="76"/>
  <c r="BQ85" i="76" s="1"/>
  <c r="CA85" i="76"/>
  <c r="BP85" i="76" s="1"/>
  <c r="BX85" i="76"/>
  <c r="BM85" i="76" s="1"/>
  <c r="BW85" i="76"/>
  <c r="BL85" i="76" s="1"/>
  <c r="CD90" i="76"/>
  <c r="BS90" i="76" s="1"/>
  <c r="BZ90" i="76"/>
  <c r="BO90" i="76" s="1"/>
  <c r="CA90" i="76"/>
  <c r="BP90" i="76" s="1"/>
  <c r="BW90" i="76"/>
  <c r="BL90" i="76" s="1"/>
  <c r="CC90" i="76"/>
  <c r="BR90" i="76" s="1"/>
  <c r="CB90" i="76"/>
  <c r="BQ90" i="76" s="1"/>
  <c r="BY90" i="76"/>
  <c r="BN90" i="76" s="1"/>
  <c r="BX90" i="76"/>
  <c r="BM90" i="76" s="1"/>
  <c r="CC131" i="76"/>
  <c r="BR131" i="76" s="1"/>
  <c r="BY131" i="76"/>
  <c r="BN131" i="76" s="1"/>
  <c r="CD131" i="76"/>
  <c r="BS131" i="76" s="1"/>
  <c r="BX131" i="76"/>
  <c r="BM131" i="76" s="1"/>
  <c r="CA131" i="76"/>
  <c r="BP131" i="76" s="1"/>
  <c r="CB131" i="76"/>
  <c r="BQ131" i="76" s="1"/>
  <c r="BZ131" i="76"/>
  <c r="BO131" i="76" s="1"/>
  <c r="BW131" i="76"/>
  <c r="BL131" i="76" s="1"/>
  <c r="CD128" i="76"/>
  <c r="BS128" i="76" s="1"/>
  <c r="BZ128" i="76"/>
  <c r="BO128" i="76" s="1"/>
  <c r="CB128" i="76"/>
  <c r="BQ128" i="76" s="1"/>
  <c r="BW128" i="76"/>
  <c r="BL128" i="76" s="1"/>
  <c r="CC128" i="76"/>
  <c r="BR128" i="76" s="1"/>
  <c r="BX128" i="76"/>
  <c r="BM128" i="76" s="1"/>
  <c r="CA128" i="76"/>
  <c r="BP128" i="76" s="1"/>
  <c r="BY128" i="76"/>
  <c r="BN128" i="76" s="1"/>
  <c r="CA153" i="76"/>
  <c r="BP153" i="76" s="1"/>
  <c r="BW153" i="76"/>
  <c r="BL153" i="76" s="1"/>
  <c r="CC153" i="76"/>
  <c r="BR153" i="76" s="1"/>
  <c r="BY153" i="76"/>
  <c r="BN153" i="76" s="1"/>
  <c r="CB153" i="76"/>
  <c r="BQ153" i="76" s="1"/>
  <c r="BX153" i="76"/>
  <c r="BM153" i="76" s="1"/>
  <c r="CD153" i="76"/>
  <c r="BS153" i="76" s="1"/>
  <c r="BZ153" i="76"/>
  <c r="BO153" i="76" s="1"/>
  <c r="CC159" i="76"/>
  <c r="BR159" i="76" s="1"/>
  <c r="BY159" i="76"/>
  <c r="BN159" i="76" s="1"/>
  <c r="CA159" i="76"/>
  <c r="BP159" i="76" s="1"/>
  <c r="BW159" i="76"/>
  <c r="BL159" i="76" s="1"/>
  <c r="CD159" i="76"/>
  <c r="BS159" i="76" s="1"/>
  <c r="BZ159" i="76"/>
  <c r="BO159" i="76" s="1"/>
  <c r="BX159" i="76"/>
  <c r="BM159" i="76" s="1"/>
  <c r="CB159" i="76"/>
  <c r="BQ159" i="76" s="1"/>
  <c r="CD156" i="76"/>
  <c r="BS156" i="76" s="1"/>
  <c r="BZ156" i="76"/>
  <c r="BO156" i="76" s="1"/>
  <c r="CB156" i="76"/>
  <c r="BQ156" i="76" s="1"/>
  <c r="BX156" i="76"/>
  <c r="BM156" i="76" s="1"/>
  <c r="CC156" i="76"/>
  <c r="BR156" i="76" s="1"/>
  <c r="BY156" i="76"/>
  <c r="BN156" i="76" s="1"/>
  <c r="CA156" i="76"/>
  <c r="BP156" i="76" s="1"/>
  <c r="BW156" i="76"/>
  <c r="BL156" i="76" s="1"/>
  <c r="BF54" i="76"/>
  <c r="BA54" i="76"/>
  <c r="AV54" i="76"/>
  <c r="AQ54" i="76"/>
  <c r="AL54" i="76"/>
  <c r="AG54" i="76"/>
  <c r="AB54" i="76"/>
  <c r="W54" i="76"/>
  <c r="E58" i="76"/>
  <c r="CB112" i="76"/>
  <c r="BQ112" i="76" s="1"/>
  <c r="BX112" i="76"/>
  <c r="BM112" i="76" s="1"/>
  <c r="CC112" i="76"/>
  <c r="BR112" i="76" s="1"/>
  <c r="BY112" i="76"/>
  <c r="BN112" i="76" s="1"/>
  <c r="BZ112" i="76"/>
  <c r="BO112" i="76" s="1"/>
  <c r="CA112" i="76"/>
  <c r="BP112" i="76" s="1"/>
  <c r="CD112" i="76"/>
  <c r="BS112" i="76" s="1"/>
  <c r="BW112" i="76"/>
  <c r="BL112" i="76" s="1"/>
  <c r="CC105" i="76"/>
  <c r="BR105" i="76" s="1"/>
  <c r="BY105" i="76"/>
  <c r="BN105" i="76" s="1"/>
  <c r="CD105" i="76"/>
  <c r="BS105" i="76" s="1"/>
  <c r="BZ105" i="76"/>
  <c r="BO105" i="76" s="1"/>
  <c r="CB105" i="76"/>
  <c r="BQ105" i="76" s="1"/>
  <c r="BW105" i="76"/>
  <c r="BL105" i="76" s="1"/>
  <c r="CA105" i="76"/>
  <c r="BP105" i="76" s="1"/>
  <c r="BX105" i="76"/>
  <c r="BM105" i="76" s="1"/>
  <c r="CD110" i="76"/>
  <c r="BS110" i="76" s="1"/>
  <c r="BZ110" i="76"/>
  <c r="BO110" i="76" s="1"/>
  <c r="CA110" i="76"/>
  <c r="BP110" i="76" s="1"/>
  <c r="BW110" i="76"/>
  <c r="BL110" i="76" s="1"/>
  <c r="CC110" i="76"/>
  <c r="BR110" i="76" s="1"/>
  <c r="BX110" i="76"/>
  <c r="BM110" i="76" s="1"/>
  <c r="CB110" i="76"/>
  <c r="BQ110" i="76" s="1"/>
  <c r="BY110" i="76"/>
  <c r="BN110" i="76" s="1"/>
  <c r="CB38" i="76"/>
  <c r="BQ38" i="76" s="1"/>
  <c r="BX38" i="76"/>
  <c r="CD38" i="76"/>
  <c r="BS38" i="76" s="1"/>
  <c r="BZ38" i="76"/>
  <c r="BO38" i="76" s="1"/>
  <c r="CA38" i="76"/>
  <c r="BP38" i="76" s="1"/>
  <c r="BY38" i="76"/>
  <c r="CC38" i="76"/>
  <c r="BR38" i="76" s="1"/>
  <c r="BW38" i="76"/>
  <c r="CB40" i="76"/>
  <c r="BQ40" i="76" s="1"/>
  <c r="BX40" i="76"/>
  <c r="BM40" i="76" s="1"/>
  <c r="CC40" i="76"/>
  <c r="BR40" i="76" s="1"/>
  <c r="BY40" i="76"/>
  <c r="BN40" i="76" s="1"/>
  <c r="CD40" i="76"/>
  <c r="BS40" i="76" s="1"/>
  <c r="CA40" i="76"/>
  <c r="BP40" i="76" s="1"/>
  <c r="BZ40" i="76"/>
  <c r="BO40" i="76" s="1"/>
  <c r="BW40" i="76"/>
  <c r="BL40" i="76" s="1"/>
  <c r="CA61" i="76"/>
  <c r="BP61" i="76" s="1"/>
  <c r="BW61" i="76"/>
  <c r="BL61" i="76" s="1"/>
  <c r="CB61" i="76"/>
  <c r="BQ61" i="76" s="1"/>
  <c r="BX61" i="76"/>
  <c r="BM61" i="76" s="1"/>
  <c r="CC61" i="76"/>
  <c r="BR61" i="76" s="1"/>
  <c r="BZ61" i="76"/>
  <c r="BO61" i="76" s="1"/>
  <c r="BY61" i="76"/>
  <c r="BN61" i="76" s="1"/>
  <c r="CD61" i="76"/>
  <c r="BS61" i="76" s="1"/>
  <c r="CC59" i="76"/>
  <c r="BR59" i="76" s="1"/>
  <c r="BY59" i="76"/>
  <c r="BN59" i="76" s="1"/>
  <c r="CD59" i="76"/>
  <c r="BS59" i="76" s="1"/>
  <c r="BZ59" i="76"/>
  <c r="BO59" i="76" s="1"/>
  <c r="CB59" i="76"/>
  <c r="BQ59" i="76" s="1"/>
  <c r="CA59" i="76"/>
  <c r="BP59" i="76" s="1"/>
  <c r="BX59" i="76"/>
  <c r="BM59" i="76" s="1"/>
  <c r="BW59" i="76"/>
  <c r="BL59" i="76" s="1"/>
  <c r="CD64" i="76"/>
  <c r="BS64" i="76" s="1"/>
  <c r="BZ64" i="76"/>
  <c r="BO64" i="76" s="1"/>
  <c r="CA64" i="76"/>
  <c r="BP64" i="76" s="1"/>
  <c r="BW64" i="76"/>
  <c r="BL64" i="76" s="1"/>
  <c r="CC64" i="76"/>
  <c r="BR64" i="76" s="1"/>
  <c r="CB64" i="76"/>
  <c r="BQ64" i="76" s="1"/>
  <c r="BY64" i="76"/>
  <c r="BN64" i="76" s="1"/>
  <c r="BX64" i="76"/>
  <c r="BM64" i="76" s="1"/>
  <c r="CA83" i="76"/>
  <c r="BP83" i="76" s="1"/>
  <c r="BW83" i="76"/>
  <c r="BL83" i="76" s="1"/>
  <c r="CB83" i="76"/>
  <c r="BQ83" i="76" s="1"/>
  <c r="BX83" i="76"/>
  <c r="BM83" i="76" s="1"/>
  <c r="BY83" i="76"/>
  <c r="BN83" i="76" s="1"/>
  <c r="CD83" i="76"/>
  <c r="BS83" i="76" s="1"/>
  <c r="CC83" i="76"/>
  <c r="BR83" i="76" s="1"/>
  <c r="BZ83" i="76"/>
  <c r="BO83" i="76" s="1"/>
  <c r="CC89" i="76"/>
  <c r="BR89" i="76" s="1"/>
  <c r="BY89" i="76"/>
  <c r="BN89" i="76" s="1"/>
  <c r="CD89" i="76"/>
  <c r="BS89" i="76" s="1"/>
  <c r="BZ89" i="76"/>
  <c r="BO89" i="76" s="1"/>
  <c r="BX89" i="76"/>
  <c r="BM89" i="76" s="1"/>
  <c r="BW89" i="76"/>
  <c r="BL89" i="76" s="1"/>
  <c r="CB89" i="76"/>
  <c r="BQ89" i="76" s="1"/>
  <c r="CA89" i="76"/>
  <c r="BP89" i="76" s="1"/>
  <c r="CA129" i="76"/>
  <c r="BP129" i="76" s="1"/>
  <c r="BW129" i="76"/>
  <c r="BL129" i="76" s="1"/>
  <c r="CB129" i="76"/>
  <c r="BQ129" i="76" s="1"/>
  <c r="CC129" i="76"/>
  <c r="BR129" i="76" s="1"/>
  <c r="CD129" i="76"/>
  <c r="BS129" i="76" s="1"/>
  <c r="BX129" i="76"/>
  <c r="BM129" i="76" s="1"/>
  <c r="BY129" i="76"/>
  <c r="BN129" i="76" s="1"/>
  <c r="BZ129" i="76"/>
  <c r="BO129" i="76" s="1"/>
  <c r="CD132" i="76"/>
  <c r="BS132" i="76" s="1"/>
  <c r="BZ132" i="76"/>
  <c r="BO132" i="76" s="1"/>
  <c r="CC132" i="76"/>
  <c r="BR132" i="76" s="1"/>
  <c r="BX132" i="76"/>
  <c r="BM132" i="76" s="1"/>
  <c r="BW132" i="76"/>
  <c r="BL132" i="76" s="1"/>
  <c r="BY132" i="76"/>
  <c r="BN132" i="76" s="1"/>
  <c r="CB132" i="76"/>
  <c r="BQ132" i="76" s="1"/>
  <c r="CA132" i="76"/>
  <c r="BP132" i="76" s="1"/>
  <c r="CA157" i="76"/>
  <c r="BP157" i="76" s="1"/>
  <c r="BW157" i="76"/>
  <c r="BL157" i="76" s="1"/>
  <c r="CC157" i="76"/>
  <c r="BR157" i="76" s="1"/>
  <c r="BY157" i="76"/>
  <c r="BN157" i="76" s="1"/>
  <c r="BX157" i="76"/>
  <c r="BM157" i="76" s="1"/>
  <c r="CB157" i="76"/>
  <c r="BQ157" i="76" s="1"/>
  <c r="BZ157" i="76"/>
  <c r="BO157" i="76" s="1"/>
  <c r="CD157" i="76"/>
  <c r="BS157" i="76" s="1"/>
  <c r="CB154" i="76"/>
  <c r="BQ154" i="76" s="1"/>
  <c r="BX154" i="76"/>
  <c r="BM154" i="76" s="1"/>
  <c r="CD154" i="76"/>
  <c r="BS154" i="76" s="1"/>
  <c r="BZ154" i="76"/>
  <c r="BO154" i="76" s="1"/>
  <c r="BW154" i="76"/>
  <c r="BL154" i="76" s="1"/>
  <c r="CA154" i="76"/>
  <c r="BP154" i="76" s="1"/>
  <c r="CC154" i="76"/>
  <c r="BR154" i="76" s="1"/>
  <c r="BY154" i="76"/>
  <c r="BN154" i="76" s="1"/>
  <c r="CD160" i="76"/>
  <c r="BS160" i="76" s="1"/>
  <c r="BZ160" i="76"/>
  <c r="BO160" i="76" s="1"/>
  <c r="CB160" i="76"/>
  <c r="BQ160" i="76" s="1"/>
  <c r="BX160" i="76"/>
  <c r="BM160" i="76" s="1"/>
  <c r="BY160" i="76"/>
  <c r="BN160" i="76" s="1"/>
  <c r="CC160" i="76"/>
  <c r="BR160" i="76" s="1"/>
  <c r="BW160" i="76"/>
  <c r="BL160" i="76" s="1"/>
  <c r="CA160" i="76"/>
  <c r="BP160" i="76" s="1"/>
  <c r="CA111" i="76"/>
  <c r="BP111" i="76" s="1"/>
  <c r="BW111" i="76"/>
  <c r="BL111" i="76" s="1"/>
  <c r="CB111" i="76"/>
  <c r="BQ111" i="76" s="1"/>
  <c r="BX111" i="76"/>
  <c r="BM111" i="76" s="1"/>
  <c r="BY111" i="76"/>
  <c r="BN111" i="76" s="1"/>
  <c r="BZ111" i="76"/>
  <c r="BO111" i="76" s="1"/>
  <c r="CC111" i="76"/>
  <c r="BR111" i="76" s="1"/>
  <c r="CD111" i="76"/>
  <c r="BS111" i="76" s="1"/>
  <c r="CC109" i="76"/>
  <c r="BR109" i="76" s="1"/>
  <c r="BY109" i="76"/>
  <c r="BN109" i="76" s="1"/>
  <c r="CD109" i="76"/>
  <c r="BS109" i="76" s="1"/>
  <c r="BZ109" i="76"/>
  <c r="BO109" i="76" s="1"/>
  <c r="BX109" i="76"/>
  <c r="BM109" i="76" s="1"/>
  <c r="CA109" i="76"/>
  <c r="BP109" i="76" s="1"/>
  <c r="CB109" i="76"/>
  <c r="BQ109" i="76" s="1"/>
  <c r="BW109" i="76"/>
  <c r="BL109" i="76" s="1"/>
  <c r="CD114" i="76"/>
  <c r="BS114" i="76" s="1"/>
  <c r="BZ114" i="76"/>
  <c r="BO114" i="76" s="1"/>
  <c r="CA114" i="76"/>
  <c r="BP114" i="76" s="1"/>
  <c r="BW114" i="76"/>
  <c r="BL114" i="76" s="1"/>
  <c r="BY114" i="76"/>
  <c r="BN114" i="76" s="1"/>
  <c r="CB114" i="76"/>
  <c r="BQ114" i="76" s="1"/>
  <c r="CC114" i="76"/>
  <c r="BR114" i="76" s="1"/>
  <c r="BX114" i="76"/>
  <c r="BM114" i="76" s="1"/>
  <c r="CB44" i="76"/>
  <c r="BQ44" i="76" s="1"/>
  <c r="BX44" i="76"/>
  <c r="BM44" i="76" s="1"/>
  <c r="CC44" i="76"/>
  <c r="BR44" i="76" s="1"/>
  <c r="BY44" i="76"/>
  <c r="BN44" i="76" s="1"/>
  <c r="BZ44" i="76"/>
  <c r="BO44" i="76" s="1"/>
  <c r="BW44" i="76"/>
  <c r="BL44" i="76" s="1"/>
  <c r="CD44" i="76"/>
  <c r="BS44" i="76" s="1"/>
  <c r="CA44" i="76"/>
  <c r="BP44" i="76" s="1"/>
  <c r="CC41" i="76"/>
  <c r="BR41" i="76" s="1"/>
  <c r="BY41" i="76"/>
  <c r="BN41" i="76" s="1"/>
  <c r="CD41" i="76"/>
  <c r="BS41" i="76" s="1"/>
  <c r="BZ41" i="76"/>
  <c r="BO41" i="76" s="1"/>
  <c r="BX41" i="76"/>
  <c r="BM41" i="76" s="1"/>
  <c r="BW41" i="76"/>
  <c r="BL41" i="76" s="1"/>
  <c r="CB41" i="76"/>
  <c r="BQ41" i="76" s="1"/>
  <c r="CA41" i="76"/>
  <c r="BP41" i="76" s="1"/>
  <c r="CB66" i="76"/>
  <c r="BQ66" i="76" s="1"/>
  <c r="BX66" i="76"/>
  <c r="BM66" i="76" s="1"/>
  <c r="CC66" i="76"/>
  <c r="BR66" i="76" s="1"/>
  <c r="BY66" i="76"/>
  <c r="BN66" i="76" s="1"/>
  <c r="BZ66" i="76"/>
  <c r="BO66" i="76" s="1"/>
  <c r="BW66" i="76"/>
  <c r="BL66" i="76" s="1"/>
  <c r="CD66" i="76"/>
  <c r="BS66" i="76" s="1"/>
  <c r="CA66" i="76"/>
  <c r="BP66" i="76" s="1"/>
  <c r="CC63" i="76"/>
  <c r="BR63" i="76" s="1"/>
  <c r="BY63" i="76"/>
  <c r="BN63" i="76" s="1"/>
  <c r="CD63" i="76"/>
  <c r="BS63" i="76" s="1"/>
  <c r="BZ63" i="76"/>
  <c r="BO63" i="76" s="1"/>
  <c r="BX63" i="76"/>
  <c r="BM63" i="76" s="1"/>
  <c r="BW63" i="76"/>
  <c r="BL63" i="76" s="1"/>
  <c r="CB63" i="76"/>
  <c r="BQ63" i="76" s="1"/>
  <c r="CA63" i="76"/>
  <c r="BP63" i="76" s="1"/>
  <c r="CD68" i="76"/>
  <c r="BS68" i="76" s="1"/>
  <c r="BZ68" i="76"/>
  <c r="BO68" i="76" s="1"/>
  <c r="CA68" i="76"/>
  <c r="BP68" i="76" s="1"/>
  <c r="BW68" i="76"/>
  <c r="BL68" i="76" s="1"/>
  <c r="BY68" i="76"/>
  <c r="BN68" i="76" s="1"/>
  <c r="BX68" i="76"/>
  <c r="BM68" i="76" s="1"/>
  <c r="CC68" i="76"/>
  <c r="BR68" i="76" s="1"/>
  <c r="CB68" i="76"/>
  <c r="BQ68" i="76" s="1"/>
  <c r="CA91" i="76"/>
  <c r="BP91" i="76" s="1"/>
  <c r="BW91" i="76"/>
  <c r="BL91" i="76" s="1"/>
  <c r="CB91" i="76"/>
  <c r="BQ91" i="76" s="1"/>
  <c r="BX91" i="76"/>
  <c r="BM91" i="76" s="1"/>
  <c r="BY91" i="76"/>
  <c r="BN91" i="76" s="1"/>
  <c r="CD91" i="76"/>
  <c r="BS91" i="76" s="1"/>
  <c r="CC91" i="76"/>
  <c r="BR91" i="76" s="1"/>
  <c r="BZ91" i="76"/>
  <c r="BO91" i="76" s="1"/>
  <c r="CD82" i="76"/>
  <c r="BS82" i="76" s="1"/>
  <c r="BZ82" i="76"/>
  <c r="BO82" i="76" s="1"/>
  <c r="CA82" i="76"/>
  <c r="BP82" i="76" s="1"/>
  <c r="BW82" i="76"/>
  <c r="BL82" i="76" s="1"/>
  <c r="CC82" i="76"/>
  <c r="BR82" i="76" s="1"/>
  <c r="CB82" i="76"/>
  <c r="BQ82" i="76" s="1"/>
  <c r="BY82" i="76"/>
  <c r="BN82" i="76" s="1"/>
  <c r="BX82" i="76"/>
  <c r="BM82" i="76" s="1"/>
  <c r="CA133" i="76"/>
  <c r="BP133" i="76" s="1"/>
  <c r="BW133" i="76"/>
  <c r="BL133" i="76" s="1"/>
  <c r="CC133" i="76"/>
  <c r="BR133" i="76" s="1"/>
  <c r="BX133" i="76"/>
  <c r="BM133" i="76" s="1"/>
  <c r="BY133" i="76"/>
  <c r="BN133" i="76" s="1"/>
  <c r="BZ133" i="76"/>
  <c r="BO133" i="76" s="1"/>
  <c r="CD133" i="76"/>
  <c r="BS133" i="76" s="1"/>
  <c r="CB133" i="76"/>
  <c r="BQ133" i="76" s="1"/>
  <c r="CB130" i="76"/>
  <c r="BQ130" i="76" s="1"/>
  <c r="BX130" i="76"/>
  <c r="BM130" i="76" s="1"/>
  <c r="BZ130" i="76"/>
  <c r="BO130" i="76" s="1"/>
  <c r="CC130" i="76"/>
  <c r="BR130" i="76" s="1"/>
  <c r="CD130" i="76"/>
  <c r="BS130" i="76" s="1"/>
  <c r="BW130" i="76"/>
  <c r="BL130" i="76" s="1"/>
  <c r="BY130" i="76"/>
  <c r="BN130" i="76" s="1"/>
  <c r="CA130" i="76"/>
  <c r="BP130" i="76" s="1"/>
  <c r="CD136" i="76"/>
  <c r="BS136" i="76" s="1"/>
  <c r="BZ136" i="76"/>
  <c r="BO136" i="76" s="1"/>
  <c r="CC136" i="76"/>
  <c r="BR136" i="76" s="1"/>
  <c r="BX136" i="76"/>
  <c r="BM136" i="76" s="1"/>
  <c r="BY136" i="76"/>
  <c r="BN136" i="76" s="1"/>
  <c r="BW136" i="76"/>
  <c r="BL136" i="76" s="1"/>
  <c r="CA136" i="76"/>
  <c r="BP136" i="76" s="1"/>
  <c r="CB136" i="76"/>
  <c r="BQ136" i="76" s="1"/>
  <c r="CC155" i="76"/>
  <c r="BR155" i="76" s="1"/>
  <c r="BY155" i="76"/>
  <c r="BN155" i="76" s="1"/>
  <c r="CA155" i="76"/>
  <c r="BP155" i="76" s="1"/>
  <c r="BW155" i="76"/>
  <c r="BL155" i="76" s="1"/>
  <c r="BZ155" i="76"/>
  <c r="BO155" i="76" s="1"/>
  <c r="CD155" i="76"/>
  <c r="BS155" i="76" s="1"/>
  <c r="CB155" i="76"/>
  <c r="BQ155" i="76" s="1"/>
  <c r="BX155" i="76"/>
  <c r="BM155" i="76" s="1"/>
  <c r="CB158" i="76"/>
  <c r="BQ158" i="76" s="1"/>
  <c r="BX158" i="76"/>
  <c r="BM158" i="76" s="1"/>
  <c r="CD158" i="76"/>
  <c r="BS158" i="76" s="1"/>
  <c r="BZ158" i="76"/>
  <c r="BO158" i="76" s="1"/>
  <c r="CA158" i="76"/>
  <c r="BP158" i="76" s="1"/>
  <c r="BW158" i="76"/>
  <c r="BL158" i="76" s="1"/>
  <c r="BY158" i="76"/>
  <c r="BN158" i="76" s="1"/>
  <c r="CC158" i="76"/>
  <c r="BR158" i="76" s="1"/>
  <c r="BF146" i="76"/>
  <c r="BA146" i="76"/>
  <c r="AV146" i="76"/>
  <c r="AQ146" i="76"/>
  <c r="AL146" i="76"/>
  <c r="AG146" i="76"/>
  <c r="AB146" i="76"/>
  <c r="W146" i="76"/>
  <c r="E150" i="76"/>
  <c r="BY170" i="76" l="1"/>
  <c r="CA170" i="76"/>
  <c r="BZ170" i="76"/>
  <c r="BO170" i="76" s="1"/>
  <c r="P24" i="76" s="1"/>
  <c r="CC170" i="76"/>
  <c r="CD170" i="76"/>
  <c r="CB170" i="76"/>
  <c r="BN39" i="76"/>
  <c r="O39" i="76" s="1"/>
  <c r="BW170" i="76"/>
  <c r="BX170" i="76"/>
  <c r="BF145" i="76"/>
  <c r="BA145" i="76"/>
  <c r="AV145" i="76"/>
  <c r="AQ145" i="76"/>
  <c r="AL145" i="76"/>
  <c r="AG145" i="76"/>
  <c r="AB145" i="76"/>
  <c r="W145" i="76"/>
  <c r="AS158" i="76"/>
  <c r="Q158" i="76"/>
  <c r="AX158" i="76"/>
  <c r="R158" i="76"/>
  <c r="AN155" i="76"/>
  <c r="P155" i="76"/>
  <c r="S155" i="76"/>
  <c r="BC155" i="76"/>
  <c r="AI136" i="76"/>
  <c r="O136" i="76"/>
  <c r="BH136" i="76"/>
  <c r="T136" i="76"/>
  <c r="BH130" i="76"/>
  <c r="T130" i="76"/>
  <c r="AX130" i="76"/>
  <c r="R130" i="76"/>
  <c r="O133" i="76"/>
  <c r="AI133" i="76"/>
  <c r="AS133" i="76"/>
  <c r="Q133" i="76"/>
  <c r="BC82" i="76"/>
  <c r="S82" i="76"/>
  <c r="BH82" i="76"/>
  <c r="T82" i="76"/>
  <c r="O91" i="76"/>
  <c r="AI91" i="76"/>
  <c r="Q91" i="76"/>
  <c r="AS91" i="76"/>
  <c r="AI68" i="76"/>
  <c r="O68" i="76"/>
  <c r="BH68" i="76"/>
  <c r="T68" i="76"/>
  <c r="N63" i="76"/>
  <c r="AD63" i="76"/>
  <c r="BC63" i="76"/>
  <c r="S63" i="76"/>
  <c r="AN66" i="76"/>
  <c r="P66" i="76"/>
  <c r="AX66" i="76"/>
  <c r="R66" i="76"/>
  <c r="N41" i="76"/>
  <c r="AD41" i="76"/>
  <c r="BC41" i="76"/>
  <c r="S41" i="76"/>
  <c r="AN44" i="76"/>
  <c r="P44" i="76"/>
  <c r="AX44" i="76"/>
  <c r="R44" i="76"/>
  <c r="AI114" i="76"/>
  <c r="O114" i="76"/>
  <c r="BH114" i="76"/>
  <c r="T114" i="76"/>
  <c r="N109" i="76"/>
  <c r="AD109" i="76"/>
  <c r="BC109" i="76"/>
  <c r="S109" i="76"/>
  <c r="O111" i="76"/>
  <c r="AI111" i="76"/>
  <c r="Q111" i="76"/>
  <c r="AS111" i="76"/>
  <c r="AI160" i="76"/>
  <c r="O160" i="76"/>
  <c r="BH160" i="76"/>
  <c r="T160" i="76"/>
  <c r="Y154" i="76"/>
  <c r="M154" i="76"/>
  <c r="AX154" i="76"/>
  <c r="R154" i="76"/>
  <c r="N157" i="76"/>
  <c r="AD157" i="76"/>
  <c r="Q157" i="76"/>
  <c r="AS157" i="76"/>
  <c r="Y132" i="76"/>
  <c r="M132" i="76"/>
  <c r="T132" i="76"/>
  <c r="BH132" i="76"/>
  <c r="BH129" i="76"/>
  <c r="T129" i="76"/>
  <c r="AS129" i="76"/>
  <c r="Q129" i="76"/>
  <c r="M89" i="76"/>
  <c r="Y89" i="76"/>
  <c r="AI89" i="76"/>
  <c r="O89" i="76"/>
  <c r="BH83" i="76"/>
  <c r="T83" i="76"/>
  <c r="Y83" i="76"/>
  <c r="M83" i="76"/>
  <c r="R64" i="76"/>
  <c r="AX64" i="76"/>
  <c r="AN64" i="76"/>
  <c r="P64" i="76"/>
  <c r="Q59" i="76"/>
  <c r="AS59" i="76"/>
  <c r="AI59" i="76"/>
  <c r="O59" i="76"/>
  <c r="AN61" i="76"/>
  <c r="P61" i="76"/>
  <c r="M61" i="76"/>
  <c r="Y61" i="76"/>
  <c r="Q40" i="76"/>
  <c r="AS40" i="76"/>
  <c r="AD40" i="76"/>
  <c r="N40" i="76"/>
  <c r="BN38" i="76"/>
  <c r="BM38" i="76"/>
  <c r="N110" i="76"/>
  <c r="AD110" i="76"/>
  <c r="AN110" i="76"/>
  <c r="P110" i="76"/>
  <c r="M105" i="76"/>
  <c r="Y105" i="76"/>
  <c r="AI105" i="76"/>
  <c r="O105" i="76"/>
  <c r="Q112" i="76"/>
  <c r="AS112" i="76"/>
  <c r="AD112" i="76"/>
  <c r="N112" i="76"/>
  <c r="AS156" i="76"/>
  <c r="Q156" i="76"/>
  <c r="R156" i="76"/>
  <c r="AX156" i="76"/>
  <c r="AD159" i="76"/>
  <c r="N159" i="76"/>
  <c r="Q159" i="76"/>
  <c r="AS159" i="76"/>
  <c r="BH153" i="76"/>
  <c r="T153" i="76"/>
  <c r="S153" i="76"/>
  <c r="BC153" i="76"/>
  <c r="AS128" i="76"/>
  <c r="Q128" i="76"/>
  <c r="R128" i="76"/>
  <c r="AX128" i="76"/>
  <c r="AN131" i="76"/>
  <c r="P131" i="76"/>
  <c r="T131" i="76"/>
  <c r="BH131" i="76"/>
  <c r="AI90" i="76"/>
  <c r="O90" i="76"/>
  <c r="AS90" i="76"/>
  <c r="Q90" i="76"/>
  <c r="N85" i="76"/>
  <c r="AD85" i="76"/>
  <c r="BH85" i="76"/>
  <c r="T85" i="76"/>
  <c r="BH84" i="76"/>
  <c r="T84" i="76"/>
  <c r="S84" i="76"/>
  <c r="BC84" i="76"/>
  <c r="BC60" i="76"/>
  <c r="S60" i="76"/>
  <c r="AS60" i="76"/>
  <c r="Q60" i="76"/>
  <c r="AN62" i="76"/>
  <c r="P62" i="76"/>
  <c r="S62" i="76"/>
  <c r="BC62" i="76"/>
  <c r="AI42" i="76"/>
  <c r="O42" i="76"/>
  <c r="AS42" i="76"/>
  <c r="Q42" i="76"/>
  <c r="BN36" i="76"/>
  <c r="BQ170" i="76"/>
  <c r="R24" i="76" s="1"/>
  <c r="BQ36" i="76"/>
  <c r="T37" i="76"/>
  <c r="BH37" i="76"/>
  <c r="S37" i="76"/>
  <c r="BC37" i="76"/>
  <c r="BC106" i="76"/>
  <c r="S106" i="76"/>
  <c r="AS106" i="76"/>
  <c r="Q106" i="76"/>
  <c r="Q108" i="76"/>
  <c r="AS108" i="76"/>
  <c r="BC108" i="76"/>
  <c r="S108" i="76"/>
  <c r="Y152" i="76"/>
  <c r="M152" i="76"/>
  <c r="R152" i="76"/>
  <c r="AX152" i="76"/>
  <c r="R151" i="76"/>
  <c r="AX151" i="76"/>
  <c r="AS151" i="76"/>
  <c r="Q151" i="76"/>
  <c r="Y137" i="76"/>
  <c r="M137" i="76"/>
  <c r="S137" i="76"/>
  <c r="BC137" i="76"/>
  <c r="BH134" i="76"/>
  <c r="T134" i="76"/>
  <c r="AN134" i="76"/>
  <c r="P134" i="76"/>
  <c r="Q135" i="76"/>
  <c r="AS135" i="76"/>
  <c r="BH135" i="76"/>
  <c r="T135" i="76"/>
  <c r="BC86" i="76"/>
  <c r="S86" i="76"/>
  <c r="AS86" i="76"/>
  <c r="Q86" i="76"/>
  <c r="AN88" i="76"/>
  <c r="P88" i="76"/>
  <c r="S88" i="76"/>
  <c r="BC88" i="76"/>
  <c r="O87" i="76"/>
  <c r="AI87" i="76"/>
  <c r="AX87" i="76"/>
  <c r="R87" i="76"/>
  <c r="N67" i="76"/>
  <c r="AD67" i="76"/>
  <c r="BH67" i="76"/>
  <c r="T67" i="76"/>
  <c r="S65" i="76"/>
  <c r="BC65" i="76"/>
  <c r="AX65" i="76"/>
  <c r="R65" i="76"/>
  <c r="N45" i="76"/>
  <c r="AD45" i="76"/>
  <c r="BH45" i="76"/>
  <c r="T45" i="76"/>
  <c r="S43" i="76"/>
  <c r="BC43" i="76"/>
  <c r="AX43" i="76"/>
  <c r="R43" i="76"/>
  <c r="BH39" i="76"/>
  <c r="T39" i="76"/>
  <c r="R39" i="76"/>
  <c r="AX39" i="76"/>
  <c r="Q113" i="76"/>
  <c r="AS113" i="76"/>
  <c r="T113" i="76"/>
  <c r="BH113" i="76"/>
  <c r="AN107" i="76"/>
  <c r="P107" i="76"/>
  <c r="AX107" i="76"/>
  <c r="R107" i="76"/>
  <c r="BC158" i="76"/>
  <c r="S158" i="76"/>
  <c r="AN158" i="76"/>
  <c r="P158" i="76"/>
  <c r="AD155" i="76"/>
  <c r="N155" i="76"/>
  <c r="M155" i="76"/>
  <c r="Y155" i="76"/>
  <c r="R136" i="76"/>
  <c r="AX136" i="76"/>
  <c r="N136" i="76"/>
  <c r="AD136" i="76"/>
  <c r="Q130" i="76"/>
  <c r="AS130" i="76"/>
  <c r="BC130" i="76"/>
  <c r="S130" i="76"/>
  <c r="R133" i="76"/>
  <c r="AX133" i="76"/>
  <c r="AD133" i="76"/>
  <c r="N133" i="76"/>
  <c r="N82" i="76"/>
  <c r="AD82" i="76"/>
  <c r="Y82" i="76"/>
  <c r="M82" i="76"/>
  <c r="AN91" i="76"/>
  <c r="P91" i="76"/>
  <c r="AD91" i="76"/>
  <c r="N91" i="76"/>
  <c r="R68" i="76"/>
  <c r="AX68" i="76"/>
  <c r="Y68" i="76"/>
  <c r="M68" i="76"/>
  <c r="Q63" i="76"/>
  <c r="AS63" i="76"/>
  <c r="AN63" i="76"/>
  <c r="P63" i="76"/>
  <c r="Q66" i="76"/>
  <c r="AS66" i="76"/>
  <c r="O66" i="76"/>
  <c r="AI66" i="76"/>
  <c r="Q41" i="76"/>
  <c r="AS41" i="76"/>
  <c r="AN41" i="76"/>
  <c r="P41" i="76"/>
  <c r="Q44" i="76"/>
  <c r="AS44" i="76"/>
  <c r="O44" i="76"/>
  <c r="AI44" i="76"/>
  <c r="N114" i="76"/>
  <c r="AD114" i="76"/>
  <c r="Y114" i="76"/>
  <c r="M114" i="76"/>
  <c r="M109" i="76"/>
  <c r="Y109" i="76"/>
  <c r="AN109" i="76"/>
  <c r="P109" i="76"/>
  <c r="BH111" i="76"/>
  <c r="T111" i="76"/>
  <c r="AD111" i="76"/>
  <c r="N111" i="76"/>
  <c r="AS160" i="76"/>
  <c r="Q160" i="76"/>
  <c r="N160" i="76"/>
  <c r="AD160" i="76"/>
  <c r="AI154" i="76"/>
  <c r="O154" i="76"/>
  <c r="AN154" i="76"/>
  <c r="P154" i="76"/>
  <c r="BH157" i="76"/>
  <c r="T157" i="76"/>
  <c r="O157" i="76"/>
  <c r="AI157" i="76"/>
  <c r="AS132" i="76"/>
  <c r="Q132" i="76"/>
  <c r="N132" i="76"/>
  <c r="AD132" i="76"/>
  <c r="AN129" i="76"/>
  <c r="P129" i="76"/>
  <c r="S129" i="76"/>
  <c r="BC129" i="76"/>
  <c r="N89" i="76"/>
  <c r="AD89" i="76"/>
  <c r="BC89" i="76"/>
  <c r="S89" i="76"/>
  <c r="O83" i="76"/>
  <c r="AI83" i="76"/>
  <c r="Q83" i="76"/>
  <c r="AS83" i="76"/>
  <c r="BC64" i="76"/>
  <c r="S64" i="76"/>
  <c r="BH64" i="76"/>
  <c r="T64" i="76"/>
  <c r="R59" i="76"/>
  <c r="AX59" i="76"/>
  <c r="BC59" i="76"/>
  <c r="S59" i="76"/>
  <c r="S61" i="76"/>
  <c r="BC61" i="76"/>
  <c r="AS61" i="76"/>
  <c r="Q61" i="76"/>
  <c r="BH40" i="76"/>
  <c r="T40" i="76"/>
  <c r="AX40" i="76"/>
  <c r="R40" i="76"/>
  <c r="AS38" i="76"/>
  <c r="Q38" i="76"/>
  <c r="AX38" i="76"/>
  <c r="R38" i="76"/>
  <c r="BC110" i="76"/>
  <c r="S110" i="76"/>
  <c r="T110" i="76"/>
  <c r="BH110" i="76"/>
  <c r="R105" i="76"/>
  <c r="AX105" i="76"/>
  <c r="BC105" i="76"/>
  <c r="S105" i="76"/>
  <c r="AN112" i="76"/>
  <c r="P112" i="76"/>
  <c r="AX112" i="76"/>
  <c r="R112" i="76"/>
  <c r="AI156" i="76"/>
  <c r="O156" i="76"/>
  <c r="AN156" i="76"/>
  <c r="P156" i="76"/>
  <c r="P159" i="76"/>
  <c r="AN159" i="76"/>
  <c r="O159" i="76"/>
  <c r="AI159" i="76"/>
  <c r="N153" i="76"/>
  <c r="AD153" i="76"/>
  <c r="M153" i="76"/>
  <c r="Y153" i="76"/>
  <c r="N128" i="76"/>
  <c r="AD128" i="76"/>
  <c r="P128" i="76"/>
  <c r="AN128" i="76"/>
  <c r="R131" i="76"/>
  <c r="AX131" i="76"/>
  <c r="AI131" i="76"/>
  <c r="O131" i="76"/>
  <c r="R90" i="76"/>
  <c r="AX90" i="76"/>
  <c r="AN90" i="76"/>
  <c r="P90" i="76"/>
  <c r="Q85" i="76"/>
  <c r="AS85" i="76"/>
  <c r="AI85" i="76"/>
  <c r="O85" i="76"/>
  <c r="M84" i="76"/>
  <c r="Y84" i="76"/>
  <c r="AD84" i="76"/>
  <c r="N84" i="76"/>
  <c r="N60" i="76"/>
  <c r="AD60" i="76"/>
  <c r="AN60" i="76"/>
  <c r="P60" i="76"/>
  <c r="Q62" i="76"/>
  <c r="AS62" i="76"/>
  <c r="AD62" i="76"/>
  <c r="N62" i="76"/>
  <c r="R42" i="76"/>
  <c r="AX42" i="76"/>
  <c r="AN42" i="76"/>
  <c r="P42" i="76"/>
  <c r="BP170" i="76"/>
  <c r="Q24" i="76" s="1"/>
  <c r="BP36" i="76"/>
  <c r="BO36" i="76"/>
  <c r="P37" i="76"/>
  <c r="AN37" i="76"/>
  <c r="BL37" i="76"/>
  <c r="R106" i="76"/>
  <c r="AX106" i="76"/>
  <c r="AN106" i="76"/>
  <c r="P106" i="76"/>
  <c r="M108" i="76"/>
  <c r="Y108" i="76"/>
  <c r="AD108" i="76"/>
  <c r="N108" i="76"/>
  <c r="BC152" i="76"/>
  <c r="S152" i="76"/>
  <c r="AN152" i="76"/>
  <c r="P152" i="76"/>
  <c r="P151" i="76"/>
  <c r="AN151" i="76"/>
  <c r="AI151" i="76"/>
  <c r="O151" i="76"/>
  <c r="AS137" i="76"/>
  <c r="Q137" i="76"/>
  <c r="P137" i="76"/>
  <c r="AN137" i="76"/>
  <c r="BC134" i="76"/>
  <c r="S134" i="76"/>
  <c r="AD134" i="76"/>
  <c r="N134" i="76"/>
  <c r="M135" i="76"/>
  <c r="Y135" i="76"/>
  <c r="AI135" i="76"/>
  <c r="O135" i="76"/>
  <c r="N86" i="76"/>
  <c r="AD86" i="76"/>
  <c r="AN86" i="76"/>
  <c r="P86" i="76"/>
  <c r="Q88" i="76"/>
  <c r="AS88" i="76"/>
  <c r="AD88" i="76"/>
  <c r="N88" i="76"/>
  <c r="AN87" i="76"/>
  <c r="P87" i="76"/>
  <c r="M87" i="76"/>
  <c r="Y87" i="76"/>
  <c r="Q67" i="76"/>
  <c r="AS67" i="76"/>
  <c r="AI67" i="76"/>
  <c r="O67" i="76"/>
  <c r="BH65" i="76"/>
  <c r="T65" i="76"/>
  <c r="Y65" i="76"/>
  <c r="M65" i="76"/>
  <c r="Q45" i="76"/>
  <c r="AS45" i="76"/>
  <c r="AI45" i="76"/>
  <c r="O45" i="76"/>
  <c r="BH43" i="76"/>
  <c r="T43" i="76"/>
  <c r="Y43" i="76"/>
  <c r="M43" i="76"/>
  <c r="BL39" i="76"/>
  <c r="M113" i="76"/>
  <c r="Y113" i="76"/>
  <c r="AI113" i="76"/>
  <c r="O113" i="76"/>
  <c r="BH107" i="76"/>
  <c r="T107" i="76"/>
  <c r="M107" i="76"/>
  <c r="Y107" i="76"/>
  <c r="AI158" i="76"/>
  <c r="O158" i="76"/>
  <c r="BH158" i="76"/>
  <c r="T158" i="76"/>
  <c r="AX155" i="76"/>
  <c r="R155" i="76"/>
  <c r="Q155" i="76"/>
  <c r="AS155" i="76"/>
  <c r="AS136" i="76"/>
  <c r="Q136" i="76"/>
  <c r="BC136" i="76"/>
  <c r="S136" i="76"/>
  <c r="O130" i="76"/>
  <c r="AI130" i="76"/>
  <c r="AN130" i="76"/>
  <c r="P130" i="76"/>
  <c r="BH133" i="76"/>
  <c r="T133" i="76"/>
  <c r="S133" i="76"/>
  <c r="BC133" i="76"/>
  <c r="AI82" i="76"/>
  <c r="O82" i="76"/>
  <c r="AS82" i="76"/>
  <c r="Q82" i="76"/>
  <c r="S91" i="76"/>
  <c r="BC91" i="76"/>
  <c r="AX91" i="76"/>
  <c r="R91" i="76"/>
  <c r="BC68" i="76"/>
  <c r="S68" i="76"/>
  <c r="AS68" i="76"/>
  <c r="Q68" i="76"/>
  <c r="R63" i="76"/>
  <c r="AX63" i="76"/>
  <c r="BH63" i="76"/>
  <c r="T63" i="76"/>
  <c r="BH66" i="76"/>
  <c r="T66" i="76"/>
  <c r="S66" i="76"/>
  <c r="BC66" i="76"/>
  <c r="R41" i="76"/>
  <c r="AX41" i="76"/>
  <c r="T41" i="76"/>
  <c r="BH41" i="76"/>
  <c r="BH44" i="76"/>
  <c r="T44" i="76"/>
  <c r="S44" i="76"/>
  <c r="BC44" i="76"/>
  <c r="BC114" i="76"/>
  <c r="S114" i="76"/>
  <c r="AS114" i="76"/>
  <c r="Q114" i="76"/>
  <c r="R109" i="76"/>
  <c r="AX109" i="76"/>
  <c r="BH109" i="76"/>
  <c r="T109" i="76"/>
  <c r="S111" i="76"/>
  <c r="BC111" i="76"/>
  <c r="AX111" i="76"/>
  <c r="R111" i="76"/>
  <c r="Y160" i="76"/>
  <c r="M160" i="76"/>
  <c r="R160" i="76"/>
  <c r="AX160" i="76"/>
  <c r="BC154" i="76"/>
  <c r="S154" i="76"/>
  <c r="BH154" i="76"/>
  <c r="T154" i="76"/>
  <c r="AN157" i="76"/>
  <c r="P157" i="76"/>
  <c r="S157" i="76"/>
  <c r="BC157" i="76"/>
  <c r="R132" i="76"/>
  <c r="AX132" i="76"/>
  <c r="BC132" i="76"/>
  <c r="S132" i="76"/>
  <c r="O129" i="76"/>
  <c r="AI129" i="76"/>
  <c r="AX129" i="76"/>
  <c r="R129" i="76"/>
  <c r="Q89" i="76"/>
  <c r="AS89" i="76"/>
  <c r="AN89" i="76"/>
  <c r="P89" i="76"/>
  <c r="AN83" i="76"/>
  <c r="P83" i="76"/>
  <c r="AD83" i="76"/>
  <c r="N83" i="76"/>
  <c r="N64" i="76"/>
  <c r="AD64" i="76"/>
  <c r="Y64" i="76"/>
  <c r="M64" i="76"/>
  <c r="M59" i="76"/>
  <c r="Y59" i="76"/>
  <c r="AN59" i="76"/>
  <c r="P59" i="76"/>
  <c r="BH61" i="76"/>
  <c r="T61" i="76"/>
  <c r="AD61" i="76"/>
  <c r="N61" i="76"/>
  <c r="M40" i="76"/>
  <c r="Y40" i="76"/>
  <c r="O40" i="76"/>
  <c r="AI40" i="76"/>
  <c r="BL38" i="76"/>
  <c r="AN38" i="76"/>
  <c r="P38" i="76"/>
  <c r="AI110" i="76"/>
  <c r="O110" i="76"/>
  <c r="Y110" i="76"/>
  <c r="M110" i="76"/>
  <c r="N105" i="76"/>
  <c r="AD105" i="76"/>
  <c r="AN105" i="76"/>
  <c r="P105" i="76"/>
  <c r="M112" i="76"/>
  <c r="Y112" i="76"/>
  <c r="AI112" i="76"/>
  <c r="O112" i="76"/>
  <c r="BA53" i="76"/>
  <c r="AG53" i="76"/>
  <c r="BF53" i="76"/>
  <c r="AL53" i="76"/>
  <c r="AQ53" i="76"/>
  <c r="W53" i="76"/>
  <c r="AV53" i="76"/>
  <c r="AB53" i="76"/>
  <c r="BC156" i="76"/>
  <c r="S156" i="76"/>
  <c r="BH156" i="76"/>
  <c r="T156" i="76"/>
  <c r="BH159" i="76"/>
  <c r="T159" i="76"/>
  <c r="S159" i="76"/>
  <c r="BC159" i="76"/>
  <c r="R153" i="76"/>
  <c r="AX153" i="76"/>
  <c r="Q153" i="76"/>
  <c r="AS153" i="76"/>
  <c r="BC128" i="76"/>
  <c r="S128" i="76"/>
  <c r="BH128" i="76"/>
  <c r="T128" i="76"/>
  <c r="Q131" i="76"/>
  <c r="AS131" i="76"/>
  <c r="BC131" i="76"/>
  <c r="S131" i="76"/>
  <c r="BC90" i="76"/>
  <c r="S90" i="76"/>
  <c r="BH90" i="76"/>
  <c r="T90" i="76"/>
  <c r="R85" i="76"/>
  <c r="AX85" i="76"/>
  <c r="BC85" i="76"/>
  <c r="S85" i="76"/>
  <c r="AN84" i="76"/>
  <c r="P84" i="76"/>
  <c r="AX84" i="76"/>
  <c r="R84" i="76"/>
  <c r="AI60" i="76"/>
  <c r="O60" i="76"/>
  <c r="BH60" i="76"/>
  <c r="T60" i="76"/>
  <c r="BH62" i="76"/>
  <c r="T62" i="76"/>
  <c r="AX62" i="76"/>
  <c r="R62" i="76"/>
  <c r="BC42" i="76"/>
  <c r="S42" i="76"/>
  <c r="BH42" i="76"/>
  <c r="T42" i="76"/>
  <c r="BR170" i="76"/>
  <c r="S24" i="76" s="1"/>
  <c r="BR36" i="76"/>
  <c r="BS170" i="76"/>
  <c r="T24" i="76" s="1"/>
  <c r="BS36" i="76"/>
  <c r="BM37" i="76"/>
  <c r="Q37" i="76"/>
  <c r="AS37" i="76"/>
  <c r="AI106" i="76"/>
  <c r="O106" i="76"/>
  <c r="BH106" i="76"/>
  <c r="T106" i="76"/>
  <c r="BH108" i="76"/>
  <c r="T108" i="76"/>
  <c r="AX108" i="76"/>
  <c r="R108" i="76"/>
  <c r="AI152" i="76"/>
  <c r="O152" i="76"/>
  <c r="BH152" i="76"/>
  <c r="T152" i="76"/>
  <c r="T151" i="76"/>
  <c r="BH151" i="76"/>
  <c r="BC151" i="76"/>
  <c r="S151" i="76"/>
  <c r="O137" i="76"/>
  <c r="AI137" i="76"/>
  <c r="BH137" i="76"/>
  <c r="T137" i="76"/>
  <c r="AI134" i="76"/>
  <c r="O134" i="76"/>
  <c r="AX134" i="76"/>
  <c r="R134" i="76"/>
  <c r="AN135" i="76"/>
  <c r="P135" i="76"/>
  <c r="BC135" i="76"/>
  <c r="S135" i="76"/>
  <c r="AI86" i="76"/>
  <c r="O86" i="76"/>
  <c r="BH86" i="76"/>
  <c r="T86" i="76"/>
  <c r="BH88" i="76"/>
  <c r="T88" i="76"/>
  <c r="AX88" i="76"/>
  <c r="R88" i="76"/>
  <c r="S87" i="76"/>
  <c r="BC87" i="76"/>
  <c r="AS87" i="76"/>
  <c r="Q87" i="76"/>
  <c r="R67" i="76"/>
  <c r="AX67" i="76"/>
  <c r="BC67" i="76"/>
  <c r="S67" i="76"/>
  <c r="O65" i="76"/>
  <c r="AI65" i="76"/>
  <c r="Q65" i="76"/>
  <c r="AS65" i="76"/>
  <c r="R45" i="76"/>
  <c r="AX45" i="76"/>
  <c r="BC45" i="76"/>
  <c r="S45" i="76"/>
  <c r="O43" i="76"/>
  <c r="AI43" i="76"/>
  <c r="Q43" i="76"/>
  <c r="AS43" i="76"/>
  <c r="S39" i="76"/>
  <c r="BC39" i="76"/>
  <c r="Q39" i="76"/>
  <c r="AS39" i="76"/>
  <c r="R113" i="76"/>
  <c r="AX113" i="76"/>
  <c r="BC113" i="76"/>
  <c r="S113" i="76"/>
  <c r="S107" i="76"/>
  <c r="BC107" i="76"/>
  <c r="Q107" i="76"/>
  <c r="AS107" i="76"/>
  <c r="Y158" i="76"/>
  <c r="M158" i="76"/>
  <c r="AD158" i="76"/>
  <c r="N158" i="76"/>
  <c r="BH155" i="76"/>
  <c r="T155" i="76"/>
  <c r="O155" i="76"/>
  <c r="AI155" i="76"/>
  <c r="Y136" i="76"/>
  <c r="M136" i="76"/>
  <c r="P136" i="76"/>
  <c r="AN136" i="76"/>
  <c r="M130" i="76"/>
  <c r="Y130" i="76"/>
  <c r="AD130" i="76"/>
  <c r="N130" i="76"/>
  <c r="P133" i="76"/>
  <c r="AN133" i="76"/>
  <c r="M133" i="76"/>
  <c r="Y133" i="76"/>
  <c r="R82" i="76"/>
  <c r="AX82" i="76"/>
  <c r="AN82" i="76"/>
  <c r="P82" i="76"/>
  <c r="BH91" i="76"/>
  <c r="T91" i="76"/>
  <c r="Y91" i="76"/>
  <c r="M91" i="76"/>
  <c r="N68" i="76"/>
  <c r="AD68" i="76"/>
  <c r="AN68" i="76"/>
  <c r="P68" i="76"/>
  <c r="M63" i="76"/>
  <c r="Y63" i="76"/>
  <c r="AI63" i="76"/>
  <c r="O63" i="76"/>
  <c r="M66" i="76"/>
  <c r="Y66" i="76"/>
  <c r="AD66" i="76"/>
  <c r="N66" i="76"/>
  <c r="M41" i="76"/>
  <c r="Y41" i="76"/>
  <c r="AI41" i="76"/>
  <c r="O41" i="76"/>
  <c r="M44" i="76"/>
  <c r="Y44" i="76"/>
  <c r="AD44" i="76"/>
  <c r="N44" i="76"/>
  <c r="R114" i="76"/>
  <c r="AX114" i="76"/>
  <c r="AN114" i="76"/>
  <c r="P114" i="76"/>
  <c r="Q109" i="76"/>
  <c r="AS109" i="76"/>
  <c r="AI109" i="76"/>
  <c r="O109" i="76"/>
  <c r="AN111" i="76"/>
  <c r="P111" i="76"/>
  <c r="M111" i="76"/>
  <c r="Y111" i="76"/>
  <c r="BC160" i="76"/>
  <c r="S160" i="76"/>
  <c r="AN160" i="76"/>
  <c r="P160" i="76"/>
  <c r="AS154" i="76"/>
  <c r="Q154" i="76"/>
  <c r="AD154" i="76"/>
  <c r="N154" i="76"/>
  <c r="R157" i="76"/>
  <c r="AX157" i="76"/>
  <c r="M157" i="76"/>
  <c r="Y157" i="76"/>
  <c r="AI132" i="76"/>
  <c r="O132" i="76"/>
  <c r="P132" i="76"/>
  <c r="AN132" i="76"/>
  <c r="AD129" i="76"/>
  <c r="N129" i="76"/>
  <c r="M129" i="76"/>
  <c r="Y129" i="76"/>
  <c r="R89" i="76"/>
  <c r="AX89" i="76"/>
  <c r="BH89" i="76"/>
  <c r="T89" i="76"/>
  <c r="S83" i="76"/>
  <c r="BC83" i="76"/>
  <c r="AX83" i="76"/>
  <c r="R83" i="76"/>
  <c r="AI64" i="76"/>
  <c r="O64" i="76"/>
  <c r="AS64" i="76"/>
  <c r="Q64" i="76"/>
  <c r="N59" i="76"/>
  <c r="AD59" i="76"/>
  <c r="BH59" i="76"/>
  <c r="T59" i="76"/>
  <c r="O61" i="76"/>
  <c r="AI61" i="76"/>
  <c r="AX61" i="76"/>
  <c r="R61" i="76"/>
  <c r="AN40" i="76"/>
  <c r="P40" i="76"/>
  <c r="S40" i="76"/>
  <c r="BC40" i="76"/>
  <c r="BC38" i="76"/>
  <c r="S38" i="76"/>
  <c r="BH38" i="76"/>
  <c r="T38" i="76"/>
  <c r="R110" i="76"/>
  <c r="AX110" i="76"/>
  <c r="AS110" i="76"/>
  <c r="Q110" i="76"/>
  <c r="Q105" i="76"/>
  <c r="AS105" i="76"/>
  <c r="BH105" i="76"/>
  <c r="T105" i="76"/>
  <c r="BH112" i="76"/>
  <c r="T112" i="76"/>
  <c r="S112" i="76"/>
  <c r="BC112" i="76"/>
  <c r="Y156" i="76"/>
  <c r="M156" i="76"/>
  <c r="N156" i="76"/>
  <c r="AD156" i="76"/>
  <c r="AX159" i="76"/>
  <c r="R159" i="76"/>
  <c r="M159" i="76"/>
  <c r="Y159" i="76"/>
  <c r="P153" i="76"/>
  <c r="AN153" i="76"/>
  <c r="O153" i="76"/>
  <c r="AI153" i="76"/>
  <c r="AI128" i="76"/>
  <c r="O128" i="76"/>
  <c r="Y128" i="76"/>
  <c r="M128" i="76"/>
  <c r="M131" i="76"/>
  <c r="Y131" i="76"/>
  <c r="AD131" i="76"/>
  <c r="N131" i="76"/>
  <c r="N90" i="76"/>
  <c r="AD90" i="76"/>
  <c r="Y90" i="76"/>
  <c r="M90" i="76"/>
  <c r="M85" i="76"/>
  <c r="Y85" i="76"/>
  <c r="AN85" i="76"/>
  <c r="P85" i="76"/>
  <c r="Q84" i="76"/>
  <c r="AS84" i="76"/>
  <c r="O84" i="76"/>
  <c r="AI84" i="76"/>
  <c r="R60" i="76"/>
  <c r="AX60" i="76"/>
  <c r="Y60" i="76"/>
  <c r="M60" i="76"/>
  <c r="M62" i="76"/>
  <c r="Y62" i="76"/>
  <c r="O62" i="76"/>
  <c r="AI62" i="76"/>
  <c r="N42" i="76"/>
  <c r="AD42" i="76"/>
  <c r="Y42" i="76"/>
  <c r="M42" i="76"/>
  <c r="BL36" i="76"/>
  <c r="BM36" i="76"/>
  <c r="R37" i="76"/>
  <c r="AX37" i="76"/>
  <c r="BN37" i="76"/>
  <c r="N106" i="76"/>
  <c r="AD106" i="76"/>
  <c r="Y106" i="76"/>
  <c r="M106" i="76"/>
  <c r="AN108" i="76"/>
  <c r="P108" i="76"/>
  <c r="O108" i="76"/>
  <c r="AI108" i="76"/>
  <c r="AS152" i="76"/>
  <c r="Q152" i="76"/>
  <c r="N152" i="76"/>
  <c r="AD152" i="76"/>
  <c r="BM151" i="76"/>
  <c r="Y151" i="76"/>
  <c r="M151" i="76"/>
  <c r="AX137" i="76"/>
  <c r="R137" i="76"/>
  <c r="N137" i="76"/>
  <c r="AD137" i="76"/>
  <c r="Y134" i="76"/>
  <c r="M134" i="76"/>
  <c r="AS134" i="76"/>
  <c r="Q134" i="76"/>
  <c r="R135" i="76"/>
  <c r="AX135" i="76"/>
  <c r="N135" i="76"/>
  <c r="AD135" i="76"/>
  <c r="R86" i="76"/>
  <c r="AX86" i="76"/>
  <c r="Y86" i="76"/>
  <c r="M86" i="76"/>
  <c r="M88" i="76"/>
  <c r="Y88" i="76"/>
  <c r="O88" i="76"/>
  <c r="AI88" i="76"/>
  <c r="BH87" i="76"/>
  <c r="T87" i="76"/>
  <c r="AD87" i="76"/>
  <c r="N87" i="76"/>
  <c r="M67" i="76"/>
  <c r="Y67" i="76"/>
  <c r="AN67" i="76"/>
  <c r="P67" i="76"/>
  <c r="AN65" i="76"/>
  <c r="P65" i="76"/>
  <c r="AD65" i="76"/>
  <c r="N65" i="76"/>
  <c r="M45" i="76"/>
  <c r="Y45" i="76"/>
  <c r="AN45" i="76"/>
  <c r="P45" i="76"/>
  <c r="AN43" i="76"/>
  <c r="P43" i="76"/>
  <c r="AD43" i="76"/>
  <c r="N43" i="76"/>
  <c r="P39" i="76"/>
  <c r="AN39" i="76"/>
  <c r="BM39" i="76"/>
  <c r="N113" i="76"/>
  <c r="AD113" i="76"/>
  <c r="AN113" i="76"/>
  <c r="P113" i="76"/>
  <c r="O107" i="76"/>
  <c r="AI107" i="76"/>
  <c r="AD107" i="76"/>
  <c r="N107" i="76"/>
  <c r="BF30" i="76"/>
  <c r="BA30" i="76"/>
  <c r="AV30" i="76"/>
  <c r="AQ30" i="76"/>
  <c r="AL30" i="76"/>
  <c r="AG30" i="76"/>
  <c r="AB30" i="76"/>
  <c r="W30" i="76"/>
  <c r="AI39" i="76" l="1"/>
  <c r="N151" i="76"/>
  <c r="AD151" i="76"/>
  <c r="M39" i="76"/>
  <c r="Y39" i="76"/>
  <c r="AS36" i="76"/>
  <c r="Q36" i="76"/>
  <c r="N39" i="76"/>
  <c r="AD39" i="76"/>
  <c r="BL170" i="76"/>
  <c r="M24" i="76" s="1"/>
  <c r="BH36" i="76"/>
  <c r="T36" i="76"/>
  <c r="BN170" i="76"/>
  <c r="O24" i="76" s="1"/>
  <c r="Y36" i="76"/>
  <c r="M36" i="76"/>
  <c r="AD37" i="76"/>
  <c r="N37" i="76"/>
  <c r="AI36" i="76"/>
  <c r="O36" i="76"/>
  <c r="N36" i="76"/>
  <c r="AD36" i="76"/>
  <c r="AN36" i="76"/>
  <c r="P36" i="76"/>
  <c r="R36" i="76"/>
  <c r="AX36" i="76"/>
  <c r="AD38" i="76"/>
  <c r="N38" i="76"/>
  <c r="O37" i="76"/>
  <c r="AI37" i="76"/>
  <c r="BM170" i="76"/>
  <c r="N24" i="76" s="1"/>
  <c r="BC36" i="76"/>
  <c r="S36" i="76"/>
  <c r="Y38" i="76"/>
  <c r="M38" i="76"/>
  <c r="M37" i="76"/>
  <c r="Y37" i="76"/>
  <c r="AI38" i="76"/>
  <c r="O38" i="76"/>
</calcChain>
</file>

<file path=xl/sharedStrings.xml><?xml version="1.0" encoding="utf-8"?>
<sst xmlns="http://schemas.openxmlformats.org/spreadsheetml/2006/main" count="1469" uniqueCount="362">
  <si>
    <t>Critères</t>
  </si>
  <si>
    <t>Total</t>
  </si>
  <si>
    <t>A</t>
  </si>
  <si>
    <t>B</t>
  </si>
  <si>
    <t>C</t>
  </si>
  <si>
    <t>D</t>
  </si>
  <si>
    <t>0</t>
  </si>
  <si>
    <t>Satisfaisant</t>
  </si>
  <si>
    <t>Acceptable</t>
  </si>
  <si>
    <t xml:space="preserve">Non retenu </t>
  </si>
  <si>
    <t>X</t>
  </si>
  <si>
    <t>Avant de saisir quoi que ce soit dans une cellule cliquez dessus pour vérifier qu'il n'y ait pas de formule</t>
  </si>
  <si>
    <t>Rang</t>
  </si>
  <si>
    <t>E</t>
  </si>
  <si>
    <t>Ont répondu pour ce marché, dans l'ordre chronologique de dépôt des offres :</t>
  </si>
  <si>
    <t>G</t>
  </si>
  <si>
    <t>N</t>
  </si>
  <si>
    <t>P</t>
  </si>
  <si>
    <t>K</t>
  </si>
  <si>
    <t>M</t>
  </si>
  <si>
    <t>S</t>
  </si>
  <si>
    <t>F</t>
  </si>
  <si>
    <t>L</t>
  </si>
  <si>
    <t>T</t>
  </si>
  <si>
    <t>H</t>
  </si>
  <si>
    <t>J</t>
  </si>
  <si>
    <t>O</t>
  </si>
  <si>
    <t>Base de données N° de Lignes</t>
  </si>
  <si>
    <t>N°</t>
  </si>
  <si>
    <t>POUR AUDITER LES FORMULES</t>
  </si>
  <si>
    <t>pour localiser la cellule correspondante cliquez sur l'onglet FORMULES</t>
  </si>
  <si>
    <t>puis sur la fonction Repérer les antécédants &gt;</t>
  </si>
  <si>
    <t>double cliquez sur la pointe de la flèche, cela vous enverra directement à l'emplacement de saisie</t>
  </si>
  <si>
    <t>Pour supprimer l'affichage des zéro sur la fiche cliquez sur : FICHIER &gt; Option &gt; Options avancées &gt;</t>
  </si>
  <si>
    <t xml:space="preserve"> décocher Afficher un zéro dans les cellules qui ont une valeur nulle</t>
  </si>
  <si>
    <t>=</t>
  </si>
  <si>
    <t>/</t>
  </si>
  <si>
    <t>pondération</t>
  </si>
  <si>
    <t>Minimum</t>
  </si>
  <si>
    <t xml:space="preserve">    1. Valeur technique ( pondération : 60 )</t>
  </si>
  <si>
    <t xml:space="preserve">    2. Prix des prestations ( pondération : 40 )</t>
  </si>
  <si>
    <t>exemple</t>
  </si>
  <si>
    <t>Ⓐ</t>
  </si>
  <si>
    <t>Ⓑ</t>
  </si>
  <si>
    <t>Ⓒ</t>
  </si>
  <si>
    <t>Ⓓ</t>
  </si>
  <si>
    <t>Ⓔ</t>
  </si>
  <si>
    <t>Ⓕ</t>
  </si>
  <si>
    <t>Ⓖ</t>
  </si>
  <si>
    <t>❷ réactivité pour réajustement des livraisons</t>
  </si>
  <si>
    <t>❸ modalités de contrôle</t>
  </si>
  <si>
    <t>❸ coeff. pondération</t>
  </si>
  <si>
    <t xml:space="preserve">❷ nbre de points maxi </t>
  </si>
  <si>
    <t>1 Note Attribuée</t>
  </si>
  <si>
    <t>2 Points MAXI</t>
  </si>
  <si>
    <t>3 Coefficient</t>
  </si>
  <si>
    <t>4 Pondération</t>
  </si>
  <si>
    <t xml:space="preserve">PONDÉRATION </t>
  </si>
  <si>
    <t>Conformité de l'offre</t>
  </si>
  <si>
    <t>C / NC</t>
  </si>
  <si>
    <t>répond très bien aux besoins exprimés</t>
  </si>
  <si>
    <t></t>
  </si>
  <si>
    <t>Choix technique</t>
  </si>
  <si>
    <t>Choix technique= 1</t>
  </si>
  <si>
    <t>Très satisfaisant</t>
  </si>
  <si>
    <t>excellent au-delà des attentes</t>
  </si>
  <si>
    <t>❶ rythme et délais de livraison</t>
  </si>
  <si>
    <t>Echelle notation</t>
  </si>
  <si>
    <t>❶ plus de simplicité du processus</t>
  </si>
  <si>
    <t>❷ plus d'intégration informatique</t>
  </si>
  <si>
    <t>❶ plus de variété des produits,</t>
  </si>
  <si>
    <t xml:space="preserve">❷ plus de qualité </t>
  </si>
  <si>
    <t>❸ meilleur conditionnement,</t>
  </si>
  <si>
    <t>❹ meilleure fréquence de parution</t>
  </si>
  <si>
    <t>❺  meilleures  promotions-  la remise sur catalogue</t>
  </si>
  <si>
    <t>❶ meilleure réactivité</t>
  </si>
  <si>
    <t>❷ meilleure proposition de remplacement  de produit</t>
  </si>
  <si>
    <t>❸ meilleure réactivité proposée pour les ajustements de commande</t>
  </si>
  <si>
    <t>❹ plus faciles modalités de mise en œuvre de la commande</t>
  </si>
  <si>
    <t>❶ meilleur processus de contrôle décrit par le prestataire</t>
  </si>
  <si>
    <t>❷ meilleur  respect du CCP et répartition</t>
  </si>
  <si>
    <t>❶ bonne variété des fournisseurs</t>
  </si>
  <si>
    <t>❷ meilleure réactivité en terme de remplacement des fournisseurs</t>
  </si>
  <si>
    <t>MIEUX DISANT critères Qualitatif - PLUS  ou MIEUX = PLUS de points</t>
  </si>
  <si>
    <t>❻ meilleures remises sur catalogue</t>
  </si>
  <si>
    <t xml:space="preserve">Nb critères d'appréciation </t>
  </si>
  <si>
    <t>❸ meilleure modalités de contrôle de la qualité des produits fournisseurs</t>
  </si>
  <si>
    <t>ou pas de saisie</t>
  </si>
  <si>
    <t xml:space="preserve">sous critère Ⓐ </t>
  </si>
  <si>
    <t>sous critère Ⓑ</t>
  </si>
  <si>
    <t xml:space="preserve">sous critère Ⓒ </t>
  </si>
  <si>
    <t>le processus de commande</t>
  </si>
  <si>
    <t xml:space="preserve">sous critère Ⓓ </t>
  </si>
  <si>
    <t xml:space="preserve">le contrôle qualité et notamment  </t>
  </si>
  <si>
    <t xml:space="preserve">sous critère Ⓔ  </t>
  </si>
  <si>
    <t>le processus de livraison</t>
  </si>
  <si>
    <t xml:space="preserve">les numérotations ❶ incluses dans les lignes de texte n'ont aucune incidence sur le Nb critères d'appréciation </t>
  </si>
  <si>
    <t>Ajoutez ou supprimez des sous critères colonne C</t>
  </si>
  <si>
    <t xml:space="preserve">sous critère Ⓖ  </t>
  </si>
  <si>
    <t>le référencement des fournisseurs et  la liste des fournisseurs</t>
  </si>
  <si>
    <t xml:space="preserve">Notes </t>
  </si>
  <si>
    <t>NOTES ATTRIBUÉES</t>
  </si>
  <si>
    <t>les modalités d'information du client en cas de manque ou de substitution de produits</t>
  </si>
  <si>
    <t xml:space="preserve">sous critère Ⓕ   </t>
  </si>
  <si>
    <t>Soumissionnaire A</t>
  </si>
  <si>
    <t>Soumissionnaire  B</t>
  </si>
  <si>
    <t>Soumissionnaire  C</t>
  </si>
  <si>
    <t>Soumissionnaire  D</t>
  </si>
  <si>
    <t>Soumissionnaire  E</t>
  </si>
  <si>
    <t>Soumissionnaire  F</t>
  </si>
  <si>
    <t>Soumissionnaire G</t>
  </si>
  <si>
    <t>Soumissionnaire  H</t>
  </si>
  <si>
    <t xml:space="preserve"> (qualité équivalente ou supérieure  au prix du produit manquant)</t>
  </si>
  <si>
    <t>Madame….Monsieur….Bonjour</t>
  </si>
  <si>
    <t>Sur ce document 8 soumissionnaires possibles</t>
  </si>
  <si>
    <t>Votre questionnement colonne C : ajoutez ou supprimez des questions le compteur "Nb de critères d'appréciation" et l'échelle de notation s'adapteront au nombre de questions saisies</t>
  </si>
  <si>
    <t>saisissez votre Note Maxi &gt; à vous de choisir cela adaptera l'échelle de notation</t>
  </si>
  <si>
    <t>pour chaque soumissionnaire vous avez 3 colonnes de saisie possible</t>
  </si>
  <si>
    <t>la notation vous appartient</t>
  </si>
  <si>
    <t>si au regard de tous les critères vous souhaitiez proposer un soumissionnaire particulier à la commission d'appels d'offres vous avez cette colonne .</t>
  </si>
  <si>
    <t xml:space="preserve"> Expliquez en les raison sur procès verbal. La commission reste souveraine dans son choix</t>
  </si>
  <si>
    <t>HIERARCHISATION GÉNÉRALE        &gt;</t>
  </si>
  <si>
    <t>HIERARCHISATION GÉNÉRALE</t>
  </si>
  <si>
    <t>1° colonne</t>
  </si>
  <si>
    <t>2° colonne</t>
  </si>
  <si>
    <t>3° colonne</t>
  </si>
  <si>
    <t>si l'offre était non conforme saisir NC et le stipuler sur un procès verbal</t>
  </si>
  <si>
    <t>Note MAXI pour chaque sous critère</t>
  </si>
  <si>
    <t>ARRONDI.INF(I22/I24;2)</t>
  </si>
  <si>
    <t>Note Maxi &gt;</t>
  </si>
  <si>
    <t>vous pouvez en choisir moins</t>
  </si>
  <si>
    <t>ou autre valeur à vous de choisir</t>
  </si>
  <si>
    <t>Ⓐ Pondération sur  &gt;</t>
  </si>
  <si>
    <t>Echelle de notation à conserver</t>
  </si>
  <si>
    <t>Ⓕ Pondération sur  &gt;</t>
  </si>
  <si>
    <t>Ⓔ Pondération sur  &gt;</t>
  </si>
  <si>
    <t>Ⓓ Pondération sur  &gt;</t>
  </si>
  <si>
    <t>Ⓒ Pondération sur  &gt;</t>
  </si>
  <si>
    <t>Ⓑ Pondération sur  &gt;</t>
  </si>
  <si>
    <t>Madame   Monsieur     Bonjour</t>
  </si>
  <si>
    <t>Et voila à chacun de faire évoluer ces documents et de les modifier pour son utilisation.......</t>
  </si>
  <si>
    <t>Transmettez votre savoir et votre savoir faire  peu importe qui le récupère; pourvu qu'un plus grand nombre puisse en bénéficier.</t>
  </si>
  <si>
    <t>Joël LEBOUCHER …Décembre 2017</t>
  </si>
  <si>
    <t>A vous de créer vos documents personnalisés  d'en vérifier les fonction et les liaisons</t>
  </si>
  <si>
    <t>Coupez …tranchez….adaptez…ou modifiez ….</t>
  </si>
  <si>
    <t>Ce fichier s'adresse en priorité aux jeunes qui souhaiteraient s'initier à l'aspect technique des marchés publics alimentaires</t>
  </si>
  <si>
    <t>GRILLE DE PONDÉRATION ADMINISTRATIVE DES OFFRES  Faites des tests</t>
  </si>
  <si>
    <t>analyse des critères "qualitatifs" (valeur technique, méthodologie, niveau de SAV et assistance technique, etc …)</t>
  </si>
  <si>
    <t>nbre de points maxi (très satisfaisant)</t>
  </si>
  <si>
    <t>MARCHÉS PUBLICS</t>
  </si>
  <si>
    <t>Répertoire TAO - Trousse - A - Outils</t>
  </si>
  <si>
    <t>marche-public.fr</t>
  </si>
  <si>
    <t>le référencement des fournisseurs et  la liste des fournisseurs (BIS)</t>
  </si>
  <si>
    <t>VERSION C</t>
  </si>
  <si>
    <t>Enregistrement : vous devez tenir ce document à jour pour la commission d'appels d'offres : Ont répondu pour ce marché, dans l'ordre chronologique de dépôt des offres :</t>
  </si>
  <si>
    <t>Code des marchés publics  : liens</t>
  </si>
  <si>
    <t>PONDÉRATION ADMINISTRATIVE</t>
  </si>
  <si>
    <t>Pour les marchés publics vous avez plusieurs types de documents…je vous en cite en liens quelques uns pour exemple</t>
  </si>
  <si>
    <t xml:space="preserve">le cahier des clauses administratives particulières (CCAP) et ses éventuelles annexes </t>
  </si>
  <si>
    <t xml:space="preserve">le cahier des clauses techniques particulières (CCTP) et ses éventuelles annexes </t>
  </si>
  <si>
    <t>l’offre technique et financière du titulaire</t>
  </si>
  <si>
    <t>Autres ressources :</t>
  </si>
  <si>
    <t>https://www.economie.gouv.fr/entreprises/marches-publics-documents-lors-attribution</t>
  </si>
  <si>
    <t>https://www.economie.gouv.fr/entreprises/marches-publics-contenu-dossier-candidature</t>
  </si>
  <si>
    <t>http://www.achatpublic.com/apc3/miniguide200905.pdf</t>
  </si>
  <si>
    <t>Ma TAO (trousse à outils) constituée de plusieurs fichiers Excel ne concerne que l'aspect technique utilisable avec un tableur</t>
  </si>
  <si>
    <t>Ce document est constitué de :</t>
  </si>
  <si>
    <t>le référencement des fournisseurs et la liste des fournisseurs A et B</t>
  </si>
  <si>
    <t>d'une grille de pondération Administrative des offres concernant</t>
  </si>
  <si>
    <t>Un exemple d'entête pour les documents que vous envoyez aux soumissionnaires</t>
  </si>
  <si>
    <t>il faut le plus de transparence possible en indiquant comment seront faites les pondérations</t>
  </si>
  <si>
    <t>un exemple de rapport général : à chacun sa présentation</t>
  </si>
  <si>
    <t xml:space="preserve">le contrôle qualité </t>
  </si>
  <si>
    <t>A vous de personnaliser d'ajouter ou de supprimer des critères et de modifier le questionnement</t>
  </si>
  <si>
    <t>Dans un marché public vous avez à pondérer plusieurs matières</t>
  </si>
  <si>
    <t>❶</t>
  </si>
  <si>
    <t>les prix</t>
  </si>
  <si>
    <t xml:space="preserve">❷ </t>
  </si>
  <si>
    <t xml:space="preserve">❸ </t>
  </si>
  <si>
    <t>la conformité des propositions dites "administratives"</t>
  </si>
  <si>
    <t>la conformité et la qualité des produits proposés</t>
  </si>
  <si>
    <t>des critères auxquels vous êtes sensible : bio - proximité - labels - hqe - etc….</t>
  </si>
  <si>
    <t>❹</t>
  </si>
  <si>
    <t>SI(E178=0;0;SI(E178&gt;=I174;0;SI(E178&gt;=I174;0;E178+I178)))</t>
  </si>
  <si>
    <t>SI(F178=0;0;SI(F178&gt;=I174;0;SI(F178&gt;=I174;0;F178+I178)))</t>
  </si>
  <si>
    <t>SI(G178&gt;=I174;0;SI(G178&gt;=I174;0;G178+I178))</t>
  </si>
  <si>
    <t>(I174/6)+H178</t>
  </si>
  <si>
    <t>(I174/6)+I178</t>
  </si>
  <si>
    <t>I174/6</t>
  </si>
  <si>
    <t>sur ce modèle de document vous ne pouvez pas hiérarchiser :</t>
  </si>
  <si>
    <t>des documents spécifiques ont été prévu à cet effet</t>
  </si>
  <si>
    <t>ICI</t>
  </si>
  <si>
    <t xml:space="preserve">    1. Valeur administrative ( pondération : 60 )</t>
  </si>
  <si>
    <t>marchés-publics-doc-générale</t>
  </si>
  <si>
    <t>Bien d'autres critères peuvent être retenus ; je vous invite à voir pour cela le document</t>
  </si>
  <si>
    <t>Je vous propose ici une grille de pondération de critères administratifs des offres</t>
  </si>
  <si>
    <t>pondération pour l'exemple sur 60</t>
  </si>
  <si>
    <t>QUALITÉ ADMINISTRATIVE pondération sur</t>
  </si>
  <si>
    <t>&lt;  saisisser votre nombre de sous critères de questionnement</t>
  </si>
  <si>
    <t>Nombre de sous critères</t>
  </si>
  <si>
    <t>vous pouvez n'avoir que 2 sous-critères si vous estimez en avoir assez</t>
  </si>
  <si>
    <t xml:space="preserve"> le nombre de sous-critères déterminera l'échelle de notation</t>
  </si>
  <si>
    <t>&lt; tableau synoptique</t>
  </si>
  <si>
    <t>&lt;  saisissez le pourcentage alloué pour ce critère général</t>
  </si>
  <si>
    <t>résultat de l'ensemble des points obtenus pour chaque soumissionnaire</t>
  </si>
  <si>
    <t>chaque pondération est indépendante des autres</t>
  </si>
  <si>
    <t>toutes les pondérations sont regroupées dans un tableau pour être rapportées au pourcentage général défini pour : la QUALITÉ ADMINISTRATIVE</t>
  </si>
  <si>
    <t xml:space="preserve">pour chaque sous-critère à vous d'en déterminer l'intitulé </t>
  </si>
  <si>
    <t>exemple : les modalités d'information du client en cas de manque ou de substitution de produits</t>
  </si>
  <si>
    <t xml:space="preserve"> vous avez la possibilité de saisir jusq'a 10 questions pour chaque sous critère</t>
  </si>
  <si>
    <t xml:space="preserve">et de de formaliser vos questions </t>
  </si>
  <si>
    <t>&lt; ne saisissez rien le compte est automatique avec la fonction NBVAL(C36:C45)</t>
  </si>
  <si>
    <t>cellules &gt; de à &gt;</t>
  </si>
  <si>
    <t>l'échelle de notation s'ajuste automatiquement en fonction de la pondération que vous avez choisi pour le sous-critère &gt;</t>
  </si>
  <si>
    <t>pour les sous-critères suivants</t>
  </si>
  <si>
    <t>pour ajouter un peu de "fantaisie" j'ai ajouté une numérotation dans texte de la question</t>
  </si>
  <si>
    <t>cela n'a aucune incidence sur le compteur &gt;</t>
  </si>
  <si>
    <t>exemple &gt;</t>
  </si>
  <si>
    <t>voici une numérotation à votre disposition :</t>
  </si>
  <si>
    <t>❷</t>
  </si>
  <si>
    <t>❸</t>
  </si>
  <si>
    <t>❺</t>
  </si>
  <si>
    <t>❻</t>
  </si>
  <si>
    <t>❼</t>
  </si>
  <si>
    <t>❽</t>
  </si>
  <si>
    <t>Ⓗ</t>
  </si>
  <si>
    <t>❾</t>
  </si>
  <si>
    <t>Ⓘ</t>
  </si>
  <si>
    <t>❿</t>
  </si>
  <si>
    <t>Ⓙ</t>
  </si>
  <si>
    <t>pour chaque sous critère vous avez un tableau de hiérarchisation indépendant à partir de la colonne M</t>
  </si>
  <si>
    <t>Chaque fiche Soumissionnaire ( il y en a 8) est composée comme suit :</t>
  </si>
  <si>
    <t>&lt; un tableau en partie haute pour rappeler l'échelle de notation possible</t>
  </si>
  <si>
    <t>&lt; vous pouvez remplacer SoumissionnaIre A-B-C-D-E-F-G-H</t>
  </si>
  <si>
    <t>par le nom des sociétés concourantes sur la ligne 33 du modèle</t>
  </si>
  <si>
    <t>un rappel des questions à pondérer</t>
  </si>
  <si>
    <t>4° colonne</t>
  </si>
  <si>
    <t>NC</t>
  </si>
  <si>
    <t>5° colonne</t>
  </si>
  <si>
    <t>en fonction des notes saisies vous obtenez le "classement" des soumissionnaires pour une même question</t>
  </si>
  <si>
    <t>a partir de la colonne BK ne saisissez rien…ces tableaux servent à collecter et hiérarchiser les notes que vous avez saisi</t>
  </si>
  <si>
    <t>colonne BK ne rien saisir en bas de document</t>
  </si>
  <si>
    <t>ces tableaux renvoient les information sur le premier tableau synoptique en en-tête du document</t>
  </si>
  <si>
    <t>pour faire simple je vous propose 2 critères principaux. Seul le critère administratif est traité dans ce document</t>
  </si>
  <si>
    <t>Le mode d'emploi de la grille de pondération Administrative</t>
  </si>
  <si>
    <t>critères QUALITATIFS</t>
  </si>
  <si>
    <t>Formule  PLUS  ou MIEUX = + de points</t>
  </si>
  <si>
    <t>❹  Pondération =</t>
  </si>
  <si>
    <t>❶ nbre de points attribué</t>
  </si>
  <si>
    <t>❷ coefficient de pondération</t>
  </si>
  <si>
    <t>❸ nbre de points maxi (très satisfaisant)</t>
  </si>
  <si>
    <t>nbre de points attribué</t>
  </si>
  <si>
    <t>votre COEFF. Pondération</t>
  </si>
  <si>
    <t>Points MAXI</t>
  </si>
  <si>
    <t>Pondération</t>
  </si>
  <si>
    <t>Saisissez vos valeurs cellules fond jaune</t>
  </si>
  <si>
    <t xml:space="preserve">OU </t>
  </si>
  <si>
    <t>Combien de critères  voulez vous noter (saisissez une valeur dans la cellule fond jaune - 6 critères maximum)</t>
  </si>
  <si>
    <t>répartition des notes</t>
  </si>
  <si>
    <t>.</t>
  </si>
  <si>
    <t>note la plus basse</t>
  </si>
  <si>
    <t>note Maxi &gt;</t>
  </si>
  <si>
    <t>répartition des points &gt;</t>
  </si>
  <si>
    <t>pondération &gt;</t>
  </si>
  <si>
    <t>Poids ou valeur du critère Administratif</t>
  </si>
  <si>
    <t>Poids du sous-critère  &gt;</t>
  </si>
  <si>
    <t>le référencement des fournisseurs et</t>
  </si>
  <si>
    <t>sur</t>
  </si>
  <si>
    <t>colonnes &gt; de à &gt;</t>
  </si>
  <si>
    <t>Soumissionnaires</t>
  </si>
  <si>
    <t>saisissez vos notes</t>
  </si>
  <si>
    <t>Nombre de notes 0</t>
  </si>
  <si>
    <t>Note</t>
  </si>
  <si>
    <t>et notamment</t>
  </si>
  <si>
    <t>Total notes 0</t>
  </si>
  <si>
    <t>formule : PLANCHER(SOMME(H75:H82);1)</t>
  </si>
  <si>
    <t xml:space="preserve">les modalités d'information du client </t>
  </si>
  <si>
    <t>en cas de manque ou de substitution de produits</t>
  </si>
  <si>
    <t>Nb critères d'appréciation</t>
  </si>
  <si>
    <t xml:space="preserve"> (qualité équivalente ou supérieure</t>
  </si>
  <si>
    <t xml:space="preserve"> au prix du produit manquant)</t>
  </si>
  <si>
    <t xml:space="preserve">sous critère Ⓕ  </t>
  </si>
  <si>
    <t>RÉCAP</t>
  </si>
  <si>
    <t>NBVAL(F245:F252)</t>
  </si>
  <si>
    <t>Notes sur</t>
  </si>
  <si>
    <t>Notes obtenues</t>
  </si>
  <si>
    <t>Total obtenu</t>
  </si>
  <si>
    <t>Total arrondi</t>
  </si>
  <si>
    <t>Notes pondérées</t>
  </si>
  <si>
    <t>ayant obtenu des notes 0</t>
  </si>
  <si>
    <t>Au moment du choix à valeur égale privilégier les soumissionnaires n'ayant aucune note Zéro</t>
  </si>
  <si>
    <t>Ⓑ QUALITÉ analyse des critères "qualitatifs" (valeur technique, méthodologie, niveau de SAV et assistance technique, etc …)</t>
  </si>
  <si>
    <t>le Nb critères d'appréciation et l'échelle de notation s'ajustent automatiquement en fonction du nombre de lignes saisies colonne C</t>
  </si>
  <si>
    <t>ces numérotation sont utilisées pour une meilleure clarté du questionnaire</t>
  </si>
  <si>
    <t xml:space="preserve">LES VALEURS NE PEUVENT ETRE COMPARÉES QUE SI L'ON SAISI AUTANT DE CRITÈRES POUR CHACUN </t>
  </si>
  <si>
    <t>donc choisissez peu de critères de comparaison</t>
  </si>
  <si>
    <t>Liens</t>
  </si>
  <si>
    <t>CRITÈRES D’ATTRIBUTION: CHOIX, PONDÉRATION, COTATION ET MOTIVATION… ET AUTRES COMPLICATIONS?</t>
  </si>
  <si>
    <t xml:space="preserve">Critères de choix des offres - </t>
  </si>
  <si>
    <t>Décimales Excel</t>
  </si>
  <si>
    <t>QUALITÉ ADMINISTRATIVE</t>
  </si>
  <si>
    <t>A utiliser ou a laisser vierge</t>
  </si>
  <si>
    <t>Autre exemple de tableau de pondération….fonctionne comme le précédent</t>
  </si>
  <si>
    <t>Tableau N° 2 un autre exemple de grille de pondération - document plus concentré fonctionnement identique a la première grille</t>
  </si>
  <si>
    <t>Aperçu avant impression et mise en page dans «Excel 2013»</t>
  </si>
  <si>
    <t>POUR IMPRIMER ajustez à 1 page en largeur sur 1 page en hauteur</t>
  </si>
  <si>
    <t>POUR IMPRIMER :</t>
  </si>
  <si>
    <t>SELECTIONNER LA FICHE QUI VOUS CONVIENT  PUIS :</t>
  </si>
  <si>
    <t>onglet MISE EN PAGE</t>
  </si>
  <si>
    <t>Zone d'impression - définir</t>
  </si>
  <si>
    <t>Marges - étroites</t>
  </si>
  <si>
    <t>Orientation Portrait ou Paysage</t>
  </si>
  <si>
    <t>Ajuster la page à 1 sur 1</t>
  </si>
  <si>
    <t>onglet AFFICHAGE</t>
  </si>
  <si>
    <t>Avec sauts de page</t>
  </si>
  <si>
    <t>Ajustez les traits et pointillés bleu a l'encadrement de votre fiche en largeur et en hauteur pour n'avoir que votre fiche sur fond blanc</t>
  </si>
  <si>
    <t>une fois que c'est fait  cliquez sur Affichage Normal</t>
  </si>
  <si>
    <t>Pour imprimer : sélectionnez les recettes qui vous conviennent : définir la zone d'impression -Mise à l'échelle : Ajuster la feuille à 1 page</t>
  </si>
  <si>
    <t xml:space="preserve">Continuez en cliquant sur </t>
  </si>
  <si>
    <t>FICHIER</t>
  </si>
  <si>
    <t>puis sur Afficher l'aperçu pour vérifier ce que vous avez sélectionné</t>
  </si>
  <si>
    <t>Lien</t>
  </si>
  <si>
    <t>Afficher un aperçu des pages d’une feuille de calcul avant d’imprimer</t>
  </si>
  <si>
    <t>Imprimer des pages spécifiques</t>
  </si>
  <si>
    <t> Changer l'échelle d'impression</t>
  </si>
  <si>
    <t>imprimer</t>
  </si>
  <si>
    <t>et lancez l'impression</t>
  </si>
  <si>
    <t>Régler les paramètres d'impression de plusieurs feuilles</t>
  </si>
  <si>
    <t xml:space="preserve">Pour perfectionner votre Anglais </t>
  </si>
  <si>
    <t>Régler les sauts de page pour contrôler les éléments imprimés sur chaque page</t>
  </si>
  <si>
    <t xml:space="preserve">Coeff. </t>
  </si>
  <si>
    <t>Soumissionnare A</t>
  </si>
  <si>
    <t>Soumissionnare B</t>
  </si>
  <si>
    <t>Soumissionnare C</t>
  </si>
  <si>
    <t>Soumissionnare D</t>
  </si>
  <si>
    <t>Prix Mini</t>
  </si>
  <si>
    <t>Q</t>
  </si>
  <si>
    <t>R</t>
  </si>
  <si>
    <t>U</t>
  </si>
  <si>
    <t>Afficher la plus petite valeur immédiatement superieure à 0 </t>
  </si>
  <si>
    <t>PETITE.VALEUR(S343:V343;NB.SI(S343:V343;"&lt;="&amp;0)+1)</t>
  </si>
  <si>
    <t>http://user.services.openoffice.org/fr/forum/viewtopic.php?t=358</t>
  </si>
  <si>
    <t>Valeurs analysées = colonnes J . M . P . S</t>
  </si>
  <si>
    <t xml:space="preserve">CRITERE QUALITATIF - PONDERATION TECHNIQUE = ( valeur proposée par le soumissionnare cela peut etre par exp : un % de produit analysé ) X multiplié par le Coefficient de pondération  ) </t>
  </si>
  <si>
    <t xml:space="preserve"> divisé par le % MAXI proposé par l'ensemble des soumissionnaires</t>
  </si>
  <si>
    <t>nbre de points attribué X coefficient de pondération</t>
  </si>
  <si>
    <t>valeur maxi (très satisfaisant)</t>
  </si>
  <si>
    <t>Pondération TECHNIQUE</t>
  </si>
  <si>
    <t>Critère Qualitatif (valeur du soumissionnaire) multiplié par le coeff de pondération divisé par la valeur Maxi</t>
  </si>
  <si>
    <t xml:space="preserve">valeur proposée par le soumissionnaire </t>
  </si>
  <si>
    <t>Valeur MAXI</t>
  </si>
  <si>
    <t>Valeur Mini</t>
  </si>
  <si>
    <t xml:space="preserve">valeurs proposées par les soumissionnaires </t>
  </si>
  <si>
    <t>Valeur Maxi</t>
  </si>
  <si>
    <t>CRITERE QUALITATIF - PONDERATION TECHNIQUE = ( valeur proposée par le soumissionnare cela peut etre par exp : un % de produit analysé ) X multiplié par le Coefficient de pondération  ) / nbre de points maxi (très satisfaisant)</t>
  </si>
  <si>
    <t>MIEUX disant</t>
  </si>
  <si>
    <t>Format - Formules - critères Quantitatifs et critères Qualitatifs - comment auditer une formule</t>
  </si>
  <si>
    <t>Autre exemple de tableau de pondération….saisissez vos valeurs dans les cellules fond jaune</t>
  </si>
  <si>
    <t>la liste des fournisseurs</t>
  </si>
  <si>
    <t>L e catalogue</t>
  </si>
  <si>
    <t>DOCUMENT N° 4</t>
  </si>
  <si>
    <t>Mai 2018 annule et remplace les versions précédentes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</si>
</sst>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00"/>
    <numFmt numFmtId="165" formatCode="#,##0.000\ &quot;€&quot;"/>
    <numFmt numFmtId="166" formatCode="&quot;N° &quot;0"/>
    <numFmt numFmtId="167" formatCode="#,##0.00\ &quot;€&quot;"/>
    <numFmt numFmtId="168" formatCode="0&quot; Lignes&quot;"/>
    <numFmt numFmtId="169" formatCode="0.0"/>
  </numFmts>
  <fonts count="1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4"/>
      <color rgb="FF0070C0"/>
      <name val="Calibri"/>
      <family val="2"/>
      <scheme val="minor"/>
    </font>
    <font>
      <sz val="11"/>
      <name val="Calibri"/>
      <family val="2"/>
      <scheme val="minor"/>
    </font>
    <font>
      <sz val="10"/>
      <name val="MS Sans Serif"/>
    </font>
    <font>
      <sz val="10"/>
      <name val="Times New Roman"/>
      <family val="1"/>
    </font>
    <font>
      <u/>
      <sz val="11"/>
      <color theme="1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name val="Calibri"/>
      <family val="2"/>
      <scheme val="minor"/>
    </font>
    <font>
      <sz val="14"/>
      <color rgb="FFC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8"/>
      <name val="Calibri"/>
      <family val="2"/>
      <scheme val="minor"/>
    </font>
    <font>
      <sz val="20"/>
      <name val="Calibri"/>
      <family val="2"/>
      <scheme val="minor"/>
    </font>
    <font>
      <sz val="12"/>
      <name val="Arial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4"/>
      <color indexed="9"/>
      <name val="Calibri"/>
      <family val="2"/>
      <scheme val="minor"/>
    </font>
    <font>
      <sz val="7"/>
      <name val="Calibri"/>
      <family val="2"/>
      <scheme val="minor"/>
    </font>
    <font>
      <sz val="10"/>
      <color indexed="9"/>
      <name val="Calibri"/>
      <family val="2"/>
      <scheme val="minor"/>
    </font>
    <font>
      <b/>
      <sz val="16"/>
      <name val="Calibri"/>
      <family val="2"/>
      <scheme val="minor"/>
    </font>
    <font>
      <b/>
      <sz val="28"/>
      <name val="Calibri"/>
      <family val="2"/>
      <scheme val="minor"/>
    </font>
    <font>
      <b/>
      <sz val="20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indexed="9"/>
      <name val="Calibri"/>
      <family val="2"/>
      <scheme val="minor"/>
    </font>
    <font>
      <b/>
      <sz val="18"/>
      <color indexed="10"/>
      <name val="Calibri"/>
      <family val="2"/>
      <scheme val="minor"/>
    </font>
    <font>
      <b/>
      <sz val="16"/>
      <color indexed="10"/>
      <name val="Calibri"/>
      <family val="2"/>
      <scheme val="minor"/>
    </font>
    <font>
      <b/>
      <sz val="12"/>
      <color indexed="10"/>
      <name val="Calibri"/>
      <family val="2"/>
      <scheme val="minor"/>
    </font>
    <font>
      <b/>
      <sz val="36"/>
      <color theme="0"/>
      <name val="Calibri"/>
      <family val="2"/>
      <scheme val="minor"/>
    </font>
    <font>
      <b/>
      <sz val="2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sz val="11"/>
      <name val="Calibri"/>
      <family val="2"/>
      <scheme val="minor"/>
    </font>
    <font>
      <sz val="14"/>
      <color rgb="FF0000FF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0"/>
      <color indexed="12"/>
      <name val="Arial"/>
      <family val="2"/>
    </font>
    <font>
      <b/>
      <sz val="20"/>
      <color indexed="9"/>
      <name val="Calibri"/>
      <family val="2"/>
      <scheme val="minor"/>
    </font>
    <font>
      <b/>
      <sz val="14"/>
      <color theme="9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6"/>
      <color theme="9" tint="-0.249977111117893"/>
      <name val="Calibri"/>
      <family val="2"/>
      <scheme val="minor"/>
    </font>
    <font>
      <b/>
      <sz val="16"/>
      <color theme="1" tint="0.499984740745262"/>
      <name val="Calibri"/>
      <family val="2"/>
      <scheme val="minor"/>
    </font>
    <font>
      <b/>
      <sz val="18"/>
      <color theme="1" tint="0.499984740745262"/>
      <name val="Calibri"/>
      <family val="2"/>
      <scheme val="minor"/>
    </font>
    <font>
      <b/>
      <sz val="20"/>
      <color rgb="FFC00000"/>
      <name val="Calibri"/>
      <family val="2"/>
      <scheme val="minor"/>
    </font>
    <font>
      <b/>
      <sz val="20"/>
      <color rgb="FF0000FF"/>
      <name val="Calibri"/>
      <family val="2"/>
      <scheme val="minor"/>
    </font>
    <font>
      <b/>
      <sz val="24"/>
      <color rgb="FFC00000"/>
      <name val="Calibri"/>
      <family val="2"/>
      <scheme val="minor"/>
    </font>
    <font>
      <b/>
      <sz val="36"/>
      <color rgb="FFC00000"/>
      <name val="Calibri"/>
      <family val="2"/>
      <scheme val="minor"/>
    </font>
    <font>
      <b/>
      <sz val="24"/>
      <color rgb="FF3366FF"/>
      <name val="Calibri"/>
      <family val="2"/>
      <scheme val="minor"/>
    </font>
    <font>
      <b/>
      <sz val="24"/>
      <color theme="9"/>
      <name val="Calibri"/>
      <family val="2"/>
      <scheme val="minor"/>
    </font>
    <font>
      <b/>
      <sz val="18"/>
      <color rgb="FF3366FF"/>
      <name val="Calibri"/>
      <family val="2"/>
      <scheme val="minor"/>
    </font>
    <font>
      <b/>
      <sz val="22"/>
      <color rgb="FFC00000"/>
      <name val="Calibri"/>
      <family val="2"/>
      <scheme val="minor"/>
    </font>
    <font>
      <b/>
      <sz val="26"/>
      <color rgb="FFC00000"/>
      <name val="Calibri"/>
      <family val="2"/>
      <scheme val="minor"/>
    </font>
    <font>
      <b/>
      <sz val="28"/>
      <color rgb="FFC00000"/>
      <name val="Calibri"/>
      <family val="2"/>
      <scheme val="minor"/>
    </font>
    <font>
      <sz val="20"/>
      <color theme="0"/>
      <name val="Calibri"/>
      <family val="2"/>
      <scheme val="minor"/>
    </font>
    <font>
      <sz val="20"/>
      <color indexed="9"/>
      <name val="Calibri"/>
      <family val="2"/>
      <scheme val="minor"/>
    </font>
    <font>
      <b/>
      <sz val="20"/>
      <color theme="9" tint="-0.249977111117893"/>
      <name val="Calibri"/>
      <family val="2"/>
      <scheme val="minor"/>
    </font>
    <font>
      <sz val="10"/>
      <name val="Arial"/>
      <family val="2"/>
    </font>
    <font>
      <b/>
      <sz val="24"/>
      <color theme="1" tint="0.499984740745262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rgb="FF0000FF"/>
      <name val="Calibri"/>
      <family val="2"/>
      <scheme val="minor"/>
    </font>
    <font>
      <b/>
      <sz val="16"/>
      <color theme="1" tint="0.499984740745262"/>
      <name val="Wingdings 3"/>
      <family val="1"/>
      <charset val="2"/>
    </font>
    <font>
      <sz val="24"/>
      <color rgb="FF0000FF"/>
      <name val="Calibri"/>
      <family val="2"/>
      <scheme val="minor"/>
    </font>
    <font>
      <b/>
      <sz val="20"/>
      <color theme="1" tint="0.499984740745262"/>
      <name val="Calibri"/>
      <family val="2"/>
      <scheme val="minor"/>
    </font>
    <font>
      <b/>
      <sz val="24"/>
      <color theme="9" tint="-0.249977111117893"/>
      <name val="Calibri"/>
      <family val="2"/>
      <scheme val="minor"/>
    </font>
    <font>
      <b/>
      <sz val="36"/>
      <color rgb="FF3366FF"/>
      <name val="Calibri"/>
      <family val="2"/>
      <scheme val="minor"/>
    </font>
    <font>
      <b/>
      <sz val="36"/>
      <color theme="9"/>
      <name val="Calibri"/>
      <family val="2"/>
      <scheme val="minor"/>
    </font>
    <font>
      <b/>
      <sz val="7"/>
      <name val="Calibri"/>
      <family val="2"/>
      <scheme val="minor"/>
    </font>
    <font>
      <b/>
      <sz val="20"/>
      <color theme="9"/>
      <name val="Calibri"/>
      <family val="2"/>
      <scheme val="minor"/>
    </font>
    <font>
      <b/>
      <sz val="18"/>
      <color theme="1" tint="0.499984740745262"/>
      <name val="Wingdings 3"/>
      <family val="1"/>
      <charset val="2"/>
    </font>
    <font>
      <b/>
      <sz val="16"/>
      <color theme="9"/>
      <name val="Calibri"/>
      <family val="2"/>
      <scheme val="minor"/>
    </font>
    <font>
      <b/>
      <sz val="28"/>
      <color theme="0"/>
      <name val="Calibri"/>
      <family val="2"/>
      <scheme val="minor"/>
    </font>
    <font>
      <sz val="24"/>
      <color rgb="FF0070C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22"/>
      <color rgb="FF92D050"/>
      <name val="Verdana"/>
      <family val="2"/>
    </font>
    <font>
      <sz val="22"/>
      <color theme="0"/>
      <name val="Verdana"/>
      <family val="2"/>
    </font>
    <font>
      <sz val="18"/>
      <color rgb="FF7030A0"/>
      <name val="Arial"/>
      <family val="2"/>
    </font>
    <font>
      <sz val="22"/>
      <color theme="1"/>
      <name val="Verdana"/>
      <family val="2"/>
    </font>
    <font>
      <b/>
      <sz val="22"/>
      <color rgb="FF92D050"/>
      <name val="Arial"/>
      <family val="2"/>
    </font>
    <font>
      <sz val="10"/>
      <color rgb="FF92D050"/>
      <name val="Arial"/>
      <family val="2"/>
    </font>
    <font>
      <b/>
      <sz val="48"/>
      <color rgb="FFFFFF00"/>
      <name val="Calibri"/>
      <family val="2"/>
      <scheme val="minor"/>
    </font>
    <font>
      <sz val="22"/>
      <color rgb="FFFFFF00"/>
      <name val="Arial"/>
      <family val="2"/>
    </font>
    <font>
      <b/>
      <sz val="48"/>
      <color rgb="FF92D050"/>
      <name val="Verdana"/>
      <family val="2"/>
    </font>
    <font>
      <u/>
      <sz val="12"/>
      <color indexed="12"/>
      <name val="Arial"/>
      <family val="2"/>
    </font>
    <font>
      <b/>
      <sz val="24"/>
      <color rgb="FF70AD47"/>
      <name val="Calibri"/>
      <family val="2"/>
      <scheme val="minor"/>
    </font>
    <font>
      <b/>
      <u/>
      <sz val="24"/>
      <color theme="10"/>
      <name val="Calibri"/>
      <family val="2"/>
      <scheme val="minor"/>
    </font>
    <font>
      <b/>
      <sz val="24"/>
      <name val="Arial"/>
      <family val="2"/>
    </font>
    <font>
      <b/>
      <sz val="24"/>
      <color theme="1"/>
      <name val="Calibri"/>
      <family val="2"/>
      <scheme val="minor"/>
    </font>
    <font>
      <b/>
      <sz val="24"/>
      <color rgb="FF70AD47"/>
      <name val="Verdana"/>
      <family val="2"/>
    </font>
    <font>
      <b/>
      <sz val="22"/>
      <color rgb="FFFFFF00"/>
      <name val="Verdana"/>
      <family val="2"/>
    </font>
    <font>
      <b/>
      <sz val="14"/>
      <color theme="1" tint="0.499984740745262"/>
      <name val="Calibri"/>
      <family val="2"/>
      <scheme val="minor"/>
    </font>
    <font>
      <b/>
      <sz val="14"/>
      <color rgb="FF70AD47"/>
      <name val="Calibri"/>
      <family val="2"/>
      <scheme val="minor"/>
    </font>
    <font>
      <b/>
      <sz val="18"/>
      <color rgb="FF70AD47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9" tint="-0.249977111117893"/>
      <name val="Calibri"/>
      <family val="2"/>
      <scheme val="minor"/>
    </font>
    <font>
      <sz val="10"/>
      <color theme="0"/>
      <name val="Arial"/>
      <family val="2"/>
    </font>
    <font>
      <b/>
      <u/>
      <sz val="14"/>
      <color theme="10"/>
      <name val="Calibri"/>
      <family val="2"/>
      <scheme val="minor"/>
    </font>
    <font>
      <b/>
      <sz val="26"/>
      <color theme="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rgb="FF70AD47"/>
      <name val="Calibri"/>
      <family val="2"/>
      <scheme val="minor"/>
    </font>
    <font>
      <b/>
      <sz val="12"/>
      <color theme="9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sz val="12"/>
      <color theme="9"/>
      <name val="Calibri"/>
      <family val="2"/>
      <scheme val="minor"/>
    </font>
    <font>
      <sz val="12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rgb="FF444444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9"/>
      <color theme="0" tint="-0.249977111117893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b/>
      <sz val="10"/>
      <color theme="9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 tint="0.499984740745262"/>
      <name val="Wingdings 3"/>
      <family val="1"/>
      <charset val="2"/>
    </font>
    <font>
      <b/>
      <sz val="12"/>
      <color theme="1" tint="0.499984740745262"/>
      <name val="Calibri"/>
      <family val="2"/>
      <scheme val="minor"/>
    </font>
    <font>
      <b/>
      <sz val="10"/>
      <color theme="5"/>
      <name val="Calibri"/>
      <family val="2"/>
      <scheme val="minor"/>
    </font>
    <font>
      <b/>
      <sz val="10"/>
      <color theme="1" tint="0.499984740745262"/>
      <name val="Calibri"/>
      <family val="2"/>
      <scheme val="minor"/>
    </font>
    <font>
      <b/>
      <sz val="12"/>
      <color theme="0" tint="-0.34998626667073579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sz val="11"/>
      <name val="Arial"/>
      <family val="2"/>
    </font>
    <font>
      <sz val="12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6"/>
      <name val="Arial"/>
      <family val="2"/>
    </font>
    <font>
      <sz val="12"/>
      <color indexed="63"/>
      <name val="Trebuchet MS"/>
      <family val="2"/>
    </font>
    <font>
      <b/>
      <u/>
      <sz val="12"/>
      <color indexed="60"/>
      <name val="Arial"/>
      <family val="2"/>
    </font>
    <font>
      <b/>
      <sz val="12"/>
      <color indexed="60"/>
      <name val="Arial"/>
      <family val="2"/>
    </font>
    <font>
      <b/>
      <sz val="11"/>
      <color rgb="FFC00000"/>
      <name val="Arial"/>
      <family val="2"/>
    </font>
    <font>
      <sz val="10"/>
      <color rgb="FFC00000"/>
      <name val="Arial"/>
      <family val="2"/>
    </font>
    <font>
      <b/>
      <sz val="10"/>
      <color rgb="FFC00000"/>
      <name val="Arial"/>
      <family val="2"/>
    </font>
    <font>
      <b/>
      <sz val="12"/>
      <color rgb="FFC00000"/>
      <name val="Arial"/>
      <family val="2"/>
    </font>
  </fonts>
  <fills count="4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indexed="26"/>
        <bgColor indexed="64"/>
      </patternFill>
    </fill>
    <fill>
      <patternFill patternType="gray0625"/>
    </fill>
    <fill>
      <patternFill patternType="solid">
        <fgColor indexed="4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3366FF"/>
        <bgColor indexed="64"/>
      </patternFill>
    </fill>
    <fill>
      <patternFill patternType="lightVertical">
        <fgColor theme="0"/>
        <bgColor rgb="FFCC99FF"/>
      </patternFill>
    </fill>
    <fill>
      <patternFill patternType="solid">
        <fgColor rgb="FFFFFFCC"/>
        <bgColor indexed="26"/>
      </patternFill>
    </fill>
    <fill>
      <patternFill patternType="solid">
        <fgColor theme="9" tint="0.79998168889431442"/>
        <bgColor indexed="64"/>
      </patternFill>
    </fill>
    <fill>
      <patternFill patternType="gray0625">
        <bgColor theme="0"/>
      </patternFill>
    </fill>
    <fill>
      <patternFill patternType="solid">
        <fgColor rgb="FF00B0F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2F2F2"/>
        <bgColor indexed="64"/>
      </patternFill>
    </fill>
  </fills>
  <borders count="8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Dashed">
        <color auto="1"/>
      </top>
      <bottom/>
      <diagonal/>
    </border>
    <border>
      <left/>
      <right/>
      <top/>
      <bottom style="mediumDashed">
        <color auto="1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 style="thin">
        <color indexed="64"/>
      </top>
      <bottom/>
      <diagonal/>
    </border>
    <border>
      <left style="mediumDashDotDot">
        <color theme="0" tint="-0.499984740745262"/>
      </left>
      <right style="mediumDashDotDot">
        <color theme="0" tint="-0.499984740745262"/>
      </right>
      <top style="hair">
        <color indexed="64"/>
      </top>
      <bottom style="hair">
        <color theme="0" tint="-0.499984740745262"/>
      </bottom>
      <diagonal/>
    </border>
    <border>
      <left style="thin">
        <color auto="1"/>
      </left>
      <right style="hair">
        <color indexed="64"/>
      </right>
      <top style="hair">
        <color indexed="64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thin">
        <color auto="1"/>
      </left>
      <right/>
      <top style="hair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mediumDashDotDot">
        <color theme="0" tint="-0.499984740745262"/>
      </left>
      <right style="mediumDashDotDot">
        <color theme="0" tint="-0.499984740745262"/>
      </right>
      <top/>
      <bottom style="hair">
        <color theme="0" tint="-0.499984740745262"/>
      </bottom>
      <diagonal/>
    </border>
    <border>
      <left style="medium">
        <color auto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Dashed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Dashed">
        <color auto="1"/>
      </bottom>
      <diagonal/>
    </border>
    <border>
      <left style="mediumDashed">
        <color auto="1"/>
      </left>
      <right style="mediumDashed">
        <color auto="1"/>
      </right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Dashed">
        <color rgb="FFC00000"/>
      </left>
      <right style="mediumDashed">
        <color rgb="FFC00000"/>
      </right>
      <top style="mediumDashed">
        <color rgb="FFC00000"/>
      </top>
      <bottom style="mediumDashed">
        <color rgb="FFC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mediumDashed">
        <color auto="1"/>
      </top>
      <bottom/>
      <diagonal/>
    </border>
    <border>
      <left/>
      <right style="medium">
        <color auto="1"/>
      </right>
      <top style="mediumDashed">
        <color auto="1"/>
      </top>
      <bottom/>
      <diagonal/>
    </border>
    <border>
      <left style="medium">
        <color auto="1"/>
      </left>
      <right/>
      <top/>
      <bottom style="mediumDashed">
        <color auto="1"/>
      </bottom>
      <diagonal/>
    </border>
    <border>
      <left/>
      <right style="medium">
        <color auto="1"/>
      </right>
      <top/>
      <bottom style="mediumDashed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double">
        <color indexed="10"/>
      </right>
      <top/>
      <bottom style="hair">
        <color indexed="64"/>
      </bottom>
      <diagonal/>
    </border>
    <border>
      <left style="double">
        <color indexed="10"/>
      </left>
      <right style="double">
        <color indexed="10"/>
      </right>
      <top style="double">
        <color indexed="10"/>
      </top>
      <bottom style="double">
        <color indexed="10"/>
      </bottom>
      <diagonal/>
    </border>
  </borders>
  <cellStyleXfs count="21">
    <xf numFmtId="0" fontId="0" fillId="0" borderId="0"/>
    <xf numFmtId="0" fontId="8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8" fillId="0" borderId="0"/>
    <xf numFmtId="0" fontId="13" fillId="0" borderId="0" applyNumberFormat="0" applyFill="0" applyBorder="0" applyAlignment="0" applyProtection="0"/>
    <xf numFmtId="0" fontId="1" fillId="0" borderId="0"/>
    <xf numFmtId="0" fontId="11" fillId="0" borderId="0"/>
    <xf numFmtId="0" fontId="2" fillId="0" borderId="0"/>
    <xf numFmtId="0" fontId="11" fillId="0" borderId="0"/>
    <xf numFmtId="0" fontId="51" fillId="0" borderId="0" applyNumberFormat="0" applyFill="0" applyBorder="0" applyAlignment="0" applyProtection="0">
      <alignment vertical="top"/>
      <protection locked="0"/>
    </xf>
    <xf numFmtId="0" fontId="76" fillId="0" borderId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3" fillId="0" borderId="0" applyNumberFormat="0" applyFill="0" applyBorder="0" applyAlignment="0" applyProtection="0"/>
    <xf numFmtId="0" fontId="8" fillId="0" borderId="0"/>
    <xf numFmtId="0" fontId="51" fillId="0" borderId="0" applyNumberFormat="0" applyFill="0" applyBorder="0" applyAlignment="0" applyProtection="0"/>
    <xf numFmtId="0" fontId="12" fillId="0" borderId="0"/>
  </cellStyleXfs>
  <cellXfs count="812">
    <xf numFmtId="0" fontId="0" fillId="0" borderId="0" xfId="0"/>
    <xf numFmtId="0" fontId="4" fillId="5" borderId="0" xfId="0" applyFont="1" applyFill="1" applyBorder="1"/>
    <xf numFmtId="0" fontId="14" fillId="5" borderId="0" xfId="0" applyFont="1" applyFill="1" applyBorder="1" applyAlignment="1">
      <alignment horizontal="left" vertical="center"/>
    </xf>
    <xf numFmtId="0" fontId="23" fillId="0" borderId="0" xfId="3" applyFont="1" applyFill="1" applyBorder="1" applyAlignment="1">
      <alignment horizontal="left" vertical="center"/>
    </xf>
    <xf numFmtId="0" fontId="23" fillId="0" borderId="0" xfId="3" applyFont="1" applyFill="1" applyBorder="1" applyAlignment="1">
      <alignment horizontal="center" vertical="center"/>
    </xf>
    <xf numFmtId="0" fontId="24" fillId="0" borderId="0" xfId="3" applyFont="1" applyFill="1" applyBorder="1" applyAlignment="1">
      <alignment horizontal="center" vertical="center"/>
    </xf>
    <xf numFmtId="0" fontId="23" fillId="0" borderId="0" xfId="3" applyFont="1" applyBorder="1" applyAlignment="1">
      <alignment horizontal="center" vertical="center"/>
    </xf>
    <xf numFmtId="0" fontId="24" fillId="0" borderId="0" xfId="3" applyFont="1" applyBorder="1" applyAlignment="1">
      <alignment horizontal="center" vertical="center"/>
    </xf>
    <xf numFmtId="0" fontId="34" fillId="6" borderId="0" xfId="3" applyFont="1" applyFill="1" applyBorder="1" applyAlignment="1">
      <alignment horizontal="centerContinuous" vertical="center"/>
    </xf>
    <xf numFmtId="0" fontId="23" fillId="5" borderId="0" xfId="3" applyFont="1" applyFill="1" applyBorder="1" applyAlignment="1">
      <alignment horizontal="center" vertical="center"/>
    </xf>
    <xf numFmtId="0" fontId="24" fillId="5" borderId="0" xfId="3" applyFont="1" applyFill="1" applyBorder="1" applyAlignment="1">
      <alignment horizontal="center" vertical="center"/>
    </xf>
    <xf numFmtId="0" fontId="0" fillId="5" borderId="0" xfId="0" applyFill="1"/>
    <xf numFmtId="0" fontId="22" fillId="5" borderId="0" xfId="1" applyFont="1" applyFill="1" applyAlignment="1" applyProtection="1">
      <alignment vertical="center"/>
      <protection hidden="1"/>
    </xf>
    <xf numFmtId="0" fontId="1" fillId="5" borderId="0" xfId="8" applyFill="1"/>
    <xf numFmtId="0" fontId="21" fillId="5" borderId="0" xfId="8" applyFont="1" applyFill="1" applyBorder="1" applyAlignment="1">
      <alignment vertical="center"/>
    </xf>
    <xf numFmtId="0" fontId="0" fillId="5" borderId="0" xfId="0" applyFill="1" applyBorder="1"/>
    <xf numFmtId="0" fontId="1" fillId="5" borderId="0" xfId="8" applyFill="1" applyBorder="1"/>
    <xf numFmtId="0" fontId="7" fillId="5" borderId="0" xfId="8" applyFont="1" applyFill="1" applyBorder="1"/>
    <xf numFmtId="0" fontId="22" fillId="5" borderId="0" xfId="1" applyFont="1" applyFill="1" applyBorder="1" applyAlignment="1" applyProtection="1">
      <alignment vertical="center"/>
      <protection hidden="1"/>
    </xf>
    <xf numFmtId="0" fontId="46" fillId="5" borderId="0" xfId="0" applyFont="1" applyFill="1" applyBorder="1"/>
    <xf numFmtId="0" fontId="46" fillId="5" borderId="0" xfId="0" applyFont="1" applyFill="1" applyBorder="1" applyAlignment="1">
      <alignment vertical="center"/>
    </xf>
    <xf numFmtId="0" fontId="19" fillId="5" borderId="0" xfId="0" applyFont="1" applyFill="1" applyBorder="1" applyAlignment="1">
      <alignment horizontal="right" vertical="center"/>
    </xf>
    <xf numFmtId="2" fontId="62" fillId="3" borderId="16" xfId="5" applyNumberFormat="1" applyFont="1" applyFill="1" applyBorder="1" applyAlignment="1">
      <alignment horizontal="center" vertical="center"/>
    </xf>
    <xf numFmtId="2" fontId="62" fillId="3" borderId="6" xfId="5" applyNumberFormat="1" applyFont="1" applyFill="1" applyBorder="1" applyAlignment="1">
      <alignment horizontal="center" vertical="center"/>
    </xf>
    <xf numFmtId="2" fontId="62" fillId="3" borderId="17" xfId="5" applyNumberFormat="1" applyFont="1" applyFill="1" applyBorder="1" applyAlignment="1">
      <alignment horizontal="center" vertical="center"/>
    </xf>
    <xf numFmtId="0" fontId="34" fillId="32" borderId="0" xfId="3" applyFont="1" applyFill="1" applyBorder="1" applyAlignment="1">
      <alignment horizontal="centerContinuous" vertical="center"/>
    </xf>
    <xf numFmtId="2" fontId="58" fillId="6" borderId="0" xfId="3" applyNumberFormat="1" applyFont="1" applyFill="1" applyBorder="1" applyAlignment="1">
      <alignment horizontal="center" vertical="center" wrapText="1"/>
    </xf>
    <xf numFmtId="2" fontId="59" fillId="24" borderId="47" xfId="5" applyNumberFormat="1" applyFont="1" applyFill="1" applyBorder="1" applyAlignment="1">
      <alignment horizontal="center" vertical="center"/>
    </xf>
    <xf numFmtId="0" fontId="59" fillId="24" borderId="0" xfId="9" applyFont="1" applyFill="1" applyBorder="1" applyAlignment="1">
      <alignment horizontal="center" vertical="center"/>
    </xf>
    <xf numFmtId="0" fontId="34" fillId="6" borderId="0" xfId="3" applyFont="1" applyFill="1" applyBorder="1" applyAlignment="1">
      <alignment horizontal="center" vertical="center"/>
    </xf>
    <xf numFmtId="0" fontId="16" fillId="5" borderId="0" xfId="0" applyFont="1" applyFill="1" applyBorder="1" applyAlignment="1">
      <alignment horizontal="center" vertical="center"/>
    </xf>
    <xf numFmtId="168" fontId="39" fillId="10" borderId="4" xfId="3" applyNumberFormat="1" applyFont="1" applyFill="1" applyBorder="1" applyAlignment="1">
      <alignment horizontal="center" vertical="center" wrapText="1"/>
    </xf>
    <xf numFmtId="168" fontId="40" fillId="17" borderId="4" xfId="3" applyNumberFormat="1" applyFont="1" applyFill="1" applyBorder="1" applyAlignment="1">
      <alignment horizontal="center" vertical="center" wrapText="1"/>
    </xf>
    <xf numFmtId="168" fontId="39" fillId="7" borderId="4" xfId="3" applyNumberFormat="1" applyFont="1" applyFill="1" applyBorder="1" applyAlignment="1">
      <alignment horizontal="center" vertical="center" wrapText="1"/>
    </xf>
    <xf numFmtId="168" fontId="39" fillId="18" borderId="4" xfId="3" applyNumberFormat="1" applyFont="1" applyFill="1" applyBorder="1" applyAlignment="1">
      <alignment horizontal="center" vertical="center" wrapText="1"/>
    </xf>
    <xf numFmtId="168" fontId="39" fillId="19" borderId="4" xfId="3" applyNumberFormat="1" applyFont="1" applyFill="1" applyBorder="1" applyAlignment="1">
      <alignment horizontal="center" vertical="center" wrapText="1"/>
    </xf>
    <xf numFmtId="168" fontId="39" fillId="15" borderId="4" xfId="3" applyNumberFormat="1" applyFont="1" applyFill="1" applyBorder="1" applyAlignment="1">
      <alignment horizontal="center" vertical="center" wrapText="1"/>
    </xf>
    <xf numFmtId="2" fontId="25" fillId="23" borderId="36" xfId="3" applyNumberFormat="1" applyFont="1" applyFill="1" applyBorder="1" applyAlignment="1">
      <alignment wrapText="1"/>
    </xf>
    <xf numFmtId="2" fontId="56" fillId="31" borderId="36" xfId="3" applyNumberFormat="1" applyFont="1" applyFill="1" applyBorder="1" applyAlignment="1">
      <alignment wrapText="1"/>
    </xf>
    <xf numFmtId="2" fontId="56" fillId="26" borderId="36" xfId="3" applyNumberFormat="1" applyFont="1" applyFill="1" applyBorder="1" applyAlignment="1">
      <alignment wrapText="1"/>
    </xf>
    <xf numFmtId="2" fontId="54" fillId="26" borderId="9" xfId="3" applyNumberFormat="1" applyFont="1" applyFill="1" applyBorder="1" applyAlignment="1">
      <alignment horizontal="center" vertical="center" wrapText="1"/>
    </xf>
    <xf numFmtId="0" fontId="58" fillId="33" borderId="33" xfId="3" applyFont="1" applyFill="1" applyBorder="1" applyAlignment="1">
      <alignment horizontal="center" vertical="center" wrapText="1"/>
    </xf>
    <xf numFmtId="2" fontId="20" fillId="23" borderId="9" xfId="3" applyNumberFormat="1" applyFont="1" applyFill="1" applyBorder="1" applyAlignment="1">
      <alignment horizontal="center" vertical="center" wrapText="1"/>
    </xf>
    <xf numFmtId="2" fontId="54" fillId="31" borderId="9" xfId="3" applyNumberFormat="1" applyFont="1" applyFill="1" applyBorder="1" applyAlignment="1">
      <alignment horizontal="center" vertical="center" wrapText="1"/>
    </xf>
    <xf numFmtId="2" fontId="55" fillId="26" borderId="8" xfId="3" applyNumberFormat="1" applyFont="1" applyFill="1" applyBorder="1" applyAlignment="1">
      <alignment horizontal="center" vertical="center"/>
    </xf>
    <xf numFmtId="2" fontId="6" fillId="30" borderId="8" xfId="3" applyNumberFormat="1" applyFont="1" applyFill="1" applyBorder="1" applyAlignment="1">
      <alignment horizontal="center" vertical="center"/>
    </xf>
    <xf numFmtId="2" fontId="6" fillId="21" borderId="8" xfId="3" applyNumberFormat="1" applyFont="1" applyFill="1" applyBorder="1" applyAlignment="1">
      <alignment horizontal="center" vertical="center"/>
    </xf>
    <xf numFmtId="2" fontId="6" fillId="27" borderId="8" xfId="3" applyNumberFormat="1" applyFont="1" applyFill="1" applyBorder="1" applyAlignment="1">
      <alignment horizontal="center" vertical="center"/>
    </xf>
    <xf numFmtId="2" fontId="6" fillId="29" borderId="8" xfId="3" applyNumberFormat="1" applyFont="1" applyFill="1" applyBorder="1" applyAlignment="1">
      <alignment horizontal="center" vertical="center"/>
    </xf>
    <xf numFmtId="0" fontId="36" fillId="5" borderId="0" xfId="3" applyFont="1" applyFill="1" applyBorder="1" applyAlignment="1">
      <alignment horizontal="left" vertical="center"/>
    </xf>
    <xf numFmtId="0" fontId="36" fillId="5" borderId="0" xfId="3" applyFont="1" applyFill="1" applyBorder="1" applyAlignment="1">
      <alignment horizontal="center" vertical="center"/>
    </xf>
    <xf numFmtId="2" fontId="25" fillId="21" borderId="36" xfId="3" applyNumberFormat="1" applyFont="1" applyFill="1" applyBorder="1" applyAlignment="1">
      <alignment wrapText="1"/>
    </xf>
    <xf numFmtId="2" fontId="20" fillId="21" borderId="9" xfId="3" applyNumberFormat="1" applyFont="1" applyFill="1" applyBorder="1" applyAlignment="1">
      <alignment horizontal="center" vertical="center" wrapText="1"/>
    </xf>
    <xf numFmtId="2" fontId="25" fillId="27" borderId="36" xfId="3" applyNumberFormat="1" applyFont="1" applyFill="1" applyBorder="1" applyAlignment="1">
      <alignment wrapText="1"/>
    </xf>
    <xf numFmtId="2" fontId="20" fillId="27" borderId="9" xfId="3" applyNumberFormat="1" applyFont="1" applyFill="1" applyBorder="1" applyAlignment="1">
      <alignment horizontal="center" vertical="center" wrapText="1"/>
    </xf>
    <xf numFmtId="2" fontId="25" fillId="28" borderId="36" xfId="3" applyNumberFormat="1" applyFont="1" applyFill="1" applyBorder="1" applyAlignment="1">
      <alignment wrapText="1"/>
    </xf>
    <xf numFmtId="2" fontId="20" fillId="28" borderId="9" xfId="3" applyNumberFormat="1" applyFont="1" applyFill="1" applyBorder="1" applyAlignment="1">
      <alignment horizontal="center" vertical="center" wrapText="1"/>
    </xf>
    <xf numFmtId="2" fontId="25" fillId="29" borderId="36" xfId="3" applyNumberFormat="1" applyFont="1" applyFill="1" applyBorder="1" applyAlignment="1">
      <alignment wrapText="1"/>
    </xf>
    <xf numFmtId="2" fontId="20" fillId="29" borderId="9" xfId="3" applyNumberFormat="1" applyFont="1" applyFill="1" applyBorder="1" applyAlignment="1">
      <alignment horizontal="center" vertical="center" wrapText="1"/>
    </xf>
    <xf numFmtId="2" fontId="25" fillId="30" borderId="36" xfId="3" applyNumberFormat="1" applyFont="1" applyFill="1" applyBorder="1" applyAlignment="1">
      <alignment wrapText="1"/>
    </xf>
    <xf numFmtId="2" fontId="20" fillId="30" borderId="9" xfId="3" applyNumberFormat="1" applyFont="1" applyFill="1" applyBorder="1" applyAlignment="1">
      <alignment horizontal="center" vertical="center" wrapText="1"/>
    </xf>
    <xf numFmtId="0" fontId="49" fillId="6" borderId="0" xfId="4" applyFont="1" applyFill="1" applyBorder="1" applyAlignment="1">
      <alignment horizontal="center" vertical="top"/>
    </xf>
    <xf numFmtId="2" fontId="75" fillId="21" borderId="0" xfId="5" applyNumberFormat="1" applyFont="1" applyFill="1" applyBorder="1" applyAlignment="1">
      <alignment horizontal="center" vertical="center"/>
    </xf>
    <xf numFmtId="0" fontId="64" fillId="21" borderId="0" xfId="4" applyNumberFormat="1" applyFont="1" applyFill="1" applyBorder="1" applyAlignment="1">
      <alignment horizontal="center" vertical="center"/>
    </xf>
    <xf numFmtId="0" fontId="63" fillId="21" borderId="0" xfId="4" applyNumberFormat="1" applyFont="1" applyFill="1" applyBorder="1" applyAlignment="1">
      <alignment horizontal="center" vertical="center"/>
    </xf>
    <xf numFmtId="2" fontId="38" fillId="6" borderId="0" xfId="4" applyNumberFormat="1" applyFont="1" applyFill="1" applyBorder="1" applyAlignment="1">
      <alignment horizontal="center" vertical="center"/>
    </xf>
    <xf numFmtId="0" fontId="63" fillId="33" borderId="48" xfId="3" applyFont="1" applyFill="1" applyBorder="1" applyAlignment="1">
      <alignment horizontal="center" vertical="center" wrapText="1"/>
    </xf>
    <xf numFmtId="1" fontId="65" fillId="21" borderId="0" xfId="5" applyNumberFormat="1" applyFont="1" applyFill="1" applyBorder="1" applyAlignment="1">
      <alignment horizontal="center" vertical="center"/>
    </xf>
    <xf numFmtId="0" fontId="77" fillId="5" borderId="0" xfId="0" applyFont="1" applyFill="1" applyBorder="1" applyAlignment="1">
      <alignment horizontal="right" vertical="center"/>
    </xf>
    <xf numFmtId="2" fontId="39" fillId="3" borderId="0" xfId="5" applyNumberFormat="1" applyFont="1" applyFill="1" applyBorder="1" applyAlignment="1">
      <alignment horizontal="center" vertical="center"/>
    </xf>
    <xf numFmtId="0" fontId="6" fillId="5" borderId="0" xfId="3" applyFont="1" applyFill="1" applyBorder="1" applyAlignment="1">
      <alignment horizontal="left" vertical="center"/>
    </xf>
    <xf numFmtId="164" fontId="36" fillId="5" borderId="0" xfId="2" applyNumberFormat="1" applyFont="1" applyFill="1" applyBorder="1" applyAlignment="1">
      <alignment horizontal="center"/>
    </xf>
    <xf numFmtId="2" fontId="36" fillId="5" borderId="0" xfId="2" applyNumberFormat="1" applyFont="1" applyFill="1" applyBorder="1" applyAlignment="1">
      <alignment horizontal="center"/>
    </xf>
    <xf numFmtId="0" fontId="36" fillId="5" borderId="0" xfId="2" applyNumberFormat="1" applyFont="1" applyFill="1" applyBorder="1" applyAlignment="1">
      <alignment horizontal="center"/>
    </xf>
    <xf numFmtId="0" fontId="80" fillId="5" borderId="0" xfId="6" applyFont="1" applyFill="1" applyBorder="1" applyAlignment="1">
      <alignment vertical="center"/>
    </xf>
    <xf numFmtId="0" fontId="58" fillId="5" borderId="0" xfId="0" applyFont="1" applyFill="1" applyBorder="1" applyAlignment="1">
      <alignment horizontal="left" vertical="center"/>
    </xf>
    <xf numFmtId="1" fontId="60" fillId="34" borderId="0" xfId="5" applyNumberFormat="1" applyFont="1" applyFill="1" applyBorder="1" applyAlignment="1">
      <alignment horizontal="center" vertical="center"/>
    </xf>
    <xf numFmtId="0" fontId="36" fillId="5" borderId="26" xfId="6" applyFont="1" applyFill="1" applyBorder="1" applyAlignment="1">
      <alignment horizontal="right" vertical="center"/>
    </xf>
    <xf numFmtId="0" fontId="61" fillId="5" borderId="0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 vertical="center"/>
    </xf>
    <xf numFmtId="0" fontId="58" fillId="5" borderId="39" xfId="0" applyFont="1" applyFill="1" applyBorder="1" applyAlignment="1">
      <alignment horizontal="left" vertical="center"/>
    </xf>
    <xf numFmtId="0" fontId="80" fillId="5" borderId="39" xfId="6" applyFont="1" applyFill="1" applyBorder="1" applyAlignment="1">
      <alignment vertical="center"/>
    </xf>
    <xf numFmtId="0" fontId="46" fillId="5" borderId="39" xfId="0" applyFont="1" applyFill="1" applyBorder="1"/>
    <xf numFmtId="0" fontId="61" fillId="5" borderId="0" xfId="0" applyFont="1" applyFill="1" applyBorder="1" applyAlignment="1">
      <alignment vertical="center"/>
    </xf>
    <xf numFmtId="2" fontId="61" fillId="36" borderId="0" xfId="4" applyNumberFormat="1" applyFont="1" applyFill="1" applyBorder="1" applyAlignment="1">
      <alignment horizontal="center" vertical="center"/>
    </xf>
    <xf numFmtId="1" fontId="36" fillId="3" borderId="0" xfId="5" applyNumberFormat="1" applyFont="1" applyFill="1" applyBorder="1" applyAlignment="1">
      <alignment horizontal="center" vertical="center"/>
    </xf>
    <xf numFmtId="2" fontId="57" fillId="5" borderId="43" xfId="4" applyNumberFormat="1" applyFont="1" applyFill="1" applyBorder="1" applyAlignment="1">
      <alignment horizontal="center" vertical="center" wrapText="1"/>
    </xf>
    <xf numFmtId="0" fontId="77" fillId="5" borderId="0" xfId="0" applyFont="1" applyFill="1" applyBorder="1" applyAlignment="1">
      <alignment horizontal="left" vertical="center"/>
    </xf>
    <xf numFmtId="0" fontId="82" fillId="5" borderId="0" xfId="6" applyFont="1" applyFill="1" applyBorder="1" applyAlignment="1">
      <alignment vertical="center"/>
    </xf>
    <xf numFmtId="0" fontId="65" fillId="5" borderId="0" xfId="0" applyFont="1" applyFill="1" applyBorder="1" applyAlignment="1">
      <alignment horizontal="left" vertical="center"/>
    </xf>
    <xf numFmtId="0" fontId="77" fillId="5" borderId="0" xfId="0" applyFont="1" applyFill="1" applyBorder="1" applyAlignment="1">
      <alignment vertical="center"/>
    </xf>
    <xf numFmtId="0" fontId="36" fillId="5" borderId="0" xfId="3" applyFont="1" applyFill="1" applyBorder="1" applyAlignment="1">
      <alignment horizontal="right" vertical="center"/>
    </xf>
    <xf numFmtId="0" fontId="78" fillId="5" borderId="0" xfId="0" applyFont="1" applyFill="1" applyBorder="1"/>
    <xf numFmtId="0" fontId="65" fillId="5" borderId="0" xfId="0" applyFont="1" applyFill="1" applyBorder="1" applyAlignment="1">
      <alignment horizontal="right" vertical="center"/>
    </xf>
    <xf numFmtId="1" fontId="77" fillId="5" borderId="0" xfId="0" applyNumberFormat="1" applyFont="1" applyFill="1" applyBorder="1" applyAlignment="1">
      <alignment horizontal="center" vertical="center"/>
    </xf>
    <xf numFmtId="0" fontId="84" fillId="5" borderId="0" xfId="0" applyFont="1" applyFill="1" applyBorder="1" applyAlignment="1">
      <alignment horizontal="right" vertical="center"/>
    </xf>
    <xf numFmtId="0" fontId="84" fillId="5" borderId="0" xfId="0" applyFont="1" applyFill="1" applyBorder="1" applyAlignment="1">
      <alignment horizontal="left" vertical="center"/>
    </xf>
    <xf numFmtId="0" fontId="84" fillId="34" borderId="0" xfId="0" applyFont="1" applyFill="1" applyBorder="1" applyAlignment="1">
      <alignment horizontal="right" vertical="center"/>
    </xf>
    <xf numFmtId="1" fontId="84" fillId="34" borderId="0" xfId="0" applyNumberFormat="1" applyFont="1" applyFill="1" applyBorder="1" applyAlignment="1">
      <alignment horizontal="center" vertical="center"/>
    </xf>
    <xf numFmtId="1" fontId="39" fillId="6" borderId="42" xfId="5" applyNumberFormat="1" applyFont="1" applyFill="1" applyBorder="1" applyAlignment="1">
      <alignment horizontal="center" vertical="center"/>
    </xf>
    <xf numFmtId="2" fontId="55" fillId="31" borderId="8" xfId="3" applyNumberFormat="1" applyFont="1" applyFill="1" applyBorder="1" applyAlignment="1">
      <alignment horizontal="center" vertical="center"/>
    </xf>
    <xf numFmtId="1" fontId="17" fillId="8" borderId="37" xfId="3" applyNumberFormat="1" applyFont="1" applyFill="1" applyBorder="1" applyAlignment="1">
      <alignment horizontal="left" vertical="center" wrapText="1"/>
    </xf>
    <xf numFmtId="2" fontId="59" fillId="24" borderId="61" xfId="5" applyNumberFormat="1" applyFont="1" applyFill="1" applyBorder="1" applyAlignment="1">
      <alignment horizontal="center" vertical="center"/>
    </xf>
    <xf numFmtId="2" fontId="6" fillId="28" borderId="8" xfId="3" applyNumberFormat="1" applyFont="1" applyFill="1" applyBorder="1" applyAlignment="1">
      <alignment horizontal="center" vertical="center"/>
    </xf>
    <xf numFmtId="2" fontId="6" fillId="23" borderId="8" xfId="3" applyNumberFormat="1" applyFont="1" applyFill="1" applyBorder="1" applyAlignment="1">
      <alignment horizontal="center" vertical="center"/>
    </xf>
    <xf numFmtId="0" fontId="50" fillId="31" borderId="22" xfId="3" applyFont="1" applyFill="1" applyBorder="1" applyAlignment="1">
      <alignment horizontal="centerContinuous" vertical="center"/>
    </xf>
    <xf numFmtId="2" fontId="73" fillId="31" borderId="22" xfId="3" applyNumberFormat="1" applyFont="1" applyFill="1" applyBorder="1" applyAlignment="1">
      <alignment horizontal="centerContinuous" vertical="center"/>
    </xf>
    <xf numFmtId="2" fontId="73" fillId="31" borderId="32" xfId="3" applyNumberFormat="1" applyFont="1" applyFill="1" applyBorder="1" applyAlignment="1">
      <alignment horizontal="centerContinuous" vertical="center"/>
    </xf>
    <xf numFmtId="0" fontId="38" fillId="23" borderId="22" xfId="3" applyFont="1" applyFill="1" applyBorder="1" applyAlignment="1">
      <alignment horizontal="centerContinuous" vertical="center"/>
    </xf>
    <xf numFmtId="2" fontId="27" fillId="23" borderId="22" xfId="3" applyNumberFormat="1" applyFont="1" applyFill="1" applyBorder="1" applyAlignment="1">
      <alignment horizontal="centerContinuous" vertical="center"/>
    </xf>
    <xf numFmtId="0" fontId="52" fillId="26" borderId="22" xfId="3" applyFont="1" applyFill="1" applyBorder="1" applyAlignment="1">
      <alignment horizontal="centerContinuous" vertical="center"/>
    </xf>
    <xf numFmtId="2" fontId="74" fillId="26" borderId="22" xfId="3" applyNumberFormat="1" applyFont="1" applyFill="1" applyBorder="1" applyAlignment="1">
      <alignment horizontal="centerContinuous" vertical="center"/>
    </xf>
    <xf numFmtId="2" fontId="74" fillId="17" borderId="22" xfId="3" applyNumberFormat="1" applyFont="1" applyFill="1" applyBorder="1" applyAlignment="1">
      <alignment horizontal="centerContinuous" vertical="center"/>
    </xf>
    <xf numFmtId="0" fontId="38" fillId="21" borderId="22" xfId="3" applyFont="1" applyFill="1" applyBorder="1" applyAlignment="1">
      <alignment horizontal="centerContinuous" vertical="center"/>
    </xf>
    <xf numFmtId="2" fontId="27" fillId="21" borderId="22" xfId="3" applyNumberFormat="1" applyFont="1" applyFill="1" applyBorder="1" applyAlignment="1">
      <alignment horizontal="centerContinuous" vertical="center"/>
    </xf>
    <xf numFmtId="2" fontId="27" fillId="7" borderId="22" xfId="3" applyNumberFormat="1" applyFont="1" applyFill="1" applyBorder="1" applyAlignment="1">
      <alignment horizontal="centerContinuous" vertical="center"/>
    </xf>
    <xf numFmtId="0" fontId="38" fillId="27" borderId="22" xfId="3" applyFont="1" applyFill="1" applyBorder="1" applyAlignment="1">
      <alignment horizontal="centerContinuous" vertical="center"/>
    </xf>
    <xf numFmtId="2" fontId="27" fillId="27" borderId="22" xfId="3" applyNumberFormat="1" applyFont="1" applyFill="1" applyBorder="1" applyAlignment="1">
      <alignment horizontal="centerContinuous" vertical="center"/>
    </xf>
    <xf numFmtId="0" fontId="38" fillId="28" borderId="22" xfId="3" applyFont="1" applyFill="1" applyBorder="1" applyAlignment="1">
      <alignment horizontal="centerContinuous" vertical="center"/>
    </xf>
    <xf numFmtId="2" fontId="27" fillId="28" borderId="22" xfId="3" applyNumberFormat="1" applyFont="1" applyFill="1" applyBorder="1" applyAlignment="1">
      <alignment horizontal="centerContinuous" vertical="center"/>
    </xf>
    <xf numFmtId="0" fontId="38" fillId="29" borderId="22" xfId="3" applyFont="1" applyFill="1" applyBorder="1" applyAlignment="1">
      <alignment horizontal="centerContinuous" vertical="center"/>
    </xf>
    <xf numFmtId="2" fontId="27" fillId="29" borderId="32" xfId="3" applyNumberFormat="1" applyFont="1" applyFill="1" applyBorder="1" applyAlignment="1">
      <alignment horizontal="centerContinuous" vertical="center"/>
    </xf>
    <xf numFmtId="0" fontId="38" fillId="30" borderId="22" xfId="3" applyFont="1" applyFill="1" applyBorder="1" applyAlignment="1">
      <alignment horizontal="centerContinuous" vertical="center"/>
    </xf>
    <xf numFmtId="0" fontId="39" fillId="30" borderId="22" xfId="3" applyFont="1" applyFill="1" applyBorder="1" applyAlignment="1">
      <alignment horizontal="centerContinuous" vertical="center"/>
    </xf>
    <xf numFmtId="2" fontId="26" fillId="30" borderId="22" xfId="3" applyNumberFormat="1" applyFont="1" applyFill="1" applyBorder="1" applyAlignment="1">
      <alignment horizontal="centerContinuous" vertical="center"/>
    </xf>
    <xf numFmtId="2" fontId="26" fillId="30" borderId="32" xfId="3" applyNumberFormat="1" applyFont="1" applyFill="1" applyBorder="1" applyAlignment="1">
      <alignment horizontal="centerContinuous" vertical="center"/>
    </xf>
    <xf numFmtId="2" fontId="55" fillId="25" borderId="60" xfId="3" applyNumberFormat="1" applyFont="1" applyFill="1" applyBorder="1" applyAlignment="1">
      <alignment horizontal="center" vertical="center" wrapText="1"/>
    </xf>
    <xf numFmtId="0" fontId="58" fillId="33" borderId="34" xfId="3" applyFont="1" applyFill="1" applyBorder="1" applyAlignment="1">
      <alignment horizontal="center" vertical="center" wrapText="1"/>
    </xf>
    <xf numFmtId="0" fontId="65" fillId="5" borderId="38" xfId="0" applyFont="1" applyFill="1" applyBorder="1" applyAlignment="1">
      <alignment horizontal="left" vertical="center"/>
    </xf>
    <xf numFmtId="0" fontId="67" fillId="5" borderId="23" xfId="3" applyFont="1" applyFill="1" applyBorder="1" applyAlignment="1">
      <alignment vertical="center"/>
    </xf>
    <xf numFmtId="0" fontId="68" fillId="5" borderId="34" xfId="3" applyFont="1" applyFill="1" applyBorder="1" applyAlignment="1">
      <alignment vertical="center"/>
    </xf>
    <xf numFmtId="0" fontId="68" fillId="5" borderId="23" xfId="3" applyFont="1" applyFill="1" applyBorder="1" applyAlignment="1">
      <alignment vertical="center"/>
    </xf>
    <xf numFmtId="0" fontId="68" fillId="5" borderId="35" xfId="3" applyFont="1" applyFill="1" applyBorder="1" applyAlignment="1">
      <alignment horizontal="right" vertical="center"/>
    </xf>
    <xf numFmtId="0" fontId="65" fillId="6" borderId="0" xfId="0" applyFont="1" applyFill="1" applyBorder="1" applyAlignment="1">
      <alignment horizontal="left" vertical="center"/>
    </xf>
    <xf numFmtId="0" fontId="83" fillId="5" borderId="0" xfId="0" applyFont="1" applyFill="1" applyBorder="1" applyAlignment="1">
      <alignment horizontal="left" vertical="center"/>
    </xf>
    <xf numFmtId="0" fontId="71" fillId="5" borderId="38" xfId="3" applyFont="1" applyFill="1" applyBorder="1" applyAlignment="1">
      <alignment horizontal="center" vertical="center"/>
    </xf>
    <xf numFmtId="0" fontId="65" fillId="5" borderId="39" xfId="0" applyFont="1" applyFill="1" applyBorder="1" applyAlignment="1">
      <alignment horizontal="left" vertical="center"/>
    </xf>
    <xf numFmtId="168" fontId="40" fillId="16" borderId="30" xfId="3" applyNumberFormat="1" applyFont="1" applyFill="1" applyBorder="1" applyAlignment="1">
      <alignment horizontal="center" vertical="center" wrapText="1"/>
    </xf>
    <xf numFmtId="166" fontId="22" fillId="14" borderId="62" xfId="3" applyNumberFormat="1" applyFont="1" applyFill="1" applyBorder="1" applyAlignment="1">
      <alignment horizontal="center" vertical="center"/>
    </xf>
    <xf numFmtId="166" fontId="22" fillId="14" borderId="58" xfId="3" applyNumberFormat="1" applyFont="1" applyFill="1" applyBorder="1" applyAlignment="1">
      <alignment horizontal="center" vertical="center"/>
    </xf>
    <xf numFmtId="168" fontId="39" fillId="20" borderId="50" xfId="3" applyNumberFormat="1" applyFont="1" applyFill="1" applyBorder="1" applyAlignment="1">
      <alignment horizontal="center" vertical="center" wrapText="1"/>
    </xf>
    <xf numFmtId="166" fontId="22" fillId="14" borderId="59" xfId="3" applyNumberFormat="1" applyFont="1" applyFill="1" applyBorder="1" applyAlignment="1">
      <alignment horizontal="center" vertical="center"/>
    </xf>
    <xf numFmtId="0" fontId="69" fillId="5" borderId="35" xfId="3" applyFont="1" applyFill="1" applyBorder="1" applyAlignment="1">
      <alignment horizontal="right" vertical="center"/>
    </xf>
    <xf numFmtId="0" fontId="65" fillId="5" borderId="36" xfId="0" applyFont="1" applyFill="1" applyBorder="1" applyAlignment="1">
      <alignment horizontal="left" vertical="center"/>
    </xf>
    <xf numFmtId="0" fontId="65" fillId="5" borderId="22" xfId="0" applyFont="1" applyFill="1" applyBorder="1" applyAlignment="1">
      <alignment horizontal="left" vertical="center"/>
    </xf>
    <xf numFmtId="0" fontId="65" fillId="5" borderId="33" xfId="0" applyFont="1" applyFill="1" applyBorder="1" applyAlignment="1">
      <alignment horizontal="left" vertical="center"/>
    </xf>
    <xf numFmtId="0" fontId="65" fillId="5" borderId="13" xfId="0" applyFont="1" applyFill="1" applyBorder="1" applyAlignment="1">
      <alignment horizontal="left" vertical="center"/>
    </xf>
    <xf numFmtId="0" fontId="65" fillId="5" borderId="14" xfId="0" applyFont="1" applyFill="1" applyBorder="1" applyAlignment="1">
      <alignment horizontal="left" vertical="center"/>
    </xf>
    <xf numFmtId="0" fontId="24" fillId="6" borderId="2" xfId="9" applyFont="1" applyFill="1" applyBorder="1" applyAlignment="1">
      <alignment vertical="center"/>
    </xf>
    <xf numFmtId="1" fontId="17" fillId="8" borderId="60" xfId="3" applyNumberFormat="1" applyFont="1" applyFill="1" applyBorder="1" applyAlignment="1">
      <alignment horizontal="left" vertical="center" wrapText="1"/>
    </xf>
    <xf numFmtId="0" fontId="59" fillId="6" borderId="63" xfId="9" applyFont="1" applyFill="1" applyBorder="1" applyAlignment="1">
      <alignment horizontal="right" vertical="center"/>
    </xf>
    <xf numFmtId="2" fontId="79" fillId="31" borderId="60" xfId="3" applyNumberFormat="1" applyFont="1" applyFill="1" applyBorder="1" applyAlignment="1">
      <alignment horizontal="center" vertical="center" wrapText="1"/>
    </xf>
    <xf numFmtId="2" fontId="36" fillId="23" borderId="60" xfId="3" applyNumberFormat="1" applyFont="1" applyFill="1" applyBorder="1" applyAlignment="1">
      <alignment horizontal="center" vertical="center" wrapText="1"/>
    </xf>
    <xf numFmtId="2" fontId="79" fillId="26" borderId="60" xfId="3" applyNumberFormat="1" applyFont="1" applyFill="1" applyBorder="1" applyAlignment="1">
      <alignment horizontal="center" vertical="center" wrapText="1"/>
    </xf>
    <xf numFmtId="2" fontId="36" fillId="21" borderId="60" xfId="3" applyNumberFormat="1" applyFont="1" applyFill="1" applyBorder="1" applyAlignment="1">
      <alignment horizontal="center" vertical="center" wrapText="1"/>
    </xf>
    <xf numFmtId="2" fontId="36" fillId="27" borderId="60" xfId="3" applyNumberFormat="1" applyFont="1" applyFill="1" applyBorder="1" applyAlignment="1">
      <alignment horizontal="center" vertical="center" wrapText="1"/>
    </xf>
    <xf numFmtId="2" fontId="36" fillId="28" borderId="60" xfId="3" applyNumberFormat="1" applyFont="1" applyFill="1" applyBorder="1" applyAlignment="1">
      <alignment horizontal="center" vertical="center" wrapText="1"/>
    </xf>
    <xf numFmtId="2" fontId="36" fillId="29" borderId="60" xfId="3" applyNumberFormat="1" applyFont="1" applyFill="1" applyBorder="1" applyAlignment="1">
      <alignment horizontal="center" vertical="center" wrapText="1"/>
    </xf>
    <xf numFmtId="2" fontId="36" fillId="30" borderId="60" xfId="3" applyNumberFormat="1" applyFont="1" applyFill="1" applyBorder="1" applyAlignment="1">
      <alignment horizontal="center" vertical="center" wrapText="1"/>
    </xf>
    <xf numFmtId="0" fontId="67" fillId="5" borderId="13" xfId="3" applyFont="1" applyFill="1" applyBorder="1" applyAlignment="1">
      <alignment vertical="center"/>
    </xf>
    <xf numFmtId="0" fontId="67" fillId="5" borderId="14" xfId="3" applyFont="1" applyFill="1" applyBorder="1" applyAlignment="1">
      <alignment vertical="center"/>
    </xf>
    <xf numFmtId="0" fontId="69" fillId="5" borderId="3" xfId="3" applyFont="1" applyFill="1" applyBorder="1" applyAlignment="1">
      <alignment horizontal="right" vertical="center"/>
    </xf>
    <xf numFmtId="2" fontId="61" fillId="36" borderId="13" xfId="4" applyNumberFormat="1" applyFont="1" applyFill="1" applyBorder="1" applyAlignment="1">
      <alignment horizontal="center" vertical="center"/>
    </xf>
    <xf numFmtId="2" fontId="61" fillId="36" borderId="14" xfId="4" applyNumberFormat="1" applyFont="1" applyFill="1" applyBorder="1" applyAlignment="1">
      <alignment horizontal="center" vertical="center"/>
    </xf>
    <xf numFmtId="2" fontId="61" fillId="36" borderId="3" xfId="4" applyNumberFormat="1" applyFont="1" applyFill="1" applyBorder="1" applyAlignment="1">
      <alignment horizontal="center" vertical="center"/>
    </xf>
    <xf numFmtId="0" fontId="68" fillId="5" borderId="13" xfId="3" applyFont="1" applyFill="1" applyBorder="1" applyAlignment="1">
      <alignment vertical="center"/>
    </xf>
    <xf numFmtId="0" fontId="68" fillId="5" borderId="14" xfId="3" applyFont="1" applyFill="1" applyBorder="1" applyAlignment="1">
      <alignment vertical="center"/>
    </xf>
    <xf numFmtId="0" fontId="68" fillId="5" borderId="3" xfId="3" applyFont="1" applyFill="1" applyBorder="1" applyAlignment="1">
      <alignment horizontal="right" vertical="center"/>
    </xf>
    <xf numFmtId="2" fontId="62" fillId="3" borderId="53" xfId="5" applyNumberFormat="1" applyFont="1" applyFill="1" applyBorder="1" applyAlignment="1">
      <alignment horizontal="center" vertical="center"/>
    </xf>
    <xf numFmtId="2" fontId="62" fillId="3" borderId="54" xfId="5" applyNumberFormat="1" applyFont="1" applyFill="1" applyBorder="1" applyAlignment="1">
      <alignment horizontal="center" vertical="center"/>
    </xf>
    <xf numFmtId="166" fontId="22" fillId="14" borderId="51" xfId="3" applyNumberFormat="1" applyFont="1" applyFill="1" applyBorder="1" applyAlignment="1">
      <alignment horizontal="center" vertical="center"/>
    </xf>
    <xf numFmtId="0" fontId="65" fillId="6" borderId="39" xfId="0" applyFont="1" applyFill="1" applyBorder="1" applyAlignment="1">
      <alignment horizontal="left" vertical="center"/>
    </xf>
    <xf numFmtId="0" fontId="58" fillId="3" borderId="0" xfId="0" applyFont="1" applyFill="1" applyBorder="1" applyAlignment="1">
      <alignment horizontal="left" vertical="center"/>
    </xf>
    <xf numFmtId="0" fontId="80" fillId="3" borderId="0" xfId="6" applyFont="1" applyFill="1" applyBorder="1" applyAlignment="1">
      <alignment vertical="center"/>
    </xf>
    <xf numFmtId="0" fontId="46" fillId="3" borderId="0" xfId="0" applyFont="1" applyFill="1" applyBorder="1"/>
    <xf numFmtId="0" fontId="65" fillId="3" borderId="0" xfId="0" applyFont="1" applyFill="1" applyBorder="1" applyAlignment="1">
      <alignment horizontal="left" vertical="center"/>
    </xf>
    <xf numFmtId="0" fontId="58" fillId="3" borderId="39" xfId="0" applyFont="1" applyFill="1" applyBorder="1" applyAlignment="1">
      <alignment horizontal="left" vertical="center"/>
    </xf>
    <xf numFmtId="0" fontId="80" fillId="3" borderId="39" xfId="6" applyFont="1" applyFill="1" applyBorder="1" applyAlignment="1">
      <alignment vertical="center"/>
    </xf>
    <xf numFmtId="0" fontId="46" fillId="3" borderId="39" xfId="0" applyFont="1" applyFill="1" applyBorder="1"/>
    <xf numFmtId="0" fontId="65" fillId="3" borderId="39" xfId="0" applyFont="1" applyFill="1" applyBorder="1" applyAlignment="1">
      <alignment horizontal="left" vertical="center"/>
    </xf>
    <xf numFmtId="0" fontId="65" fillId="6" borderId="38" xfId="0" applyFont="1" applyFill="1" applyBorder="1" applyAlignment="1">
      <alignment horizontal="left" vertical="center"/>
    </xf>
    <xf numFmtId="0" fontId="65" fillId="6" borderId="38" xfId="0" applyFont="1" applyFill="1" applyBorder="1" applyAlignment="1">
      <alignment horizontal="right" vertical="center"/>
    </xf>
    <xf numFmtId="0" fontId="65" fillId="6" borderId="0" xfId="0" applyFont="1" applyFill="1" applyBorder="1" applyAlignment="1">
      <alignment horizontal="right" vertical="center"/>
    </xf>
    <xf numFmtId="0" fontId="87" fillId="6" borderId="0" xfId="0" applyFont="1" applyFill="1" applyBorder="1" applyAlignment="1">
      <alignment horizontal="center" vertical="center"/>
    </xf>
    <xf numFmtId="0" fontId="87" fillId="6" borderId="0" xfId="3" applyFont="1" applyFill="1" applyBorder="1" applyAlignment="1">
      <alignment horizontal="center" vertical="center"/>
    </xf>
    <xf numFmtId="0" fontId="87" fillId="6" borderId="38" xfId="0" applyFont="1" applyFill="1" applyBorder="1" applyAlignment="1">
      <alignment horizontal="center" vertical="center"/>
    </xf>
    <xf numFmtId="0" fontId="88" fillId="5" borderId="35" xfId="3" applyFont="1" applyFill="1" applyBorder="1" applyAlignment="1">
      <alignment horizontal="right" vertical="center"/>
    </xf>
    <xf numFmtId="2" fontId="61" fillId="6" borderId="65" xfId="5" applyNumberFormat="1" applyFont="1" applyFill="1" applyBorder="1" applyAlignment="1">
      <alignment horizontal="center" vertical="center"/>
    </xf>
    <xf numFmtId="2" fontId="61" fillId="6" borderId="64" xfId="5" applyNumberFormat="1" applyFont="1" applyFill="1" applyBorder="1" applyAlignment="1">
      <alignment horizontal="center" vertical="center"/>
    </xf>
    <xf numFmtId="167" fontId="43" fillId="5" borderId="22" xfId="3" applyNumberFormat="1" applyFont="1" applyFill="1" applyBorder="1" applyAlignment="1">
      <alignment horizontal="center" vertical="center" wrapText="1"/>
    </xf>
    <xf numFmtId="0" fontId="59" fillId="24" borderId="36" xfId="9" applyFont="1" applyFill="1" applyBorder="1" applyAlignment="1">
      <alignment horizontal="right" vertical="center"/>
    </xf>
    <xf numFmtId="2" fontId="39" fillId="3" borderId="32" xfId="5" applyNumberFormat="1" applyFont="1" applyFill="1" applyBorder="1" applyAlignment="1">
      <alignment horizontal="center" vertical="center"/>
    </xf>
    <xf numFmtId="2" fontId="39" fillId="3" borderId="2" xfId="5" applyNumberFormat="1" applyFont="1" applyFill="1" applyBorder="1" applyAlignment="1">
      <alignment horizontal="center" vertical="center"/>
    </xf>
    <xf numFmtId="2" fontId="39" fillId="3" borderId="14" xfId="5" applyNumberFormat="1" applyFont="1" applyFill="1" applyBorder="1" applyAlignment="1">
      <alignment horizontal="center" vertical="center"/>
    </xf>
    <xf numFmtId="2" fontId="39" fillId="3" borderId="3" xfId="5" applyNumberFormat="1" applyFont="1" applyFill="1" applyBorder="1" applyAlignment="1">
      <alignment horizontal="center" vertical="center"/>
    </xf>
    <xf numFmtId="0" fontId="7" fillId="5" borderId="49" xfId="0" applyFont="1" applyFill="1" applyBorder="1" applyAlignment="1">
      <alignment horizontal="right" vertical="center" wrapText="1"/>
    </xf>
    <xf numFmtId="0" fontId="7" fillId="5" borderId="63" xfId="0" applyFont="1" applyFill="1" applyBorder="1" applyAlignment="1">
      <alignment horizontal="right" vertical="center" wrapText="1"/>
    </xf>
    <xf numFmtId="0" fontId="7" fillId="5" borderId="14" xfId="0" applyFont="1" applyFill="1" applyBorder="1" applyAlignment="1">
      <alignment vertical="center" wrapText="1"/>
    </xf>
    <xf numFmtId="0" fontId="7" fillId="5" borderId="55" xfId="0" applyFont="1" applyFill="1" applyBorder="1" applyAlignment="1">
      <alignment horizontal="right" vertical="center" wrapText="1"/>
    </xf>
    <xf numFmtId="0" fontId="59" fillId="24" borderId="66" xfId="9" applyFont="1" applyFill="1" applyBorder="1" applyAlignment="1">
      <alignment horizontal="center" vertical="center"/>
    </xf>
    <xf numFmtId="0" fontId="81" fillId="5" borderId="0" xfId="8" applyFont="1" applyFill="1" applyBorder="1" applyAlignment="1">
      <alignment horizontal="right" vertical="center"/>
    </xf>
    <xf numFmtId="0" fontId="59" fillId="5" borderId="0" xfId="0" applyFont="1" applyFill="1" applyBorder="1" applyAlignment="1">
      <alignment horizontal="left" vertical="center"/>
    </xf>
    <xf numFmtId="0" fontId="89" fillId="5" borderId="0" xfId="8" applyFont="1" applyFill="1" applyBorder="1" applyAlignment="1">
      <alignment horizontal="right" vertical="center"/>
    </xf>
    <xf numFmtId="0" fontId="59" fillId="33" borderId="0" xfId="3" applyFont="1" applyFill="1" applyBorder="1" applyAlignment="1">
      <alignment horizontal="center" vertical="center" wrapText="1"/>
    </xf>
    <xf numFmtId="167" fontId="41" fillId="5" borderId="0" xfId="3" applyNumberFormat="1" applyFont="1" applyFill="1" applyBorder="1" applyAlignment="1">
      <alignment horizontal="center" vertical="center" wrapText="1"/>
    </xf>
    <xf numFmtId="166" fontId="26" fillId="35" borderId="0" xfId="3" applyNumberFormat="1" applyFont="1" applyFill="1" applyBorder="1" applyAlignment="1">
      <alignment horizontal="centerContinuous" vertical="center" wrapText="1"/>
    </xf>
    <xf numFmtId="0" fontId="61" fillId="5" borderId="39" xfId="0" applyFont="1" applyFill="1" applyBorder="1" applyAlignment="1">
      <alignment horizontal="left" vertical="center"/>
    </xf>
    <xf numFmtId="0" fontId="62" fillId="5" borderId="0" xfId="0" applyFont="1" applyFill="1" applyBorder="1" applyAlignment="1">
      <alignment horizontal="left" vertical="center"/>
    </xf>
    <xf numFmtId="0" fontId="8" fillId="5" borderId="0" xfId="1" applyFont="1" applyFill="1" applyAlignment="1">
      <alignment vertical="center"/>
    </xf>
    <xf numFmtId="0" fontId="36" fillId="5" borderId="0" xfId="0" applyFont="1" applyFill="1" applyBorder="1" applyAlignment="1">
      <alignment horizontal="right" vertical="center"/>
    </xf>
    <xf numFmtId="0" fontId="90" fillId="5" borderId="35" xfId="3" applyFont="1" applyFill="1" applyBorder="1" applyAlignment="1">
      <alignment horizontal="right" vertical="center"/>
    </xf>
    <xf numFmtId="0" fontId="37" fillId="3" borderId="39" xfId="3" applyFont="1" applyFill="1" applyBorder="1" applyAlignment="1">
      <alignment horizontal="center" vertical="center"/>
    </xf>
    <xf numFmtId="1" fontId="39" fillId="5" borderId="0" xfId="2" applyNumberFormat="1" applyFont="1" applyFill="1" applyBorder="1" applyAlignment="1">
      <alignment horizontal="left" vertical="center"/>
    </xf>
    <xf numFmtId="2" fontId="39" fillId="3" borderId="22" xfId="5" applyNumberFormat="1" applyFont="1" applyFill="1" applyBorder="1" applyAlignment="1">
      <alignment horizontal="center" vertical="center"/>
    </xf>
    <xf numFmtId="0" fontId="72" fillId="2" borderId="72" xfId="3" applyFont="1" applyFill="1" applyBorder="1" applyAlignment="1">
      <alignment horizontal="center" vertical="center"/>
    </xf>
    <xf numFmtId="0" fontId="24" fillId="5" borderId="71" xfId="3" applyFont="1" applyFill="1" applyBorder="1" applyAlignment="1">
      <alignment horizontal="center" vertical="center"/>
    </xf>
    <xf numFmtId="0" fontId="24" fillId="5" borderId="27" xfId="3" applyFont="1" applyFill="1" applyBorder="1" applyAlignment="1">
      <alignment horizontal="center" vertical="center"/>
    </xf>
    <xf numFmtId="0" fontId="92" fillId="5" borderId="26" xfId="3" applyFont="1" applyFill="1" applyBorder="1" applyAlignment="1">
      <alignment horizontal="left" vertical="center"/>
    </xf>
    <xf numFmtId="0" fontId="24" fillId="5" borderId="26" xfId="3" applyFont="1" applyFill="1" applyBorder="1" applyAlignment="1">
      <alignment horizontal="center" vertical="center"/>
    </xf>
    <xf numFmtId="0" fontId="24" fillId="5" borderId="28" xfId="3" applyFont="1" applyFill="1" applyBorder="1" applyAlignment="1">
      <alignment horizontal="center" vertical="center"/>
    </xf>
    <xf numFmtId="0" fontId="24" fillId="5" borderId="31" xfId="3" applyFont="1" applyFill="1" applyBorder="1" applyAlignment="1">
      <alignment horizontal="center" vertical="center"/>
    </xf>
    <xf numFmtId="0" fontId="24" fillId="5" borderId="24" xfId="3" applyFont="1" applyFill="1" applyBorder="1" applyAlignment="1">
      <alignment horizontal="center" vertical="center"/>
    </xf>
    <xf numFmtId="0" fontId="24" fillId="5" borderId="25" xfId="3" applyFont="1" applyFill="1" applyBorder="1" applyAlignment="1">
      <alignment horizontal="center" vertical="center"/>
    </xf>
    <xf numFmtId="0" fontId="24" fillId="5" borderId="1" xfId="3" applyFont="1" applyFill="1" applyBorder="1" applyAlignment="1">
      <alignment horizontal="center" vertical="center"/>
    </xf>
    <xf numFmtId="0" fontId="23" fillId="5" borderId="24" xfId="3" applyFont="1" applyFill="1" applyBorder="1" applyAlignment="1">
      <alignment horizontal="center" vertical="center"/>
    </xf>
    <xf numFmtId="0" fontId="10" fillId="5" borderId="0" xfId="3" applyFont="1" applyFill="1" applyBorder="1" applyAlignment="1">
      <alignment horizontal="right" vertical="center"/>
    </xf>
    <xf numFmtId="0" fontId="36" fillId="5" borderId="0" xfId="6" applyFont="1" applyFill="1" applyBorder="1" applyAlignment="1">
      <alignment horizontal="right" vertical="center"/>
    </xf>
    <xf numFmtId="0" fontId="9" fillId="5" borderId="0" xfId="3" applyFont="1" applyFill="1" applyBorder="1" applyAlignment="1">
      <alignment horizontal="right" vertical="center"/>
    </xf>
    <xf numFmtId="0" fontId="23" fillId="5" borderId="26" xfId="3" applyFont="1" applyFill="1" applyBorder="1" applyAlignment="1">
      <alignment horizontal="center" vertical="center"/>
    </xf>
    <xf numFmtId="0" fontId="23" fillId="5" borderId="31" xfId="3" applyFont="1" applyFill="1" applyBorder="1" applyAlignment="1">
      <alignment horizontal="center" vertical="center"/>
    </xf>
    <xf numFmtId="0" fontId="19" fillId="5" borderId="36" xfId="0" applyFont="1" applyFill="1" applyBorder="1" applyAlignment="1">
      <alignment vertical="center"/>
    </xf>
    <xf numFmtId="0" fontId="46" fillId="5" borderId="22" xfId="0" applyFont="1" applyFill="1" applyBorder="1" applyAlignment="1">
      <alignment vertical="center"/>
    </xf>
    <xf numFmtId="0" fontId="19" fillId="0" borderId="32" xfId="0" applyFont="1" applyBorder="1" applyAlignment="1">
      <alignment horizontal="center" vertical="center"/>
    </xf>
    <xf numFmtId="0" fontId="46" fillId="5" borderId="33" xfId="0" applyFont="1" applyFill="1" applyBorder="1" applyAlignment="1">
      <alignment vertical="center"/>
    </xf>
    <xf numFmtId="0" fontId="58" fillId="9" borderId="2" xfId="5" applyFont="1" applyFill="1" applyBorder="1" applyAlignment="1">
      <alignment horizontal="center" vertical="center"/>
    </xf>
    <xf numFmtId="0" fontId="46" fillId="5" borderId="34" xfId="0" applyFont="1" applyFill="1" applyBorder="1" applyAlignment="1">
      <alignment vertical="center"/>
    </xf>
    <xf numFmtId="0" fontId="46" fillId="5" borderId="23" xfId="0" applyFont="1" applyFill="1" applyBorder="1" applyAlignment="1">
      <alignment vertical="center"/>
    </xf>
    <xf numFmtId="0" fontId="19" fillId="5" borderId="23" xfId="0" applyFont="1" applyFill="1" applyBorder="1" applyAlignment="1">
      <alignment horizontal="right" vertical="center"/>
    </xf>
    <xf numFmtId="0" fontId="36" fillId="3" borderId="35" xfId="5" applyFont="1" applyFill="1" applyBorder="1" applyAlignment="1">
      <alignment horizontal="center" vertical="center"/>
    </xf>
    <xf numFmtId="0" fontId="58" fillId="5" borderId="2" xfId="3" applyFont="1" applyFill="1" applyBorder="1" applyAlignment="1">
      <alignment horizontal="right" vertical="center"/>
    </xf>
    <xf numFmtId="0" fontId="8" fillId="37" borderId="0" xfId="1" applyFill="1" applyProtection="1">
      <protection hidden="1"/>
    </xf>
    <xf numFmtId="0" fontId="1" fillId="37" borderId="0" xfId="8" applyFill="1"/>
    <xf numFmtId="0" fontId="8" fillId="37" borderId="0" xfId="1" applyFont="1" applyFill="1" applyAlignment="1">
      <alignment vertical="center"/>
    </xf>
    <xf numFmtId="0" fontId="8" fillId="0" borderId="0" xfId="1" applyFont="1" applyFill="1" applyAlignment="1">
      <alignment vertical="center"/>
    </xf>
    <xf numFmtId="0" fontId="94" fillId="37" borderId="0" xfId="1" applyFont="1" applyFill="1" applyAlignment="1">
      <alignment vertical="center"/>
    </xf>
    <xf numFmtId="0" fontId="95" fillId="37" borderId="0" xfId="1" applyFont="1" applyFill="1" applyAlignment="1">
      <alignment vertical="center"/>
    </xf>
    <xf numFmtId="0" fontId="96" fillId="37" borderId="0" xfId="1" applyFont="1" applyFill="1" applyAlignment="1">
      <alignment vertical="center"/>
    </xf>
    <xf numFmtId="0" fontId="97" fillId="37" borderId="0" xfId="1" applyFont="1" applyFill="1" applyAlignment="1">
      <alignment vertical="center"/>
    </xf>
    <xf numFmtId="0" fontId="98" fillId="37" borderId="0" xfId="1" applyFont="1" applyFill="1" applyAlignment="1">
      <alignment vertical="center"/>
    </xf>
    <xf numFmtId="0" fontId="99" fillId="37" borderId="0" xfId="1" applyFont="1" applyFill="1" applyProtection="1">
      <protection hidden="1"/>
    </xf>
    <xf numFmtId="0" fontId="98" fillId="37" borderId="0" xfId="1" applyFont="1" applyFill="1" applyProtection="1">
      <protection hidden="1"/>
    </xf>
    <xf numFmtId="0" fontId="8" fillId="37" borderId="0" xfId="1" applyFont="1" applyFill="1"/>
    <xf numFmtId="0" fontId="8" fillId="5" borderId="0" xfId="1" applyFont="1" applyFill="1"/>
    <xf numFmtId="0" fontId="8" fillId="0" borderId="0" xfId="1" applyFont="1"/>
    <xf numFmtId="0" fontId="8" fillId="5" borderId="0" xfId="1" applyFill="1" applyProtection="1">
      <protection hidden="1"/>
    </xf>
    <xf numFmtId="0" fontId="8" fillId="0" borderId="0" xfId="1" applyProtection="1">
      <protection hidden="1"/>
    </xf>
    <xf numFmtId="0" fontId="1" fillId="0" borderId="0" xfId="8"/>
    <xf numFmtId="0" fontId="32" fillId="0" borderId="0" xfId="1" applyFont="1" applyProtection="1">
      <protection hidden="1"/>
    </xf>
    <xf numFmtId="0" fontId="32" fillId="0" borderId="0" xfId="1" applyFont="1" applyAlignment="1" applyProtection="1">
      <alignment horizontal="left"/>
      <protection hidden="1"/>
    </xf>
    <xf numFmtId="0" fontId="35" fillId="11" borderId="0" xfId="3" applyFont="1" applyFill="1" applyBorder="1" applyAlignment="1">
      <alignment vertical="center" textRotation="90" wrapText="1"/>
    </xf>
    <xf numFmtId="0" fontId="44" fillId="11" borderId="0" xfId="3" applyFont="1" applyFill="1" applyBorder="1" applyAlignment="1">
      <alignment vertical="center"/>
    </xf>
    <xf numFmtId="1" fontId="33" fillId="11" borderId="16" xfId="10" applyNumberFormat="1" applyFont="1" applyFill="1" applyBorder="1" applyAlignment="1">
      <alignment horizontal="center" vertical="center" wrapText="1"/>
    </xf>
    <xf numFmtId="0" fontId="101" fillId="37" borderId="0" xfId="1" applyFont="1" applyFill="1" applyAlignment="1">
      <alignment horizontal="right" vertical="center"/>
    </xf>
    <xf numFmtId="0" fontId="100" fillId="37" borderId="0" xfId="8" applyFont="1" applyFill="1" applyAlignment="1">
      <alignment vertical="center"/>
    </xf>
    <xf numFmtId="0" fontId="100" fillId="37" borderId="0" xfId="8" applyFont="1" applyFill="1" applyAlignment="1">
      <alignment horizontal="right" vertical="center"/>
    </xf>
    <xf numFmtId="0" fontId="102" fillId="37" borderId="0" xfId="1" applyFont="1" applyFill="1" applyAlignment="1">
      <alignment vertical="center"/>
    </xf>
    <xf numFmtId="0" fontId="100" fillId="37" borderId="0" xfId="8" applyFont="1" applyFill="1" applyAlignment="1">
      <alignment horizontal="left" vertical="center"/>
    </xf>
    <xf numFmtId="0" fontId="95" fillId="37" borderId="0" xfId="1" applyFont="1" applyFill="1" applyAlignment="1">
      <alignment horizontal="left" vertical="center" wrapText="1"/>
    </xf>
    <xf numFmtId="0" fontId="95" fillId="37" borderId="0" xfId="1" applyFont="1" applyFill="1" applyAlignment="1">
      <alignment horizontal="left" vertical="center" wrapText="1"/>
    </xf>
    <xf numFmtId="0" fontId="104" fillId="37" borderId="0" xfId="1" applyFont="1" applyFill="1" applyBorder="1" applyAlignment="1">
      <alignment horizontal="center" vertical="center"/>
    </xf>
    <xf numFmtId="0" fontId="106" fillId="37" borderId="0" xfId="1" applyFont="1" applyFill="1" applyProtection="1">
      <protection hidden="1"/>
    </xf>
    <xf numFmtId="0" fontId="105" fillId="5" borderId="0" xfId="7" applyFont="1" applyFill="1" applyAlignment="1" applyProtection="1">
      <alignment vertical="center"/>
      <protection hidden="1"/>
    </xf>
    <xf numFmtId="0" fontId="106" fillId="5" borderId="0" xfId="1" applyFont="1" applyFill="1" applyProtection="1">
      <protection hidden="1"/>
    </xf>
    <xf numFmtId="0" fontId="107" fillId="5" borderId="0" xfId="8" applyFont="1" applyFill="1"/>
    <xf numFmtId="0" fontId="106" fillId="5" borderId="0" xfId="1" applyFont="1" applyFill="1" applyAlignment="1">
      <alignment vertical="center"/>
    </xf>
    <xf numFmtId="0" fontId="106" fillId="5" borderId="0" xfId="1" applyFont="1" applyFill="1" applyAlignment="1" applyProtection="1">
      <alignment vertical="center"/>
      <protection hidden="1"/>
    </xf>
    <xf numFmtId="0" fontId="107" fillId="5" borderId="0" xfId="8" applyFont="1" applyFill="1" applyAlignment="1">
      <alignment vertical="center"/>
    </xf>
    <xf numFmtId="0" fontId="108" fillId="37" borderId="0" xfId="1" applyFont="1" applyFill="1" applyAlignment="1">
      <alignment vertical="center"/>
    </xf>
    <xf numFmtId="0" fontId="109" fillId="37" borderId="0" xfId="1" applyFont="1" applyFill="1" applyAlignment="1">
      <alignment vertical="center"/>
    </xf>
    <xf numFmtId="0" fontId="110" fillId="5" borderId="0" xfId="0" applyFont="1" applyFill="1" applyBorder="1" applyAlignment="1">
      <alignment horizontal="left" vertical="center"/>
    </xf>
    <xf numFmtId="0" fontId="111" fillId="5" borderId="0" xfId="0" applyFont="1" applyFill="1" applyBorder="1" applyAlignment="1">
      <alignment horizontal="left" vertical="center"/>
    </xf>
    <xf numFmtId="0" fontId="112" fillId="5" borderId="0" xfId="0" applyFont="1" applyFill="1" applyBorder="1" applyAlignment="1">
      <alignment horizontal="left" vertical="center"/>
    </xf>
    <xf numFmtId="0" fontId="6" fillId="23" borderId="0" xfId="3" applyFont="1" applyFill="1" applyBorder="1" applyAlignment="1">
      <alignment horizontal="center" vertical="center" wrapText="1"/>
    </xf>
    <xf numFmtId="0" fontId="55" fillId="26" borderId="0" xfId="3" applyFont="1" applyFill="1" applyBorder="1" applyAlignment="1">
      <alignment horizontal="center" vertical="center" wrapText="1"/>
    </xf>
    <xf numFmtId="0" fontId="6" fillId="21" borderId="0" xfId="3" applyFont="1" applyFill="1" applyBorder="1" applyAlignment="1">
      <alignment horizontal="center" vertical="center" wrapText="1"/>
    </xf>
    <xf numFmtId="0" fontId="6" fillId="27" borderId="0" xfId="3" applyFont="1" applyFill="1" applyBorder="1" applyAlignment="1">
      <alignment horizontal="center" vertical="center" wrapText="1"/>
    </xf>
    <xf numFmtId="0" fontId="6" fillId="28" borderId="2" xfId="3" applyFont="1" applyFill="1" applyBorder="1" applyAlignment="1">
      <alignment horizontal="center" vertical="center" wrapText="1"/>
    </xf>
    <xf numFmtId="0" fontId="6" fillId="29" borderId="33" xfId="3" applyFont="1" applyFill="1" applyBorder="1" applyAlignment="1">
      <alignment horizontal="center" vertical="center" wrapText="1"/>
    </xf>
    <xf numFmtId="0" fontId="6" fillId="30" borderId="2" xfId="3" applyFont="1" applyFill="1" applyBorder="1" applyAlignment="1">
      <alignment horizontal="center" vertical="center" wrapText="1"/>
    </xf>
    <xf numFmtId="1" fontId="66" fillId="2" borderId="0" xfId="5" applyNumberFormat="1" applyFont="1" applyFill="1" applyBorder="1" applyAlignment="1">
      <alignment horizontal="center" vertical="center"/>
    </xf>
    <xf numFmtId="0" fontId="55" fillId="31" borderId="33" xfId="3" applyFont="1" applyFill="1" applyBorder="1" applyAlignment="1">
      <alignment horizontal="center" vertical="center" wrapText="1"/>
    </xf>
    <xf numFmtId="0" fontId="37" fillId="3" borderId="0" xfId="3" applyFont="1" applyFill="1" applyBorder="1" applyAlignment="1">
      <alignment horizontal="center" vertical="center"/>
    </xf>
    <xf numFmtId="0" fontId="45" fillId="22" borderId="15" xfId="3" applyFont="1" applyFill="1" applyBorder="1" applyAlignment="1">
      <alignment vertical="center"/>
    </xf>
    <xf numFmtId="0" fontId="45" fillId="22" borderId="0" xfId="3" applyFont="1" applyFill="1" applyBorder="1" applyAlignment="1">
      <alignment vertical="center"/>
    </xf>
    <xf numFmtId="0" fontId="91" fillId="4" borderId="15" xfId="3" applyFont="1" applyFill="1" applyBorder="1" applyAlignment="1">
      <alignment vertical="center"/>
    </xf>
    <xf numFmtId="0" fontId="91" fillId="4" borderId="0" xfId="3" applyFont="1" applyFill="1" applyBorder="1" applyAlignment="1">
      <alignment vertical="center"/>
    </xf>
    <xf numFmtId="0" fontId="37" fillId="3" borderId="15" xfId="3" applyFont="1" applyFill="1" applyBorder="1" applyAlignment="1">
      <alignment vertical="center"/>
    </xf>
    <xf numFmtId="0" fontId="37" fillId="3" borderId="0" xfId="3" applyFont="1" applyFill="1" applyBorder="1" applyAlignment="1">
      <alignment vertical="center"/>
    </xf>
    <xf numFmtId="0" fontId="70" fillId="5" borderId="20" xfId="3" applyFont="1" applyFill="1" applyBorder="1" applyAlignment="1">
      <alignment vertical="center"/>
    </xf>
    <xf numFmtId="0" fontId="70" fillId="5" borderId="22" xfId="3" applyFont="1" applyFill="1" applyBorder="1" applyAlignment="1">
      <alignment vertical="center"/>
    </xf>
    <xf numFmtId="0" fontId="70" fillId="5" borderId="32" xfId="3" applyFont="1" applyFill="1" applyBorder="1" applyAlignment="1">
      <alignment vertical="center"/>
    </xf>
    <xf numFmtId="0" fontId="58" fillId="5" borderId="26" xfId="3" applyFont="1" applyFill="1" applyBorder="1" applyAlignment="1">
      <alignment vertical="center"/>
    </xf>
    <xf numFmtId="0" fontId="58" fillId="5" borderId="0" xfId="3" applyFont="1" applyFill="1" applyBorder="1" applyAlignment="1">
      <alignment vertical="center"/>
    </xf>
    <xf numFmtId="0" fontId="58" fillId="5" borderId="2" xfId="3" applyFont="1" applyFill="1" applyBorder="1" applyAlignment="1">
      <alignment vertical="center"/>
    </xf>
    <xf numFmtId="0" fontId="66" fillId="0" borderId="0" xfId="3" applyFont="1" applyFill="1" applyBorder="1" applyAlignment="1">
      <alignment vertical="center"/>
    </xf>
    <xf numFmtId="1" fontId="38" fillId="5" borderId="0" xfId="2" applyNumberFormat="1" applyFont="1" applyFill="1" applyBorder="1" applyAlignment="1">
      <alignment vertical="center"/>
    </xf>
    <xf numFmtId="168" fontId="40" fillId="16" borderId="30" xfId="3" applyNumberFormat="1" applyFont="1" applyFill="1" applyBorder="1" applyAlignment="1">
      <alignment horizontal="center" vertical="center"/>
    </xf>
    <xf numFmtId="168" fontId="39" fillId="10" borderId="4" xfId="3" applyNumberFormat="1" applyFont="1" applyFill="1" applyBorder="1" applyAlignment="1">
      <alignment horizontal="center" vertical="center"/>
    </xf>
    <xf numFmtId="168" fontId="40" fillId="17" borderId="4" xfId="3" applyNumberFormat="1" applyFont="1" applyFill="1" applyBorder="1" applyAlignment="1">
      <alignment horizontal="center" vertical="center"/>
    </xf>
    <xf numFmtId="168" fontId="39" fillId="7" borderId="4" xfId="3" applyNumberFormat="1" applyFont="1" applyFill="1" applyBorder="1" applyAlignment="1">
      <alignment horizontal="center" vertical="center"/>
    </xf>
    <xf numFmtId="168" fontId="39" fillId="18" borderId="4" xfId="3" applyNumberFormat="1" applyFont="1" applyFill="1" applyBorder="1" applyAlignment="1">
      <alignment horizontal="center" vertical="center"/>
    </xf>
    <xf numFmtId="168" fontId="39" fillId="19" borderId="4" xfId="3" applyNumberFormat="1" applyFont="1" applyFill="1" applyBorder="1" applyAlignment="1">
      <alignment horizontal="center" vertical="center"/>
    </xf>
    <xf numFmtId="168" fontId="39" fillId="15" borderId="4" xfId="3" applyNumberFormat="1" applyFont="1" applyFill="1" applyBorder="1" applyAlignment="1">
      <alignment horizontal="center" vertical="center"/>
    </xf>
    <xf numFmtId="168" fontId="39" fillId="20" borderId="50" xfId="3" applyNumberFormat="1" applyFont="1" applyFill="1" applyBorder="1" applyAlignment="1">
      <alignment horizontal="center" vertical="center"/>
    </xf>
    <xf numFmtId="0" fontId="57" fillId="5" borderId="0" xfId="0" applyFont="1" applyFill="1" applyBorder="1" applyAlignment="1">
      <alignment horizontal="left" vertical="center"/>
    </xf>
    <xf numFmtId="0" fontId="113" fillId="38" borderId="33" xfId="1" applyFont="1" applyFill="1" applyBorder="1" applyAlignment="1">
      <alignment vertical="center"/>
    </xf>
    <xf numFmtId="0" fontId="7" fillId="5" borderId="36" xfId="0" applyFont="1" applyFill="1" applyBorder="1" applyAlignment="1">
      <alignment vertical="center"/>
    </xf>
    <xf numFmtId="0" fontId="0" fillId="5" borderId="22" xfId="0" applyFont="1" applyFill="1" applyBorder="1" applyAlignment="1">
      <alignment vertical="center"/>
    </xf>
    <xf numFmtId="0" fontId="114" fillId="0" borderId="32" xfId="0" applyFont="1" applyBorder="1" applyAlignment="1">
      <alignment horizontal="center" vertical="center"/>
    </xf>
    <xf numFmtId="0" fontId="0" fillId="5" borderId="33" xfId="0" applyFont="1" applyFill="1" applyBorder="1" applyAlignment="1">
      <alignment vertical="center"/>
    </xf>
    <xf numFmtId="0" fontId="0" fillId="5" borderId="0" xfId="0" applyFont="1" applyFill="1" applyBorder="1" applyAlignment="1">
      <alignment vertical="center"/>
    </xf>
    <xf numFmtId="0" fontId="15" fillId="5" borderId="2" xfId="3" applyFont="1" applyFill="1" applyBorder="1" applyAlignment="1">
      <alignment vertical="center" wrapText="1"/>
    </xf>
    <xf numFmtId="0" fontId="115" fillId="5" borderId="0" xfId="0" applyFont="1" applyFill="1" applyBorder="1" applyAlignment="1">
      <alignment horizontal="right" vertical="center"/>
    </xf>
    <xf numFmtId="0" fontId="14" fillId="9" borderId="2" xfId="5" applyFont="1" applyFill="1" applyBorder="1" applyAlignment="1">
      <alignment horizontal="center" vertical="center"/>
    </xf>
    <xf numFmtId="0" fontId="0" fillId="5" borderId="34" xfId="0" applyFont="1" applyFill="1" applyBorder="1" applyAlignment="1">
      <alignment vertical="center"/>
    </xf>
    <xf numFmtId="0" fontId="0" fillId="5" borderId="23" xfId="0" applyFont="1" applyFill="1" applyBorder="1" applyAlignment="1">
      <alignment vertical="center"/>
    </xf>
    <xf numFmtId="0" fontId="114" fillId="5" borderId="23" xfId="0" applyFont="1" applyFill="1" applyBorder="1" applyAlignment="1">
      <alignment horizontal="right" vertical="center"/>
    </xf>
    <xf numFmtId="0" fontId="6" fillId="3" borderId="35" xfId="5" applyFont="1" applyFill="1" applyBorder="1" applyAlignment="1">
      <alignment horizontal="center" vertical="center"/>
    </xf>
    <xf numFmtId="0" fontId="23" fillId="5" borderId="0" xfId="3" applyFont="1" applyFill="1" applyBorder="1" applyAlignment="1">
      <alignment horizontal="left" vertical="center"/>
    </xf>
    <xf numFmtId="0" fontId="110" fillId="5" borderId="0" xfId="0" applyFont="1" applyFill="1" applyBorder="1" applyAlignment="1">
      <alignment horizontal="right" vertical="center"/>
    </xf>
    <xf numFmtId="0" fontId="14" fillId="21" borderId="38" xfId="3" applyFont="1" applyFill="1" applyBorder="1" applyAlignment="1">
      <alignment vertical="center"/>
    </xf>
    <xf numFmtId="0" fontId="14" fillId="5" borderId="0" xfId="0" applyFont="1" applyFill="1" applyBorder="1" applyAlignment="1">
      <alignment horizontal="right" vertical="center"/>
    </xf>
    <xf numFmtId="1" fontId="14" fillId="21" borderId="0" xfId="5" applyNumberFormat="1" applyFont="1" applyFill="1" applyBorder="1" applyAlignment="1">
      <alignment horizontal="center" vertical="center"/>
    </xf>
    <xf numFmtId="0" fontId="60" fillId="5" borderId="0" xfId="0" applyFont="1" applyFill="1" applyBorder="1" applyAlignment="1">
      <alignment horizontal="right" vertical="center"/>
    </xf>
    <xf numFmtId="0" fontId="116" fillId="5" borderId="0" xfId="0" applyFont="1" applyFill="1" applyBorder="1" applyAlignment="1">
      <alignment horizontal="right" vertical="center"/>
    </xf>
    <xf numFmtId="1" fontId="116" fillId="34" borderId="0" xfId="5" applyNumberFormat="1" applyFont="1" applyFill="1" applyBorder="1" applyAlignment="1">
      <alignment horizontal="center" vertical="center"/>
    </xf>
    <xf numFmtId="0" fontId="65" fillId="11" borderId="0" xfId="0" applyFont="1" applyFill="1" applyBorder="1" applyAlignment="1">
      <alignment horizontal="left" vertical="center"/>
    </xf>
    <xf numFmtId="0" fontId="59" fillId="11" borderId="0" xfId="0" applyFont="1" applyFill="1" applyBorder="1" applyAlignment="1">
      <alignment horizontal="left" vertical="center"/>
    </xf>
    <xf numFmtId="167" fontId="41" fillId="11" borderId="0" xfId="3" applyNumberFormat="1" applyFont="1" applyFill="1" applyBorder="1" applyAlignment="1">
      <alignment horizontal="center" vertical="center" wrapText="1"/>
    </xf>
    <xf numFmtId="0" fontId="62" fillId="5" borderId="0" xfId="0" applyFont="1" applyFill="1" applyBorder="1" applyAlignment="1">
      <alignment horizontal="right" vertical="center"/>
    </xf>
    <xf numFmtId="0" fontId="104" fillId="37" borderId="0" xfId="1" applyFont="1" applyFill="1" applyBorder="1" applyAlignment="1">
      <alignment horizontal="center" vertical="center"/>
    </xf>
    <xf numFmtId="0" fontId="7" fillId="5" borderId="76" xfId="0" applyFont="1" applyFill="1" applyBorder="1" applyAlignment="1">
      <alignment horizontal="right" vertical="center" wrapText="1"/>
    </xf>
    <xf numFmtId="0" fontId="7" fillId="5" borderId="70" xfId="0" applyFont="1" applyFill="1" applyBorder="1" applyAlignment="1">
      <alignment horizontal="right" vertical="center" wrapText="1"/>
    </xf>
    <xf numFmtId="0" fontId="65" fillId="5" borderId="34" xfId="0" applyFont="1" applyFill="1" applyBorder="1" applyAlignment="1">
      <alignment horizontal="left" vertical="center"/>
    </xf>
    <xf numFmtId="2" fontId="39" fillId="3" borderId="23" xfId="5" applyNumberFormat="1" applyFont="1" applyFill="1" applyBorder="1" applyAlignment="1">
      <alignment horizontal="center" vertical="center"/>
    </xf>
    <xf numFmtId="0" fontId="7" fillId="5" borderId="23" xfId="0" applyFont="1" applyFill="1" applyBorder="1" applyAlignment="1">
      <alignment vertical="center" wrapText="1"/>
    </xf>
    <xf numFmtId="2" fontId="39" fillId="3" borderId="35" xfId="5" applyNumberFormat="1" applyFont="1" applyFill="1" applyBorder="1" applyAlignment="1">
      <alignment horizontal="center" vertical="center"/>
    </xf>
    <xf numFmtId="167" fontId="42" fillId="5" borderId="0" xfId="3" applyNumberFormat="1" applyFont="1" applyFill="1" applyBorder="1" applyAlignment="1">
      <alignment horizontal="center" vertical="center" wrapText="1"/>
    </xf>
    <xf numFmtId="166" fontId="26" fillId="35" borderId="58" xfId="3" applyNumberFormat="1" applyFont="1" applyFill="1" applyBorder="1" applyAlignment="1">
      <alignment horizontal="centerContinuous" vertical="center" wrapText="1"/>
    </xf>
    <xf numFmtId="0" fontId="93" fillId="39" borderId="0" xfId="1" applyFont="1" applyFill="1" applyAlignment="1">
      <alignment horizontal="center" vertical="center"/>
    </xf>
    <xf numFmtId="0" fontId="24" fillId="40" borderId="0" xfId="1" applyFont="1" applyFill="1" applyAlignment="1">
      <alignment horizontal="center" vertical="center"/>
    </xf>
    <xf numFmtId="0" fontId="0" fillId="0" borderId="0" xfId="0" applyFont="1"/>
    <xf numFmtId="0" fontId="0" fillId="5" borderId="0" xfId="0" applyFont="1" applyFill="1"/>
    <xf numFmtId="0" fontId="117" fillId="38" borderId="33" xfId="1" applyFont="1" applyFill="1" applyBorder="1" applyAlignment="1">
      <alignment vertical="center"/>
    </xf>
    <xf numFmtId="0" fontId="118" fillId="5" borderId="0" xfId="7" applyFont="1" applyFill="1" applyBorder="1" applyAlignment="1">
      <alignment vertical="center"/>
    </xf>
    <xf numFmtId="0" fontId="0" fillId="5" borderId="0" xfId="0" applyFont="1" applyFill="1" applyBorder="1"/>
    <xf numFmtId="0" fontId="0" fillId="5" borderId="31" xfId="0" applyFont="1" applyFill="1" applyBorder="1"/>
    <xf numFmtId="0" fontId="7" fillId="0" borderId="0" xfId="0" applyFont="1" applyBorder="1" applyAlignment="1">
      <alignment vertical="center" wrapText="1"/>
    </xf>
    <xf numFmtId="0" fontId="48" fillId="5" borderId="26" xfId="3" applyFont="1" applyFill="1" applyBorder="1" applyAlignment="1">
      <alignment vertical="center"/>
    </xf>
    <xf numFmtId="0" fontId="48" fillId="5" borderId="0" xfId="3" applyFont="1" applyFill="1" applyBorder="1" applyAlignment="1">
      <alignment vertical="center"/>
    </xf>
    <xf numFmtId="0" fontId="16" fillId="5" borderId="0" xfId="0" applyFont="1" applyFill="1" applyBorder="1" applyAlignment="1">
      <alignment horizontal="right"/>
    </xf>
    <xf numFmtId="0" fontId="0" fillId="0" borderId="0" xfId="0" applyBorder="1"/>
    <xf numFmtId="0" fontId="0" fillId="0" borderId="31" xfId="0" applyBorder="1"/>
    <xf numFmtId="0" fontId="0" fillId="5" borderId="31" xfId="0" applyFill="1" applyBorder="1"/>
    <xf numFmtId="0" fontId="120" fillId="5" borderId="24" xfId="4" applyFont="1" applyFill="1" applyBorder="1" applyAlignment="1">
      <alignment vertical="center"/>
    </xf>
    <xf numFmtId="0" fontId="121" fillId="5" borderId="24" xfId="4" applyFont="1" applyFill="1" applyBorder="1" applyAlignment="1">
      <alignment horizontal="right" vertical="center"/>
    </xf>
    <xf numFmtId="0" fontId="7" fillId="5" borderId="24" xfId="6" applyFont="1" applyFill="1" applyBorder="1" applyAlignment="1">
      <alignment horizontal="center" vertical="center"/>
    </xf>
    <xf numFmtId="0" fontId="18" fillId="5" borderId="24" xfId="6" applyFont="1" applyFill="1" applyBorder="1" applyAlignment="1">
      <alignment vertical="center"/>
    </xf>
    <xf numFmtId="0" fontId="4" fillId="5" borderId="24" xfId="0" applyFont="1" applyFill="1" applyBorder="1"/>
    <xf numFmtId="0" fontId="49" fillId="5" borderId="0" xfId="4" applyFont="1" applyFill="1" applyBorder="1" applyAlignment="1">
      <alignment horizontal="center" vertical="top"/>
    </xf>
    <xf numFmtId="0" fontId="49" fillId="5" borderId="0" xfId="4" applyFont="1" applyFill="1" applyBorder="1" applyAlignment="1">
      <alignment vertical="top"/>
    </xf>
    <xf numFmtId="0" fontId="18" fillId="5" borderId="0" xfId="0" applyFont="1" applyFill="1" applyBorder="1" applyAlignment="1">
      <alignment horizontal="center"/>
    </xf>
    <xf numFmtId="0" fontId="18" fillId="5" borderId="31" xfId="0" applyFont="1" applyFill="1" applyBorder="1" applyAlignment="1">
      <alignment horizontal="center"/>
    </xf>
    <xf numFmtId="0" fontId="0" fillId="5" borderId="26" xfId="0" applyFont="1" applyFill="1" applyBorder="1"/>
    <xf numFmtId="0" fontId="6" fillId="8" borderId="0" xfId="3" applyFont="1" applyFill="1" applyBorder="1" applyAlignment="1">
      <alignment horizontal="left" vertical="center"/>
    </xf>
    <xf numFmtId="2" fontId="39" fillId="8" borderId="0" xfId="4" applyNumberFormat="1" applyFont="1" applyFill="1" applyBorder="1" applyAlignment="1">
      <alignment horizontal="center" vertical="center"/>
    </xf>
    <xf numFmtId="0" fontId="0" fillId="0" borderId="0" xfId="0" applyFont="1" applyBorder="1"/>
    <xf numFmtId="2" fontId="36" fillId="8" borderId="0" xfId="4" applyNumberFormat="1" applyFont="1" applyFill="1" applyBorder="1" applyAlignment="1">
      <alignment horizontal="center" vertical="center"/>
    </xf>
    <xf numFmtId="2" fontId="124" fillId="21" borderId="0" xfId="5" applyNumberFormat="1" applyFont="1" applyFill="1" applyBorder="1" applyAlignment="1">
      <alignment horizontal="center" vertical="center"/>
    </xf>
    <xf numFmtId="2" fontId="6" fillId="8" borderId="0" xfId="4" applyNumberFormat="1" applyFont="1" applyFill="1" applyBorder="1" applyAlignment="1">
      <alignment horizontal="center" vertical="center"/>
    </xf>
    <xf numFmtId="0" fontId="14" fillId="21" borderId="0" xfId="4" applyNumberFormat="1" applyFont="1" applyFill="1" applyBorder="1" applyAlignment="1">
      <alignment horizontal="center" vertical="center"/>
    </xf>
    <xf numFmtId="2" fontId="20" fillId="8" borderId="0" xfId="4" applyNumberFormat="1" applyFont="1" applyFill="1" applyBorder="1" applyAlignment="1">
      <alignment horizontal="center" vertical="center"/>
    </xf>
    <xf numFmtId="0" fontId="47" fillId="21" borderId="0" xfId="4" applyNumberFormat="1" applyFont="1" applyFill="1" applyBorder="1" applyAlignment="1">
      <alignment horizontal="center" vertical="center"/>
    </xf>
    <xf numFmtId="0" fontId="0" fillId="5" borderId="0" xfId="0" applyFill="1" applyBorder="1" applyAlignment="1">
      <alignment vertical="center"/>
    </xf>
    <xf numFmtId="0" fontId="7" fillId="6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17" fillId="8" borderId="0" xfId="4" applyFont="1" applyFill="1" applyBorder="1" applyAlignment="1">
      <alignment horizontal="center" vertical="center"/>
    </xf>
    <xf numFmtId="0" fontId="125" fillId="8" borderId="0" xfId="4" applyFont="1" applyFill="1" applyBorder="1" applyAlignment="1">
      <alignment horizontal="center" vertical="center"/>
    </xf>
    <xf numFmtId="2" fontId="15" fillId="8" borderId="0" xfId="3" applyNumberFormat="1" applyFont="1" applyFill="1" applyBorder="1" applyAlignment="1" applyProtection="1">
      <alignment horizontal="center" vertical="center"/>
      <protection locked="0"/>
    </xf>
    <xf numFmtId="0" fontId="126" fillId="8" borderId="0" xfId="4" applyFont="1" applyFill="1" applyBorder="1" applyAlignment="1">
      <alignment horizontal="center" vertical="center"/>
    </xf>
    <xf numFmtId="0" fontId="128" fillId="5" borderId="26" xfId="0" quotePrefix="1" applyFont="1" applyFill="1" applyBorder="1" applyAlignment="1">
      <alignment horizontal="center" vertical="center"/>
    </xf>
    <xf numFmtId="1" fontId="53" fillId="5" borderId="77" xfId="0" applyNumberFormat="1" applyFont="1" applyFill="1" applyBorder="1" applyAlignment="1">
      <alignment horizontal="center" vertical="center"/>
    </xf>
    <xf numFmtId="0" fontId="15" fillId="5" borderId="38" xfId="4" applyFont="1" applyFill="1" applyBorder="1" applyAlignment="1">
      <alignment horizontal="left" vertical="center"/>
    </xf>
    <xf numFmtId="0" fontId="0" fillId="5" borderId="38" xfId="0" applyFont="1" applyFill="1" applyBorder="1"/>
    <xf numFmtId="0" fontId="114" fillId="5" borderId="38" xfId="0" applyFont="1" applyFill="1" applyBorder="1" applyAlignment="1">
      <alignment horizontal="right" vertical="center"/>
    </xf>
    <xf numFmtId="2" fontId="129" fillId="5" borderId="38" xfId="0" applyNumberFormat="1" applyFont="1" applyFill="1" applyBorder="1" applyAlignment="1">
      <alignment horizontal="center" vertical="center"/>
    </xf>
    <xf numFmtId="2" fontId="114" fillId="5" borderId="38" xfId="0" applyNumberFormat="1" applyFont="1" applyFill="1" applyBorder="1" applyAlignment="1">
      <alignment horizontal="center" vertical="center"/>
    </xf>
    <xf numFmtId="2" fontId="114" fillId="5" borderId="38" xfId="0" applyNumberFormat="1" applyFont="1" applyFill="1" applyBorder="1" applyAlignment="1">
      <alignment horizontal="center"/>
    </xf>
    <xf numFmtId="2" fontId="114" fillId="5" borderId="78" xfId="0" applyNumberFormat="1" applyFont="1" applyFill="1" applyBorder="1" applyAlignment="1">
      <alignment horizontal="center"/>
    </xf>
    <xf numFmtId="1" fontId="53" fillId="5" borderId="26" xfId="0" applyNumberFormat="1" applyFont="1" applyFill="1" applyBorder="1" applyAlignment="1">
      <alignment horizontal="center" vertical="center"/>
    </xf>
    <xf numFmtId="1" fontId="14" fillId="24" borderId="0" xfId="0" applyNumberFormat="1" applyFont="1" applyFill="1" applyBorder="1" applyAlignment="1">
      <alignment horizontal="center" vertical="center"/>
    </xf>
    <xf numFmtId="0" fontId="130" fillId="5" borderId="0" xfId="0" applyFont="1" applyFill="1" applyBorder="1" applyAlignment="1">
      <alignment horizontal="left" vertical="center"/>
    </xf>
    <xf numFmtId="2" fontId="114" fillId="5" borderId="0" xfId="0" applyNumberFormat="1" applyFont="1" applyFill="1" applyBorder="1" applyAlignment="1">
      <alignment horizontal="center" vertical="center"/>
    </xf>
    <xf numFmtId="2" fontId="114" fillId="5" borderId="0" xfId="0" applyNumberFormat="1" applyFont="1" applyFill="1" applyBorder="1" applyAlignment="1">
      <alignment horizontal="center"/>
    </xf>
    <xf numFmtId="0" fontId="114" fillId="5" borderId="26" xfId="0" applyFont="1" applyFill="1" applyBorder="1" applyAlignment="1">
      <alignment horizontal="left" vertical="center"/>
    </xf>
    <xf numFmtId="2" fontId="20" fillId="3" borderId="26" xfId="5" applyNumberFormat="1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left" vertical="center"/>
    </xf>
    <xf numFmtId="2" fontId="20" fillId="3" borderId="0" xfId="5" applyNumberFormat="1" applyFont="1" applyFill="1" applyBorder="1" applyAlignment="1">
      <alignment horizontal="center" vertical="center"/>
    </xf>
    <xf numFmtId="0" fontId="122" fillId="5" borderId="0" xfId="5" applyFont="1" applyFill="1" applyBorder="1" applyAlignment="1">
      <alignment horizontal="left" vertical="center"/>
    </xf>
    <xf numFmtId="0" fontId="131" fillId="3" borderId="79" xfId="0" applyFont="1" applyFill="1" applyBorder="1" applyAlignment="1">
      <alignment horizontal="left" vertical="center"/>
    </xf>
    <xf numFmtId="0" fontId="131" fillId="3" borderId="39" xfId="0" applyFont="1" applyFill="1" applyBorder="1" applyAlignment="1">
      <alignment vertical="center"/>
    </xf>
    <xf numFmtId="0" fontId="122" fillId="5" borderId="39" xfId="5" applyFont="1" applyFill="1" applyBorder="1" applyAlignment="1">
      <alignment horizontal="left" vertical="center"/>
    </xf>
    <xf numFmtId="0" fontId="0" fillId="5" borderId="39" xfId="0" applyFont="1" applyFill="1" applyBorder="1"/>
    <xf numFmtId="2" fontId="20" fillId="3" borderId="39" xfId="5" applyNumberFormat="1" applyFont="1" applyFill="1" applyBorder="1" applyAlignment="1">
      <alignment horizontal="center" vertical="center"/>
    </xf>
    <xf numFmtId="0" fontId="3" fillId="5" borderId="39" xfId="0" applyFont="1" applyFill="1" applyBorder="1" applyAlignment="1">
      <alignment horizontal="left" vertical="center"/>
    </xf>
    <xf numFmtId="0" fontId="124" fillId="5" borderId="39" xfId="5" applyFont="1" applyFill="1" applyBorder="1" applyAlignment="1">
      <alignment horizontal="center" vertical="center"/>
    </xf>
    <xf numFmtId="0" fontId="122" fillId="5" borderId="80" xfId="5" applyFont="1" applyFill="1" applyBorder="1" applyAlignment="1">
      <alignment horizontal="left" vertical="center"/>
    </xf>
    <xf numFmtId="1" fontId="53" fillId="6" borderId="26" xfId="0" applyNumberFormat="1" applyFont="1" applyFill="1" applyBorder="1" applyAlignment="1">
      <alignment horizontal="center" vertical="center"/>
    </xf>
    <xf numFmtId="0" fontId="0" fillId="6" borderId="0" xfId="0" applyFont="1" applyFill="1" applyBorder="1"/>
    <xf numFmtId="0" fontId="114" fillId="6" borderId="0" xfId="0" applyFont="1" applyFill="1" applyBorder="1" applyAlignment="1">
      <alignment horizontal="right"/>
    </xf>
    <xf numFmtId="0" fontId="114" fillId="6" borderId="0" xfId="0" applyFont="1" applyFill="1" applyBorder="1" applyAlignment="1">
      <alignment vertical="center"/>
    </xf>
    <xf numFmtId="0" fontId="114" fillId="6" borderId="0" xfId="0" applyFont="1" applyFill="1" applyBorder="1" applyAlignment="1">
      <alignment horizontal="center" vertical="center" wrapText="1"/>
    </xf>
    <xf numFmtId="0" fontId="130" fillId="6" borderId="0" xfId="0" applyFont="1" applyFill="1" applyBorder="1" applyAlignment="1">
      <alignment horizontal="right" vertical="center"/>
    </xf>
    <xf numFmtId="2" fontId="114" fillId="6" borderId="0" xfId="0" applyNumberFormat="1" applyFont="1" applyFill="1" applyBorder="1" applyAlignment="1">
      <alignment horizontal="center"/>
    </xf>
    <xf numFmtId="0" fontId="114" fillId="6" borderId="0" xfId="0" applyFont="1" applyFill="1" applyBorder="1" applyAlignment="1">
      <alignment horizontal="right" vertical="center"/>
    </xf>
    <xf numFmtId="2" fontId="129" fillId="6" borderId="0" xfId="0" applyNumberFormat="1" applyFont="1" applyFill="1" applyBorder="1" applyAlignment="1">
      <alignment horizontal="center" vertical="center"/>
    </xf>
    <xf numFmtId="2" fontId="114" fillId="6" borderId="0" xfId="0" applyNumberFormat="1" applyFont="1" applyFill="1" applyBorder="1" applyAlignment="1">
      <alignment horizontal="center" vertical="center"/>
    </xf>
    <xf numFmtId="0" fontId="20" fillId="6" borderId="0" xfId="3" applyFont="1" applyFill="1" applyBorder="1" applyAlignment="1">
      <alignment horizontal="right" vertical="center"/>
    </xf>
    <xf numFmtId="2" fontId="20" fillId="6" borderId="0" xfId="0" applyNumberFormat="1" applyFont="1" applyFill="1" applyBorder="1" applyAlignment="1">
      <alignment horizontal="center" vertical="center"/>
    </xf>
    <xf numFmtId="0" fontId="123" fillId="6" borderId="26" xfId="6" applyFont="1" applyFill="1" applyBorder="1" applyAlignment="1">
      <alignment vertical="center"/>
    </xf>
    <xf numFmtId="0" fontId="126" fillId="6" borderId="0" xfId="6" applyFont="1" applyFill="1" applyBorder="1" applyAlignment="1">
      <alignment vertical="center"/>
    </xf>
    <xf numFmtId="0" fontId="132" fillId="6" borderId="0" xfId="0" applyFont="1" applyFill="1" applyBorder="1"/>
    <xf numFmtId="0" fontId="39" fillId="5" borderId="26" xfId="3" applyFont="1" applyFill="1" applyBorder="1" applyAlignment="1">
      <alignment horizontal="left" vertical="center"/>
    </xf>
    <xf numFmtId="0" fontId="39" fillId="5" borderId="0" xfId="3" applyFont="1" applyFill="1" applyBorder="1" applyAlignment="1">
      <alignment horizontal="right" vertical="center"/>
    </xf>
    <xf numFmtId="0" fontId="39" fillId="5" borderId="79" xfId="3" applyFont="1" applyFill="1" applyBorder="1" applyAlignment="1">
      <alignment horizontal="left" vertical="center"/>
    </xf>
    <xf numFmtId="2" fontId="36" fillId="5" borderId="39" xfId="2" applyNumberFormat="1" applyFont="1" applyFill="1" applyBorder="1" applyAlignment="1">
      <alignment horizontal="center"/>
    </xf>
    <xf numFmtId="0" fontId="36" fillId="5" borderId="39" xfId="3" applyFont="1" applyFill="1" applyBorder="1" applyAlignment="1">
      <alignment horizontal="center" vertical="center"/>
    </xf>
    <xf numFmtId="0" fontId="36" fillId="5" borderId="39" xfId="2" applyNumberFormat="1" applyFont="1" applyFill="1" applyBorder="1" applyAlignment="1">
      <alignment horizontal="center"/>
    </xf>
    <xf numFmtId="164" fontId="36" fillId="5" borderId="39" xfId="2" applyNumberFormat="1" applyFont="1" applyFill="1" applyBorder="1" applyAlignment="1">
      <alignment horizontal="center"/>
    </xf>
    <xf numFmtId="0" fontId="39" fillId="5" borderId="39" xfId="3" applyFont="1" applyFill="1" applyBorder="1" applyAlignment="1">
      <alignment horizontal="right" vertical="center"/>
    </xf>
    <xf numFmtId="0" fontId="39" fillId="5" borderId="80" xfId="3" applyFont="1" applyFill="1" applyBorder="1" applyAlignment="1">
      <alignment horizontal="right" vertical="center"/>
    </xf>
    <xf numFmtId="0" fontId="14" fillId="5" borderId="26" xfId="0" applyFont="1" applyFill="1" applyBorder="1" applyAlignment="1">
      <alignment horizontal="left" vertical="center"/>
    </xf>
    <xf numFmtId="0" fontId="39" fillId="5" borderId="31" xfId="3" applyFont="1" applyFill="1" applyBorder="1" applyAlignment="1">
      <alignment horizontal="right" vertical="center"/>
    </xf>
    <xf numFmtId="0" fontId="6" fillId="11" borderId="26" xfId="0" applyFont="1" applyFill="1" applyBorder="1" applyAlignment="1">
      <alignment horizontal="centerContinuous" vertical="center"/>
    </xf>
    <xf numFmtId="0" fontId="17" fillId="11" borderId="0" xfId="6" applyFont="1" applyFill="1" applyBorder="1" applyAlignment="1">
      <alignment horizontal="centerContinuous" vertical="center"/>
    </xf>
    <xf numFmtId="0" fontId="10" fillId="11" borderId="0" xfId="0" applyFont="1" applyFill="1" applyBorder="1" applyAlignment="1">
      <alignment horizontal="centerContinuous"/>
    </xf>
    <xf numFmtId="0" fontId="15" fillId="5" borderId="0" xfId="0" applyFont="1" applyFill="1" applyBorder="1" applyAlignment="1">
      <alignment horizontal="right" vertical="center"/>
    </xf>
    <xf numFmtId="0" fontId="133" fillId="5" borderId="0" xfId="0" applyFont="1" applyFill="1" applyBorder="1" applyAlignment="1">
      <alignment horizontal="left" vertical="center"/>
    </xf>
    <xf numFmtId="0" fontId="126" fillId="5" borderId="0" xfId="6" applyFont="1" applyFill="1" applyBorder="1" applyAlignment="1">
      <alignment vertical="center"/>
    </xf>
    <xf numFmtId="0" fontId="134" fillId="5" borderId="0" xfId="0" applyFont="1" applyFill="1" applyBorder="1" applyAlignment="1">
      <alignment horizontal="right" vertical="center"/>
    </xf>
    <xf numFmtId="1" fontId="134" fillId="5" borderId="0" xfId="0" applyNumberFormat="1" applyFont="1" applyFill="1" applyBorder="1" applyAlignment="1">
      <alignment horizontal="center" vertical="center"/>
    </xf>
    <xf numFmtId="0" fontId="135" fillId="5" borderId="0" xfId="0" applyFont="1" applyFill="1" applyBorder="1" applyAlignment="1">
      <alignment horizontal="right" vertical="center"/>
    </xf>
    <xf numFmtId="0" fontId="135" fillId="5" borderId="0" xfId="0" applyFont="1" applyFill="1" applyBorder="1" applyAlignment="1">
      <alignment horizontal="left" vertical="center"/>
    </xf>
    <xf numFmtId="0" fontId="3" fillId="5" borderId="0" xfId="0" applyFont="1" applyFill="1" applyBorder="1" applyAlignment="1">
      <alignment horizontal="center" vertical="center"/>
    </xf>
    <xf numFmtId="0" fontId="24" fillId="5" borderId="0" xfId="6" applyFont="1" applyFill="1" applyBorder="1" applyAlignment="1">
      <alignment horizontal="center"/>
    </xf>
    <xf numFmtId="0" fontId="25" fillId="5" borderId="26" xfId="6" applyFont="1" applyFill="1" applyBorder="1" applyAlignment="1">
      <alignment horizontal="right" vertical="center"/>
    </xf>
    <xf numFmtId="169" fontId="20" fillId="3" borderId="0" xfId="5" applyNumberFormat="1" applyFont="1" applyFill="1" applyBorder="1" applyAlignment="1">
      <alignment horizontal="center" vertical="center"/>
    </xf>
    <xf numFmtId="0" fontId="136" fillId="0" borderId="0" xfId="0" applyFont="1" applyBorder="1" applyAlignment="1">
      <alignment vertical="center"/>
    </xf>
    <xf numFmtId="0" fontId="24" fillId="5" borderId="0" xfId="0" applyFont="1" applyFill="1" applyBorder="1" applyAlignment="1">
      <alignment horizontal="left" vertical="center"/>
    </xf>
    <xf numFmtId="0" fontId="0" fillId="5" borderId="23" xfId="0" applyFont="1" applyFill="1" applyBorder="1"/>
    <xf numFmtId="0" fontId="20" fillId="5" borderId="0" xfId="0" applyFont="1" applyFill="1" applyBorder="1" applyAlignment="1">
      <alignment horizontal="right" vertical="center"/>
    </xf>
    <xf numFmtId="168" fontId="33" fillId="16" borderId="4" xfId="3" applyNumberFormat="1" applyFont="1" applyFill="1" applyBorder="1" applyAlignment="1">
      <alignment horizontal="center" vertical="center" wrapText="1"/>
    </xf>
    <xf numFmtId="168" fontId="6" fillId="10" borderId="4" xfId="3" applyNumberFormat="1" applyFont="1" applyFill="1" applyBorder="1" applyAlignment="1">
      <alignment horizontal="center" vertical="center" wrapText="1"/>
    </xf>
    <xf numFmtId="168" fontId="33" fillId="17" borderId="4" xfId="3" applyNumberFormat="1" applyFont="1" applyFill="1" applyBorder="1" applyAlignment="1">
      <alignment horizontal="center" vertical="center" wrapText="1"/>
    </xf>
    <xf numFmtId="168" fontId="6" fillId="7" borderId="4" xfId="3" applyNumberFormat="1" applyFont="1" applyFill="1" applyBorder="1" applyAlignment="1">
      <alignment horizontal="center" vertical="center" wrapText="1"/>
    </xf>
    <xf numFmtId="168" fontId="6" fillId="18" borderId="4" xfId="3" applyNumberFormat="1" applyFont="1" applyFill="1" applyBorder="1" applyAlignment="1">
      <alignment horizontal="center" vertical="center" wrapText="1"/>
    </xf>
    <xf numFmtId="168" fontId="6" fillId="19" borderId="4" xfId="3" applyNumberFormat="1" applyFont="1" applyFill="1" applyBorder="1" applyAlignment="1">
      <alignment horizontal="center" vertical="center" wrapText="1"/>
    </xf>
    <xf numFmtId="168" fontId="6" fillId="15" borderId="4" xfId="3" applyNumberFormat="1" applyFont="1" applyFill="1" applyBorder="1" applyAlignment="1">
      <alignment horizontal="center" vertical="center" wrapText="1"/>
    </xf>
    <xf numFmtId="168" fontId="6" fillId="20" borderId="81" xfId="3" applyNumberFormat="1" applyFont="1" applyFill="1" applyBorder="1" applyAlignment="1">
      <alignment horizontal="center" vertical="center" wrapText="1"/>
    </xf>
    <xf numFmtId="0" fontId="137" fillId="5" borderId="26" xfId="8" applyFont="1" applyFill="1" applyBorder="1" applyAlignment="1">
      <alignment horizontal="right" vertical="center"/>
    </xf>
    <xf numFmtId="0" fontId="138" fillId="5" borderId="0" xfId="0" applyFont="1" applyFill="1" applyBorder="1" applyAlignment="1">
      <alignment horizontal="left" vertical="center"/>
    </xf>
    <xf numFmtId="0" fontId="3" fillId="5" borderId="0" xfId="0" applyFont="1" applyFill="1" applyBorder="1" applyAlignment="1">
      <alignment horizontal="right" vertical="center"/>
    </xf>
    <xf numFmtId="2" fontId="15" fillId="24" borderId="0" xfId="5" applyNumberFormat="1" applyFont="1" applyFill="1" applyBorder="1" applyAlignment="1">
      <alignment horizontal="center" vertical="center"/>
    </xf>
    <xf numFmtId="2" fontId="15" fillId="24" borderId="31" xfId="5" applyNumberFormat="1" applyFont="1" applyFill="1" applyBorder="1" applyAlignment="1">
      <alignment horizontal="center" vertical="center"/>
    </xf>
    <xf numFmtId="0" fontId="134" fillId="5" borderId="0" xfId="0" applyFont="1" applyFill="1" applyBorder="1" applyAlignment="1">
      <alignment horizontal="left" vertical="center"/>
    </xf>
    <xf numFmtId="0" fontId="139" fillId="6" borderId="0" xfId="0" applyFont="1" applyFill="1" applyBorder="1" applyAlignment="1">
      <alignment horizontal="right" vertical="center"/>
    </xf>
    <xf numFmtId="1" fontId="140" fillId="6" borderId="0" xfId="0" applyNumberFormat="1" applyFont="1" applyFill="1" applyBorder="1" applyAlignment="1">
      <alignment horizontal="center" vertical="center"/>
    </xf>
    <xf numFmtId="0" fontId="140" fillId="6" borderId="0" xfId="0" applyFont="1" applyFill="1" applyBorder="1" applyAlignment="1">
      <alignment horizontal="center" vertical="center"/>
    </xf>
    <xf numFmtId="0" fontId="140" fillId="6" borderId="31" xfId="0" applyFont="1" applyFill="1" applyBorder="1" applyAlignment="1">
      <alignment horizontal="center" vertical="center"/>
    </xf>
    <xf numFmtId="0" fontId="3" fillId="5" borderId="31" xfId="0" applyFont="1" applyFill="1" applyBorder="1" applyAlignment="1">
      <alignment horizontal="right" vertical="center"/>
    </xf>
    <xf numFmtId="0" fontId="6" fillId="5" borderId="0" xfId="0" applyFont="1" applyFill="1" applyBorder="1" applyAlignment="1">
      <alignment horizontal="right" vertical="center"/>
    </xf>
    <xf numFmtId="2" fontId="6" fillId="5" borderId="24" xfId="5" applyNumberFormat="1" applyFont="1" applyFill="1" applyBorder="1" applyAlignment="1">
      <alignment horizontal="center" vertical="center"/>
    </xf>
    <xf numFmtId="2" fontId="6" fillId="5" borderId="25" xfId="5" applyNumberFormat="1" applyFont="1" applyFill="1" applyBorder="1" applyAlignment="1">
      <alignment horizontal="center" vertical="center"/>
    </xf>
    <xf numFmtId="0" fontId="25" fillId="5" borderId="0" xfId="0" applyFont="1" applyFill="1" applyBorder="1" applyAlignment="1">
      <alignment horizontal="left" vertical="center"/>
    </xf>
    <xf numFmtId="0" fontId="14" fillId="5" borderId="79" xfId="0" applyFont="1" applyFill="1" applyBorder="1" applyAlignment="1">
      <alignment horizontal="left" vertical="center"/>
    </xf>
    <xf numFmtId="0" fontId="14" fillId="5" borderId="39" xfId="0" applyFont="1" applyFill="1" applyBorder="1" applyAlignment="1">
      <alignment horizontal="left" vertical="center"/>
    </xf>
    <xf numFmtId="0" fontId="126" fillId="5" borderId="39" xfId="6" applyFont="1" applyFill="1" applyBorder="1" applyAlignment="1">
      <alignment vertical="center"/>
    </xf>
    <xf numFmtId="0" fontId="0" fillId="5" borderId="80" xfId="0" applyFont="1" applyFill="1" applyBorder="1"/>
    <xf numFmtId="0" fontId="3" fillId="0" borderId="0" xfId="0" applyFont="1" applyBorder="1" applyAlignment="1">
      <alignment vertical="center"/>
    </xf>
    <xf numFmtId="0" fontId="0" fillId="5" borderId="23" xfId="0" applyFill="1" applyBorder="1"/>
    <xf numFmtId="0" fontId="0" fillId="5" borderId="79" xfId="0" applyFont="1" applyFill="1" applyBorder="1"/>
    <xf numFmtId="0" fontId="136" fillId="5" borderId="39" xfId="0" applyFont="1" applyFill="1" applyBorder="1"/>
    <xf numFmtId="0" fontId="36" fillId="5" borderId="38" xfId="3" applyFont="1" applyFill="1" applyBorder="1" applyAlignment="1">
      <alignment horizontal="center" vertical="center"/>
    </xf>
    <xf numFmtId="0" fontId="36" fillId="5" borderId="78" xfId="3" applyFont="1" applyFill="1" applyBorder="1" applyAlignment="1">
      <alignment horizontal="center" vertical="center"/>
    </xf>
    <xf numFmtId="0" fontId="15" fillId="5" borderId="26" xfId="0" applyFont="1" applyFill="1" applyBorder="1" applyAlignment="1">
      <alignment horizontal="left" vertical="center"/>
    </xf>
    <xf numFmtId="0" fontId="0" fillId="5" borderId="18" xfId="0" applyFill="1" applyBorder="1"/>
    <xf numFmtId="0" fontId="138" fillId="5" borderId="0" xfId="0" applyFont="1" applyFill="1" applyBorder="1" applyAlignment="1">
      <alignment vertical="center"/>
    </xf>
    <xf numFmtId="0" fontId="135" fillId="5" borderId="39" xfId="0" applyFont="1" applyFill="1" applyBorder="1" applyAlignment="1">
      <alignment horizontal="left" vertical="center"/>
    </xf>
    <xf numFmtId="0" fontId="135" fillId="5" borderId="80" xfId="0" applyFont="1" applyFill="1" applyBorder="1" applyAlignment="1">
      <alignment horizontal="left" vertical="center"/>
    </xf>
    <xf numFmtId="0" fontId="138" fillId="5" borderId="38" xfId="0" applyFont="1" applyFill="1" applyBorder="1" applyAlignment="1">
      <alignment horizontal="left" vertical="center"/>
    </xf>
    <xf numFmtId="0" fontId="138" fillId="5" borderId="31" xfId="0" applyFont="1" applyFill="1" applyBorder="1" applyAlignment="1">
      <alignment horizontal="left" vertical="center"/>
    </xf>
    <xf numFmtId="0" fontId="138" fillId="5" borderId="78" xfId="0" applyFont="1" applyFill="1" applyBorder="1" applyAlignment="1">
      <alignment horizontal="left" vertical="center"/>
    </xf>
    <xf numFmtId="0" fontId="0" fillId="5" borderId="77" xfId="0" applyFont="1" applyFill="1" applyBorder="1"/>
    <xf numFmtId="0" fontId="126" fillId="5" borderId="38" xfId="6" applyFont="1" applyFill="1" applyBorder="1" applyAlignment="1">
      <alignment vertical="center"/>
    </xf>
    <xf numFmtId="0" fontId="0" fillId="5" borderId="78" xfId="0" applyFont="1" applyFill="1" applyBorder="1"/>
    <xf numFmtId="0" fontId="0" fillId="5" borderId="39" xfId="0" applyFill="1" applyBorder="1"/>
    <xf numFmtId="0" fontId="0" fillId="5" borderId="80" xfId="0" applyFill="1" applyBorder="1"/>
    <xf numFmtId="0" fontId="132" fillId="5" borderId="0" xfId="0" applyFont="1" applyFill="1" applyBorder="1"/>
    <xf numFmtId="1" fontId="55" fillId="4" borderId="0" xfId="5" applyNumberFormat="1" applyFont="1" applyFill="1" applyBorder="1" applyAlignment="1">
      <alignment horizontal="center" vertical="center"/>
    </xf>
    <xf numFmtId="0" fontId="140" fillId="5" borderId="0" xfId="0" applyFont="1" applyFill="1" applyBorder="1" applyAlignment="1">
      <alignment horizontal="center" vertical="center"/>
    </xf>
    <xf numFmtId="1" fontId="138" fillId="6" borderId="0" xfId="5" applyNumberFormat="1" applyFont="1" applyFill="1" applyBorder="1" applyAlignment="1">
      <alignment horizontal="center" vertical="center"/>
    </xf>
    <xf numFmtId="2" fontId="141" fillId="6" borderId="0" xfId="5" applyNumberFormat="1" applyFont="1" applyFill="1" applyBorder="1" applyAlignment="1">
      <alignment horizontal="center" vertical="center"/>
    </xf>
    <xf numFmtId="2" fontId="141" fillId="6" borderId="31" xfId="5" applyNumberFormat="1" applyFont="1" applyFill="1" applyBorder="1" applyAlignment="1">
      <alignment horizontal="center" vertical="center"/>
    </xf>
    <xf numFmtId="2" fontId="20" fillId="5" borderId="0" xfId="5" applyNumberFormat="1" applyFont="1" applyFill="1" applyBorder="1" applyAlignment="1">
      <alignment horizontal="center" vertical="center"/>
    </xf>
    <xf numFmtId="2" fontId="20" fillId="5" borderId="31" xfId="5" applyNumberFormat="1" applyFont="1" applyFill="1" applyBorder="1" applyAlignment="1">
      <alignment horizontal="center" vertical="center"/>
    </xf>
    <xf numFmtId="166" fontId="5" fillId="14" borderId="0" xfId="3" applyNumberFormat="1" applyFont="1" applyFill="1" applyBorder="1" applyAlignment="1">
      <alignment horizontal="centerContinuous" vertical="center" wrapText="1"/>
    </xf>
    <xf numFmtId="166" fontId="5" fillId="14" borderId="31" xfId="3" applyNumberFormat="1" applyFont="1" applyFill="1" applyBorder="1" applyAlignment="1">
      <alignment horizontal="centerContinuous" vertical="center" wrapText="1"/>
    </xf>
    <xf numFmtId="2" fontId="110" fillId="6" borderId="24" xfId="5" applyNumberFormat="1" applyFont="1" applyFill="1" applyBorder="1" applyAlignment="1">
      <alignment horizontal="center" vertical="center"/>
    </xf>
    <xf numFmtId="2" fontId="110" fillId="6" borderId="25" xfId="5" applyNumberFormat="1" applyFont="1" applyFill="1" applyBorder="1" applyAlignment="1">
      <alignment horizontal="center" vertical="center"/>
    </xf>
    <xf numFmtId="0" fontId="129" fillId="0" borderId="0" xfId="0" applyFont="1" applyBorder="1" applyAlignment="1">
      <alignment horizontal="center"/>
    </xf>
    <xf numFmtId="0" fontId="129" fillId="0" borderId="31" xfId="0" applyFont="1" applyBorder="1" applyAlignment="1">
      <alignment horizontal="center"/>
    </xf>
    <xf numFmtId="0" fontId="130" fillId="5" borderId="26" xfId="0" applyFont="1" applyFill="1" applyBorder="1"/>
    <xf numFmtId="0" fontId="138" fillId="5" borderId="26" xfId="0" applyFont="1" applyFill="1" applyBorder="1" applyAlignment="1">
      <alignment horizontal="left" vertical="center"/>
    </xf>
    <xf numFmtId="0" fontId="142" fillId="5" borderId="0" xfId="0" applyFont="1" applyFill="1" applyBorder="1" applyAlignment="1">
      <alignment vertical="center"/>
    </xf>
    <xf numFmtId="2" fontId="6" fillId="5" borderId="0" xfId="0" applyNumberFormat="1" applyFont="1" applyFill="1" applyBorder="1" applyAlignment="1">
      <alignment horizontal="right" vertical="center"/>
    </xf>
    <xf numFmtId="1" fontId="6" fillId="5" borderId="0" xfId="0" applyNumberFormat="1" applyFont="1" applyFill="1" applyBorder="1" applyAlignment="1">
      <alignment horizontal="center" vertical="center"/>
    </xf>
    <xf numFmtId="0" fontId="142" fillId="5" borderId="26" xfId="0" applyFont="1" applyFill="1" applyBorder="1" applyAlignment="1">
      <alignment vertical="center"/>
    </xf>
    <xf numFmtId="0" fontId="0" fillId="5" borderId="0" xfId="0" applyFont="1" applyFill="1" applyBorder="1" applyAlignment="1"/>
    <xf numFmtId="0" fontId="17" fillId="5" borderId="26" xfId="4" applyFont="1" applyFill="1" applyBorder="1" applyAlignment="1">
      <alignment vertical="center"/>
    </xf>
    <xf numFmtId="0" fontId="17" fillId="5" borderId="0" xfId="4" applyFont="1" applyFill="1" applyBorder="1" applyAlignment="1">
      <alignment vertical="center"/>
    </xf>
    <xf numFmtId="0" fontId="20" fillId="5" borderId="26" xfId="4" applyFont="1" applyFill="1" applyBorder="1" applyAlignment="1">
      <alignment vertical="center"/>
    </xf>
    <xf numFmtId="0" fontId="55" fillId="39" borderId="26" xfId="0" applyFont="1" applyFill="1" applyBorder="1" applyAlignment="1">
      <alignment horizontal="right" vertical="center"/>
    </xf>
    <xf numFmtId="0" fontId="143" fillId="6" borderId="0" xfId="7" applyFont="1" applyFill="1" applyBorder="1" applyAlignment="1">
      <alignment vertical="center"/>
    </xf>
    <xf numFmtId="0" fontId="54" fillId="39" borderId="26" xfId="0" applyFont="1" applyFill="1" applyBorder="1" applyAlignment="1">
      <alignment horizontal="right" vertical="center"/>
    </xf>
    <xf numFmtId="0" fontId="143" fillId="6" borderId="0" xfId="7" applyFont="1" applyFill="1" applyBorder="1" applyAlignment="1">
      <alignment horizontal="left" vertical="center"/>
    </xf>
    <xf numFmtId="0" fontId="143" fillId="5" borderId="0" xfId="7" applyFont="1" applyFill="1" applyBorder="1" applyAlignment="1">
      <alignment vertical="center"/>
    </xf>
    <xf numFmtId="0" fontId="0" fillId="42" borderId="1" xfId="0" applyFont="1" applyFill="1" applyBorder="1"/>
    <xf numFmtId="0" fontId="126" fillId="42" borderId="24" xfId="6" applyFont="1" applyFill="1" applyBorder="1" applyAlignment="1">
      <alignment vertical="center"/>
    </xf>
    <xf numFmtId="0" fontId="132" fillId="42" borderId="24" xfId="0" applyFont="1" applyFill="1" applyBorder="1"/>
    <xf numFmtId="0" fontId="0" fillId="42" borderId="24" xfId="0" applyFont="1" applyFill="1" applyBorder="1"/>
    <xf numFmtId="0" fontId="0" fillId="42" borderId="25" xfId="0" applyFont="1" applyFill="1" applyBorder="1"/>
    <xf numFmtId="0" fontId="6" fillId="5" borderId="26" xfId="3" applyFont="1" applyFill="1" applyBorder="1" applyAlignment="1">
      <alignment horizontal="center" vertical="center"/>
    </xf>
    <xf numFmtId="0" fontId="6" fillId="5" borderId="0" xfId="3" applyFont="1" applyFill="1" applyBorder="1" applyAlignment="1">
      <alignment horizontal="center" vertical="center"/>
    </xf>
    <xf numFmtId="0" fontId="4" fillId="5" borderId="0" xfId="8" applyFont="1" applyFill="1"/>
    <xf numFmtId="0" fontId="1" fillId="42" borderId="0" xfId="8" applyFill="1"/>
    <xf numFmtId="0" fontId="8" fillId="42" borderId="0" xfId="1" applyFill="1" applyProtection="1">
      <protection hidden="1"/>
    </xf>
    <xf numFmtId="0" fontId="144" fillId="42" borderId="0" xfId="1" applyFont="1" applyFill="1" applyAlignment="1" applyProtection="1">
      <alignment vertical="center"/>
      <protection hidden="1"/>
    </xf>
    <xf numFmtId="0" fontId="6" fillId="5" borderId="0" xfId="8" applyFont="1" applyFill="1" applyBorder="1" applyAlignment="1">
      <alignment horizontal="center"/>
    </xf>
    <xf numFmtId="0" fontId="6" fillId="0" borderId="0" xfId="8" applyFont="1" applyBorder="1" applyAlignment="1">
      <alignment horizontal="center"/>
    </xf>
    <xf numFmtId="0" fontId="7" fillId="5" borderId="0" xfId="8" applyFont="1" applyFill="1" applyBorder="1" applyAlignment="1">
      <alignment vertical="center"/>
    </xf>
    <xf numFmtId="0" fontId="7" fillId="5" borderId="0" xfId="0" applyFont="1" applyFill="1" applyBorder="1"/>
    <xf numFmtId="0" fontId="47" fillId="5" borderId="0" xfId="0" applyFont="1" applyFill="1" applyBorder="1"/>
    <xf numFmtId="0" fontId="4" fillId="5" borderId="0" xfId="0" applyFont="1" applyFill="1"/>
    <xf numFmtId="0" fontId="4" fillId="5" borderId="0" xfId="0" applyFont="1" applyFill="1" applyBorder="1" applyAlignment="1">
      <alignment vertical="center"/>
    </xf>
    <xf numFmtId="0" fontId="7" fillId="5" borderId="0" xfId="0" applyFont="1" applyFill="1" applyBorder="1" applyAlignment="1">
      <alignment horizontal="right" vertical="center"/>
    </xf>
    <xf numFmtId="0" fontId="146" fillId="43" borderId="0" xfId="1" applyFont="1" applyFill="1" applyBorder="1" applyAlignment="1" applyProtection="1">
      <alignment horizontal="center" vertical="center"/>
      <protection hidden="1"/>
    </xf>
    <xf numFmtId="0" fontId="115" fillId="0" borderId="0" xfId="0" applyFont="1" applyAlignment="1">
      <alignment vertical="center"/>
    </xf>
    <xf numFmtId="0" fontId="7" fillId="11" borderId="0" xfId="0" applyFont="1" applyFill="1" applyBorder="1" applyAlignment="1">
      <alignment horizontal="center" vertical="center"/>
    </xf>
    <xf numFmtId="0" fontId="47" fillId="5" borderId="0" xfId="8" applyFont="1" applyFill="1" applyAlignment="1">
      <alignment vertical="center"/>
    </xf>
    <xf numFmtId="0" fontId="5" fillId="0" borderId="0" xfId="7" applyFont="1" applyAlignment="1">
      <alignment horizontal="left" vertical="center"/>
    </xf>
    <xf numFmtId="0" fontId="118" fillId="0" borderId="0" xfId="7" applyFont="1" applyAlignment="1">
      <alignment horizontal="left" vertical="center"/>
    </xf>
    <xf numFmtId="0" fontId="8" fillId="5" borderId="0" xfId="1" applyFill="1" applyBorder="1" applyAlignment="1">
      <alignment horizontal="center" vertical="center" wrapText="1"/>
    </xf>
    <xf numFmtId="0" fontId="0" fillId="5" borderId="24" xfId="0" applyFill="1" applyBorder="1"/>
    <xf numFmtId="1" fontId="144" fillId="5" borderId="0" xfId="3" applyNumberFormat="1" applyFont="1" applyFill="1" applyBorder="1" applyAlignment="1" applyProtection="1">
      <alignment horizontal="left" vertical="center"/>
      <protection locked="0"/>
    </xf>
    <xf numFmtId="0" fontId="28" fillId="5" borderId="0" xfId="3" applyNumberFormat="1" applyFont="1" applyFill="1" applyBorder="1" applyAlignment="1">
      <alignment horizontal="center" vertical="center"/>
    </xf>
    <xf numFmtId="0" fontId="28" fillId="5" borderId="0" xfId="3" applyNumberFormat="1" applyFont="1" applyFill="1" applyBorder="1" applyAlignment="1">
      <alignment horizontal="centerContinuous" vertical="center"/>
    </xf>
    <xf numFmtId="0" fontId="28" fillId="5" borderId="0" xfId="3" applyNumberFormat="1" applyFont="1" applyFill="1" applyBorder="1" applyAlignment="1">
      <alignment horizontal="left" vertical="center"/>
    </xf>
    <xf numFmtId="0" fontId="0" fillId="8" borderId="71" xfId="0" applyFill="1" applyBorder="1"/>
    <xf numFmtId="0" fontId="0" fillId="0" borderId="27" xfId="0" applyBorder="1"/>
    <xf numFmtId="0" fontId="0" fillId="0" borderId="27" xfId="0" applyFill="1" applyBorder="1"/>
    <xf numFmtId="0" fontId="0" fillId="5" borderId="29" xfId="0" applyFill="1" applyBorder="1"/>
    <xf numFmtId="0" fontId="0" fillId="5" borderId="27" xfId="0" applyFill="1" applyBorder="1"/>
    <xf numFmtId="0" fontId="0" fillId="5" borderId="28" xfId="0" applyFill="1" applyBorder="1"/>
    <xf numFmtId="0" fontId="0" fillId="8" borderId="26" xfId="0" applyFill="1" applyBorder="1"/>
    <xf numFmtId="2" fontId="8" fillId="8" borderId="69" xfId="3" applyNumberFormat="1" applyFont="1" applyFill="1" applyBorder="1" applyAlignment="1">
      <alignment horizontal="centerContinuous" vertical="center" wrapText="1"/>
    </xf>
    <xf numFmtId="0" fontId="0" fillId="5" borderId="33" xfId="0" applyFill="1" applyBorder="1"/>
    <xf numFmtId="0" fontId="8" fillId="0" borderId="2" xfId="3" applyFont="1" applyFill="1" applyBorder="1" applyAlignment="1">
      <alignment horizontal="centerContinuous" vertical="center" wrapText="1"/>
    </xf>
    <xf numFmtId="0" fontId="8" fillId="0" borderId="82" xfId="3" applyFont="1" applyFill="1" applyBorder="1" applyAlignment="1">
      <alignment horizontal="center" vertical="center" wrapText="1"/>
    </xf>
    <xf numFmtId="0" fontId="8" fillId="0" borderId="19" xfId="3" applyFont="1" applyFill="1" applyBorder="1" applyAlignment="1">
      <alignment horizontal="center" vertical="center" wrapText="1"/>
    </xf>
    <xf numFmtId="0" fontId="8" fillId="0" borderId="83" xfId="3" applyFont="1" applyFill="1" applyBorder="1" applyAlignment="1">
      <alignment horizontal="center" vertical="center"/>
    </xf>
    <xf numFmtId="0" fontId="8" fillId="0" borderId="15" xfId="3" applyFont="1" applyFill="1" applyBorder="1" applyAlignment="1">
      <alignment horizontal="center" vertical="center"/>
    </xf>
    <xf numFmtId="0" fontId="8" fillId="5" borderId="0" xfId="3" applyFont="1" applyFill="1" applyBorder="1" applyAlignment="1">
      <alignment horizontal="center" vertical="center"/>
    </xf>
    <xf numFmtId="0" fontId="8" fillId="8" borderId="10" xfId="3" applyFont="1" applyFill="1" applyBorder="1" applyAlignment="1">
      <alignment horizontal="center" vertical="center" wrapText="1"/>
    </xf>
    <xf numFmtId="2" fontId="8" fillId="8" borderId="84" xfId="3" applyNumberFormat="1" applyFont="1" applyFill="1" applyBorder="1" applyAlignment="1">
      <alignment horizontal="centerContinuous" vertical="center" wrapText="1"/>
    </xf>
    <xf numFmtId="1" fontId="148" fillId="13" borderId="85" xfId="3" applyNumberFormat="1" applyFont="1" applyFill="1" applyBorder="1" applyAlignment="1">
      <alignment horizontal="center" vertical="center" wrapText="1"/>
    </xf>
    <xf numFmtId="2" fontId="150" fillId="8" borderId="60" xfId="3" applyNumberFormat="1" applyFont="1" applyFill="1" applyBorder="1" applyAlignment="1">
      <alignment horizontal="center" vertical="center" wrapText="1"/>
    </xf>
    <xf numFmtId="2" fontId="150" fillId="8" borderId="8" xfId="3" applyNumberFormat="1" applyFont="1" applyFill="1" applyBorder="1" applyAlignment="1">
      <alignment horizontal="center" vertical="center" wrapText="1"/>
    </xf>
    <xf numFmtId="0" fontId="8" fillId="5" borderId="0" xfId="3" applyFont="1" applyFill="1" applyBorder="1" applyAlignment="1">
      <alignment horizontal="left" vertical="center"/>
    </xf>
    <xf numFmtId="0" fontId="30" fillId="5" borderId="0" xfId="3" applyFont="1" applyFill="1" applyBorder="1" applyAlignment="1">
      <alignment horizontal="left" vertical="center"/>
    </xf>
    <xf numFmtId="0" fontId="0" fillId="8" borderId="33" xfId="0" applyFill="1" applyBorder="1"/>
    <xf numFmtId="0" fontId="0" fillId="3" borderId="0" xfId="0" applyFill="1" applyBorder="1" applyAlignment="1">
      <alignment horizontal="center"/>
    </xf>
    <xf numFmtId="2" fontId="8" fillId="6" borderId="0" xfId="3" applyNumberFormat="1" applyFont="1" applyFill="1" applyBorder="1" applyAlignment="1">
      <alignment horizontal="centerContinuous" vertical="center" wrapText="1"/>
    </xf>
    <xf numFmtId="1" fontId="8" fillId="0" borderId="59" xfId="3" applyNumberFormat="1" applyFont="1" applyFill="1" applyBorder="1" applyAlignment="1">
      <alignment horizontal="center" vertical="center" wrapText="1"/>
    </xf>
    <xf numFmtId="2" fontId="8" fillId="0" borderId="70" xfId="3" applyNumberFormat="1" applyFont="1" applyFill="1" applyBorder="1" applyAlignment="1">
      <alignment horizontal="center" vertical="center" wrapText="1"/>
    </xf>
    <xf numFmtId="166" fontId="8" fillId="14" borderId="67" xfId="3" applyNumberFormat="1" applyFont="1" applyFill="1" applyBorder="1" applyAlignment="1">
      <alignment horizontal="centerContinuous" vertical="center" wrapText="1"/>
    </xf>
    <xf numFmtId="166" fontId="8" fillId="14" borderId="70" xfId="3" applyNumberFormat="1" applyFont="1" applyFill="1" applyBorder="1" applyAlignment="1">
      <alignment horizontal="centerContinuous" vertical="center" wrapText="1"/>
    </xf>
    <xf numFmtId="2" fontId="0" fillId="3" borderId="0" xfId="0" applyNumberFormat="1" applyFill="1" applyBorder="1" applyAlignment="1">
      <alignment horizontal="center"/>
    </xf>
    <xf numFmtId="0" fontId="0" fillId="8" borderId="0" xfId="0" applyFill="1" applyBorder="1"/>
    <xf numFmtId="1" fontId="144" fillId="8" borderId="0" xfId="3" applyNumberFormat="1" applyFont="1" applyFill="1" applyBorder="1" applyAlignment="1" applyProtection="1">
      <alignment horizontal="left" vertical="center"/>
      <protection locked="0"/>
    </xf>
    <xf numFmtId="2" fontId="8" fillId="5" borderId="0" xfId="3" applyNumberFormat="1" applyFont="1" applyFill="1" applyBorder="1" applyAlignment="1">
      <alignment horizontal="centerContinuous" vertical="center" wrapText="1"/>
    </xf>
    <xf numFmtId="0" fontId="29" fillId="8" borderId="0" xfId="3" applyNumberFormat="1" applyFont="1" applyFill="1" applyBorder="1" applyAlignment="1" applyProtection="1">
      <alignment horizontal="center" vertical="center" wrapText="1"/>
      <protection locked="0"/>
    </xf>
    <xf numFmtId="0" fontId="28" fillId="8" borderId="0" xfId="3" applyNumberFormat="1" applyFont="1" applyFill="1" applyBorder="1" applyAlignment="1">
      <alignment horizontal="center" vertical="center"/>
    </xf>
    <xf numFmtId="0" fontId="151" fillId="5" borderId="0" xfId="0" applyFont="1" applyFill="1" applyBorder="1"/>
    <xf numFmtId="0" fontId="28" fillId="8" borderId="0" xfId="3" applyNumberFormat="1" applyFont="1" applyFill="1" applyBorder="1" applyAlignment="1">
      <alignment horizontal="centerContinuous" vertical="center"/>
    </xf>
    <xf numFmtId="0" fontId="28" fillId="8" borderId="0" xfId="3" applyNumberFormat="1" applyFont="1" applyFill="1" applyBorder="1" applyAlignment="1">
      <alignment horizontal="left" vertical="center"/>
    </xf>
    <xf numFmtId="165" fontId="145" fillId="5" borderId="0" xfId="0" applyNumberFormat="1" applyFont="1" applyFill="1" applyBorder="1" applyAlignment="1">
      <alignment horizontal="left"/>
    </xf>
    <xf numFmtId="0" fontId="103" fillId="5" borderId="0" xfId="15" applyFont="1" applyFill="1" applyBorder="1" applyAlignment="1" applyProtection="1"/>
    <xf numFmtId="0" fontId="0" fillId="8" borderId="1" xfId="0" applyFill="1" applyBorder="1"/>
    <xf numFmtId="0" fontId="0" fillId="8" borderId="24" xfId="0" applyFill="1" applyBorder="1"/>
    <xf numFmtId="0" fontId="0" fillId="0" borderId="24" xfId="0" applyFill="1" applyBorder="1"/>
    <xf numFmtId="0" fontId="0" fillId="5" borderId="21" xfId="0" applyFill="1" applyBorder="1"/>
    <xf numFmtId="0" fontId="0" fillId="5" borderId="25" xfId="0" applyFill="1" applyBorder="1"/>
    <xf numFmtId="0" fontId="31" fillId="5" borderId="0" xfId="3" applyFont="1" applyFill="1" applyBorder="1" applyAlignment="1">
      <alignment horizontal="centerContinuous" vertical="center"/>
    </xf>
    <xf numFmtId="0" fontId="0" fillId="5" borderId="0" xfId="0" applyFill="1" applyAlignment="1">
      <alignment horizontal="centerContinuous" wrapText="1"/>
    </xf>
    <xf numFmtId="0" fontId="0" fillId="0" borderId="0" xfId="0" applyAlignment="1">
      <alignment horizontal="centerContinuous" wrapText="1"/>
    </xf>
    <xf numFmtId="0" fontId="31" fillId="5" borderId="0" xfId="3" applyFont="1" applyFill="1" applyBorder="1" applyAlignment="1">
      <alignment horizontal="centerContinuous" vertical="center" wrapText="1"/>
    </xf>
    <xf numFmtId="0" fontId="152" fillId="5" borderId="0" xfId="20" applyFont="1" applyFill="1" applyBorder="1" applyAlignment="1">
      <alignment horizontal="left"/>
    </xf>
    <xf numFmtId="0" fontId="154" fillId="8" borderId="74" xfId="3" applyFont="1" applyFill="1" applyBorder="1" applyAlignment="1">
      <alignment horizontal="centerContinuous" vertical="center"/>
    </xf>
    <xf numFmtId="2" fontId="155" fillId="8" borderId="74" xfId="3" applyNumberFormat="1" applyFont="1" applyFill="1" applyBorder="1" applyAlignment="1">
      <alignment horizontal="centerContinuous" vertical="center" wrapText="1"/>
    </xf>
    <xf numFmtId="0" fontId="154" fillId="0" borderId="0" xfId="3" applyFont="1" applyFill="1" applyBorder="1" applyAlignment="1">
      <alignment horizontal="centerContinuous" vertical="center" wrapText="1"/>
    </xf>
    <xf numFmtId="0" fontId="155" fillId="0" borderId="0" xfId="3" applyFont="1" applyFill="1" applyBorder="1" applyAlignment="1">
      <alignment horizontal="centerContinuous" vertical="center" wrapText="1"/>
    </xf>
    <xf numFmtId="2" fontId="156" fillId="24" borderId="60" xfId="3" applyNumberFormat="1" applyFont="1" applyFill="1" applyBorder="1" applyAlignment="1">
      <alignment horizontal="center" vertical="center" wrapText="1"/>
    </xf>
    <xf numFmtId="0" fontId="132" fillId="0" borderId="0" xfId="0" applyFont="1" applyBorder="1"/>
    <xf numFmtId="2" fontId="12" fillId="0" borderId="60" xfId="0" applyNumberFormat="1" applyFont="1" applyBorder="1" applyAlignment="1">
      <alignment horizontal="center" vertical="center"/>
    </xf>
    <xf numFmtId="2" fontId="12" fillId="0" borderId="11" xfId="0" applyNumberFormat="1" applyFont="1" applyBorder="1" applyAlignment="1">
      <alignment horizontal="center" vertical="center"/>
    </xf>
    <xf numFmtId="2" fontId="156" fillId="24" borderId="68" xfId="3" applyNumberFormat="1" applyFont="1" applyFill="1" applyBorder="1" applyAlignment="1" applyProtection="1">
      <alignment horizontal="center" vertical="center" wrapText="1"/>
      <protection locked="0"/>
    </xf>
    <xf numFmtId="2" fontId="0" fillId="6" borderId="0" xfId="0" applyNumberFormat="1" applyFill="1" applyBorder="1" applyAlignment="1">
      <alignment horizontal="center"/>
    </xf>
    <xf numFmtId="0" fontId="157" fillId="8" borderId="0" xfId="3" applyNumberFormat="1" applyFont="1" applyFill="1" applyBorder="1" applyAlignment="1" applyProtection="1">
      <alignment horizontal="left" vertical="center"/>
      <protection locked="0"/>
    </xf>
    <xf numFmtId="0" fontId="152" fillId="8" borderId="0" xfId="20" applyFont="1" applyFill="1" applyBorder="1" applyAlignment="1">
      <alignment horizontal="left"/>
    </xf>
    <xf numFmtId="0" fontId="153" fillId="8" borderId="0" xfId="20" applyFont="1" applyFill="1" applyBorder="1" applyAlignment="1">
      <alignment horizontal="centerContinuous" vertical="top"/>
    </xf>
    <xf numFmtId="0" fontId="147" fillId="8" borderId="0" xfId="0" applyFont="1" applyFill="1" applyBorder="1"/>
    <xf numFmtId="0" fontId="140" fillId="44" borderId="0" xfId="0" applyFont="1" applyFill="1" applyBorder="1" applyAlignment="1">
      <alignment horizontal="center" vertical="center"/>
    </xf>
    <xf numFmtId="0" fontId="25" fillId="5" borderId="0" xfId="0" applyFont="1" applyFill="1" applyBorder="1" applyAlignment="1">
      <alignment horizontal="right" vertical="center"/>
    </xf>
    <xf numFmtId="1" fontId="20" fillId="6" borderId="0" xfId="5" applyNumberFormat="1" applyFont="1" applyFill="1" applyBorder="1" applyAlignment="1">
      <alignment horizontal="center" vertical="center"/>
    </xf>
    <xf numFmtId="0" fontId="10" fillId="5" borderId="0" xfId="0" applyFont="1" applyFill="1" applyBorder="1"/>
    <xf numFmtId="0" fontId="25" fillId="6" borderId="0" xfId="0" applyFont="1" applyFill="1" applyBorder="1" applyAlignment="1">
      <alignment horizontal="right" vertical="center"/>
    </xf>
    <xf numFmtId="1" fontId="25" fillId="6" borderId="0" xfId="0" applyNumberFormat="1" applyFont="1" applyFill="1" applyBorder="1" applyAlignment="1">
      <alignment horizontal="center" vertical="center"/>
    </xf>
    <xf numFmtId="0" fontId="94" fillId="37" borderId="0" xfId="1" applyFont="1" applyFill="1" applyAlignment="1">
      <alignment horizontal="right" vertical="center"/>
    </xf>
    <xf numFmtId="0" fontId="105" fillId="5" borderId="0" xfId="7" applyFont="1" applyFill="1" applyAlignment="1">
      <alignment horizontal="center" vertical="center"/>
    </xf>
    <xf numFmtId="0" fontId="104" fillId="37" borderId="0" xfId="1" applyFont="1" applyFill="1" applyBorder="1" applyAlignment="1">
      <alignment horizontal="center" vertical="center"/>
    </xf>
    <xf numFmtId="0" fontId="95" fillId="37" borderId="0" xfId="1" applyFont="1" applyFill="1" applyAlignment="1">
      <alignment horizontal="left" vertical="center" wrapText="1"/>
    </xf>
    <xf numFmtId="0" fontId="91" fillId="4" borderId="15" xfId="3" applyFont="1" applyFill="1" applyBorder="1" applyAlignment="1">
      <alignment horizontal="center" vertical="center"/>
    </xf>
    <xf numFmtId="0" fontId="91" fillId="4" borderId="0" xfId="3" applyFont="1" applyFill="1" applyBorder="1" applyAlignment="1">
      <alignment horizontal="center" vertical="center"/>
    </xf>
    <xf numFmtId="0" fontId="37" fillId="3" borderId="15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71" fillId="21" borderId="38" xfId="3" applyFont="1" applyFill="1" applyBorder="1" applyAlignment="1">
      <alignment horizontal="center" vertical="center"/>
    </xf>
    <xf numFmtId="0" fontId="21" fillId="5" borderId="36" xfId="8" applyFont="1" applyFill="1" applyBorder="1" applyAlignment="1">
      <alignment horizontal="center" vertical="center" wrapText="1"/>
    </xf>
    <xf numFmtId="0" fontId="21" fillId="5" borderId="22" xfId="8" applyFont="1" applyFill="1" applyBorder="1" applyAlignment="1">
      <alignment horizontal="center" vertical="center" wrapText="1"/>
    </xf>
    <xf numFmtId="0" fontId="21" fillId="5" borderId="32" xfId="8" applyFont="1" applyFill="1" applyBorder="1" applyAlignment="1">
      <alignment horizontal="center" vertical="center" wrapText="1"/>
    </xf>
    <xf numFmtId="0" fontId="21" fillId="5" borderId="33" xfId="8" applyFont="1" applyFill="1" applyBorder="1" applyAlignment="1">
      <alignment horizontal="center" vertical="center" wrapText="1"/>
    </xf>
    <xf numFmtId="0" fontId="21" fillId="5" borderId="0" xfId="8" applyFont="1" applyFill="1" applyBorder="1" applyAlignment="1">
      <alignment horizontal="center" vertical="center" wrapText="1"/>
    </xf>
    <xf numFmtId="0" fontId="21" fillId="5" borderId="2" xfId="8" applyFont="1" applyFill="1" applyBorder="1" applyAlignment="1">
      <alignment horizontal="center" vertical="center" wrapText="1"/>
    </xf>
    <xf numFmtId="0" fontId="21" fillId="5" borderId="34" xfId="8" applyFont="1" applyFill="1" applyBorder="1" applyAlignment="1">
      <alignment horizontal="center" vertical="center" wrapText="1"/>
    </xf>
    <xf numFmtId="0" fontId="21" fillId="5" borderId="23" xfId="8" applyFont="1" applyFill="1" applyBorder="1" applyAlignment="1">
      <alignment horizontal="center" vertical="center" wrapText="1"/>
    </xf>
    <xf numFmtId="0" fontId="21" fillId="5" borderId="35" xfId="8" applyFont="1" applyFill="1" applyBorder="1" applyAlignment="1">
      <alignment horizontal="center" vertical="center" wrapText="1"/>
    </xf>
    <xf numFmtId="0" fontId="65" fillId="0" borderId="36" xfId="3" applyFont="1" applyFill="1" applyBorder="1" applyAlignment="1">
      <alignment horizontal="center" vertical="center"/>
    </xf>
    <xf numFmtId="0" fontId="65" fillId="0" borderId="22" xfId="3" applyFont="1" applyFill="1" applyBorder="1" applyAlignment="1">
      <alignment horizontal="center" vertical="center"/>
    </xf>
    <xf numFmtId="0" fontId="65" fillId="0" borderId="32" xfId="3" applyFont="1" applyFill="1" applyBorder="1" applyAlignment="1">
      <alignment horizontal="center" vertical="center"/>
    </xf>
    <xf numFmtId="0" fontId="45" fillId="22" borderId="15" xfId="3" applyFont="1" applyFill="1" applyBorder="1" applyAlignment="1">
      <alignment horizontal="center" vertical="center"/>
    </xf>
    <xf numFmtId="0" fontId="45" fillId="22" borderId="0" xfId="3" applyFont="1" applyFill="1" applyBorder="1" applyAlignment="1">
      <alignment horizontal="center" vertical="center"/>
    </xf>
    <xf numFmtId="1" fontId="66" fillId="2" borderId="0" xfId="5" applyNumberFormat="1" applyFont="1" applyFill="1" applyBorder="1" applyAlignment="1">
      <alignment horizontal="center" vertical="center"/>
    </xf>
    <xf numFmtId="1" fontId="38" fillId="5" borderId="0" xfId="2" applyNumberFormat="1" applyFont="1" applyFill="1" applyBorder="1" applyAlignment="1">
      <alignment horizontal="left" vertical="center" wrapText="1"/>
    </xf>
    <xf numFmtId="0" fontId="55" fillId="31" borderId="33" xfId="3" applyFont="1" applyFill="1" applyBorder="1" applyAlignment="1">
      <alignment horizontal="center" vertical="center" wrapText="1"/>
    </xf>
    <xf numFmtId="0" fontId="55" fillId="31" borderId="9" xfId="3" applyFont="1" applyFill="1" applyBorder="1" applyAlignment="1">
      <alignment horizontal="center" vertical="center" wrapText="1"/>
    </xf>
    <xf numFmtId="0" fontId="6" fillId="23" borderId="0" xfId="3" applyFont="1" applyFill="1" applyBorder="1" applyAlignment="1">
      <alignment horizontal="center" vertical="center" wrapText="1"/>
    </xf>
    <xf numFmtId="0" fontId="6" fillId="23" borderId="60" xfId="3" applyFont="1" applyFill="1" applyBorder="1" applyAlignment="1">
      <alignment horizontal="center" vertical="center" wrapText="1"/>
    </xf>
    <xf numFmtId="0" fontId="55" fillId="26" borderId="0" xfId="3" applyFont="1" applyFill="1" applyBorder="1" applyAlignment="1">
      <alignment horizontal="center" vertical="center" wrapText="1"/>
    </xf>
    <xf numFmtId="0" fontId="55" fillId="26" borderId="60" xfId="3" applyFont="1" applyFill="1" applyBorder="1" applyAlignment="1">
      <alignment horizontal="center" vertical="center" wrapText="1"/>
    </xf>
    <xf numFmtId="0" fontId="6" fillId="21" borderId="0" xfId="3" applyFont="1" applyFill="1" applyBorder="1" applyAlignment="1">
      <alignment horizontal="center" vertical="center" wrapText="1"/>
    </xf>
    <xf numFmtId="0" fontId="6" fillId="21" borderId="60" xfId="3" applyFont="1" applyFill="1" applyBorder="1" applyAlignment="1">
      <alignment horizontal="center" vertical="center" wrapText="1"/>
    </xf>
    <xf numFmtId="0" fontId="6" fillId="27" borderId="0" xfId="3" applyFont="1" applyFill="1" applyBorder="1" applyAlignment="1">
      <alignment horizontal="center" vertical="center" wrapText="1"/>
    </xf>
    <xf numFmtId="0" fontId="6" fillId="27" borderId="60" xfId="3" applyFont="1" applyFill="1" applyBorder="1" applyAlignment="1">
      <alignment horizontal="center" vertical="center" wrapText="1"/>
    </xf>
    <xf numFmtId="0" fontId="6" fillId="6" borderId="0" xfId="3" applyFont="1" applyFill="1" applyBorder="1" applyAlignment="1">
      <alignment horizontal="center"/>
    </xf>
    <xf numFmtId="0" fontId="53" fillId="6" borderId="0" xfId="4" applyFont="1" applyFill="1" applyBorder="1" applyAlignment="1">
      <alignment horizontal="center" wrapText="1"/>
    </xf>
    <xf numFmtId="0" fontId="47" fillId="6" borderId="0" xfId="4" applyFont="1" applyFill="1" applyBorder="1" applyAlignment="1">
      <alignment horizontal="center" wrapText="1"/>
    </xf>
    <xf numFmtId="0" fontId="14" fillId="6" borderId="0" xfId="3" applyFont="1" applyFill="1" applyBorder="1" applyAlignment="1">
      <alignment horizontal="center" wrapText="1"/>
    </xf>
    <xf numFmtId="0" fontId="66" fillId="0" borderId="36" xfId="3" applyFont="1" applyFill="1" applyBorder="1" applyAlignment="1">
      <alignment horizontal="center" vertical="center"/>
    </xf>
    <xf numFmtId="0" fontId="66" fillId="0" borderId="22" xfId="3" applyFont="1" applyFill="1" applyBorder="1" applyAlignment="1">
      <alignment horizontal="center" vertical="center"/>
    </xf>
    <xf numFmtId="0" fontId="66" fillId="0" borderId="32" xfId="3" applyFont="1" applyFill="1" applyBorder="1" applyAlignment="1">
      <alignment horizontal="center" vertical="center"/>
    </xf>
    <xf numFmtId="0" fontId="18" fillId="5" borderId="40" xfId="6" applyFont="1" applyFill="1" applyBorder="1" applyAlignment="1">
      <alignment horizontal="center" vertical="center" wrapText="1"/>
    </xf>
    <xf numFmtId="0" fontId="18" fillId="5" borderId="44" xfId="6" applyFont="1" applyFill="1" applyBorder="1" applyAlignment="1">
      <alignment horizontal="center" vertical="center" wrapText="1"/>
    </xf>
    <xf numFmtId="0" fontId="49" fillId="5" borderId="41" xfId="4" applyFont="1" applyFill="1" applyBorder="1" applyAlignment="1">
      <alignment horizontal="center" vertical="center" wrapText="1"/>
    </xf>
    <xf numFmtId="0" fontId="49" fillId="5" borderId="45" xfId="4" applyFont="1" applyFill="1" applyBorder="1" applyAlignment="1">
      <alignment horizontal="center" vertical="center" wrapText="1"/>
    </xf>
    <xf numFmtId="0" fontId="85" fillId="0" borderId="46" xfId="3" applyFont="1" applyFill="1" applyBorder="1" applyAlignment="1">
      <alignment horizontal="center" vertical="center"/>
    </xf>
    <xf numFmtId="0" fontId="85" fillId="0" borderId="22" xfId="3" applyFont="1" applyFill="1" applyBorder="1" applyAlignment="1">
      <alignment horizontal="center" vertical="center"/>
    </xf>
    <xf numFmtId="0" fontId="85" fillId="0" borderId="32" xfId="3" applyFont="1" applyFill="1" applyBorder="1" applyAlignment="1">
      <alignment horizontal="center" vertical="center"/>
    </xf>
    <xf numFmtId="0" fontId="6" fillId="28" borderId="2" xfId="3" applyFont="1" applyFill="1" applyBorder="1" applyAlignment="1">
      <alignment horizontal="center" vertical="center" wrapText="1"/>
    </xf>
    <xf numFmtId="0" fontId="6" fillId="28" borderId="8" xfId="3" applyFont="1" applyFill="1" applyBorder="1" applyAlignment="1">
      <alignment horizontal="center" vertical="center" wrapText="1"/>
    </xf>
    <xf numFmtId="0" fontId="6" fillId="29" borderId="33" xfId="3" applyFont="1" applyFill="1" applyBorder="1" applyAlignment="1">
      <alignment horizontal="center" vertical="center" wrapText="1"/>
    </xf>
    <xf numFmtId="0" fontId="6" fillId="29" borderId="9" xfId="3" applyFont="1" applyFill="1" applyBorder="1" applyAlignment="1">
      <alignment horizontal="center" vertical="center" wrapText="1"/>
    </xf>
    <xf numFmtId="0" fontId="6" fillId="30" borderId="2" xfId="3" applyFont="1" applyFill="1" applyBorder="1" applyAlignment="1">
      <alignment horizontal="center" vertical="center" wrapText="1"/>
    </xf>
    <xf numFmtId="0" fontId="6" fillId="30" borderId="8" xfId="3" applyFont="1" applyFill="1" applyBorder="1" applyAlignment="1">
      <alignment horizontal="center" vertical="center" wrapText="1"/>
    </xf>
    <xf numFmtId="0" fontId="55" fillId="26" borderId="7" xfId="3" applyFont="1" applyFill="1" applyBorder="1" applyAlignment="1">
      <alignment horizontal="center" vertical="center" wrapText="1"/>
    </xf>
    <xf numFmtId="0" fontId="6" fillId="21" borderId="7" xfId="3" applyFont="1" applyFill="1" applyBorder="1" applyAlignment="1">
      <alignment horizontal="center" vertical="center" wrapText="1"/>
    </xf>
    <xf numFmtId="0" fontId="6" fillId="27" borderId="7" xfId="3" applyFont="1" applyFill="1" applyBorder="1" applyAlignment="1">
      <alignment horizontal="center" vertical="center" wrapText="1"/>
    </xf>
    <xf numFmtId="0" fontId="86" fillId="0" borderId="36" xfId="3" applyFont="1" applyFill="1" applyBorder="1" applyAlignment="1">
      <alignment horizontal="center" vertical="center"/>
    </xf>
    <xf numFmtId="0" fontId="86" fillId="0" borderId="22" xfId="3" applyFont="1" applyFill="1" applyBorder="1" applyAlignment="1">
      <alignment horizontal="center" vertical="center"/>
    </xf>
    <xf numFmtId="0" fontId="86" fillId="0" borderId="32" xfId="3" applyFont="1" applyFill="1" applyBorder="1" applyAlignment="1">
      <alignment horizontal="center" vertical="center"/>
    </xf>
    <xf numFmtId="0" fontId="3" fillId="5" borderId="57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70" fillId="5" borderId="20" xfId="3" applyFont="1" applyFill="1" applyBorder="1" applyAlignment="1">
      <alignment horizontal="center" vertical="center"/>
    </xf>
    <xf numFmtId="0" fontId="70" fillId="5" borderId="22" xfId="3" applyFont="1" applyFill="1" applyBorder="1" applyAlignment="1">
      <alignment horizontal="center" vertical="center"/>
    </xf>
    <xf numFmtId="0" fontId="70" fillId="5" borderId="32" xfId="3" applyFont="1" applyFill="1" applyBorder="1" applyAlignment="1">
      <alignment horizontal="center" vertical="center"/>
    </xf>
    <xf numFmtId="0" fontId="65" fillId="5" borderId="34" xfId="3" applyFont="1" applyFill="1" applyBorder="1" applyAlignment="1">
      <alignment horizontal="center" vertical="center"/>
    </xf>
    <xf numFmtId="0" fontId="65" fillId="5" borderId="23" xfId="3" applyFont="1" applyFill="1" applyBorder="1" applyAlignment="1">
      <alignment horizontal="center" vertical="center"/>
    </xf>
    <xf numFmtId="0" fontId="65" fillId="5" borderId="35" xfId="3" applyFont="1" applyFill="1" applyBorder="1" applyAlignment="1">
      <alignment horizontal="center" vertical="center"/>
    </xf>
    <xf numFmtId="0" fontId="6" fillId="30" borderId="0" xfId="3" applyFont="1" applyFill="1" applyBorder="1" applyAlignment="1">
      <alignment horizontal="center" vertical="center" wrapText="1"/>
    </xf>
    <xf numFmtId="0" fontId="6" fillId="30" borderId="7" xfId="3" applyFont="1" applyFill="1" applyBorder="1" applyAlignment="1">
      <alignment horizontal="center" vertical="center" wrapText="1"/>
    </xf>
    <xf numFmtId="0" fontId="6" fillId="29" borderId="12" xfId="3" applyFont="1" applyFill="1" applyBorder="1" applyAlignment="1">
      <alignment horizontal="center" vertical="center" wrapText="1"/>
    </xf>
    <xf numFmtId="0" fontId="6" fillId="23" borderId="7" xfId="3" applyFont="1" applyFill="1" applyBorder="1" applyAlignment="1">
      <alignment horizontal="center" vertical="center" wrapText="1"/>
    </xf>
    <xf numFmtId="0" fontId="55" fillId="31" borderId="12" xfId="3" applyFont="1" applyFill="1" applyBorder="1" applyAlignment="1">
      <alignment horizontal="center" vertical="center" wrapText="1"/>
    </xf>
    <xf numFmtId="0" fontId="58" fillId="5" borderId="26" xfId="3" applyFont="1" applyFill="1" applyBorder="1" applyAlignment="1">
      <alignment horizontal="center" vertical="center"/>
    </xf>
    <xf numFmtId="0" fontId="58" fillId="5" borderId="0" xfId="3" applyFont="1" applyFill="1" applyBorder="1" applyAlignment="1">
      <alignment horizontal="center" vertical="center"/>
    </xf>
    <xf numFmtId="0" fontId="58" fillId="5" borderId="2" xfId="3" applyFont="1" applyFill="1" applyBorder="1" applyAlignment="1">
      <alignment horizontal="center" vertical="center"/>
    </xf>
    <xf numFmtId="0" fontId="66" fillId="0" borderId="0" xfId="3" applyFont="1" applyFill="1" applyBorder="1" applyAlignment="1">
      <alignment horizontal="right" vertical="center"/>
    </xf>
    <xf numFmtId="0" fontId="85" fillId="0" borderId="36" xfId="3" applyFont="1" applyFill="1" applyBorder="1" applyAlignment="1">
      <alignment horizontal="center" vertical="center"/>
    </xf>
    <xf numFmtId="0" fontId="65" fillId="5" borderId="13" xfId="3" applyFont="1" applyFill="1" applyBorder="1" applyAlignment="1">
      <alignment horizontal="center" vertical="center"/>
    </xf>
    <xf numFmtId="0" fontId="65" fillId="5" borderId="14" xfId="3" applyFont="1" applyFill="1" applyBorder="1" applyAlignment="1">
      <alignment horizontal="center" vertical="center"/>
    </xf>
    <xf numFmtId="0" fontId="65" fillId="5" borderId="3" xfId="3" applyFont="1" applyFill="1" applyBorder="1" applyAlignment="1">
      <alignment horizontal="center" vertical="center"/>
    </xf>
    <xf numFmtId="0" fontId="3" fillId="5" borderId="73" xfId="0" applyFont="1" applyFill="1" applyBorder="1" applyAlignment="1">
      <alignment horizontal="center" vertical="center" wrapText="1"/>
    </xf>
    <xf numFmtId="1" fontId="17" fillId="8" borderId="15" xfId="3" applyNumberFormat="1" applyFont="1" applyFill="1" applyBorder="1" applyAlignment="1">
      <alignment horizontal="left" vertical="center" wrapText="1"/>
    </xf>
    <xf numFmtId="1" fontId="17" fillId="8" borderId="0" xfId="3" applyNumberFormat="1" applyFont="1" applyFill="1" applyBorder="1" applyAlignment="1">
      <alignment horizontal="left" vertical="center" wrapText="1"/>
    </xf>
    <xf numFmtId="0" fontId="7" fillId="5" borderId="22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50" fillId="31" borderId="33" xfId="3" applyFont="1" applyFill="1" applyBorder="1" applyAlignment="1">
      <alignment horizontal="center" vertical="center"/>
    </xf>
    <xf numFmtId="0" fontId="50" fillId="31" borderId="0" xfId="3" applyFont="1" applyFill="1" applyBorder="1" applyAlignment="1">
      <alignment horizontal="center" vertical="center"/>
    </xf>
    <xf numFmtId="0" fontId="50" fillId="31" borderId="2" xfId="3" applyFont="1" applyFill="1" applyBorder="1" applyAlignment="1">
      <alignment horizontal="center" vertical="center"/>
    </xf>
    <xf numFmtId="1" fontId="17" fillId="8" borderId="15" xfId="3" applyNumberFormat="1" applyFont="1" applyFill="1" applyBorder="1" applyAlignment="1">
      <alignment horizontal="center" vertical="center" wrapText="1"/>
    </xf>
    <xf numFmtId="1" fontId="17" fillId="8" borderId="0" xfId="3" applyNumberFormat="1" applyFont="1" applyFill="1" applyBorder="1" applyAlignment="1">
      <alignment horizontal="center" vertical="center" wrapText="1"/>
    </xf>
    <xf numFmtId="0" fontId="59" fillId="6" borderId="0" xfId="9" applyFont="1" applyFill="1" applyBorder="1" applyAlignment="1">
      <alignment horizontal="center" vertical="center"/>
    </xf>
    <xf numFmtId="2" fontId="79" fillId="31" borderId="0" xfId="3" applyNumberFormat="1" applyFont="1" applyFill="1" applyBorder="1" applyAlignment="1">
      <alignment horizontal="center" vertical="center" wrapText="1"/>
    </xf>
    <xf numFmtId="0" fontId="8" fillId="12" borderId="31" xfId="1" applyFill="1" applyBorder="1" applyAlignment="1">
      <alignment horizontal="center" vertical="center"/>
    </xf>
    <xf numFmtId="0" fontId="0" fillId="6" borderId="23" xfId="0" applyFont="1" applyFill="1" applyBorder="1" applyAlignment="1">
      <alignment horizontal="center" vertical="center"/>
    </xf>
    <xf numFmtId="0" fontId="36" fillId="11" borderId="36" xfId="0" applyFont="1" applyFill="1" applyBorder="1" applyAlignment="1">
      <alignment horizontal="center" vertical="center"/>
    </xf>
    <xf numFmtId="0" fontId="36" fillId="11" borderId="22" xfId="0" applyFont="1" applyFill="1" applyBorder="1" applyAlignment="1">
      <alignment horizontal="center" vertical="center"/>
    </xf>
    <xf numFmtId="0" fontId="36" fillId="11" borderId="32" xfId="0" applyFont="1" applyFill="1" applyBorder="1" applyAlignment="1">
      <alignment horizontal="center" vertical="center"/>
    </xf>
    <xf numFmtId="0" fontId="6" fillId="11" borderId="34" xfId="0" applyFont="1" applyFill="1" applyBorder="1" applyAlignment="1">
      <alignment horizontal="center" vertical="center"/>
    </xf>
    <xf numFmtId="0" fontId="6" fillId="11" borderId="23" xfId="0" applyFont="1" applyFill="1" applyBorder="1" applyAlignment="1">
      <alignment horizontal="center" vertical="center"/>
    </xf>
    <xf numFmtId="0" fontId="6" fillId="11" borderId="35" xfId="0" applyFont="1" applyFill="1" applyBorder="1" applyAlignment="1">
      <alignment horizontal="center" vertical="center"/>
    </xf>
    <xf numFmtId="0" fontId="50" fillId="39" borderId="33" xfId="0" applyFont="1" applyFill="1" applyBorder="1" applyAlignment="1">
      <alignment horizontal="center" vertical="center"/>
    </xf>
    <xf numFmtId="0" fontId="50" fillId="39" borderId="0" xfId="0" applyFont="1" applyFill="1" applyBorder="1" applyAlignment="1">
      <alignment horizontal="center" vertical="center"/>
    </xf>
    <xf numFmtId="0" fontId="36" fillId="5" borderId="0" xfId="3" applyFont="1" applyFill="1" applyBorder="1" applyAlignment="1">
      <alignment horizontal="right" vertical="center"/>
    </xf>
    <xf numFmtId="1" fontId="70" fillId="2" borderId="0" xfId="5" applyNumberFormat="1" applyFont="1" applyFill="1" applyBorder="1" applyAlignment="1">
      <alignment horizontal="center" vertical="center"/>
    </xf>
    <xf numFmtId="0" fontId="0" fillId="6" borderId="71" xfId="0" applyFont="1" applyFill="1" applyBorder="1" applyAlignment="1">
      <alignment horizontal="center"/>
    </xf>
    <xf numFmtId="0" fontId="0" fillId="6" borderId="27" xfId="0" applyFont="1" applyFill="1" applyBorder="1" applyAlignment="1">
      <alignment horizontal="center"/>
    </xf>
    <xf numFmtId="0" fontId="0" fillId="6" borderId="28" xfId="0" applyFont="1" applyFill="1" applyBorder="1" applyAlignment="1">
      <alignment horizontal="center"/>
    </xf>
    <xf numFmtId="0" fontId="15" fillId="5" borderId="74" xfId="6" applyFont="1" applyFill="1" applyBorder="1" applyAlignment="1">
      <alignment horizontal="center" vertical="center"/>
    </xf>
    <xf numFmtId="0" fontId="15" fillId="5" borderId="75" xfId="6" applyFont="1" applyFill="1" applyBorder="1" applyAlignment="1">
      <alignment horizontal="center" vertical="center"/>
    </xf>
    <xf numFmtId="1" fontId="6" fillId="5" borderId="27" xfId="0" applyNumberFormat="1" applyFont="1" applyFill="1" applyBorder="1" applyAlignment="1">
      <alignment horizontal="center" vertical="center"/>
    </xf>
    <xf numFmtId="1" fontId="6" fillId="5" borderId="28" xfId="0" applyNumberFormat="1" applyFont="1" applyFill="1" applyBorder="1" applyAlignment="1">
      <alignment horizontal="center" vertical="center"/>
    </xf>
    <xf numFmtId="0" fontId="117" fillId="39" borderId="0" xfId="1" applyFont="1" applyFill="1" applyBorder="1" applyAlignment="1">
      <alignment horizontal="center" vertical="center"/>
    </xf>
    <xf numFmtId="0" fontId="36" fillId="11" borderId="34" xfId="0" applyFont="1" applyFill="1" applyBorder="1" applyAlignment="1">
      <alignment horizontal="center" vertical="center"/>
    </xf>
    <xf numFmtId="0" fontId="36" fillId="11" borderId="23" xfId="0" applyFont="1" applyFill="1" applyBorder="1" applyAlignment="1">
      <alignment horizontal="center" vertical="center"/>
    </xf>
    <xf numFmtId="0" fontId="36" fillId="11" borderId="35" xfId="0" applyFont="1" applyFill="1" applyBorder="1" applyAlignment="1">
      <alignment horizontal="center" vertical="center"/>
    </xf>
    <xf numFmtId="0" fontId="39" fillId="22" borderId="26" xfId="3" applyFont="1" applyFill="1" applyBorder="1" applyAlignment="1">
      <alignment horizontal="center" vertical="center"/>
    </xf>
    <xf numFmtId="0" fontId="39" fillId="22" borderId="0" xfId="3" applyFont="1" applyFill="1" applyBorder="1" applyAlignment="1">
      <alignment horizontal="center" vertical="center"/>
    </xf>
    <xf numFmtId="0" fontId="39" fillId="22" borderId="31" xfId="3" applyFont="1" applyFill="1" applyBorder="1" applyAlignment="1">
      <alignment horizontal="center" vertical="center"/>
    </xf>
    <xf numFmtId="0" fontId="110" fillId="5" borderId="0" xfId="0" applyFont="1" applyFill="1" applyBorder="1" applyAlignment="1">
      <alignment horizontal="center" vertical="center"/>
    </xf>
    <xf numFmtId="0" fontId="110" fillId="5" borderId="31" xfId="0" applyFont="1" applyFill="1" applyBorder="1" applyAlignment="1">
      <alignment horizontal="center" vertical="center"/>
    </xf>
    <xf numFmtId="1" fontId="110" fillId="6" borderId="27" xfId="0" applyNumberFormat="1" applyFont="1" applyFill="1" applyBorder="1" applyAlignment="1">
      <alignment horizontal="center" vertical="center"/>
    </xf>
    <xf numFmtId="1" fontId="110" fillId="6" borderId="28" xfId="0" applyNumberFormat="1" applyFont="1" applyFill="1" applyBorder="1" applyAlignment="1">
      <alignment horizontal="center" vertical="center"/>
    </xf>
    <xf numFmtId="0" fontId="39" fillId="22" borderId="77" xfId="3" applyFont="1" applyFill="1" applyBorder="1" applyAlignment="1">
      <alignment horizontal="left" vertical="center"/>
    </xf>
    <xf numFmtId="0" fontId="39" fillId="22" borderId="38" xfId="3" applyFont="1" applyFill="1" applyBorder="1" applyAlignment="1">
      <alignment horizontal="left" vertical="center"/>
    </xf>
    <xf numFmtId="0" fontId="39" fillId="22" borderId="26" xfId="3" applyFont="1" applyFill="1" applyBorder="1" applyAlignment="1">
      <alignment horizontal="left" vertical="center"/>
    </xf>
    <xf numFmtId="0" fontId="39" fillId="22" borderId="0" xfId="3" applyFont="1" applyFill="1" applyBorder="1" applyAlignment="1">
      <alignment horizontal="left" vertical="center"/>
    </xf>
    <xf numFmtId="0" fontId="39" fillId="22" borderId="38" xfId="3" applyFont="1" applyFill="1" applyBorder="1" applyAlignment="1">
      <alignment horizontal="center" vertical="center"/>
    </xf>
    <xf numFmtId="0" fontId="39" fillId="22" borderId="78" xfId="3" applyFont="1" applyFill="1" applyBorder="1" applyAlignment="1">
      <alignment horizontal="center" vertical="center"/>
    </xf>
    <xf numFmtId="0" fontId="140" fillId="5" borderId="74" xfId="0" applyFont="1" applyFill="1" applyBorder="1" applyAlignment="1">
      <alignment horizontal="center" vertical="center"/>
    </xf>
    <xf numFmtId="0" fontId="140" fillId="5" borderId="75" xfId="0" applyFont="1" applyFill="1" applyBorder="1" applyAlignment="1">
      <alignment horizontal="center" vertical="center"/>
    </xf>
    <xf numFmtId="0" fontId="119" fillId="39" borderId="26" xfId="3" applyFont="1" applyFill="1" applyBorder="1" applyAlignment="1">
      <alignment horizontal="center" vertical="center"/>
    </xf>
    <xf numFmtId="0" fontId="119" fillId="39" borderId="0" xfId="3" applyFont="1" applyFill="1" applyBorder="1" applyAlignment="1">
      <alignment horizontal="center" vertical="center"/>
    </xf>
    <xf numFmtId="0" fontId="119" fillId="39" borderId="31" xfId="3" applyFont="1" applyFill="1" applyBorder="1" applyAlignment="1">
      <alignment horizontal="center" vertical="center"/>
    </xf>
    <xf numFmtId="0" fontId="39" fillId="41" borderId="26" xfId="3" applyFont="1" applyFill="1" applyBorder="1" applyAlignment="1">
      <alignment horizontal="center" vertical="center"/>
    </xf>
    <xf numFmtId="0" fontId="39" fillId="41" borderId="0" xfId="3" applyFont="1" applyFill="1" applyBorder="1" applyAlignment="1">
      <alignment horizontal="center" vertical="center"/>
    </xf>
    <xf numFmtId="0" fontId="39" fillId="41" borderId="31" xfId="3" applyFont="1" applyFill="1" applyBorder="1" applyAlignment="1">
      <alignment horizontal="center" vertical="center"/>
    </xf>
    <xf numFmtId="0" fontId="6" fillId="22" borderId="26" xfId="3" applyFont="1" applyFill="1" applyBorder="1" applyAlignment="1">
      <alignment horizontal="center" vertical="center"/>
    </xf>
    <xf numFmtId="0" fontId="6" fillId="22" borderId="0" xfId="3" applyFont="1" applyFill="1" applyBorder="1" applyAlignment="1">
      <alignment horizontal="center" vertical="center"/>
    </xf>
    <xf numFmtId="0" fontId="6" fillId="22" borderId="31" xfId="3" applyFont="1" applyFill="1" applyBorder="1" applyAlignment="1">
      <alignment horizontal="center" vertical="center"/>
    </xf>
    <xf numFmtId="0" fontId="6" fillId="5" borderId="26" xfId="3" applyFont="1" applyFill="1" applyBorder="1" applyAlignment="1">
      <alignment horizontal="center" vertical="center"/>
    </xf>
    <xf numFmtId="0" fontId="6" fillId="5" borderId="0" xfId="3" applyFont="1" applyFill="1" applyBorder="1" applyAlignment="1">
      <alignment horizontal="center" vertical="center"/>
    </xf>
    <xf numFmtId="0" fontId="49" fillId="5" borderId="27" xfId="4" applyFont="1" applyFill="1" applyBorder="1" applyAlignment="1">
      <alignment horizontal="center" vertical="top"/>
    </xf>
    <xf numFmtId="0" fontId="122" fillId="8" borderId="0" xfId="4" applyFont="1" applyFill="1" applyBorder="1" applyAlignment="1">
      <alignment horizontal="center" wrapText="1"/>
    </xf>
    <xf numFmtId="0" fontId="15" fillId="8" borderId="0" xfId="3" applyFont="1" applyFill="1" applyBorder="1" applyAlignment="1">
      <alignment horizontal="center" wrapText="1"/>
    </xf>
    <xf numFmtId="0" fontId="123" fillId="8" borderId="0" xfId="4" applyFont="1" applyFill="1" applyBorder="1" applyAlignment="1">
      <alignment horizontal="center" wrapText="1"/>
    </xf>
    <xf numFmtId="0" fontId="7" fillId="5" borderId="26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/>
    </xf>
    <xf numFmtId="0" fontId="127" fillId="8" borderId="0" xfId="4" applyFont="1" applyFill="1" applyBorder="1" applyAlignment="1">
      <alignment horizontal="center" wrapText="1"/>
    </xf>
    <xf numFmtId="0" fontId="153" fillId="5" borderId="0" xfId="20" applyFont="1" applyFill="1" applyBorder="1" applyAlignment="1">
      <alignment horizontal="center" vertical="top"/>
    </xf>
    <xf numFmtId="2" fontId="149" fillId="8" borderId="56" xfId="3" applyNumberFormat="1" applyFont="1" applyFill="1" applyBorder="1" applyAlignment="1">
      <alignment horizontal="center" vertical="center"/>
    </xf>
    <xf numFmtId="2" fontId="149" fillId="8" borderId="74" xfId="3" applyNumberFormat="1" applyFont="1" applyFill="1" applyBorder="1" applyAlignment="1">
      <alignment horizontal="center" vertical="center"/>
    </xf>
    <xf numFmtId="2" fontId="149" fillId="8" borderId="52" xfId="3" applyNumberFormat="1" applyFont="1" applyFill="1" applyBorder="1" applyAlignment="1">
      <alignment horizontal="center" vertical="center"/>
    </xf>
    <xf numFmtId="0" fontId="118" fillId="0" borderId="0" xfId="7" applyFont="1" applyAlignment="1">
      <alignment horizontal="left" vertical="center"/>
    </xf>
    <xf numFmtId="0" fontId="118" fillId="5" borderId="0" xfId="7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6" fillId="5" borderId="36" xfId="0" applyFont="1" applyFill="1" applyBorder="1" applyAlignment="1">
      <alignment horizontal="center" vertical="center"/>
    </xf>
    <xf numFmtId="0" fontId="16" fillId="5" borderId="22" xfId="0" applyFont="1" applyFill="1" applyBorder="1" applyAlignment="1">
      <alignment horizontal="center" vertical="center"/>
    </xf>
    <xf numFmtId="0" fontId="16" fillId="5" borderId="32" xfId="0" applyFont="1" applyFill="1" applyBorder="1" applyAlignment="1">
      <alignment horizontal="center" vertical="center"/>
    </xf>
    <xf numFmtId="0" fontId="16" fillId="5" borderId="34" xfId="0" applyFont="1" applyFill="1" applyBorder="1" applyAlignment="1">
      <alignment horizontal="center" vertical="center"/>
    </xf>
    <xf numFmtId="0" fontId="16" fillId="5" borderId="23" xfId="0" applyFont="1" applyFill="1" applyBorder="1" applyAlignment="1">
      <alignment horizontal="center" vertical="center"/>
    </xf>
    <xf numFmtId="0" fontId="16" fillId="5" borderId="35" xfId="0" applyFont="1" applyFill="1" applyBorder="1" applyAlignment="1">
      <alignment horizontal="center" vertical="center"/>
    </xf>
    <xf numFmtId="0" fontId="6" fillId="0" borderId="0" xfId="8" applyFont="1" applyBorder="1" applyAlignment="1">
      <alignment horizontal="center"/>
    </xf>
    <xf numFmtId="0" fontId="114" fillId="2" borderId="36" xfId="0" applyFont="1" applyFill="1" applyBorder="1" applyAlignment="1">
      <alignment horizontal="center" vertical="center" wrapText="1"/>
    </xf>
    <xf numFmtId="0" fontId="114" fillId="2" borderId="22" xfId="0" applyFont="1" applyFill="1" applyBorder="1" applyAlignment="1">
      <alignment horizontal="center" vertical="center" wrapText="1"/>
    </xf>
    <xf numFmtId="0" fontId="114" fillId="2" borderId="32" xfId="0" applyFont="1" applyFill="1" applyBorder="1" applyAlignment="1">
      <alignment horizontal="center" vertical="center" wrapText="1"/>
    </xf>
    <xf numFmtId="0" fontId="114" fillId="2" borderId="33" xfId="0" applyFont="1" applyFill="1" applyBorder="1" applyAlignment="1">
      <alignment horizontal="center" vertical="center" wrapText="1"/>
    </xf>
    <xf numFmtId="0" fontId="114" fillId="2" borderId="0" xfId="0" applyFont="1" applyFill="1" applyBorder="1" applyAlignment="1">
      <alignment horizontal="center" vertical="center" wrapText="1"/>
    </xf>
    <xf numFmtId="0" fontId="114" fillId="2" borderId="2" xfId="0" applyFont="1" applyFill="1" applyBorder="1" applyAlignment="1">
      <alignment horizontal="center" vertical="center" wrapText="1"/>
    </xf>
    <xf numFmtId="0" fontId="114" fillId="2" borderId="34" xfId="0" applyFont="1" applyFill="1" applyBorder="1" applyAlignment="1">
      <alignment horizontal="center" vertical="center" wrapText="1"/>
    </xf>
    <xf numFmtId="0" fontId="114" fillId="2" borderId="23" xfId="0" applyFont="1" applyFill="1" applyBorder="1" applyAlignment="1">
      <alignment horizontal="center" vertical="center" wrapText="1"/>
    </xf>
    <xf numFmtId="0" fontId="114" fillId="2" borderId="35" xfId="0" applyFont="1" applyFill="1" applyBorder="1" applyAlignment="1">
      <alignment horizontal="center" vertical="center" wrapText="1"/>
    </xf>
    <xf numFmtId="0" fontId="7" fillId="5" borderId="0" xfId="8" applyFont="1" applyFill="1" applyAlignment="1">
      <alignment horizontal="center" vertical="center" wrapText="1"/>
    </xf>
  </cellXfs>
  <cellStyles count="21">
    <cellStyle name="Lien hypertexte" xfId="7" builtinId="8"/>
    <cellStyle name="Lien hypertexte 2" xfId="12"/>
    <cellStyle name="Lien hypertexte 2 2" xfId="14"/>
    <cellStyle name="Lien hypertexte 3" xfId="15"/>
    <cellStyle name="Lien hypertexte 4" xfId="17"/>
    <cellStyle name="Lien hypertexte 5" xfId="19"/>
    <cellStyle name="Normal" xfId="0" builtinId="0"/>
    <cellStyle name="Normal 2" xfId="11"/>
    <cellStyle name="Normal 2 2" xfId="1"/>
    <cellStyle name="Normal 2 2 2" xfId="18"/>
    <cellStyle name="Normal 2 3" xfId="16"/>
    <cellStyle name="Normal 3" xfId="4"/>
    <cellStyle name="Normal 4" xfId="8"/>
    <cellStyle name="Normal 5" xfId="13"/>
    <cellStyle name="Normal_1 Prix Laitiers 2010 FA OK" xfId="6"/>
    <cellStyle name="Normal_8b-PLAN DEMANDE DOSSIER" xfId="2"/>
    <cellStyle name="Normal_Effectif Conditionnement Goulin" xfId="10"/>
    <cellStyle name="Normal_Forum Marais 15 09 2001" xfId="9"/>
    <cellStyle name="Normal_Marché 2002 filtre automatique" xfId="3"/>
    <cellStyle name="Normal_rapport d'analyse 04-2008" xfId="20"/>
    <cellStyle name="Normal_Rapport d'analyse CCR 09-2009" xfId="5"/>
  </cellStyles>
  <dxfs count="756"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left/>
        <right/>
        <top/>
        <bottom/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left/>
        <right/>
        <top/>
        <bottom/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left/>
        <right/>
        <top/>
        <bottom/>
      </border>
    </dxf>
    <dxf>
      <font>
        <color theme="0"/>
      </font>
      <fill>
        <patternFill>
          <fgColor rgb="FFFF0000"/>
          <bgColor rgb="FFFF0000"/>
        </patternFill>
      </fill>
    </dxf>
    <dxf>
      <font>
        <color theme="0"/>
      </font>
      <fill>
        <patternFill>
          <fgColor rgb="FFFF0000"/>
          <bgColor rgb="FFFF0000"/>
        </patternFill>
      </fill>
    </dxf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ndense val="0"/>
        <extend val="0"/>
        <color indexed="9"/>
      </font>
      <fill>
        <patternFill patternType="solid">
          <bgColor indexed="12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7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0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2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7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0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2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7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0"/>
        </patternFill>
      </fill>
      <border>
        <right/>
      </border>
    </dxf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ndense val="0"/>
        <extend val="0"/>
        <color indexed="9"/>
      </font>
      <fill>
        <patternFill patternType="solid">
          <bgColor indexed="12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7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0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2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7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0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2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7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0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2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7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0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2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7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0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2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7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0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2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7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0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2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7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0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2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7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0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2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7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0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2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7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0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2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7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0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2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7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0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2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7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0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2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7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0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2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7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0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2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7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0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2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7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0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2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7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0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2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7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0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2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7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0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2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7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0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2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7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0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2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7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0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2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7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0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2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7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0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2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7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0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2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7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0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2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7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0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2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7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0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2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7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0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2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7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0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2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7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0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2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7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0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2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7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0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2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7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0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2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7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0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2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7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0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2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7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0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2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7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0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2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7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0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2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7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0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2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7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0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2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7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0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2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7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0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2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7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0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2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7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0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2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7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0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2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7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0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2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7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0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2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7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0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2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7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0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2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7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0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2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7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0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2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7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0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2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7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0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2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7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0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2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7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0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2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7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0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2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7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0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2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7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0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2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7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0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2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7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0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2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7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0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2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7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0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2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7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0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2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7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0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2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7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0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2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7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0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2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7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0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2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7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0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2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7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0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2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7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0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2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7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0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2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7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0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2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7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0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2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7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0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2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7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0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2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7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0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2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7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0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2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7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0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2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7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0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2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7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0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2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7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0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2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7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0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2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7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0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2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7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0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2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7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0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2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7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0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2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7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0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2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7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0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2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7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0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2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7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0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2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7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0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2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7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0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2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7"/>
        </patternFill>
      </fill>
      <border>
        <right/>
      </border>
    </dxf>
    <dxf>
      <font>
        <b/>
        <i val="0"/>
        <strike val="0"/>
        <condense val="0"/>
        <extend val="0"/>
        <color indexed="9"/>
      </font>
      <fill>
        <patternFill patternType="solid">
          <bgColor indexed="10"/>
        </patternFill>
      </fill>
      <border>
        <right/>
      </border>
    </dxf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2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7"/>
      </font>
      <fill>
        <patternFill patternType="solid">
          <bgColor indexed="43"/>
        </patternFill>
      </fill>
      <border>
        <right style="thin">
          <color indexed="64"/>
        </right>
      </border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  <border>
        <right style="thin">
          <color indexed="64"/>
        </right>
      </border>
    </dxf>
  </dxfs>
  <tableStyles count="0" defaultTableStyle="TableStyleMedium2" defaultPivotStyle="PivotStyleLight16"/>
  <colors>
    <mruColors>
      <color rgb="FFF2F2F2"/>
      <color rgb="FF0000FF"/>
      <color rgb="FF70AD47"/>
      <color rgb="FF000000"/>
      <color rgb="FFCC99FF"/>
      <color rgb="FF3366FF"/>
      <color rgb="FF99CC00"/>
      <color rgb="FFFFFFCC"/>
      <color rgb="FFFFFF99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552450</xdr:colOff>
      <xdr:row>37</xdr:row>
      <xdr:rowOff>28575</xdr:rowOff>
    </xdr:from>
    <xdr:to>
      <xdr:col>9</xdr:col>
      <xdr:colOff>1019533</xdr:colOff>
      <xdr:row>38</xdr:row>
      <xdr:rowOff>9553</xdr:rowOff>
    </xdr:to>
    <xdr:pic>
      <xdr:nvPicPr>
        <xdr:cNvPr id="41" name="Image 4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86600" y="37318950"/>
          <a:ext cx="2562583" cy="228628"/>
        </a:xfrm>
        <a:prstGeom prst="rect">
          <a:avLst/>
        </a:prstGeom>
      </xdr:spPr>
    </xdr:pic>
    <xdr:clientData/>
  </xdr:twoCellAnchor>
  <xdr:twoCellAnchor editAs="oneCell">
    <xdr:from>
      <xdr:col>10</xdr:col>
      <xdr:colOff>838200</xdr:colOff>
      <xdr:row>36</xdr:row>
      <xdr:rowOff>0</xdr:rowOff>
    </xdr:from>
    <xdr:to>
      <xdr:col>13</xdr:col>
      <xdr:colOff>343075</xdr:colOff>
      <xdr:row>41</xdr:row>
      <xdr:rowOff>180976</xdr:rowOff>
    </xdr:to>
    <xdr:pic>
      <xdr:nvPicPr>
        <xdr:cNvPr id="42" name="Image 4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15600" y="37042725"/>
          <a:ext cx="2648125" cy="1419226"/>
        </a:xfrm>
        <a:prstGeom prst="rect">
          <a:avLst/>
        </a:prstGeom>
      </xdr:spPr>
    </xdr:pic>
    <xdr:clientData/>
  </xdr:twoCellAnchor>
  <xdr:twoCellAnchor editAs="oneCell">
    <xdr:from>
      <xdr:col>14</xdr:col>
      <xdr:colOff>76200</xdr:colOff>
      <xdr:row>55</xdr:row>
      <xdr:rowOff>38100</xdr:rowOff>
    </xdr:from>
    <xdr:to>
      <xdr:col>15</xdr:col>
      <xdr:colOff>530226</xdr:colOff>
      <xdr:row>58</xdr:row>
      <xdr:rowOff>111386</xdr:rowOff>
    </xdr:to>
    <xdr:pic>
      <xdr:nvPicPr>
        <xdr:cNvPr id="43" name="Image 4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44600" y="41786175"/>
          <a:ext cx="1216026" cy="816236"/>
        </a:xfrm>
        <a:prstGeom prst="rect">
          <a:avLst/>
        </a:prstGeom>
      </xdr:spPr>
    </xdr:pic>
    <xdr:clientData/>
  </xdr:twoCellAnchor>
  <xdr:twoCellAnchor editAs="oneCell">
    <xdr:from>
      <xdr:col>8</xdr:col>
      <xdr:colOff>819150</xdr:colOff>
      <xdr:row>65</xdr:row>
      <xdr:rowOff>38100</xdr:rowOff>
    </xdr:from>
    <xdr:to>
      <xdr:col>12</xdr:col>
      <xdr:colOff>161925</xdr:colOff>
      <xdr:row>80</xdr:row>
      <xdr:rowOff>9525</xdr:rowOff>
    </xdr:to>
    <xdr:pic>
      <xdr:nvPicPr>
        <xdr:cNvPr id="44" name="Image 43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01050" y="44262675"/>
          <a:ext cx="3533775" cy="3686175"/>
        </a:xfrm>
        <a:prstGeom prst="rect">
          <a:avLst/>
        </a:prstGeom>
      </xdr:spPr>
    </xdr:pic>
    <xdr:clientData/>
  </xdr:twoCellAnchor>
  <xdr:twoCellAnchor editAs="oneCell">
    <xdr:from>
      <xdr:col>9</xdr:col>
      <xdr:colOff>647700</xdr:colOff>
      <xdr:row>43</xdr:row>
      <xdr:rowOff>0</xdr:rowOff>
    </xdr:from>
    <xdr:to>
      <xdr:col>15</xdr:col>
      <xdr:colOff>407670</xdr:colOff>
      <xdr:row>50</xdr:row>
      <xdr:rowOff>44450</xdr:rowOff>
    </xdr:to>
    <xdr:pic>
      <xdr:nvPicPr>
        <xdr:cNvPr id="45" name="Image 44"/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77350" y="38776275"/>
          <a:ext cx="5760720" cy="1778000"/>
        </a:xfrm>
        <a:prstGeom prst="rect">
          <a:avLst/>
        </a:prstGeom>
      </xdr:spPr>
    </xdr:pic>
    <xdr:clientData/>
  </xdr:twoCellAnchor>
  <xdr:twoCellAnchor editAs="oneCell">
    <xdr:from>
      <xdr:col>2</xdr:col>
      <xdr:colOff>628650</xdr:colOff>
      <xdr:row>64</xdr:row>
      <xdr:rowOff>152400</xdr:rowOff>
    </xdr:from>
    <xdr:to>
      <xdr:col>8</xdr:col>
      <xdr:colOff>102870</xdr:colOff>
      <xdr:row>78</xdr:row>
      <xdr:rowOff>176530</xdr:rowOff>
    </xdr:to>
    <xdr:pic>
      <xdr:nvPicPr>
        <xdr:cNvPr id="46" name="Image 45"/>
        <xdr:cNvPicPr/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4050" y="44129325"/>
          <a:ext cx="5760720" cy="3491230"/>
        </a:xfrm>
        <a:prstGeom prst="rect">
          <a:avLst/>
        </a:prstGeom>
      </xdr:spPr>
    </xdr:pic>
    <xdr:clientData/>
  </xdr:twoCellAnchor>
  <xdr:twoCellAnchor editAs="oneCell">
    <xdr:from>
      <xdr:col>13</xdr:col>
      <xdr:colOff>698500</xdr:colOff>
      <xdr:row>84</xdr:row>
      <xdr:rowOff>69851</xdr:rowOff>
    </xdr:from>
    <xdr:to>
      <xdr:col>15</xdr:col>
      <xdr:colOff>98594</xdr:colOff>
      <xdr:row>87</xdr:row>
      <xdr:rowOff>231902</xdr:rowOff>
    </xdr:to>
    <xdr:pic>
      <xdr:nvPicPr>
        <xdr:cNvPr id="47" name="Image 46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19150" y="48999776"/>
          <a:ext cx="1209844" cy="905001"/>
        </a:xfrm>
        <a:prstGeom prst="rect">
          <a:avLst/>
        </a:prstGeom>
      </xdr:spPr>
    </xdr:pic>
    <xdr:clientData/>
  </xdr:twoCellAnchor>
  <xdr:twoCellAnchor editAs="oneCell">
    <xdr:from>
      <xdr:col>11</xdr:col>
      <xdr:colOff>679451</xdr:colOff>
      <xdr:row>81</xdr:row>
      <xdr:rowOff>88900</xdr:rowOff>
    </xdr:from>
    <xdr:to>
      <xdr:col>12</xdr:col>
      <xdr:colOff>651018</xdr:colOff>
      <xdr:row>92</xdr:row>
      <xdr:rowOff>79754</xdr:rowOff>
    </xdr:to>
    <xdr:pic>
      <xdr:nvPicPr>
        <xdr:cNvPr id="48" name="Image 47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04601" y="48275875"/>
          <a:ext cx="1019317" cy="2715004"/>
        </a:xfrm>
        <a:prstGeom prst="rect">
          <a:avLst/>
        </a:prstGeom>
      </xdr:spPr>
    </xdr:pic>
    <xdr:clientData/>
  </xdr:twoCellAnchor>
  <xdr:twoCellAnchor editAs="oneCell">
    <xdr:from>
      <xdr:col>1</xdr:col>
      <xdr:colOff>1028700</xdr:colOff>
      <xdr:row>75</xdr:row>
      <xdr:rowOff>19050</xdr:rowOff>
    </xdr:from>
    <xdr:to>
      <xdr:col>4</xdr:col>
      <xdr:colOff>124137</xdr:colOff>
      <xdr:row>76</xdr:row>
      <xdr:rowOff>161980</xdr:rowOff>
    </xdr:to>
    <xdr:pic>
      <xdr:nvPicPr>
        <xdr:cNvPr id="49" name="Image 48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6350" y="46720125"/>
          <a:ext cx="2238687" cy="3905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conomie.gouv.fr/entreprises/marches-publics-contenu-dossier-candidature" TargetMode="External"/><Relationship Id="rId2" Type="http://schemas.openxmlformats.org/officeDocument/2006/relationships/hyperlink" Target="https://www.economie.gouv.fr/entreprises/marches-publics-documents-lors-attribution" TargetMode="External"/><Relationship Id="rId1" Type="http://schemas.openxmlformats.org/officeDocument/2006/relationships/hyperlink" Target="http://www.marche-public.fr/Marches-publics/Definitions/Entrees/Pieces-constitutives-marche.ht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achatpublic.com/apc3/miniguide200905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uvcw.be/no_index/actualite/3972-87251065985112192011095027541416602332.pdf" TargetMode="External"/><Relationship Id="rId2" Type="http://schemas.openxmlformats.org/officeDocument/2006/relationships/hyperlink" Target="http://www.marche-public.fr/Marches-publics/Definitions/Entrees/Criteres-choix-offres.htm" TargetMode="External"/><Relationship Id="rId1" Type="http://schemas.openxmlformats.org/officeDocument/2006/relationships/hyperlink" Target="https://www.google.fr/search?q=d%C3%A9cimales+excel&amp;oq=d%C3%A9cimales+excel&amp;aqs=chrome..69i57j0l5.8287j0j8&amp;sourceid=chrome&amp;ie=UTF-8" TargetMode="External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google.fr/search?q=d%C3%A9cimales+excel&amp;oq=d%C3%A9cimales+excel&amp;aqs=chrome..69i57j0l5.8287j0j8&amp;sourceid=chrome&amp;ie=UTF-8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.bin"/><Relationship Id="rId3" Type="http://schemas.openxmlformats.org/officeDocument/2006/relationships/hyperlink" Target="https://www.video2brain.com/fr/tuto/regler-les-parametres-dimpression-de-plusieurs-feuilles" TargetMode="External"/><Relationship Id="rId7" Type="http://schemas.openxmlformats.org/officeDocument/2006/relationships/hyperlink" Target="http://user.services.openoffice.org/fr/forum/viewtopic.php?t=358" TargetMode="External"/><Relationship Id="rId2" Type="http://schemas.openxmlformats.org/officeDocument/2006/relationships/hyperlink" Target="https://support.office.com/fr-fr/article/imprimer-une-feuille-de-calcul-sur-un-nombre-de-pages-d%C3%A9termin%C3%A9-bc7d8a8b-48a1-485c-a091-23fb9f300a57" TargetMode="External"/><Relationship Id="rId1" Type="http://schemas.openxmlformats.org/officeDocument/2006/relationships/hyperlink" Target="https://www.youtube.com/watch?v=BRVXuX_0eoo" TargetMode="External"/><Relationship Id="rId6" Type="http://schemas.openxmlformats.org/officeDocument/2006/relationships/hyperlink" Target="https://support.office.com/fr-fr/article/afficher-un-aper%C3%A7u-des-pages-d-une-feuille-de-calcul-avant-d-imprimer-bcd8f03a-c28d-42a2-9217-aab0e43aa930" TargetMode="External"/><Relationship Id="rId5" Type="http://schemas.openxmlformats.org/officeDocument/2006/relationships/hyperlink" Target="https://www.youtube.com/watch?v=6QoGhSxLYvU" TargetMode="External"/><Relationship Id="rId4" Type="http://schemas.openxmlformats.org/officeDocument/2006/relationships/hyperlink" Target="https://www.youtube.com/watch?v=SXSrBhPEHLs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8"/>
  <sheetViews>
    <sheetView showZeros="0" tabSelected="1" showWhiteSpace="0" zoomScale="61" zoomScaleNormal="61" zoomScalePageLayoutView="58" workbookViewId="0">
      <selection activeCell="W6" sqref="W6"/>
    </sheetView>
  </sheetViews>
  <sheetFormatPr baseColWidth="10" defaultRowHeight="15" x14ac:dyDescent="0.25"/>
  <cols>
    <col min="1" max="1" width="14.5703125" style="255" customWidth="1"/>
    <col min="2" max="6" width="11.42578125" style="255"/>
    <col min="7" max="7" width="8" style="255" customWidth="1"/>
    <col min="8" max="11" width="11.42578125" style="255"/>
    <col min="12" max="16" width="11.42578125" style="256"/>
    <col min="17" max="256" width="11.42578125" style="243"/>
    <col min="257" max="257" width="14.5703125" style="243" customWidth="1"/>
    <col min="258" max="262" width="11.42578125" style="243"/>
    <col min="263" max="263" width="8" style="243" customWidth="1"/>
    <col min="264" max="512" width="11.42578125" style="243"/>
    <col min="513" max="513" width="14.5703125" style="243" customWidth="1"/>
    <col min="514" max="518" width="11.42578125" style="243"/>
    <col min="519" max="519" width="8" style="243" customWidth="1"/>
    <col min="520" max="768" width="11.42578125" style="243"/>
    <col min="769" max="769" width="14.5703125" style="243" customWidth="1"/>
    <col min="770" max="774" width="11.42578125" style="243"/>
    <col min="775" max="775" width="8" style="243" customWidth="1"/>
    <col min="776" max="1024" width="11.42578125" style="243"/>
    <col min="1025" max="1025" width="14.5703125" style="243" customWidth="1"/>
    <col min="1026" max="1030" width="11.42578125" style="243"/>
    <col min="1031" max="1031" width="8" style="243" customWidth="1"/>
    <col min="1032" max="1280" width="11.42578125" style="243"/>
    <col min="1281" max="1281" width="14.5703125" style="243" customWidth="1"/>
    <col min="1282" max="1286" width="11.42578125" style="243"/>
    <col min="1287" max="1287" width="8" style="243" customWidth="1"/>
    <col min="1288" max="1536" width="11.42578125" style="243"/>
    <col min="1537" max="1537" width="14.5703125" style="243" customWidth="1"/>
    <col min="1538" max="1542" width="11.42578125" style="243"/>
    <col min="1543" max="1543" width="8" style="243" customWidth="1"/>
    <col min="1544" max="1792" width="11.42578125" style="243"/>
    <col min="1793" max="1793" width="14.5703125" style="243" customWidth="1"/>
    <col min="1794" max="1798" width="11.42578125" style="243"/>
    <col min="1799" max="1799" width="8" style="243" customWidth="1"/>
    <col min="1800" max="2048" width="11.42578125" style="243"/>
    <col min="2049" max="2049" width="14.5703125" style="243" customWidth="1"/>
    <col min="2050" max="2054" width="11.42578125" style="243"/>
    <col min="2055" max="2055" width="8" style="243" customWidth="1"/>
    <col min="2056" max="2304" width="11.42578125" style="243"/>
    <col min="2305" max="2305" width="14.5703125" style="243" customWidth="1"/>
    <col min="2306" max="2310" width="11.42578125" style="243"/>
    <col min="2311" max="2311" width="8" style="243" customWidth="1"/>
    <col min="2312" max="2560" width="11.42578125" style="243"/>
    <col min="2561" max="2561" width="14.5703125" style="243" customWidth="1"/>
    <col min="2562" max="2566" width="11.42578125" style="243"/>
    <col min="2567" max="2567" width="8" style="243" customWidth="1"/>
    <col min="2568" max="2816" width="11.42578125" style="243"/>
    <col min="2817" max="2817" width="14.5703125" style="243" customWidth="1"/>
    <col min="2818" max="2822" width="11.42578125" style="243"/>
    <col min="2823" max="2823" width="8" style="243" customWidth="1"/>
    <col min="2824" max="3072" width="11.42578125" style="243"/>
    <col min="3073" max="3073" width="14.5703125" style="243" customWidth="1"/>
    <col min="3074" max="3078" width="11.42578125" style="243"/>
    <col min="3079" max="3079" width="8" style="243" customWidth="1"/>
    <col min="3080" max="3328" width="11.42578125" style="243"/>
    <col min="3329" max="3329" width="14.5703125" style="243" customWidth="1"/>
    <col min="3330" max="3334" width="11.42578125" style="243"/>
    <col min="3335" max="3335" width="8" style="243" customWidth="1"/>
    <col min="3336" max="3584" width="11.42578125" style="243"/>
    <col min="3585" max="3585" width="14.5703125" style="243" customWidth="1"/>
    <col min="3586" max="3590" width="11.42578125" style="243"/>
    <col min="3591" max="3591" width="8" style="243" customWidth="1"/>
    <col min="3592" max="3840" width="11.42578125" style="243"/>
    <col min="3841" max="3841" width="14.5703125" style="243" customWidth="1"/>
    <col min="3842" max="3846" width="11.42578125" style="243"/>
    <col min="3847" max="3847" width="8" style="243" customWidth="1"/>
    <col min="3848" max="4096" width="11.42578125" style="243"/>
    <col min="4097" max="4097" width="14.5703125" style="243" customWidth="1"/>
    <col min="4098" max="4102" width="11.42578125" style="243"/>
    <col min="4103" max="4103" width="8" style="243" customWidth="1"/>
    <col min="4104" max="4352" width="11.42578125" style="243"/>
    <col min="4353" max="4353" width="14.5703125" style="243" customWidth="1"/>
    <col min="4354" max="4358" width="11.42578125" style="243"/>
    <col min="4359" max="4359" width="8" style="243" customWidth="1"/>
    <col min="4360" max="4608" width="11.42578125" style="243"/>
    <col min="4609" max="4609" width="14.5703125" style="243" customWidth="1"/>
    <col min="4610" max="4614" width="11.42578125" style="243"/>
    <col min="4615" max="4615" width="8" style="243" customWidth="1"/>
    <col min="4616" max="4864" width="11.42578125" style="243"/>
    <col min="4865" max="4865" width="14.5703125" style="243" customWidth="1"/>
    <col min="4866" max="4870" width="11.42578125" style="243"/>
    <col min="4871" max="4871" width="8" style="243" customWidth="1"/>
    <col min="4872" max="5120" width="11.42578125" style="243"/>
    <col min="5121" max="5121" width="14.5703125" style="243" customWidth="1"/>
    <col min="5122" max="5126" width="11.42578125" style="243"/>
    <col min="5127" max="5127" width="8" style="243" customWidth="1"/>
    <col min="5128" max="5376" width="11.42578125" style="243"/>
    <col min="5377" max="5377" width="14.5703125" style="243" customWidth="1"/>
    <col min="5378" max="5382" width="11.42578125" style="243"/>
    <col min="5383" max="5383" width="8" style="243" customWidth="1"/>
    <col min="5384" max="5632" width="11.42578125" style="243"/>
    <col min="5633" max="5633" width="14.5703125" style="243" customWidth="1"/>
    <col min="5634" max="5638" width="11.42578125" style="243"/>
    <col min="5639" max="5639" width="8" style="243" customWidth="1"/>
    <col min="5640" max="5888" width="11.42578125" style="243"/>
    <col min="5889" max="5889" width="14.5703125" style="243" customWidth="1"/>
    <col min="5890" max="5894" width="11.42578125" style="243"/>
    <col min="5895" max="5895" width="8" style="243" customWidth="1"/>
    <col min="5896" max="6144" width="11.42578125" style="243"/>
    <col min="6145" max="6145" width="14.5703125" style="243" customWidth="1"/>
    <col min="6146" max="6150" width="11.42578125" style="243"/>
    <col min="6151" max="6151" width="8" style="243" customWidth="1"/>
    <col min="6152" max="6400" width="11.42578125" style="243"/>
    <col min="6401" max="6401" width="14.5703125" style="243" customWidth="1"/>
    <col min="6402" max="6406" width="11.42578125" style="243"/>
    <col min="6407" max="6407" width="8" style="243" customWidth="1"/>
    <col min="6408" max="6656" width="11.42578125" style="243"/>
    <col min="6657" max="6657" width="14.5703125" style="243" customWidth="1"/>
    <col min="6658" max="6662" width="11.42578125" style="243"/>
    <col min="6663" max="6663" width="8" style="243" customWidth="1"/>
    <col min="6664" max="6912" width="11.42578125" style="243"/>
    <col min="6913" max="6913" width="14.5703125" style="243" customWidth="1"/>
    <col min="6914" max="6918" width="11.42578125" style="243"/>
    <col min="6919" max="6919" width="8" style="243" customWidth="1"/>
    <col min="6920" max="7168" width="11.42578125" style="243"/>
    <col min="7169" max="7169" width="14.5703125" style="243" customWidth="1"/>
    <col min="7170" max="7174" width="11.42578125" style="243"/>
    <col min="7175" max="7175" width="8" style="243" customWidth="1"/>
    <col min="7176" max="7424" width="11.42578125" style="243"/>
    <col min="7425" max="7425" width="14.5703125" style="243" customWidth="1"/>
    <col min="7426" max="7430" width="11.42578125" style="243"/>
    <col min="7431" max="7431" width="8" style="243" customWidth="1"/>
    <col min="7432" max="7680" width="11.42578125" style="243"/>
    <col min="7681" max="7681" width="14.5703125" style="243" customWidth="1"/>
    <col min="7682" max="7686" width="11.42578125" style="243"/>
    <col min="7687" max="7687" width="8" style="243" customWidth="1"/>
    <col min="7688" max="7936" width="11.42578125" style="243"/>
    <col min="7937" max="7937" width="14.5703125" style="243" customWidth="1"/>
    <col min="7938" max="7942" width="11.42578125" style="243"/>
    <col min="7943" max="7943" width="8" style="243" customWidth="1"/>
    <col min="7944" max="8192" width="11.42578125" style="243"/>
    <col min="8193" max="8193" width="14.5703125" style="243" customWidth="1"/>
    <col min="8194" max="8198" width="11.42578125" style="243"/>
    <col min="8199" max="8199" width="8" style="243" customWidth="1"/>
    <col min="8200" max="8448" width="11.42578125" style="243"/>
    <col min="8449" max="8449" width="14.5703125" style="243" customWidth="1"/>
    <col min="8450" max="8454" width="11.42578125" style="243"/>
    <col min="8455" max="8455" width="8" style="243" customWidth="1"/>
    <col min="8456" max="8704" width="11.42578125" style="243"/>
    <col min="8705" max="8705" width="14.5703125" style="243" customWidth="1"/>
    <col min="8706" max="8710" width="11.42578125" style="243"/>
    <col min="8711" max="8711" width="8" style="243" customWidth="1"/>
    <col min="8712" max="8960" width="11.42578125" style="243"/>
    <col min="8961" max="8961" width="14.5703125" style="243" customWidth="1"/>
    <col min="8962" max="8966" width="11.42578125" style="243"/>
    <col min="8967" max="8967" width="8" style="243" customWidth="1"/>
    <col min="8968" max="9216" width="11.42578125" style="243"/>
    <col min="9217" max="9217" width="14.5703125" style="243" customWidth="1"/>
    <col min="9218" max="9222" width="11.42578125" style="243"/>
    <col min="9223" max="9223" width="8" style="243" customWidth="1"/>
    <col min="9224" max="9472" width="11.42578125" style="243"/>
    <col min="9473" max="9473" width="14.5703125" style="243" customWidth="1"/>
    <col min="9474" max="9478" width="11.42578125" style="243"/>
    <col min="9479" max="9479" width="8" style="243" customWidth="1"/>
    <col min="9480" max="9728" width="11.42578125" style="243"/>
    <col min="9729" max="9729" width="14.5703125" style="243" customWidth="1"/>
    <col min="9730" max="9734" width="11.42578125" style="243"/>
    <col min="9735" max="9735" width="8" style="243" customWidth="1"/>
    <col min="9736" max="9984" width="11.42578125" style="243"/>
    <col min="9985" max="9985" width="14.5703125" style="243" customWidth="1"/>
    <col min="9986" max="9990" width="11.42578125" style="243"/>
    <col min="9991" max="9991" width="8" style="243" customWidth="1"/>
    <col min="9992" max="10240" width="11.42578125" style="243"/>
    <col min="10241" max="10241" width="14.5703125" style="243" customWidth="1"/>
    <col min="10242" max="10246" width="11.42578125" style="243"/>
    <col min="10247" max="10247" width="8" style="243" customWidth="1"/>
    <col min="10248" max="10496" width="11.42578125" style="243"/>
    <col min="10497" max="10497" width="14.5703125" style="243" customWidth="1"/>
    <col min="10498" max="10502" width="11.42578125" style="243"/>
    <col min="10503" max="10503" width="8" style="243" customWidth="1"/>
    <col min="10504" max="10752" width="11.42578125" style="243"/>
    <col min="10753" max="10753" width="14.5703125" style="243" customWidth="1"/>
    <col min="10754" max="10758" width="11.42578125" style="243"/>
    <col min="10759" max="10759" width="8" style="243" customWidth="1"/>
    <col min="10760" max="11008" width="11.42578125" style="243"/>
    <col min="11009" max="11009" width="14.5703125" style="243" customWidth="1"/>
    <col min="11010" max="11014" width="11.42578125" style="243"/>
    <col min="11015" max="11015" width="8" style="243" customWidth="1"/>
    <col min="11016" max="11264" width="11.42578125" style="243"/>
    <col min="11265" max="11265" width="14.5703125" style="243" customWidth="1"/>
    <col min="11266" max="11270" width="11.42578125" style="243"/>
    <col min="11271" max="11271" width="8" style="243" customWidth="1"/>
    <col min="11272" max="11520" width="11.42578125" style="243"/>
    <col min="11521" max="11521" width="14.5703125" style="243" customWidth="1"/>
    <col min="11522" max="11526" width="11.42578125" style="243"/>
    <col min="11527" max="11527" width="8" style="243" customWidth="1"/>
    <col min="11528" max="11776" width="11.42578125" style="243"/>
    <col min="11777" max="11777" width="14.5703125" style="243" customWidth="1"/>
    <col min="11778" max="11782" width="11.42578125" style="243"/>
    <col min="11783" max="11783" width="8" style="243" customWidth="1"/>
    <col min="11784" max="12032" width="11.42578125" style="243"/>
    <col min="12033" max="12033" width="14.5703125" style="243" customWidth="1"/>
    <col min="12034" max="12038" width="11.42578125" style="243"/>
    <col min="12039" max="12039" width="8" style="243" customWidth="1"/>
    <col min="12040" max="12288" width="11.42578125" style="243"/>
    <col min="12289" max="12289" width="14.5703125" style="243" customWidth="1"/>
    <col min="12290" max="12294" width="11.42578125" style="243"/>
    <col min="12295" max="12295" width="8" style="243" customWidth="1"/>
    <col min="12296" max="12544" width="11.42578125" style="243"/>
    <col min="12545" max="12545" width="14.5703125" style="243" customWidth="1"/>
    <col min="12546" max="12550" width="11.42578125" style="243"/>
    <col min="12551" max="12551" width="8" style="243" customWidth="1"/>
    <col min="12552" max="12800" width="11.42578125" style="243"/>
    <col min="12801" max="12801" width="14.5703125" style="243" customWidth="1"/>
    <col min="12802" max="12806" width="11.42578125" style="243"/>
    <col min="12807" max="12807" width="8" style="243" customWidth="1"/>
    <col min="12808" max="13056" width="11.42578125" style="243"/>
    <col min="13057" max="13057" width="14.5703125" style="243" customWidth="1"/>
    <col min="13058" max="13062" width="11.42578125" style="243"/>
    <col min="13063" max="13063" width="8" style="243" customWidth="1"/>
    <col min="13064" max="13312" width="11.42578125" style="243"/>
    <col min="13313" max="13313" width="14.5703125" style="243" customWidth="1"/>
    <col min="13314" max="13318" width="11.42578125" style="243"/>
    <col min="13319" max="13319" width="8" style="243" customWidth="1"/>
    <col min="13320" max="13568" width="11.42578125" style="243"/>
    <col min="13569" max="13569" width="14.5703125" style="243" customWidth="1"/>
    <col min="13570" max="13574" width="11.42578125" style="243"/>
    <col min="13575" max="13575" width="8" style="243" customWidth="1"/>
    <col min="13576" max="13824" width="11.42578125" style="243"/>
    <col min="13825" max="13825" width="14.5703125" style="243" customWidth="1"/>
    <col min="13826" max="13830" width="11.42578125" style="243"/>
    <col min="13831" max="13831" width="8" style="243" customWidth="1"/>
    <col min="13832" max="14080" width="11.42578125" style="243"/>
    <col min="14081" max="14081" width="14.5703125" style="243" customWidth="1"/>
    <col min="14082" max="14086" width="11.42578125" style="243"/>
    <col min="14087" max="14087" width="8" style="243" customWidth="1"/>
    <col min="14088" max="14336" width="11.42578125" style="243"/>
    <col min="14337" max="14337" width="14.5703125" style="243" customWidth="1"/>
    <col min="14338" max="14342" width="11.42578125" style="243"/>
    <col min="14343" max="14343" width="8" style="243" customWidth="1"/>
    <col min="14344" max="14592" width="11.42578125" style="243"/>
    <col min="14593" max="14593" width="14.5703125" style="243" customWidth="1"/>
    <col min="14594" max="14598" width="11.42578125" style="243"/>
    <col min="14599" max="14599" width="8" style="243" customWidth="1"/>
    <col min="14600" max="14848" width="11.42578125" style="243"/>
    <col min="14849" max="14849" width="14.5703125" style="243" customWidth="1"/>
    <col min="14850" max="14854" width="11.42578125" style="243"/>
    <col min="14855" max="14855" width="8" style="243" customWidth="1"/>
    <col min="14856" max="15104" width="11.42578125" style="243"/>
    <col min="15105" max="15105" width="14.5703125" style="243" customWidth="1"/>
    <col min="15106" max="15110" width="11.42578125" style="243"/>
    <col min="15111" max="15111" width="8" style="243" customWidth="1"/>
    <col min="15112" max="15360" width="11.42578125" style="243"/>
    <col min="15361" max="15361" width="14.5703125" style="243" customWidth="1"/>
    <col min="15362" max="15366" width="11.42578125" style="243"/>
    <col min="15367" max="15367" width="8" style="243" customWidth="1"/>
    <col min="15368" max="15616" width="11.42578125" style="243"/>
    <col min="15617" max="15617" width="14.5703125" style="243" customWidth="1"/>
    <col min="15618" max="15622" width="11.42578125" style="243"/>
    <col min="15623" max="15623" width="8" style="243" customWidth="1"/>
    <col min="15624" max="15872" width="11.42578125" style="243"/>
    <col min="15873" max="15873" width="14.5703125" style="243" customWidth="1"/>
    <col min="15874" max="15878" width="11.42578125" style="243"/>
    <col min="15879" max="15879" width="8" style="243" customWidth="1"/>
    <col min="15880" max="16128" width="11.42578125" style="243"/>
    <col min="16129" max="16129" width="14.5703125" style="243" customWidth="1"/>
    <col min="16130" max="16134" width="11.42578125" style="243"/>
    <col min="16135" max="16135" width="8" style="243" customWidth="1"/>
    <col min="16136" max="16384" width="11.42578125" style="243"/>
  </cols>
  <sheetData>
    <row r="1" spans="1:39" ht="39.950000000000003" customHeight="1" x14ac:dyDescent="0.25">
      <c r="A1" s="240"/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1"/>
      <c r="M1" s="241"/>
      <c r="N1" s="241"/>
      <c r="O1" s="241"/>
      <c r="P1" s="241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08"/>
      <c r="AE1" s="208"/>
      <c r="AF1" s="208"/>
      <c r="AG1" s="208"/>
      <c r="AH1" s="208"/>
      <c r="AI1" s="208"/>
      <c r="AJ1" s="208"/>
      <c r="AK1" s="208"/>
      <c r="AL1" s="208"/>
      <c r="AM1" s="208"/>
    </row>
    <row r="2" spans="1:39" ht="39.950000000000003" customHeight="1" x14ac:dyDescent="0.25">
      <c r="A2" s="240"/>
      <c r="B2" s="265" t="s">
        <v>149</v>
      </c>
      <c r="C2" s="240"/>
      <c r="D2" s="240"/>
      <c r="E2" s="240"/>
      <c r="F2" s="240"/>
      <c r="G2" s="240"/>
      <c r="H2" s="240"/>
      <c r="I2" s="240"/>
      <c r="J2" s="240"/>
      <c r="K2" s="240"/>
      <c r="L2" s="241"/>
      <c r="M2" s="241"/>
      <c r="N2" s="241"/>
      <c r="O2" s="241"/>
      <c r="P2" s="241"/>
      <c r="Q2" s="242"/>
      <c r="R2" s="242"/>
      <c r="S2" s="242"/>
      <c r="T2" s="242"/>
      <c r="U2" s="242"/>
      <c r="V2" s="242"/>
      <c r="W2" s="264"/>
      <c r="X2" s="263"/>
      <c r="Y2" s="263"/>
      <c r="Z2" s="263"/>
      <c r="AA2" s="264" t="s">
        <v>156</v>
      </c>
      <c r="AB2" s="242"/>
      <c r="AC2" s="242"/>
      <c r="AD2" s="208"/>
      <c r="AE2" s="208"/>
      <c r="AF2" s="208"/>
      <c r="AG2" s="208"/>
      <c r="AH2" s="208"/>
      <c r="AI2" s="208"/>
      <c r="AJ2" s="208"/>
      <c r="AK2" s="208"/>
      <c r="AL2" s="208"/>
      <c r="AM2" s="208"/>
    </row>
    <row r="3" spans="1:39" ht="39.950000000000003" customHeight="1" x14ac:dyDescent="0.25">
      <c r="A3" s="240"/>
      <c r="B3" s="244" t="s">
        <v>150</v>
      </c>
      <c r="C3" s="240"/>
      <c r="D3" s="240"/>
      <c r="E3" s="240"/>
      <c r="F3" s="240"/>
      <c r="G3" s="240"/>
      <c r="H3" s="240"/>
      <c r="I3" s="240"/>
      <c r="J3" s="240"/>
      <c r="K3" s="240"/>
      <c r="L3" s="241"/>
      <c r="M3" s="241"/>
      <c r="N3" s="241"/>
      <c r="O3" s="241"/>
      <c r="P3" s="241"/>
      <c r="Q3" s="242"/>
      <c r="R3" s="242"/>
      <c r="S3" s="242"/>
      <c r="T3" s="242"/>
      <c r="U3" s="242"/>
      <c r="V3" s="242"/>
      <c r="W3" s="263"/>
      <c r="X3" s="263"/>
      <c r="Y3" s="263"/>
      <c r="Z3" s="263"/>
      <c r="AA3" s="264"/>
      <c r="AB3" s="242"/>
      <c r="AC3" s="242"/>
      <c r="AD3" s="208"/>
      <c r="AE3" s="208"/>
      <c r="AF3" s="208"/>
      <c r="AG3" s="208"/>
      <c r="AH3" s="208"/>
      <c r="AI3" s="208"/>
      <c r="AJ3" s="208"/>
      <c r="AK3" s="208"/>
      <c r="AL3" s="208"/>
      <c r="AM3" s="208"/>
    </row>
    <row r="4" spans="1:39" ht="39.950000000000003" customHeight="1" x14ac:dyDescent="0.25">
      <c r="A4" s="240"/>
      <c r="B4" s="266"/>
      <c r="C4" s="240"/>
      <c r="D4" s="240"/>
      <c r="E4" s="240"/>
      <c r="F4" s="240"/>
      <c r="G4" s="240"/>
      <c r="H4" s="240"/>
      <c r="I4" s="240"/>
      <c r="J4" s="240"/>
      <c r="K4" s="240"/>
      <c r="L4" s="241"/>
      <c r="M4" s="241"/>
      <c r="N4" s="241"/>
      <c r="O4" s="241"/>
      <c r="P4" s="241"/>
      <c r="Q4" s="242"/>
      <c r="R4" s="242"/>
      <c r="S4" s="242"/>
      <c r="T4" s="242"/>
      <c r="U4" s="242"/>
      <c r="V4" s="242"/>
      <c r="W4" s="263"/>
      <c r="X4" s="263"/>
      <c r="Y4" s="263"/>
      <c r="Z4" s="263"/>
      <c r="AA4" s="264"/>
      <c r="AB4" s="242"/>
      <c r="AC4" s="242"/>
      <c r="AD4" s="208"/>
      <c r="AE4" s="208"/>
      <c r="AF4" s="208"/>
      <c r="AG4" s="208"/>
      <c r="AH4" s="208"/>
      <c r="AI4" s="208"/>
      <c r="AJ4" s="208"/>
      <c r="AK4" s="208"/>
      <c r="AL4" s="208"/>
      <c r="AM4" s="208"/>
    </row>
    <row r="5" spans="1:39" ht="39.950000000000003" customHeight="1" x14ac:dyDescent="0.25">
      <c r="A5" s="240"/>
      <c r="B5" s="266" t="s">
        <v>360</v>
      </c>
      <c r="C5" s="240"/>
      <c r="D5" s="240"/>
      <c r="E5" s="240"/>
      <c r="F5" s="240"/>
      <c r="G5" s="240"/>
      <c r="H5" s="240"/>
      <c r="I5" s="241"/>
      <c r="J5" s="240"/>
      <c r="K5" s="240"/>
      <c r="L5" s="241"/>
      <c r="M5" s="241"/>
      <c r="N5" s="241"/>
      <c r="O5" s="241"/>
      <c r="P5" s="241"/>
      <c r="Q5" s="242"/>
      <c r="R5" s="242"/>
      <c r="S5" s="242"/>
      <c r="T5" s="242"/>
      <c r="U5" s="242"/>
      <c r="V5" s="242"/>
      <c r="W5" s="242"/>
      <c r="X5" s="242"/>
      <c r="Y5" s="242"/>
      <c r="Z5" s="262"/>
      <c r="AA5" s="264" t="s">
        <v>153</v>
      </c>
      <c r="AB5" s="242"/>
      <c r="AC5" s="242"/>
      <c r="AD5" s="208"/>
      <c r="AE5" s="208"/>
      <c r="AF5" s="208"/>
      <c r="AG5" s="208"/>
      <c r="AH5" s="208"/>
      <c r="AI5" s="208"/>
      <c r="AJ5" s="208"/>
      <c r="AK5" s="208"/>
      <c r="AL5" s="208"/>
      <c r="AM5" s="208"/>
    </row>
    <row r="6" spans="1:39" ht="39.950000000000003" customHeight="1" x14ac:dyDescent="0.25">
      <c r="A6" s="240"/>
      <c r="B6" s="266"/>
      <c r="C6" s="240"/>
      <c r="D6" s="240"/>
      <c r="E6" s="240"/>
      <c r="F6" s="240"/>
      <c r="G6" s="240"/>
      <c r="H6" s="240"/>
      <c r="I6" s="241"/>
      <c r="J6" s="240"/>
      <c r="K6" s="240"/>
      <c r="L6" s="241"/>
      <c r="M6" s="241"/>
      <c r="N6" s="241"/>
      <c r="O6" s="241"/>
      <c r="P6" s="241"/>
      <c r="Q6" s="242"/>
      <c r="R6" s="242"/>
      <c r="S6" s="242"/>
      <c r="T6" s="242"/>
      <c r="U6" s="242"/>
      <c r="V6" s="242"/>
      <c r="W6" s="242"/>
      <c r="X6" s="242"/>
      <c r="Y6" s="242"/>
      <c r="Z6" s="262"/>
      <c r="AA6" s="262"/>
      <c r="AB6" s="242"/>
      <c r="AC6" s="242"/>
      <c r="AD6" s="208"/>
      <c r="AE6" s="208"/>
      <c r="AF6" s="208"/>
      <c r="AG6" s="208"/>
      <c r="AH6" s="208"/>
      <c r="AI6" s="208"/>
      <c r="AJ6" s="208"/>
      <c r="AK6" s="208"/>
      <c r="AL6" s="208"/>
      <c r="AM6" s="208"/>
    </row>
    <row r="7" spans="1:39" ht="39.950000000000003" customHeight="1" x14ac:dyDescent="0.25">
      <c r="A7" s="240"/>
      <c r="B7" s="244" t="s">
        <v>139</v>
      </c>
      <c r="C7" s="240"/>
      <c r="D7" s="240"/>
      <c r="E7" s="240"/>
      <c r="F7" s="240"/>
      <c r="G7" s="240"/>
      <c r="H7" s="240"/>
      <c r="I7" s="241"/>
      <c r="J7" s="240"/>
      <c r="K7" s="240"/>
      <c r="L7" s="241"/>
      <c r="M7" s="241"/>
      <c r="N7" s="241"/>
      <c r="O7" s="241"/>
      <c r="P7" s="241"/>
      <c r="Q7" s="242"/>
      <c r="R7" s="242"/>
      <c r="S7" s="242"/>
      <c r="T7" s="242"/>
      <c r="U7" s="242"/>
      <c r="V7" s="242"/>
      <c r="W7" s="242"/>
      <c r="X7" s="242"/>
      <c r="Y7" s="242"/>
      <c r="Z7" s="262"/>
      <c r="AA7" s="638" t="s">
        <v>361</v>
      </c>
      <c r="AB7" s="242"/>
      <c r="AC7" s="242"/>
      <c r="AD7" s="208"/>
      <c r="AE7" s="208"/>
      <c r="AF7" s="208"/>
      <c r="AG7" s="208"/>
      <c r="AH7" s="208"/>
      <c r="AI7" s="208"/>
      <c r="AJ7" s="208"/>
      <c r="AK7" s="208"/>
      <c r="AL7" s="208"/>
      <c r="AM7" s="208"/>
    </row>
    <row r="8" spans="1:39" ht="39.950000000000003" customHeight="1" x14ac:dyDescent="0.25">
      <c r="A8" s="240"/>
      <c r="B8" s="244"/>
      <c r="C8" s="240"/>
      <c r="D8" s="240"/>
      <c r="E8" s="240"/>
      <c r="F8" s="240"/>
      <c r="G8" s="240"/>
      <c r="H8" s="240"/>
      <c r="I8" s="241"/>
      <c r="J8" s="240"/>
      <c r="K8" s="240"/>
      <c r="L8" s="241"/>
      <c r="M8" s="241"/>
      <c r="N8" s="241"/>
      <c r="O8" s="241"/>
      <c r="P8" s="241"/>
      <c r="Q8" s="242"/>
      <c r="R8" s="242"/>
      <c r="S8" s="242"/>
      <c r="T8" s="242"/>
      <c r="U8" s="242"/>
      <c r="V8" s="242"/>
      <c r="W8" s="242"/>
      <c r="X8" s="242"/>
      <c r="Y8" s="242"/>
      <c r="Z8" s="262"/>
      <c r="AA8" s="262"/>
      <c r="AB8" s="242"/>
      <c r="AC8" s="242"/>
      <c r="AD8" s="208"/>
      <c r="AE8" s="208"/>
      <c r="AF8" s="208"/>
      <c r="AG8" s="208"/>
      <c r="AH8" s="208"/>
      <c r="AI8" s="208"/>
      <c r="AJ8" s="208"/>
      <c r="AK8" s="208"/>
      <c r="AL8" s="208"/>
      <c r="AM8" s="208"/>
    </row>
    <row r="9" spans="1:39" ht="39.950000000000003" customHeight="1" x14ac:dyDescent="0.25">
      <c r="A9" s="240"/>
      <c r="B9" s="244"/>
      <c r="C9" s="240"/>
      <c r="D9" s="240"/>
      <c r="E9" s="240"/>
      <c r="F9" s="240"/>
      <c r="G9" s="240"/>
      <c r="H9" s="240"/>
      <c r="I9" s="241"/>
      <c r="J9" s="240"/>
      <c r="K9" s="240"/>
      <c r="L9" s="241"/>
      <c r="M9" s="241"/>
      <c r="N9" s="241"/>
      <c r="O9" s="241"/>
      <c r="P9" s="241"/>
      <c r="Q9" s="242"/>
      <c r="R9" s="242"/>
      <c r="S9" s="242"/>
      <c r="T9" s="242"/>
      <c r="U9" s="242"/>
      <c r="V9" s="242"/>
      <c r="W9" s="242"/>
      <c r="X9" s="242"/>
      <c r="Y9" s="242"/>
      <c r="Z9" s="242"/>
      <c r="AA9" s="242"/>
      <c r="AB9" s="242"/>
      <c r="AC9" s="242"/>
      <c r="AD9" s="208"/>
      <c r="AE9" s="208"/>
      <c r="AF9" s="208"/>
      <c r="AG9" s="208"/>
      <c r="AH9" s="208"/>
      <c r="AI9" s="208"/>
      <c r="AJ9" s="208"/>
      <c r="AK9" s="208"/>
      <c r="AL9" s="208"/>
      <c r="AM9" s="208"/>
    </row>
    <row r="10" spans="1:39" ht="39.950000000000003" customHeight="1" x14ac:dyDescent="0.25">
      <c r="A10" s="240"/>
      <c r="B10" s="245" t="s">
        <v>145</v>
      </c>
      <c r="C10" s="240"/>
      <c r="D10" s="240"/>
      <c r="E10" s="240"/>
      <c r="F10" s="240"/>
      <c r="G10" s="240"/>
      <c r="H10" s="240"/>
      <c r="I10" s="241"/>
      <c r="J10" s="240"/>
      <c r="K10" s="240"/>
      <c r="L10" s="241"/>
      <c r="M10" s="241"/>
      <c r="N10" s="241"/>
      <c r="O10" s="241"/>
      <c r="P10" s="241"/>
      <c r="Q10" s="242"/>
      <c r="R10" s="242"/>
      <c r="S10" s="242"/>
      <c r="T10" s="242"/>
      <c r="U10" s="242"/>
      <c r="V10" s="242"/>
      <c r="W10" s="242"/>
      <c r="X10" s="242"/>
      <c r="Y10" s="242"/>
      <c r="Z10" s="242"/>
      <c r="AA10" s="242"/>
      <c r="AB10" s="242"/>
      <c r="AC10" s="242"/>
      <c r="AD10" s="208"/>
      <c r="AE10" s="208"/>
      <c r="AF10" s="208"/>
      <c r="AG10" s="208"/>
      <c r="AH10" s="208"/>
      <c r="AI10" s="208"/>
      <c r="AJ10" s="208"/>
      <c r="AK10" s="208"/>
      <c r="AL10" s="208"/>
      <c r="AM10" s="208"/>
    </row>
    <row r="11" spans="1:39" ht="39.950000000000003" customHeight="1" x14ac:dyDescent="0.25">
      <c r="A11" s="240"/>
      <c r="B11" s="245"/>
      <c r="C11" s="246"/>
      <c r="D11" s="240"/>
      <c r="E11" s="240"/>
      <c r="F11" s="240"/>
      <c r="G11" s="240"/>
      <c r="H11" s="240"/>
      <c r="I11" s="241"/>
      <c r="J11" s="240"/>
      <c r="K11" s="240"/>
      <c r="L11" s="241"/>
      <c r="M11" s="241"/>
      <c r="N11" s="241"/>
      <c r="O11" s="241"/>
      <c r="P11" s="241"/>
      <c r="Q11" s="242"/>
      <c r="R11" s="242"/>
      <c r="S11" s="242"/>
      <c r="T11" s="242"/>
      <c r="U11" s="242"/>
      <c r="V11" s="242"/>
      <c r="W11" s="242"/>
      <c r="X11" s="242"/>
      <c r="Y11" s="242"/>
      <c r="Z11" s="242"/>
      <c r="AA11" s="242"/>
      <c r="AB11" s="242"/>
      <c r="AC11" s="242"/>
      <c r="AD11" s="208"/>
      <c r="AE11" s="208"/>
      <c r="AF11" s="208"/>
      <c r="AG11" s="208"/>
      <c r="AH11" s="208"/>
      <c r="AI11" s="208"/>
      <c r="AJ11" s="208"/>
      <c r="AK11" s="208"/>
      <c r="AL11" s="208"/>
      <c r="AM11" s="208"/>
    </row>
    <row r="12" spans="1:39" ht="39.950000000000003" customHeight="1" x14ac:dyDescent="0.25">
      <c r="A12" s="240"/>
      <c r="B12" s="245" t="s">
        <v>157</v>
      </c>
      <c r="C12" s="246"/>
      <c r="D12" s="240"/>
      <c r="E12" s="240"/>
      <c r="F12" s="240"/>
      <c r="G12" s="240"/>
      <c r="H12" s="240"/>
      <c r="I12" s="241"/>
      <c r="J12" s="240"/>
      <c r="K12" s="240"/>
      <c r="L12" s="241"/>
      <c r="M12" s="241"/>
      <c r="N12" s="241"/>
      <c r="O12" s="241"/>
      <c r="P12" s="241"/>
      <c r="Q12" s="242"/>
      <c r="R12" s="242"/>
      <c r="S12" s="242"/>
      <c r="T12" s="242"/>
      <c r="U12" s="242"/>
      <c r="V12" s="242"/>
      <c r="W12" s="242"/>
      <c r="X12" s="242"/>
      <c r="Y12" s="242"/>
      <c r="Z12" s="242"/>
      <c r="AA12" s="242"/>
      <c r="AB12" s="242"/>
      <c r="AC12" s="242"/>
      <c r="AD12" s="208"/>
      <c r="AE12" s="208"/>
      <c r="AF12" s="208"/>
      <c r="AG12" s="208"/>
      <c r="AH12" s="208"/>
      <c r="AI12" s="208"/>
      <c r="AJ12" s="208"/>
      <c r="AK12" s="208"/>
      <c r="AL12" s="208"/>
      <c r="AM12" s="208"/>
    </row>
    <row r="13" spans="1:39" ht="39.950000000000003" customHeight="1" x14ac:dyDescent="0.25">
      <c r="A13" s="240"/>
      <c r="B13" s="245"/>
      <c r="C13" s="246"/>
      <c r="D13" s="240"/>
      <c r="E13" s="240"/>
      <c r="F13" s="240"/>
      <c r="G13" s="240"/>
      <c r="H13" s="240"/>
      <c r="I13" s="241"/>
      <c r="J13" s="240"/>
      <c r="K13" s="240"/>
      <c r="L13" s="241"/>
      <c r="M13" s="241"/>
      <c r="N13" s="241"/>
      <c r="O13" s="241"/>
      <c r="P13" s="241"/>
      <c r="Q13" s="242"/>
      <c r="R13" s="242"/>
      <c r="S13" s="242"/>
      <c r="T13" s="242"/>
      <c r="U13" s="242"/>
      <c r="V13" s="242"/>
      <c r="W13" s="242"/>
      <c r="X13" s="242"/>
      <c r="Y13" s="242"/>
      <c r="Z13" s="242"/>
      <c r="AA13" s="242"/>
      <c r="AB13" s="242"/>
      <c r="AC13" s="242"/>
      <c r="AD13" s="208"/>
      <c r="AE13" s="208"/>
      <c r="AF13" s="208"/>
      <c r="AG13" s="208"/>
      <c r="AH13" s="208"/>
      <c r="AI13" s="208"/>
      <c r="AJ13" s="208"/>
      <c r="AK13" s="208"/>
      <c r="AL13" s="208"/>
      <c r="AM13" s="208"/>
    </row>
    <row r="14" spans="1:39" ht="39.950000000000003" customHeight="1" x14ac:dyDescent="0.25">
      <c r="A14" s="240"/>
      <c r="B14" s="245"/>
      <c r="C14" s="245" t="s">
        <v>158</v>
      </c>
      <c r="D14" s="240"/>
      <c r="E14" s="240"/>
      <c r="F14" s="240"/>
      <c r="G14" s="240"/>
      <c r="H14" s="240"/>
      <c r="I14" s="241"/>
      <c r="J14" s="240"/>
      <c r="K14" s="240"/>
      <c r="L14" s="241"/>
      <c r="M14" s="241"/>
      <c r="N14" s="241"/>
      <c r="O14" s="241"/>
      <c r="P14" s="241"/>
      <c r="Q14" s="242"/>
      <c r="R14" s="242"/>
      <c r="S14" s="242"/>
      <c r="T14" s="639" t="s">
        <v>151</v>
      </c>
      <c r="U14" s="639"/>
      <c r="V14" s="639"/>
      <c r="W14" s="639"/>
      <c r="X14" s="242"/>
      <c r="Y14" s="242"/>
      <c r="Z14" s="242"/>
      <c r="AA14" s="242"/>
      <c r="AB14" s="242"/>
      <c r="AC14" s="242"/>
      <c r="AD14" s="208"/>
      <c r="AE14" s="208"/>
      <c r="AF14" s="208"/>
      <c r="AG14" s="208"/>
      <c r="AH14" s="208"/>
      <c r="AI14" s="208"/>
      <c r="AJ14" s="208"/>
      <c r="AK14" s="208"/>
      <c r="AL14" s="208"/>
      <c r="AM14" s="208"/>
    </row>
    <row r="15" spans="1:39" ht="39.950000000000003" customHeight="1" x14ac:dyDescent="0.25">
      <c r="A15" s="240"/>
      <c r="B15" s="245"/>
      <c r="C15" s="245" t="s">
        <v>159</v>
      </c>
      <c r="D15" s="240"/>
      <c r="E15" s="240"/>
      <c r="F15" s="240"/>
      <c r="G15" s="240"/>
      <c r="H15" s="240"/>
      <c r="I15" s="241"/>
      <c r="J15" s="240"/>
      <c r="K15" s="240"/>
      <c r="L15" s="241"/>
      <c r="M15" s="241"/>
      <c r="N15" s="241"/>
      <c r="O15" s="241"/>
      <c r="P15" s="241"/>
      <c r="Q15" s="242"/>
      <c r="R15" s="242"/>
      <c r="S15" s="242"/>
      <c r="T15" s="639"/>
      <c r="U15" s="639"/>
      <c r="V15" s="639"/>
      <c r="W15" s="639"/>
      <c r="X15" s="242"/>
      <c r="Y15" s="242"/>
      <c r="Z15" s="242"/>
      <c r="AA15" s="242"/>
      <c r="AB15" s="242"/>
      <c r="AC15" s="242"/>
      <c r="AD15" s="208"/>
      <c r="AE15" s="208"/>
      <c r="AF15" s="208"/>
      <c r="AG15" s="208"/>
      <c r="AH15" s="208"/>
      <c r="AI15" s="208"/>
      <c r="AJ15" s="208"/>
      <c r="AK15" s="208"/>
      <c r="AL15" s="208"/>
      <c r="AM15" s="208"/>
    </row>
    <row r="16" spans="1:39" ht="39.950000000000003" customHeight="1" x14ac:dyDescent="0.25">
      <c r="A16" s="240"/>
      <c r="B16" s="245"/>
      <c r="C16" s="245" t="s">
        <v>160</v>
      </c>
      <c r="D16" s="240"/>
      <c r="E16" s="240"/>
      <c r="F16" s="240"/>
      <c r="G16" s="240"/>
      <c r="H16" s="240"/>
      <c r="I16" s="241"/>
      <c r="J16" s="240"/>
      <c r="K16" s="240"/>
      <c r="L16" s="241"/>
      <c r="M16" s="241"/>
      <c r="N16" s="241"/>
      <c r="O16" s="241"/>
      <c r="P16" s="241"/>
      <c r="Q16" s="242"/>
      <c r="R16" s="242"/>
      <c r="S16" s="242"/>
      <c r="T16" s="639"/>
      <c r="U16" s="639"/>
      <c r="V16" s="639"/>
      <c r="W16" s="639"/>
      <c r="X16" s="242"/>
      <c r="Y16" s="242"/>
      <c r="Z16" s="242"/>
      <c r="AA16" s="242"/>
      <c r="AB16" s="242"/>
      <c r="AC16" s="242"/>
      <c r="AD16" s="208"/>
      <c r="AE16" s="208"/>
      <c r="AF16" s="208"/>
      <c r="AG16" s="208"/>
      <c r="AH16" s="208"/>
      <c r="AI16" s="208"/>
      <c r="AJ16" s="208"/>
      <c r="AK16" s="208"/>
      <c r="AL16" s="208"/>
      <c r="AM16" s="208"/>
    </row>
    <row r="17" spans="1:39" ht="39.950000000000003" customHeight="1" x14ac:dyDescent="0.25">
      <c r="A17" s="240"/>
      <c r="B17" s="245"/>
      <c r="C17" s="245"/>
      <c r="D17" s="240"/>
      <c r="E17" s="240"/>
      <c r="F17" s="240"/>
      <c r="G17" s="240"/>
      <c r="H17" s="240"/>
      <c r="I17" s="241"/>
      <c r="J17" s="240"/>
      <c r="K17" s="240"/>
      <c r="L17" s="241"/>
      <c r="M17" s="241"/>
      <c r="N17" s="241"/>
      <c r="O17" s="241"/>
      <c r="P17" s="241"/>
      <c r="Q17" s="242"/>
      <c r="R17" s="242"/>
      <c r="S17" s="242"/>
      <c r="T17" s="242"/>
      <c r="U17" s="242"/>
      <c r="V17" s="242"/>
      <c r="W17" s="242"/>
      <c r="X17" s="242"/>
      <c r="Y17" s="242"/>
      <c r="Z17" s="242"/>
      <c r="AA17" s="242"/>
      <c r="AB17" s="242"/>
      <c r="AC17" s="242"/>
      <c r="AD17" s="208"/>
      <c r="AE17" s="208"/>
      <c r="AF17" s="208"/>
      <c r="AG17" s="208"/>
      <c r="AH17" s="208"/>
      <c r="AI17" s="208"/>
      <c r="AJ17" s="208"/>
      <c r="AK17" s="208"/>
      <c r="AL17" s="208"/>
      <c r="AM17" s="208"/>
    </row>
    <row r="18" spans="1:39" ht="39.75" customHeight="1" x14ac:dyDescent="0.25">
      <c r="A18" s="240"/>
      <c r="B18" s="245"/>
      <c r="C18" s="245" t="s">
        <v>161</v>
      </c>
      <c r="D18" s="240"/>
      <c r="E18" s="240"/>
      <c r="F18" s="240"/>
      <c r="G18" s="240"/>
      <c r="H18" s="240"/>
      <c r="I18" s="241"/>
      <c r="J18" s="240"/>
      <c r="K18" s="240"/>
      <c r="L18" s="241"/>
      <c r="M18" s="241"/>
      <c r="N18" s="241"/>
      <c r="O18" s="241"/>
      <c r="P18" s="241"/>
      <c r="Q18" s="242"/>
      <c r="R18" s="242"/>
      <c r="S18" s="242"/>
      <c r="T18" s="242"/>
      <c r="U18" s="242"/>
      <c r="V18" s="242"/>
      <c r="W18" s="242"/>
      <c r="X18" s="242"/>
      <c r="Y18" s="242"/>
      <c r="Z18" s="242"/>
      <c r="AA18" s="242"/>
      <c r="AB18" s="242"/>
      <c r="AC18" s="242"/>
      <c r="AD18" s="208"/>
      <c r="AE18" s="208"/>
      <c r="AF18" s="208"/>
      <c r="AG18" s="208"/>
      <c r="AH18" s="208"/>
      <c r="AI18" s="208"/>
      <c r="AJ18" s="208"/>
      <c r="AK18" s="208"/>
      <c r="AL18" s="208"/>
      <c r="AM18" s="208"/>
    </row>
    <row r="19" spans="1:39" ht="39.950000000000003" customHeight="1" x14ac:dyDescent="0.5">
      <c r="A19" s="240"/>
      <c r="B19" s="245"/>
      <c r="C19" s="245"/>
      <c r="D19" s="270"/>
      <c r="E19" s="271" t="s">
        <v>162</v>
      </c>
      <c r="F19" s="272"/>
      <c r="G19" s="272"/>
      <c r="H19" s="272"/>
      <c r="I19" s="273"/>
      <c r="J19" s="272"/>
      <c r="K19" s="272"/>
      <c r="L19" s="273"/>
      <c r="M19" s="273"/>
      <c r="N19" s="273"/>
      <c r="O19" s="273"/>
      <c r="P19" s="273"/>
      <c r="Q19" s="274"/>
      <c r="R19" s="274"/>
      <c r="S19" s="274"/>
      <c r="T19" s="274"/>
      <c r="U19" s="274"/>
      <c r="V19" s="242"/>
      <c r="W19" s="242"/>
      <c r="X19" s="242"/>
      <c r="Y19" s="242"/>
      <c r="Z19" s="242"/>
      <c r="AA19" s="242"/>
      <c r="AB19" s="242"/>
      <c r="AC19" s="242"/>
      <c r="AD19" s="208"/>
      <c r="AE19" s="208"/>
      <c r="AF19" s="208"/>
      <c r="AG19" s="208"/>
      <c r="AH19" s="208"/>
      <c r="AI19" s="208"/>
      <c r="AJ19" s="208"/>
      <c r="AK19" s="208"/>
      <c r="AL19" s="208"/>
      <c r="AM19" s="208"/>
    </row>
    <row r="20" spans="1:39" ht="39.950000000000003" customHeight="1" x14ac:dyDescent="0.4">
      <c r="A20" s="240"/>
      <c r="B20" s="245"/>
      <c r="C20" s="245"/>
      <c r="D20" s="270"/>
      <c r="E20" s="271" t="s">
        <v>163</v>
      </c>
      <c r="F20" s="275"/>
      <c r="G20" s="275"/>
      <c r="H20" s="275"/>
      <c r="I20" s="276"/>
      <c r="J20" s="275"/>
      <c r="K20" s="275"/>
      <c r="L20" s="276"/>
      <c r="M20" s="276"/>
      <c r="N20" s="276"/>
      <c r="O20" s="276"/>
      <c r="P20" s="276"/>
      <c r="Q20" s="274"/>
      <c r="R20" s="274"/>
      <c r="S20" s="274"/>
      <c r="T20" s="274"/>
      <c r="U20" s="274"/>
      <c r="V20" s="242"/>
      <c r="W20" s="242"/>
      <c r="X20" s="242"/>
      <c r="Y20" s="242"/>
      <c r="Z20" s="242"/>
      <c r="AA20" s="242"/>
      <c r="AB20" s="242"/>
      <c r="AC20" s="242"/>
      <c r="AD20" s="208"/>
      <c r="AE20" s="208"/>
      <c r="AF20" s="208"/>
      <c r="AG20" s="208"/>
      <c r="AH20" s="208"/>
      <c r="AI20" s="208"/>
      <c r="AJ20" s="208"/>
      <c r="AK20" s="208"/>
      <c r="AL20" s="208"/>
      <c r="AM20" s="208"/>
    </row>
    <row r="21" spans="1:39" ht="39.950000000000003" customHeight="1" x14ac:dyDescent="0.5">
      <c r="A21" s="240"/>
      <c r="B21" s="245"/>
      <c r="C21" s="245"/>
      <c r="D21" s="270"/>
      <c r="E21" s="271" t="s">
        <v>164</v>
      </c>
      <c r="F21" s="272"/>
      <c r="G21" s="272"/>
      <c r="H21" s="272"/>
      <c r="I21" s="273"/>
      <c r="J21" s="272"/>
      <c r="K21" s="272"/>
      <c r="L21" s="273"/>
      <c r="M21" s="273"/>
      <c r="N21" s="273"/>
      <c r="O21" s="273"/>
      <c r="P21" s="273"/>
      <c r="Q21" s="274"/>
      <c r="R21" s="274"/>
      <c r="S21" s="274"/>
      <c r="T21" s="274"/>
      <c r="U21" s="274"/>
      <c r="V21" s="242"/>
      <c r="W21" s="242"/>
      <c r="X21" s="242"/>
      <c r="Y21" s="242"/>
      <c r="Z21" s="242"/>
      <c r="AA21" s="242"/>
      <c r="AB21" s="242"/>
      <c r="AC21" s="242"/>
      <c r="AD21" s="208"/>
      <c r="AE21" s="208"/>
      <c r="AF21" s="208"/>
      <c r="AG21" s="208"/>
      <c r="AH21" s="208"/>
      <c r="AI21" s="208"/>
      <c r="AJ21" s="208"/>
      <c r="AK21" s="208"/>
      <c r="AL21" s="208"/>
      <c r="AM21" s="208"/>
    </row>
    <row r="22" spans="1:39" ht="39.950000000000003" customHeight="1" x14ac:dyDescent="0.25">
      <c r="A22" s="240"/>
      <c r="B22" s="245"/>
      <c r="C22" s="245"/>
      <c r="D22" s="240"/>
      <c r="E22" s="240"/>
      <c r="F22" s="240"/>
      <c r="G22" s="240"/>
      <c r="H22" s="240"/>
      <c r="I22" s="241"/>
      <c r="J22" s="240"/>
      <c r="K22" s="240"/>
      <c r="L22" s="241"/>
      <c r="M22" s="241"/>
      <c r="N22" s="241"/>
      <c r="O22" s="241"/>
      <c r="P22" s="241"/>
      <c r="Q22" s="242"/>
      <c r="R22" s="242"/>
      <c r="S22" s="242"/>
      <c r="T22" s="242"/>
      <c r="U22" s="242"/>
      <c r="V22" s="242"/>
      <c r="W22" s="242"/>
      <c r="X22" s="242"/>
      <c r="Y22" s="242"/>
      <c r="Z22" s="242"/>
      <c r="AA22" s="242"/>
      <c r="AB22" s="242"/>
      <c r="AC22" s="242"/>
      <c r="AD22" s="208"/>
      <c r="AE22" s="208"/>
      <c r="AF22" s="208"/>
      <c r="AG22" s="208"/>
      <c r="AH22" s="208"/>
      <c r="AI22" s="208"/>
      <c r="AJ22" s="208"/>
      <c r="AK22" s="208"/>
      <c r="AL22" s="208"/>
      <c r="AM22" s="208"/>
    </row>
    <row r="23" spans="1:39" ht="39.950000000000003" customHeight="1" x14ac:dyDescent="0.25">
      <c r="A23" s="240"/>
      <c r="B23" s="278" t="s">
        <v>165</v>
      </c>
      <c r="C23" s="277"/>
      <c r="D23" s="240"/>
      <c r="E23" s="240"/>
      <c r="F23" s="240"/>
      <c r="G23" s="240"/>
      <c r="H23" s="240"/>
      <c r="I23" s="241"/>
      <c r="J23" s="240"/>
      <c r="K23" s="240"/>
      <c r="L23" s="241"/>
      <c r="M23" s="241"/>
      <c r="N23" s="241"/>
      <c r="O23" s="241"/>
      <c r="P23" s="241"/>
      <c r="Q23" s="242"/>
      <c r="R23" s="242"/>
      <c r="S23" s="242"/>
      <c r="T23" s="242"/>
      <c r="U23" s="242"/>
      <c r="V23" s="242"/>
      <c r="W23" s="242"/>
      <c r="X23" s="242"/>
      <c r="Y23" s="242"/>
      <c r="Z23" s="242"/>
      <c r="AA23" s="242"/>
      <c r="AB23" s="242"/>
      <c r="AC23" s="242"/>
      <c r="AD23" s="208"/>
      <c r="AE23" s="208"/>
      <c r="AF23" s="208"/>
      <c r="AG23" s="208"/>
      <c r="AH23" s="208"/>
      <c r="AI23" s="208"/>
      <c r="AJ23" s="208"/>
      <c r="AK23" s="208"/>
      <c r="AL23" s="208"/>
      <c r="AM23" s="208"/>
    </row>
    <row r="24" spans="1:39" ht="39.950000000000003" customHeight="1" x14ac:dyDescent="0.25">
      <c r="A24" s="240"/>
      <c r="B24" s="245"/>
      <c r="C24" s="245" t="s">
        <v>166</v>
      </c>
      <c r="D24" s="240"/>
      <c r="E24" s="240"/>
      <c r="F24" s="240"/>
      <c r="G24" s="240"/>
      <c r="H24" s="240"/>
      <c r="I24" s="241"/>
      <c r="J24" s="240"/>
      <c r="K24" s="240"/>
      <c r="L24" s="241"/>
      <c r="M24" s="241"/>
      <c r="N24" s="241"/>
      <c r="O24" s="241"/>
      <c r="P24" s="241"/>
      <c r="Q24" s="242"/>
      <c r="R24" s="242"/>
      <c r="S24" s="242"/>
      <c r="T24" s="242"/>
      <c r="U24" s="242"/>
      <c r="V24" s="242"/>
      <c r="W24" s="242"/>
      <c r="X24" s="242"/>
      <c r="Y24" s="242"/>
      <c r="Z24" s="242"/>
      <c r="AA24" s="242"/>
      <c r="AB24" s="242"/>
      <c r="AC24" s="242"/>
      <c r="AD24" s="208"/>
      <c r="AE24" s="208"/>
      <c r="AF24" s="208"/>
      <c r="AG24" s="208"/>
      <c r="AH24" s="208"/>
      <c r="AI24" s="208"/>
      <c r="AJ24" s="208"/>
      <c r="AK24" s="208"/>
      <c r="AL24" s="208"/>
      <c r="AM24" s="208"/>
    </row>
    <row r="25" spans="1:39" ht="39.950000000000003" customHeight="1" x14ac:dyDescent="0.25">
      <c r="A25" s="240"/>
      <c r="B25" s="269" t="s">
        <v>42</v>
      </c>
      <c r="C25" s="245" t="s">
        <v>168</v>
      </c>
      <c r="D25" s="240"/>
      <c r="E25" s="240"/>
      <c r="F25" s="240"/>
      <c r="G25" s="240"/>
      <c r="H25" s="240"/>
      <c r="I25" s="241"/>
      <c r="J25" s="240"/>
      <c r="K25" s="240"/>
      <c r="L25" s="241"/>
      <c r="M25" s="241"/>
      <c r="N25" s="241"/>
      <c r="O25" s="241"/>
      <c r="P25" s="241"/>
      <c r="Q25" s="242"/>
      <c r="R25" s="242"/>
      <c r="S25" s="242"/>
      <c r="T25" s="242"/>
      <c r="U25" s="242"/>
      <c r="V25" s="242"/>
      <c r="W25" s="242"/>
      <c r="X25" s="242"/>
      <c r="Y25" s="242"/>
      <c r="Z25" s="242"/>
      <c r="AA25" s="242"/>
      <c r="AB25" s="242"/>
      <c r="AC25" s="242"/>
      <c r="AD25" s="208"/>
      <c r="AE25" s="208"/>
      <c r="AF25" s="208"/>
      <c r="AG25" s="208"/>
      <c r="AH25" s="208"/>
      <c r="AI25" s="208"/>
      <c r="AJ25" s="208"/>
      <c r="AK25" s="208"/>
      <c r="AL25" s="208"/>
      <c r="AM25" s="208"/>
    </row>
    <row r="26" spans="1:39" ht="39.950000000000003" customHeight="1" x14ac:dyDescent="0.25">
      <c r="A26" s="240"/>
      <c r="B26" s="269"/>
      <c r="C26" s="245"/>
      <c r="D26" s="245" t="s">
        <v>167</v>
      </c>
      <c r="E26" s="240"/>
      <c r="F26" s="240"/>
      <c r="G26" s="240"/>
      <c r="H26" s="240"/>
      <c r="I26" s="241"/>
      <c r="J26" s="240"/>
      <c r="K26" s="240"/>
      <c r="L26" s="241"/>
      <c r="M26" s="241"/>
      <c r="N26" s="241"/>
      <c r="O26" s="241"/>
      <c r="P26" s="241"/>
      <c r="Q26" s="242"/>
      <c r="R26" s="242"/>
      <c r="S26" s="242"/>
      <c r="T26" s="242"/>
      <c r="U26" s="242"/>
      <c r="V26" s="242"/>
      <c r="W26" s="242"/>
      <c r="X26" s="242"/>
      <c r="Y26" s="242"/>
      <c r="Z26" s="242"/>
      <c r="AA26" s="242"/>
      <c r="AB26" s="242"/>
      <c r="AC26" s="242"/>
      <c r="AD26" s="208"/>
      <c r="AE26" s="208"/>
      <c r="AF26" s="208"/>
      <c r="AG26" s="208"/>
      <c r="AH26" s="208"/>
      <c r="AI26" s="208"/>
      <c r="AJ26" s="208"/>
      <c r="AK26" s="208"/>
      <c r="AL26" s="208"/>
      <c r="AM26" s="208"/>
    </row>
    <row r="27" spans="1:39" ht="39.950000000000003" customHeight="1" x14ac:dyDescent="0.25">
      <c r="A27" s="240"/>
      <c r="B27" s="269"/>
      <c r="C27" s="245"/>
      <c r="D27" s="245" t="s">
        <v>102</v>
      </c>
      <c r="E27" s="240"/>
      <c r="F27" s="240"/>
      <c r="G27" s="240"/>
      <c r="H27" s="240"/>
      <c r="I27" s="241"/>
      <c r="J27" s="240"/>
      <c r="K27" s="240"/>
      <c r="L27" s="241"/>
      <c r="M27" s="241"/>
      <c r="N27" s="241"/>
      <c r="O27" s="241"/>
      <c r="P27" s="241"/>
      <c r="Q27" s="242"/>
      <c r="R27" s="242"/>
      <c r="S27" s="242"/>
      <c r="T27" s="242"/>
      <c r="U27" s="242"/>
      <c r="V27" s="242"/>
      <c r="W27" s="242"/>
      <c r="X27" s="242"/>
      <c r="Y27" s="242"/>
      <c r="Z27" s="242"/>
      <c r="AA27" s="242"/>
      <c r="AB27" s="242"/>
      <c r="AC27" s="242"/>
      <c r="AD27" s="208"/>
      <c r="AE27" s="208"/>
      <c r="AF27" s="208"/>
      <c r="AG27" s="208"/>
      <c r="AH27" s="208"/>
      <c r="AI27" s="208"/>
      <c r="AJ27" s="208"/>
      <c r="AK27" s="208"/>
      <c r="AL27" s="208"/>
      <c r="AM27" s="208"/>
    </row>
    <row r="28" spans="1:39" ht="39.950000000000003" customHeight="1" x14ac:dyDescent="0.25">
      <c r="A28" s="240"/>
      <c r="B28" s="269"/>
      <c r="C28" s="245"/>
      <c r="D28" s="245" t="s">
        <v>91</v>
      </c>
      <c r="E28" s="240"/>
      <c r="F28" s="240"/>
      <c r="G28" s="240"/>
      <c r="H28" s="240"/>
      <c r="I28" s="241"/>
      <c r="J28" s="240"/>
      <c r="K28" s="240"/>
      <c r="L28" s="241"/>
      <c r="M28" s="241"/>
      <c r="N28" s="241"/>
      <c r="O28" s="241"/>
      <c r="P28" s="241"/>
      <c r="Q28" s="242"/>
      <c r="R28" s="242"/>
      <c r="S28" s="242"/>
      <c r="T28" s="242"/>
      <c r="U28" s="242"/>
      <c r="V28" s="242"/>
      <c r="W28" s="242"/>
      <c r="X28" s="242"/>
      <c r="Y28" s="242"/>
      <c r="Z28" s="242"/>
      <c r="AA28" s="242"/>
      <c r="AB28" s="242"/>
      <c r="AC28" s="242"/>
      <c r="AD28" s="208"/>
      <c r="AE28" s="208"/>
      <c r="AF28" s="208"/>
      <c r="AG28" s="208"/>
      <c r="AH28" s="208"/>
      <c r="AI28" s="208"/>
      <c r="AJ28" s="208"/>
      <c r="AK28" s="208"/>
      <c r="AL28" s="208"/>
      <c r="AM28" s="208"/>
    </row>
    <row r="29" spans="1:39" ht="39.950000000000003" customHeight="1" x14ac:dyDescent="0.25">
      <c r="A29" s="240"/>
      <c r="B29" s="269"/>
      <c r="C29" s="245"/>
      <c r="D29" s="245" t="s">
        <v>172</v>
      </c>
      <c r="E29" s="240"/>
      <c r="F29" s="240"/>
      <c r="G29" s="240"/>
      <c r="H29" s="240"/>
      <c r="I29" s="241"/>
      <c r="J29" s="240"/>
      <c r="K29" s="240"/>
      <c r="L29" s="241"/>
      <c r="M29" s="241"/>
      <c r="N29" s="241"/>
      <c r="O29" s="241"/>
      <c r="P29" s="241"/>
      <c r="Q29" s="242"/>
      <c r="R29" s="242"/>
      <c r="S29" s="242"/>
      <c r="T29" s="242"/>
      <c r="U29" s="242"/>
      <c r="V29" s="242"/>
      <c r="W29" s="242"/>
      <c r="X29" s="242"/>
      <c r="Y29" s="242"/>
      <c r="Z29" s="242"/>
      <c r="AA29" s="242"/>
      <c r="AB29" s="242"/>
      <c r="AC29" s="242"/>
      <c r="AD29" s="208"/>
      <c r="AE29" s="208"/>
      <c r="AF29" s="208"/>
      <c r="AG29" s="208"/>
      <c r="AH29" s="208"/>
      <c r="AI29" s="208"/>
      <c r="AJ29" s="208"/>
      <c r="AK29" s="208"/>
      <c r="AL29" s="208"/>
      <c r="AM29" s="208"/>
    </row>
    <row r="30" spans="1:39" ht="39.950000000000003" customHeight="1" x14ac:dyDescent="0.25">
      <c r="A30" s="240"/>
      <c r="B30" s="269"/>
      <c r="C30" s="245"/>
      <c r="D30" s="245" t="s">
        <v>95</v>
      </c>
      <c r="E30" s="240"/>
      <c r="F30" s="240"/>
      <c r="G30" s="240"/>
      <c r="H30" s="240"/>
      <c r="I30" s="241"/>
      <c r="J30" s="240"/>
      <c r="K30" s="240"/>
      <c r="L30" s="241"/>
      <c r="M30" s="241"/>
      <c r="N30" s="241"/>
      <c r="O30" s="241"/>
      <c r="P30" s="241"/>
      <c r="Q30" s="242"/>
      <c r="R30" s="242"/>
      <c r="S30" s="242"/>
      <c r="T30" s="242"/>
      <c r="U30" s="242"/>
      <c r="V30" s="242"/>
      <c r="W30" s="242"/>
      <c r="X30" s="242"/>
      <c r="Y30" s="242"/>
      <c r="Z30" s="242"/>
      <c r="AA30" s="242"/>
      <c r="AB30" s="242"/>
      <c r="AC30" s="242"/>
      <c r="AD30" s="208"/>
      <c r="AE30" s="208"/>
      <c r="AF30" s="208"/>
      <c r="AG30" s="208"/>
      <c r="AH30" s="208"/>
      <c r="AI30" s="208"/>
      <c r="AJ30" s="208"/>
      <c r="AK30" s="208"/>
      <c r="AL30" s="208"/>
      <c r="AM30" s="208"/>
    </row>
    <row r="31" spans="1:39" ht="39.950000000000003" customHeight="1" x14ac:dyDescent="0.25">
      <c r="A31" s="240"/>
      <c r="B31" s="269"/>
      <c r="C31" s="245" t="s">
        <v>173</v>
      </c>
      <c r="D31" s="245"/>
      <c r="E31" s="240"/>
      <c r="F31" s="240"/>
      <c r="G31" s="240"/>
      <c r="H31" s="240"/>
      <c r="I31" s="241"/>
      <c r="J31" s="240"/>
      <c r="K31" s="240"/>
      <c r="L31" s="241"/>
      <c r="M31" s="241"/>
      <c r="N31" s="241"/>
      <c r="O31" s="241"/>
      <c r="P31" s="241"/>
      <c r="Q31" s="242"/>
      <c r="R31" s="242"/>
      <c r="S31" s="242"/>
      <c r="T31" s="242"/>
      <c r="U31" s="242"/>
      <c r="V31" s="242"/>
      <c r="W31" s="242"/>
      <c r="X31" s="242"/>
      <c r="Y31" s="242"/>
      <c r="Z31" s="242"/>
      <c r="AA31" s="242"/>
      <c r="AB31" s="242"/>
      <c r="AC31" s="242"/>
      <c r="AD31" s="208"/>
      <c r="AE31" s="208"/>
      <c r="AF31" s="208"/>
      <c r="AG31" s="208"/>
      <c r="AH31" s="208"/>
      <c r="AI31" s="208"/>
      <c r="AJ31" s="208"/>
      <c r="AK31" s="208"/>
      <c r="AL31" s="208"/>
      <c r="AM31" s="208"/>
    </row>
    <row r="32" spans="1:39" ht="39.950000000000003" customHeight="1" x14ac:dyDescent="0.25">
      <c r="A32" s="240"/>
      <c r="B32" s="269"/>
      <c r="C32" s="245"/>
      <c r="D32" s="245"/>
      <c r="E32" s="240"/>
      <c r="F32" s="240"/>
      <c r="G32" s="240"/>
      <c r="H32" s="240"/>
      <c r="I32" s="241"/>
      <c r="J32" s="240"/>
      <c r="K32" s="240"/>
      <c r="L32" s="241"/>
      <c r="M32" s="241"/>
      <c r="N32" s="241"/>
      <c r="O32" s="241"/>
      <c r="P32" s="241"/>
      <c r="Q32" s="242"/>
      <c r="R32" s="242"/>
      <c r="S32" s="242"/>
      <c r="T32" s="242"/>
      <c r="U32" s="242"/>
      <c r="V32" s="242"/>
      <c r="W32" s="242"/>
      <c r="X32" s="242"/>
      <c r="Y32" s="242"/>
      <c r="Z32" s="242"/>
      <c r="AA32" s="242"/>
      <c r="AB32" s="242"/>
      <c r="AC32" s="242"/>
      <c r="AD32" s="208"/>
      <c r="AE32" s="208"/>
      <c r="AF32" s="208"/>
      <c r="AG32" s="208"/>
      <c r="AH32" s="208"/>
      <c r="AI32" s="208"/>
      <c r="AJ32" s="208"/>
      <c r="AK32" s="208"/>
      <c r="AL32" s="208"/>
      <c r="AM32" s="208"/>
    </row>
    <row r="33" spans="1:39" ht="39.950000000000003" customHeight="1" x14ac:dyDescent="0.25">
      <c r="A33" s="240"/>
      <c r="B33" s="340" t="s">
        <v>43</v>
      </c>
      <c r="C33" s="245" t="s">
        <v>244</v>
      </c>
      <c r="D33" s="245"/>
      <c r="E33" s="240"/>
      <c r="F33" s="240"/>
      <c r="G33" s="240"/>
      <c r="H33" s="240"/>
      <c r="I33" s="241"/>
      <c r="J33" s="240"/>
      <c r="K33" s="240"/>
      <c r="L33" s="241"/>
      <c r="M33" s="241"/>
      <c r="N33" s="241"/>
      <c r="O33" s="241"/>
      <c r="P33" s="241"/>
      <c r="Q33" s="242"/>
      <c r="R33" s="242"/>
      <c r="S33" s="242"/>
      <c r="T33" s="242"/>
      <c r="U33" s="242"/>
      <c r="V33" s="242"/>
      <c r="W33" s="242"/>
      <c r="X33" s="242"/>
      <c r="Y33" s="242"/>
      <c r="Z33" s="242"/>
      <c r="AA33" s="242"/>
      <c r="AB33" s="242"/>
      <c r="AC33" s="242"/>
      <c r="AD33" s="208"/>
      <c r="AE33" s="208"/>
      <c r="AF33" s="208"/>
      <c r="AG33" s="208"/>
      <c r="AH33" s="208"/>
      <c r="AI33" s="208"/>
      <c r="AJ33" s="208"/>
      <c r="AK33" s="208"/>
      <c r="AL33" s="208"/>
      <c r="AM33" s="208"/>
    </row>
    <row r="34" spans="1:39" ht="39.950000000000003" customHeight="1" x14ac:dyDescent="0.25">
      <c r="A34" s="240"/>
      <c r="B34" s="340"/>
      <c r="C34" s="245"/>
      <c r="D34" s="245"/>
      <c r="E34" s="240"/>
      <c r="F34" s="240"/>
      <c r="G34" s="240"/>
      <c r="H34" s="240"/>
      <c r="I34" s="241"/>
      <c r="J34" s="240"/>
      <c r="K34" s="240"/>
      <c r="L34" s="241"/>
      <c r="M34" s="241"/>
      <c r="N34" s="241"/>
      <c r="O34" s="241"/>
      <c r="P34" s="241"/>
      <c r="Q34" s="242"/>
      <c r="R34" s="242"/>
      <c r="S34" s="242"/>
      <c r="T34" s="242"/>
      <c r="U34" s="242"/>
      <c r="V34" s="242"/>
      <c r="W34" s="242"/>
      <c r="X34" s="242"/>
      <c r="Y34" s="242"/>
      <c r="Z34" s="242"/>
      <c r="AA34" s="242"/>
      <c r="AB34" s="242"/>
      <c r="AC34" s="242"/>
      <c r="AD34" s="208"/>
      <c r="AE34" s="208"/>
      <c r="AF34" s="208"/>
      <c r="AG34" s="208"/>
      <c r="AH34" s="208"/>
      <c r="AI34" s="208"/>
      <c r="AJ34" s="208"/>
      <c r="AK34" s="208"/>
      <c r="AL34" s="208"/>
      <c r="AM34" s="208"/>
    </row>
    <row r="35" spans="1:39" ht="39.950000000000003" customHeight="1" x14ac:dyDescent="0.25">
      <c r="A35" s="240"/>
      <c r="B35" s="340" t="s">
        <v>44</v>
      </c>
      <c r="C35" s="245" t="s">
        <v>169</v>
      </c>
      <c r="D35" s="245"/>
      <c r="E35" s="240"/>
      <c r="F35" s="240"/>
      <c r="G35" s="240"/>
      <c r="H35" s="240"/>
      <c r="I35" s="241"/>
      <c r="J35" s="240"/>
      <c r="K35" s="240"/>
      <c r="L35" s="241"/>
      <c r="M35" s="241"/>
      <c r="N35" s="241"/>
      <c r="O35" s="241"/>
      <c r="P35" s="241"/>
      <c r="Q35" s="242"/>
      <c r="R35" s="242"/>
      <c r="S35" s="242"/>
      <c r="T35" s="242"/>
      <c r="U35" s="242"/>
      <c r="V35" s="242"/>
      <c r="W35" s="242"/>
      <c r="X35" s="242"/>
      <c r="Y35" s="242"/>
      <c r="Z35" s="242"/>
      <c r="AA35" s="242"/>
      <c r="AB35" s="242"/>
      <c r="AC35" s="242"/>
      <c r="AD35" s="208"/>
      <c r="AE35" s="208"/>
      <c r="AF35" s="208"/>
      <c r="AG35" s="208"/>
      <c r="AH35" s="208"/>
      <c r="AI35" s="208"/>
      <c r="AJ35" s="208"/>
      <c r="AK35" s="208"/>
      <c r="AL35" s="208"/>
      <c r="AM35" s="208"/>
    </row>
    <row r="36" spans="1:39" ht="39.950000000000003" customHeight="1" x14ac:dyDescent="0.25">
      <c r="A36" s="240"/>
      <c r="B36" s="269"/>
      <c r="C36" s="245"/>
      <c r="D36" s="245" t="s">
        <v>170</v>
      </c>
      <c r="E36" s="240"/>
      <c r="F36" s="240"/>
      <c r="G36" s="240"/>
      <c r="H36" s="240"/>
      <c r="I36" s="241"/>
      <c r="J36" s="240"/>
      <c r="K36" s="240"/>
      <c r="L36" s="241"/>
      <c r="M36" s="241"/>
      <c r="N36" s="241"/>
      <c r="O36" s="241"/>
      <c r="P36" s="241"/>
      <c r="Q36" s="242"/>
      <c r="R36" s="242"/>
      <c r="S36" s="242"/>
      <c r="T36" s="242"/>
      <c r="U36" s="242"/>
      <c r="V36" s="242"/>
      <c r="W36" s="242"/>
      <c r="X36" s="242"/>
      <c r="Y36" s="242"/>
      <c r="Z36" s="242"/>
      <c r="AA36" s="242"/>
      <c r="AB36" s="242"/>
      <c r="AC36" s="242"/>
      <c r="AD36" s="208"/>
      <c r="AE36" s="208"/>
      <c r="AF36" s="208"/>
      <c r="AG36" s="208"/>
      <c r="AH36" s="208"/>
      <c r="AI36" s="208"/>
      <c r="AJ36" s="208"/>
      <c r="AK36" s="208"/>
      <c r="AL36" s="208"/>
      <c r="AM36" s="208"/>
    </row>
    <row r="37" spans="1:39" ht="39.950000000000003" customHeight="1" x14ac:dyDescent="0.25">
      <c r="A37" s="240"/>
      <c r="B37" s="340" t="s">
        <v>45</v>
      </c>
      <c r="C37" s="245" t="s">
        <v>303</v>
      </c>
      <c r="D37" s="245"/>
      <c r="E37" s="240"/>
      <c r="F37" s="240"/>
      <c r="G37" s="240"/>
      <c r="H37" s="240"/>
      <c r="I37" s="241"/>
      <c r="J37" s="240"/>
      <c r="K37" s="240"/>
      <c r="L37" s="241"/>
      <c r="M37" s="241"/>
      <c r="N37" s="241"/>
      <c r="O37" s="241"/>
      <c r="P37" s="241"/>
      <c r="Q37" s="242"/>
      <c r="R37" s="242"/>
      <c r="S37" s="242"/>
      <c r="T37" s="242"/>
      <c r="U37" s="242"/>
      <c r="V37" s="242"/>
      <c r="W37" s="242"/>
      <c r="X37" s="242"/>
      <c r="Y37" s="242"/>
      <c r="Z37" s="242"/>
      <c r="AA37" s="242"/>
      <c r="AB37" s="242"/>
      <c r="AC37" s="242"/>
      <c r="AD37" s="208"/>
      <c r="AE37" s="208"/>
      <c r="AF37" s="208"/>
      <c r="AG37" s="208"/>
      <c r="AH37" s="208"/>
      <c r="AI37" s="208"/>
      <c r="AJ37" s="208"/>
      <c r="AK37" s="208"/>
      <c r="AL37" s="208"/>
      <c r="AM37" s="208"/>
    </row>
    <row r="38" spans="1:39" ht="39.950000000000003" customHeight="1" x14ac:dyDescent="0.25">
      <c r="A38" s="240"/>
      <c r="B38" s="269" t="s">
        <v>46</v>
      </c>
      <c r="C38" s="245" t="s">
        <v>356</v>
      </c>
      <c r="D38" s="245"/>
      <c r="E38" s="240"/>
      <c r="F38" s="240"/>
      <c r="G38" s="240"/>
      <c r="H38" s="240"/>
      <c r="I38" s="241"/>
      <c r="J38" s="240"/>
      <c r="K38" s="240"/>
      <c r="L38" s="241"/>
      <c r="M38" s="241"/>
      <c r="N38" s="241"/>
      <c r="O38" s="241"/>
      <c r="P38" s="241"/>
      <c r="Q38" s="242"/>
      <c r="R38" s="242"/>
      <c r="S38" s="242"/>
      <c r="T38" s="242"/>
      <c r="U38" s="242"/>
      <c r="V38" s="242"/>
      <c r="W38" s="242"/>
      <c r="X38" s="242"/>
      <c r="Y38" s="242"/>
      <c r="Z38" s="242"/>
      <c r="AA38" s="242"/>
      <c r="AB38" s="242"/>
      <c r="AC38" s="242"/>
      <c r="AD38" s="208"/>
      <c r="AE38" s="208"/>
      <c r="AF38" s="208"/>
      <c r="AG38" s="208"/>
      <c r="AH38" s="208"/>
      <c r="AI38" s="208"/>
      <c r="AJ38" s="208"/>
      <c r="AK38" s="208"/>
      <c r="AL38" s="208"/>
      <c r="AM38" s="208"/>
    </row>
    <row r="39" spans="1:39" ht="39.950000000000003" customHeight="1" x14ac:dyDescent="0.2">
      <c r="A39" s="240"/>
      <c r="B39" s="640" t="s">
        <v>47</v>
      </c>
      <c r="C39" s="641" t="s">
        <v>154</v>
      </c>
      <c r="D39" s="641"/>
      <c r="E39" s="641"/>
      <c r="F39" s="641"/>
      <c r="G39" s="641"/>
      <c r="H39" s="641"/>
      <c r="I39" s="641"/>
      <c r="J39" s="641"/>
      <c r="K39" s="641"/>
      <c r="L39" s="641"/>
      <c r="M39" s="641"/>
      <c r="N39" s="641"/>
      <c r="O39" s="641"/>
      <c r="P39" s="641"/>
      <c r="Q39" s="641"/>
      <c r="R39" s="641"/>
      <c r="S39" s="641"/>
      <c r="T39" s="641"/>
      <c r="U39" s="641"/>
      <c r="V39" s="641"/>
      <c r="W39" s="641"/>
      <c r="X39" s="641"/>
      <c r="Y39" s="641"/>
      <c r="Z39" s="641"/>
      <c r="AA39" s="641"/>
      <c r="AB39" s="641"/>
      <c r="AC39" s="641"/>
      <c r="AD39" s="208"/>
      <c r="AE39" s="208"/>
      <c r="AF39" s="208"/>
      <c r="AG39" s="208"/>
      <c r="AH39" s="208"/>
      <c r="AI39" s="208"/>
      <c r="AJ39" s="208"/>
      <c r="AK39" s="208"/>
      <c r="AL39" s="208"/>
      <c r="AM39" s="208"/>
    </row>
    <row r="40" spans="1:39" ht="39.950000000000003" customHeight="1" x14ac:dyDescent="0.2">
      <c r="A40" s="240"/>
      <c r="B40" s="640"/>
      <c r="C40" s="641"/>
      <c r="D40" s="641"/>
      <c r="E40" s="641"/>
      <c r="F40" s="641"/>
      <c r="G40" s="641"/>
      <c r="H40" s="641"/>
      <c r="I40" s="641"/>
      <c r="J40" s="641"/>
      <c r="K40" s="641"/>
      <c r="L40" s="641"/>
      <c r="M40" s="641"/>
      <c r="N40" s="641"/>
      <c r="O40" s="641"/>
      <c r="P40" s="641"/>
      <c r="Q40" s="641" t="s">
        <v>14</v>
      </c>
      <c r="R40" s="641"/>
      <c r="S40" s="641"/>
      <c r="T40" s="641"/>
      <c r="U40" s="641"/>
      <c r="V40" s="641"/>
      <c r="W40" s="641"/>
      <c r="X40" s="641"/>
      <c r="Y40" s="641"/>
      <c r="Z40" s="641"/>
      <c r="AA40" s="641"/>
      <c r="AB40" s="641"/>
      <c r="AC40" s="641"/>
      <c r="AD40" s="208"/>
      <c r="AE40" s="208"/>
      <c r="AF40" s="208"/>
      <c r="AG40" s="208"/>
      <c r="AH40" s="208"/>
      <c r="AI40" s="208"/>
      <c r="AJ40" s="208"/>
      <c r="AK40" s="208"/>
      <c r="AL40" s="208"/>
      <c r="AM40" s="208"/>
    </row>
    <row r="41" spans="1:39" ht="39.950000000000003" customHeight="1" x14ac:dyDescent="0.2">
      <c r="A41" s="240"/>
      <c r="B41" s="340" t="s">
        <v>48</v>
      </c>
      <c r="C41" s="245" t="s">
        <v>171</v>
      </c>
      <c r="D41" s="268"/>
      <c r="E41" s="268"/>
      <c r="F41" s="268"/>
      <c r="G41" s="268"/>
      <c r="H41" s="268"/>
      <c r="I41" s="268"/>
      <c r="J41" s="268"/>
      <c r="K41" s="268"/>
      <c r="L41" s="268"/>
      <c r="M41" s="268"/>
      <c r="N41" s="268"/>
      <c r="O41" s="268"/>
      <c r="P41" s="268"/>
      <c r="Q41" s="268"/>
      <c r="R41" s="268"/>
      <c r="S41" s="268"/>
      <c r="T41" s="268"/>
      <c r="U41" s="268"/>
      <c r="V41" s="268"/>
      <c r="W41" s="268"/>
      <c r="X41" s="268"/>
      <c r="Y41" s="268"/>
      <c r="Z41" s="268"/>
      <c r="AA41" s="268"/>
      <c r="AB41" s="268"/>
      <c r="AC41" s="268"/>
      <c r="AD41" s="208"/>
      <c r="AE41" s="208"/>
      <c r="AF41" s="208"/>
      <c r="AG41" s="208"/>
      <c r="AH41" s="208"/>
      <c r="AI41" s="208"/>
      <c r="AJ41" s="208"/>
      <c r="AK41" s="208"/>
      <c r="AL41" s="208"/>
      <c r="AM41" s="208"/>
    </row>
    <row r="42" spans="1:39" ht="39.950000000000003" customHeight="1" x14ac:dyDescent="0.2">
      <c r="A42" s="240"/>
      <c r="B42" s="340" t="s">
        <v>225</v>
      </c>
      <c r="C42" s="245" t="s">
        <v>155</v>
      </c>
      <c r="D42" s="268"/>
      <c r="E42" s="268"/>
      <c r="F42" s="268"/>
      <c r="G42" s="268"/>
      <c r="H42" s="268"/>
      <c r="I42" s="268"/>
      <c r="J42" s="268"/>
      <c r="K42" s="268"/>
      <c r="L42" s="268"/>
      <c r="M42" s="268"/>
      <c r="N42" s="268"/>
      <c r="O42" s="268"/>
      <c r="P42" s="268"/>
      <c r="Q42" s="268"/>
      <c r="R42" s="268"/>
      <c r="S42" s="268"/>
      <c r="T42" s="268"/>
      <c r="U42" s="268"/>
      <c r="V42" s="268"/>
      <c r="W42" s="268"/>
      <c r="X42" s="268"/>
      <c r="Y42" s="268"/>
      <c r="Z42" s="268"/>
      <c r="AA42" s="268"/>
      <c r="AB42" s="268"/>
      <c r="AC42" s="268"/>
      <c r="AD42" s="208"/>
      <c r="AE42" s="208"/>
      <c r="AF42" s="208"/>
      <c r="AG42" s="208"/>
      <c r="AH42" s="208"/>
      <c r="AI42" s="208"/>
      <c r="AJ42" s="208"/>
      <c r="AK42" s="208"/>
      <c r="AL42" s="208"/>
      <c r="AM42" s="208"/>
    </row>
    <row r="43" spans="1:39" ht="39.950000000000003" customHeight="1" x14ac:dyDescent="0.2">
      <c r="A43" s="240"/>
      <c r="B43" s="245"/>
      <c r="C43" s="267"/>
      <c r="D43" s="267"/>
      <c r="E43" s="267"/>
      <c r="F43" s="267"/>
      <c r="G43" s="267"/>
      <c r="H43" s="267"/>
      <c r="I43" s="267"/>
      <c r="J43" s="267"/>
      <c r="K43" s="267"/>
      <c r="L43" s="267"/>
      <c r="M43" s="267"/>
      <c r="N43" s="267"/>
      <c r="O43" s="267"/>
      <c r="P43" s="267"/>
      <c r="Q43" s="267"/>
      <c r="R43" s="267"/>
      <c r="S43" s="267"/>
      <c r="T43" s="267"/>
      <c r="U43" s="267"/>
      <c r="V43" s="267"/>
      <c r="W43" s="267"/>
      <c r="X43" s="267"/>
      <c r="Y43" s="267"/>
      <c r="Z43" s="267"/>
      <c r="AA43" s="267"/>
      <c r="AB43" s="267"/>
      <c r="AC43" s="267"/>
      <c r="AD43" s="208"/>
      <c r="AE43" s="208"/>
      <c r="AF43" s="208"/>
      <c r="AG43" s="208"/>
      <c r="AH43" s="208"/>
      <c r="AI43" s="208"/>
      <c r="AJ43" s="208"/>
      <c r="AK43" s="208"/>
      <c r="AL43" s="208"/>
      <c r="AM43" s="208"/>
    </row>
    <row r="44" spans="1:39" ht="39.950000000000003" customHeight="1" x14ac:dyDescent="0.25">
      <c r="A44" s="240"/>
      <c r="B44" s="245" t="s">
        <v>144</v>
      </c>
      <c r="C44" s="246"/>
      <c r="D44" s="240"/>
      <c r="E44" s="240"/>
      <c r="F44" s="240"/>
      <c r="G44" s="240"/>
      <c r="H44" s="240"/>
      <c r="I44" s="241"/>
      <c r="J44" s="240"/>
      <c r="K44" s="240"/>
      <c r="L44" s="241"/>
      <c r="M44" s="241"/>
      <c r="N44" s="241"/>
      <c r="O44" s="241"/>
      <c r="P44" s="241"/>
      <c r="Q44" s="242"/>
      <c r="R44" s="242"/>
      <c r="S44" s="242"/>
      <c r="T44" s="242"/>
      <c r="U44" s="242"/>
      <c r="V44" s="242"/>
      <c r="W44" s="242"/>
      <c r="X44" s="242"/>
      <c r="Y44" s="242"/>
      <c r="Z44" s="242"/>
      <c r="AA44" s="242"/>
      <c r="AB44" s="242"/>
      <c r="AC44" s="242"/>
      <c r="AD44" s="208"/>
      <c r="AE44" s="208"/>
      <c r="AF44" s="208"/>
      <c r="AG44" s="208"/>
      <c r="AH44" s="208"/>
      <c r="AI44" s="208"/>
      <c r="AJ44" s="208"/>
      <c r="AK44" s="208"/>
      <c r="AL44" s="208"/>
      <c r="AM44" s="208"/>
    </row>
    <row r="45" spans="1:39" ht="39.950000000000003" customHeight="1" x14ac:dyDescent="0.25">
      <c r="A45" s="240"/>
      <c r="B45" s="245"/>
      <c r="C45" s="246"/>
      <c r="D45" s="240"/>
      <c r="E45" s="240"/>
      <c r="F45" s="240"/>
      <c r="G45" s="240"/>
      <c r="H45" s="240"/>
      <c r="I45" s="241"/>
      <c r="J45" s="240"/>
      <c r="K45" s="240"/>
      <c r="L45" s="241"/>
      <c r="M45" s="241"/>
      <c r="N45" s="241"/>
      <c r="O45" s="241"/>
      <c r="P45" s="241"/>
      <c r="Q45" s="242"/>
      <c r="R45" s="242"/>
      <c r="S45" s="242"/>
      <c r="T45" s="242"/>
      <c r="U45" s="242"/>
      <c r="V45" s="242"/>
      <c r="W45" s="242"/>
      <c r="X45" s="242"/>
      <c r="Y45" s="242"/>
      <c r="Z45" s="242"/>
      <c r="AA45" s="242"/>
      <c r="AB45" s="242"/>
      <c r="AC45" s="242"/>
      <c r="AD45" s="208"/>
      <c r="AE45" s="208"/>
      <c r="AF45" s="208"/>
      <c r="AG45" s="208"/>
      <c r="AH45" s="208"/>
      <c r="AI45" s="208"/>
      <c r="AJ45" s="208"/>
      <c r="AK45" s="208"/>
      <c r="AL45" s="208"/>
      <c r="AM45" s="208"/>
    </row>
    <row r="46" spans="1:39" ht="39.950000000000003" customHeight="1" x14ac:dyDescent="0.25">
      <c r="A46" s="240"/>
      <c r="B46" s="245" t="s">
        <v>143</v>
      </c>
      <c r="C46" s="246"/>
      <c r="D46" s="240"/>
      <c r="E46" s="240"/>
      <c r="F46" s="240"/>
      <c r="G46" s="240"/>
      <c r="H46" s="240"/>
      <c r="I46" s="241"/>
      <c r="J46" s="240"/>
      <c r="K46" s="240"/>
      <c r="L46" s="241"/>
      <c r="M46" s="241"/>
      <c r="N46" s="241"/>
      <c r="O46" s="241"/>
      <c r="P46" s="241"/>
      <c r="Q46" s="242"/>
      <c r="R46" s="242"/>
      <c r="S46" s="242"/>
      <c r="T46" s="242"/>
      <c r="U46" s="242"/>
      <c r="V46" s="242"/>
      <c r="W46" s="242"/>
      <c r="X46" s="242"/>
      <c r="Y46" s="242"/>
      <c r="Z46" s="242"/>
      <c r="AA46" s="242"/>
      <c r="AB46" s="242"/>
      <c r="AC46" s="242"/>
      <c r="AD46" s="208"/>
      <c r="AE46" s="208"/>
      <c r="AF46" s="208"/>
      <c r="AG46" s="208"/>
      <c r="AH46" s="208"/>
      <c r="AI46" s="208"/>
      <c r="AJ46" s="208"/>
      <c r="AK46" s="208"/>
      <c r="AL46" s="208"/>
      <c r="AM46" s="208"/>
    </row>
    <row r="47" spans="1:39" ht="39.950000000000003" customHeight="1" x14ac:dyDescent="0.25">
      <c r="A47" s="240"/>
      <c r="B47" s="245"/>
      <c r="C47" s="246"/>
      <c r="D47" s="240"/>
      <c r="E47" s="240"/>
      <c r="F47" s="240"/>
      <c r="G47" s="240"/>
      <c r="H47" s="240"/>
      <c r="I47" s="241"/>
      <c r="J47" s="240"/>
      <c r="K47" s="240"/>
      <c r="L47" s="241"/>
      <c r="M47" s="241"/>
      <c r="N47" s="241"/>
      <c r="O47" s="241"/>
      <c r="P47" s="241"/>
      <c r="Q47" s="242"/>
      <c r="R47" s="242"/>
      <c r="S47" s="242"/>
      <c r="T47" s="242"/>
      <c r="U47" s="242"/>
      <c r="V47" s="242"/>
      <c r="W47" s="242"/>
      <c r="X47" s="242"/>
      <c r="Y47" s="242"/>
      <c r="Z47" s="242"/>
      <c r="AA47" s="242"/>
      <c r="AB47" s="242"/>
      <c r="AC47" s="242"/>
      <c r="AD47" s="208"/>
      <c r="AE47" s="208"/>
      <c r="AF47" s="208"/>
      <c r="AG47" s="208"/>
      <c r="AH47" s="208"/>
      <c r="AI47" s="208"/>
      <c r="AJ47" s="208"/>
      <c r="AK47" s="208"/>
      <c r="AL47" s="208"/>
      <c r="AM47" s="208"/>
    </row>
    <row r="48" spans="1:39" ht="39.950000000000003" customHeight="1" x14ac:dyDescent="0.25">
      <c r="A48" s="240"/>
      <c r="B48" s="245" t="s">
        <v>140</v>
      </c>
      <c r="C48" s="245"/>
      <c r="D48" s="245"/>
      <c r="E48" s="240"/>
      <c r="F48" s="240"/>
      <c r="G48" s="240"/>
      <c r="H48" s="240"/>
      <c r="I48" s="241"/>
      <c r="J48" s="240"/>
      <c r="K48" s="240"/>
      <c r="L48" s="241"/>
      <c r="M48" s="241"/>
      <c r="N48" s="241"/>
      <c r="O48" s="241"/>
      <c r="P48" s="241"/>
      <c r="Q48" s="242"/>
      <c r="R48" s="242"/>
      <c r="S48" s="242"/>
      <c r="T48" s="242"/>
      <c r="U48" s="242"/>
      <c r="V48" s="242"/>
      <c r="W48" s="242"/>
      <c r="X48" s="242"/>
      <c r="Y48" s="242"/>
      <c r="Z48" s="242"/>
      <c r="AA48" s="242"/>
      <c r="AB48" s="242"/>
      <c r="AC48" s="242"/>
      <c r="AD48" s="208"/>
      <c r="AE48" s="208"/>
      <c r="AF48" s="208"/>
      <c r="AG48" s="208"/>
      <c r="AH48" s="208"/>
      <c r="AI48" s="208"/>
      <c r="AJ48" s="208"/>
      <c r="AK48" s="208"/>
      <c r="AL48" s="208"/>
      <c r="AM48" s="208"/>
    </row>
    <row r="49" spans="1:39" ht="40.5" customHeight="1" x14ac:dyDescent="0.25">
      <c r="A49" s="240"/>
      <c r="B49" s="245"/>
      <c r="C49" s="245"/>
      <c r="D49" s="245"/>
      <c r="E49" s="240"/>
      <c r="F49" s="240"/>
      <c r="G49" s="240"/>
      <c r="H49" s="240"/>
      <c r="I49" s="241"/>
      <c r="J49" s="240"/>
      <c r="K49" s="240"/>
      <c r="L49" s="241"/>
      <c r="M49" s="241"/>
      <c r="N49" s="241"/>
      <c r="O49" s="241"/>
      <c r="P49" s="241"/>
      <c r="Q49" s="242"/>
      <c r="R49" s="242"/>
      <c r="S49" s="242"/>
      <c r="T49" s="242"/>
      <c r="U49" s="242"/>
      <c r="V49" s="242"/>
      <c r="W49" s="242"/>
      <c r="X49" s="242"/>
      <c r="Y49" s="242"/>
      <c r="Z49" s="242"/>
      <c r="AA49" s="242"/>
      <c r="AB49" s="242"/>
      <c r="AC49" s="242"/>
      <c r="AD49" s="208"/>
      <c r="AE49" s="208"/>
      <c r="AF49" s="208"/>
      <c r="AG49" s="208"/>
      <c r="AH49" s="208"/>
      <c r="AI49" s="208"/>
      <c r="AJ49" s="208"/>
      <c r="AK49" s="208"/>
      <c r="AL49" s="208"/>
      <c r="AM49" s="208"/>
    </row>
    <row r="50" spans="1:39" ht="40.5" customHeight="1" x14ac:dyDescent="0.25">
      <c r="A50" s="242"/>
      <c r="B50" s="242"/>
      <c r="C50" s="242"/>
      <c r="D50" s="242"/>
      <c r="E50" s="242"/>
      <c r="F50" s="242"/>
      <c r="G50" s="242"/>
      <c r="H50" s="242"/>
      <c r="I50" s="242"/>
      <c r="J50" s="242"/>
      <c r="K50" s="242"/>
      <c r="L50" s="242"/>
      <c r="M50" s="242"/>
      <c r="N50" s="242"/>
      <c r="O50" s="242"/>
      <c r="P50" s="242"/>
      <c r="Q50" s="242"/>
      <c r="R50" s="242"/>
      <c r="S50" s="242"/>
      <c r="T50" s="242"/>
      <c r="U50" s="242"/>
      <c r="V50" s="242"/>
      <c r="W50" s="242"/>
      <c r="X50" s="242"/>
      <c r="Y50" s="242"/>
      <c r="Z50" s="242"/>
      <c r="AA50" s="242"/>
      <c r="AB50" s="242"/>
      <c r="AC50" s="242"/>
      <c r="AD50" s="208"/>
      <c r="AE50" s="208"/>
      <c r="AF50" s="208"/>
      <c r="AG50" s="208"/>
      <c r="AH50" s="208"/>
      <c r="AI50" s="208"/>
      <c r="AJ50" s="208"/>
      <c r="AK50" s="208"/>
      <c r="AL50" s="208"/>
      <c r="AM50" s="208"/>
    </row>
    <row r="51" spans="1:39" ht="40.5" customHeight="1" x14ac:dyDescent="0.25">
      <c r="A51" s="240"/>
      <c r="B51" s="247"/>
      <c r="C51" s="240"/>
      <c r="D51" s="240"/>
      <c r="E51" s="240"/>
      <c r="F51" s="240"/>
      <c r="G51" s="240"/>
      <c r="H51" s="240"/>
      <c r="I51" s="241"/>
      <c r="J51" s="240"/>
      <c r="K51" s="240"/>
      <c r="L51" s="241"/>
      <c r="M51" s="241"/>
      <c r="N51" s="241"/>
      <c r="O51" s="241"/>
      <c r="P51" s="241"/>
      <c r="Q51" s="242"/>
      <c r="R51" s="242"/>
      <c r="S51" s="242"/>
      <c r="T51" s="242"/>
      <c r="U51" s="242"/>
      <c r="V51" s="242"/>
      <c r="W51" s="242"/>
      <c r="X51" s="242"/>
      <c r="Y51" s="242"/>
      <c r="Z51" s="242"/>
      <c r="AA51" s="242"/>
      <c r="AB51" s="242"/>
      <c r="AC51" s="242"/>
      <c r="AD51" s="208"/>
      <c r="AE51" s="208"/>
      <c r="AF51" s="208"/>
      <c r="AG51" s="208"/>
      <c r="AH51" s="208"/>
      <c r="AI51" s="208"/>
      <c r="AJ51" s="208"/>
      <c r="AK51" s="208"/>
      <c r="AL51" s="208"/>
      <c r="AM51" s="208"/>
    </row>
    <row r="52" spans="1:39" ht="35.25" customHeight="1" x14ac:dyDescent="0.2">
      <c r="A52" s="240"/>
      <c r="B52" s="248" t="s">
        <v>141</v>
      </c>
      <c r="C52" s="249"/>
      <c r="D52" s="240"/>
      <c r="E52" s="240"/>
      <c r="F52" s="240"/>
      <c r="G52" s="240"/>
      <c r="H52" s="240"/>
      <c r="I52" s="240"/>
      <c r="J52" s="240"/>
      <c r="K52" s="240"/>
      <c r="L52" s="240"/>
      <c r="M52" s="240"/>
      <c r="N52" s="240"/>
      <c r="O52" s="240"/>
      <c r="P52" s="240"/>
      <c r="Q52" s="240"/>
      <c r="R52" s="240"/>
      <c r="S52" s="242"/>
      <c r="T52" s="242"/>
      <c r="U52" s="242"/>
      <c r="V52" s="242"/>
      <c r="W52" s="242"/>
      <c r="X52" s="242"/>
      <c r="Y52" s="242"/>
      <c r="Z52" s="242"/>
      <c r="AA52" s="242"/>
      <c r="AB52" s="242"/>
      <c r="AC52" s="242"/>
      <c r="AD52" s="208"/>
      <c r="AE52" s="208"/>
      <c r="AF52" s="208"/>
      <c r="AG52" s="208"/>
      <c r="AH52" s="208"/>
      <c r="AI52" s="208"/>
      <c r="AJ52" s="208"/>
      <c r="AK52" s="208"/>
      <c r="AL52" s="208"/>
      <c r="AM52" s="208"/>
    </row>
    <row r="53" spans="1:39" ht="35.25" customHeight="1" x14ac:dyDescent="0.4">
      <c r="A53" s="240"/>
      <c r="B53" s="250" t="s">
        <v>142</v>
      </c>
      <c r="C53" s="249"/>
      <c r="D53" s="240"/>
      <c r="E53" s="240"/>
      <c r="F53" s="240"/>
      <c r="G53" s="240"/>
      <c r="H53" s="240"/>
      <c r="I53" s="240"/>
      <c r="J53" s="240"/>
      <c r="K53" s="240"/>
      <c r="L53" s="240"/>
      <c r="M53" s="240"/>
      <c r="N53" s="240"/>
      <c r="O53" s="240"/>
      <c r="P53" s="240"/>
      <c r="Q53" s="240"/>
      <c r="R53" s="240"/>
      <c r="S53" s="242"/>
      <c r="T53" s="242"/>
      <c r="U53" s="242"/>
      <c r="V53" s="242"/>
      <c r="W53" s="242"/>
      <c r="X53" s="242"/>
      <c r="Y53" s="242"/>
      <c r="Z53" s="242"/>
      <c r="AA53" s="242"/>
      <c r="AB53" s="242"/>
      <c r="AC53" s="242"/>
      <c r="AD53" s="208"/>
      <c r="AE53" s="208"/>
      <c r="AF53" s="208"/>
      <c r="AG53" s="208"/>
      <c r="AH53" s="208"/>
      <c r="AI53" s="208"/>
      <c r="AJ53" s="208"/>
      <c r="AK53" s="208"/>
      <c r="AL53" s="208"/>
      <c r="AM53" s="208"/>
    </row>
    <row r="54" spans="1:39" ht="35.25" customHeight="1" x14ac:dyDescent="0.4">
      <c r="A54" s="240"/>
      <c r="B54" s="250"/>
      <c r="C54" s="249"/>
      <c r="D54" s="240"/>
      <c r="E54" s="240"/>
      <c r="F54" s="240"/>
      <c r="G54" s="240"/>
      <c r="H54" s="240"/>
      <c r="I54" s="240"/>
      <c r="J54" s="240"/>
      <c r="K54" s="240"/>
      <c r="L54" s="240"/>
      <c r="M54" s="240"/>
      <c r="N54" s="240"/>
      <c r="O54" s="240"/>
      <c r="P54" s="240"/>
      <c r="Q54" s="240"/>
      <c r="R54" s="240"/>
      <c r="S54" s="242"/>
      <c r="T54" s="242"/>
      <c r="U54" s="242"/>
      <c r="V54" s="242"/>
      <c r="W54" s="242"/>
      <c r="X54" s="242"/>
      <c r="Y54" s="242"/>
      <c r="Z54" s="242"/>
      <c r="AA54" s="242"/>
      <c r="AB54" s="242"/>
      <c r="AC54" s="242"/>
      <c r="AD54" s="208"/>
      <c r="AE54" s="208"/>
      <c r="AF54" s="208"/>
      <c r="AG54" s="208"/>
      <c r="AH54" s="208"/>
      <c r="AI54" s="208"/>
      <c r="AJ54" s="208"/>
      <c r="AK54" s="208"/>
      <c r="AL54" s="208"/>
      <c r="AM54" s="208"/>
    </row>
    <row r="55" spans="1:39" s="253" customFormat="1" ht="39" customHeight="1" x14ac:dyDescent="0.2">
      <c r="A55" s="240"/>
      <c r="B55" s="240"/>
      <c r="C55" s="240"/>
      <c r="D55" s="240"/>
      <c r="E55" s="240"/>
      <c r="F55" s="240"/>
      <c r="G55" s="240"/>
      <c r="H55" s="240"/>
      <c r="I55" s="240"/>
      <c r="J55" s="240"/>
      <c r="K55" s="240"/>
      <c r="L55" s="240"/>
      <c r="M55" s="240"/>
      <c r="N55" s="240"/>
      <c r="O55" s="240"/>
      <c r="P55" s="240"/>
      <c r="Q55" s="240"/>
      <c r="R55" s="240"/>
      <c r="S55" s="251"/>
      <c r="T55" s="251"/>
      <c r="U55" s="251"/>
      <c r="V55" s="251"/>
      <c r="W55" s="251"/>
      <c r="X55" s="251"/>
      <c r="Y55" s="251"/>
      <c r="Z55" s="251"/>
      <c r="AA55" s="251"/>
      <c r="AB55" s="251"/>
      <c r="AC55" s="251"/>
      <c r="AD55" s="252"/>
      <c r="AE55" s="252"/>
      <c r="AF55" s="252"/>
      <c r="AG55" s="252"/>
      <c r="AH55" s="252"/>
      <c r="AI55" s="252"/>
      <c r="AJ55" s="252"/>
      <c r="AK55" s="252"/>
      <c r="AL55" s="252"/>
      <c r="AM55" s="252"/>
    </row>
    <row r="56" spans="1:39" s="253" customFormat="1" ht="39" customHeight="1" x14ac:dyDescent="0.2">
      <c r="A56" s="254"/>
      <c r="B56" s="254"/>
      <c r="C56" s="254"/>
      <c r="D56" s="254"/>
      <c r="E56" s="254"/>
      <c r="F56" s="254"/>
      <c r="G56" s="254"/>
      <c r="H56" s="254"/>
      <c r="I56" s="254"/>
      <c r="J56" s="254"/>
      <c r="K56" s="254"/>
      <c r="L56" s="254"/>
      <c r="M56" s="254"/>
      <c r="N56" s="254"/>
      <c r="O56" s="254"/>
      <c r="P56" s="254"/>
      <c r="Q56" s="254"/>
      <c r="R56" s="254"/>
      <c r="S56" s="252"/>
      <c r="T56" s="252"/>
      <c r="U56" s="252"/>
      <c r="V56" s="252"/>
      <c r="W56" s="252"/>
      <c r="X56" s="252"/>
      <c r="Y56" s="252"/>
      <c r="Z56" s="252"/>
      <c r="AA56" s="252"/>
      <c r="AB56" s="252"/>
      <c r="AC56" s="252"/>
      <c r="AD56" s="252"/>
      <c r="AE56" s="252"/>
      <c r="AF56" s="252"/>
      <c r="AG56" s="252"/>
      <c r="AH56" s="252"/>
      <c r="AI56" s="252"/>
      <c r="AJ56" s="252"/>
      <c r="AK56" s="252"/>
      <c r="AL56" s="252"/>
      <c r="AM56" s="252"/>
    </row>
    <row r="57" spans="1:39" s="253" customFormat="1" ht="24.75" customHeight="1" x14ac:dyDescent="0.2">
      <c r="A57" s="254"/>
      <c r="B57" s="254"/>
      <c r="C57" s="254"/>
      <c r="D57" s="254"/>
      <c r="E57" s="254"/>
      <c r="F57" s="254"/>
      <c r="G57" s="254"/>
      <c r="H57" s="254"/>
      <c r="I57" s="254"/>
      <c r="J57" s="254"/>
      <c r="K57" s="254"/>
      <c r="L57" s="254"/>
      <c r="M57" s="254"/>
      <c r="N57" s="254"/>
      <c r="O57" s="254"/>
      <c r="P57" s="254"/>
      <c r="Q57" s="254"/>
      <c r="R57" s="254"/>
      <c r="S57" s="252"/>
      <c r="T57" s="252"/>
      <c r="U57" s="252"/>
      <c r="V57" s="252"/>
      <c r="W57" s="252"/>
      <c r="X57" s="252"/>
      <c r="Y57" s="252"/>
      <c r="Z57" s="252"/>
      <c r="AA57" s="252"/>
      <c r="AB57" s="252"/>
      <c r="AC57" s="252"/>
      <c r="AD57" s="252"/>
      <c r="AE57" s="252"/>
      <c r="AF57" s="252"/>
      <c r="AG57" s="252"/>
      <c r="AH57" s="252"/>
      <c r="AI57" s="252"/>
      <c r="AJ57" s="252"/>
      <c r="AK57" s="252"/>
      <c r="AL57" s="252"/>
      <c r="AM57" s="252"/>
    </row>
    <row r="58" spans="1:39" s="253" customFormat="1" ht="20.100000000000001" customHeight="1" x14ac:dyDescent="0.2">
      <c r="A58" s="255"/>
      <c r="B58" s="255"/>
      <c r="C58" s="255"/>
      <c r="D58" s="255"/>
      <c r="E58" s="255"/>
      <c r="F58" s="255"/>
      <c r="G58" s="255"/>
      <c r="H58" s="255"/>
      <c r="I58" s="255"/>
      <c r="J58" s="255"/>
      <c r="K58" s="255"/>
      <c r="L58" s="255"/>
      <c r="M58" s="255"/>
      <c r="N58" s="255"/>
      <c r="O58" s="255"/>
      <c r="P58" s="255"/>
      <c r="Q58" s="255"/>
      <c r="R58" s="255"/>
    </row>
    <row r="59" spans="1:39" s="253" customFormat="1" ht="20.100000000000001" customHeight="1" x14ac:dyDescent="0.25">
      <c r="A59" s="255"/>
      <c r="B59" s="255"/>
      <c r="C59" s="255"/>
      <c r="D59" s="255"/>
      <c r="E59" s="255"/>
      <c r="F59" s="255"/>
      <c r="G59" s="255"/>
      <c r="H59" s="255"/>
      <c r="I59" s="255"/>
      <c r="J59" s="255"/>
      <c r="K59" s="255"/>
      <c r="L59" s="256"/>
      <c r="M59" s="256"/>
      <c r="N59" s="256"/>
      <c r="O59" s="256"/>
      <c r="P59" s="256"/>
    </row>
    <row r="60" spans="1:39" s="253" customFormat="1" ht="20.100000000000001" customHeight="1" x14ac:dyDescent="0.25">
      <c r="A60" s="255"/>
      <c r="D60" s="255"/>
      <c r="E60" s="255"/>
      <c r="F60" s="255"/>
      <c r="G60" s="255"/>
      <c r="H60" s="255"/>
      <c r="I60" s="255"/>
      <c r="J60" s="255"/>
      <c r="K60" s="255"/>
      <c r="L60" s="256"/>
      <c r="M60" s="256"/>
      <c r="N60" s="256"/>
      <c r="O60" s="256"/>
      <c r="P60" s="256"/>
    </row>
    <row r="61" spans="1:39" s="253" customFormat="1" ht="20.100000000000001" customHeight="1" x14ac:dyDescent="0.25">
      <c r="A61" s="255"/>
      <c r="D61" s="255"/>
      <c r="E61" s="255"/>
      <c r="F61" s="255"/>
      <c r="G61" s="255"/>
      <c r="H61" s="255"/>
      <c r="I61" s="255"/>
      <c r="J61" s="255"/>
      <c r="K61" s="255"/>
      <c r="L61" s="256"/>
      <c r="M61" s="256"/>
      <c r="N61" s="256"/>
      <c r="O61" s="256"/>
      <c r="P61" s="256"/>
    </row>
    <row r="62" spans="1:39" s="253" customFormat="1" ht="20.100000000000001" customHeight="1" x14ac:dyDescent="0.25">
      <c r="A62" s="255"/>
      <c r="D62" s="255"/>
      <c r="E62" s="255"/>
      <c r="F62" s="255"/>
      <c r="G62" s="255"/>
      <c r="H62" s="255"/>
      <c r="I62" s="255"/>
      <c r="J62" s="255"/>
      <c r="K62" s="255"/>
      <c r="L62" s="256"/>
      <c r="M62" s="256"/>
      <c r="N62" s="256"/>
      <c r="O62" s="256"/>
      <c r="P62" s="256"/>
    </row>
    <row r="63" spans="1:39" s="253" customFormat="1" ht="20.25" x14ac:dyDescent="0.3">
      <c r="A63" s="255"/>
      <c r="D63" s="257"/>
      <c r="E63" s="257"/>
      <c r="F63" s="257"/>
      <c r="G63" s="255"/>
      <c r="H63" s="255"/>
      <c r="I63" s="255"/>
      <c r="J63" s="255"/>
      <c r="K63" s="255"/>
      <c r="L63" s="256"/>
      <c r="M63" s="256"/>
      <c r="N63" s="256"/>
      <c r="O63" s="256"/>
      <c r="P63" s="256"/>
    </row>
    <row r="64" spans="1:39" s="253" customFormat="1" ht="20.25" x14ac:dyDescent="0.3">
      <c r="A64" s="255"/>
      <c r="D64" s="258"/>
      <c r="E64" s="258"/>
      <c r="F64" s="258"/>
      <c r="G64" s="258"/>
      <c r="H64" s="258"/>
      <c r="I64" s="255"/>
      <c r="J64" s="255"/>
      <c r="K64" s="255"/>
      <c r="L64" s="256"/>
      <c r="M64" s="256"/>
      <c r="N64" s="256"/>
      <c r="O64" s="256"/>
      <c r="P64" s="256"/>
    </row>
    <row r="65" spans="1:16" s="253" customFormat="1" ht="20.25" x14ac:dyDescent="0.3">
      <c r="A65" s="255"/>
      <c r="D65" s="258"/>
      <c r="E65" s="258"/>
      <c r="F65" s="258"/>
      <c r="G65" s="258"/>
      <c r="H65" s="258"/>
      <c r="I65" s="255"/>
      <c r="J65" s="255"/>
      <c r="K65" s="255"/>
      <c r="L65" s="256"/>
      <c r="M65" s="256"/>
      <c r="N65" s="256"/>
      <c r="O65" s="256"/>
      <c r="P65" s="256"/>
    </row>
    <row r="66" spans="1:16" s="253" customFormat="1" ht="20.25" x14ac:dyDescent="0.3">
      <c r="A66" s="255"/>
      <c r="D66" s="258"/>
      <c r="E66" s="258"/>
      <c r="F66" s="258"/>
      <c r="G66" s="258"/>
      <c r="H66" s="258"/>
      <c r="I66" s="255"/>
      <c r="J66" s="255"/>
      <c r="K66" s="255"/>
      <c r="L66" s="256"/>
      <c r="M66" s="256"/>
      <c r="N66" s="256"/>
      <c r="O66" s="256"/>
      <c r="P66" s="256"/>
    </row>
    <row r="67" spans="1:16" s="253" customFormat="1" ht="20.25" x14ac:dyDescent="0.3">
      <c r="A67" s="255"/>
      <c r="D67" s="258"/>
      <c r="E67" s="258"/>
      <c r="F67" s="258"/>
      <c r="G67" s="258"/>
      <c r="H67" s="258"/>
      <c r="I67" s="255"/>
      <c r="J67" s="255"/>
      <c r="K67" s="255"/>
      <c r="L67" s="256"/>
      <c r="M67" s="256"/>
      <c r="N67" s="256"/>
      <c r="O67" s="256"/>
      <c r="P67" s="256"/>
    </row>
    <row r="68" spans="1:16" s="253" customFormat="1" ht="20.25" x14ac:dyDescent="0.3">
      <c r="A68" s="255"/>
      <c r="D68" s="258"/>
      <c r="E68" s="258"/>
      <c r="F68" s="258"/>
      <c r="G68" s="258"/>
      <c r="H68" s="258"/>
      <c r="I68" s="255"/>
      <c r="J68" s="255"/>
      <c r="K68" s="255"/>
      <c r="L68" s="256"/>
      <c r="M68" s="256"/>
      <c r="N68" s="256"/>
      <c r="O68" s="256"/>
      <c r="P68" s="256"/>
    </row>
    <row r="69" spans="1:16" s="253" customFormat="1" ht="20.25" x14ac:dyDescent="0.3">
      <c r="A69" s="255"/>
      <c r="D69" s="258"/>
      <c r="E69" s="258"/>
      <c r="F69" s="258"/>
      <c r="G69" s="258"/>
      <c r="H69" s="258"/>
      <c r="I69" s="255"/>
      <c r="J69" s="255"/>
      <c r="K69" s="255"/>
      <c r="L69" s="256"/>
      <c r="M69" s="256"/>
      <c r="N69" s="256"/>
      <c r="O69" s="256"/>
      <c r="P69" s="256"/>
    </row>
    <row r="70" spans="1:16" s="253" customFormat="1" ht="20.25" x14ac:dyDescent="0.3">
      <c r="A70" s="255"/>
      <c r="D70" s="258"/>
      <c r="E70" s="258"/>
      <c r="F70" s="258"/>
      <c r="G70" s="258"/>
      <c r="H70" s="258"/>
      <c r="I70" s="255"/>
      <c r="J70" s="255"/>
      <c r="K70" s="255"/>
      <c r="L70" s="256"/>
      <c r="M70" s="256"/>
      <c r="N70" s="256"/>
      <c r="O70" s="256"/>
      <c r="P70" s="256"/>
    </row>
    <row r="71" spans="1:16" s="253" customFormat="1" ht="20.25" x14ac:dyDescent="0.3">
      <c r="A71" s="255"/>
      <c r="D71" s="258"/>
      <c r="E71" s="258"/>
      <c r="F71" s="258"/>
      <c r="G71" s="258"/>
      <c r="H71" s="258"/>
      <c r="I71" s="255"/>
      <c r="J71" s="255"/>
      <c r="K71" s="255"/>
      <c r="L71" s="256"/>
      <c r="M71" s="256"/>
      <c r="N71" s="256"/>
      <c r="O71" s="256"/>
      <c r="P71" s="256"/>
    </row>
    <row r="72" spans="1:16" s="253" customFormat="1" x14ac:dyDescent="0.25">
      <c r="A72" s="255"/>
      <c r="B72" s="255"/>
      <c r="C72" s="255"/>
      <c r="D72" s="255"/>
      <c r="E72" s="255"/>
      <c r="F72" s="255"/>
      <c r="G72" s="255"/>
      <c r="H72" s="255"/>
      <c r="I72" s="255"/>
      <c r="J72" s="255"/>
      <c r="K72" s="255"/>
      <c r="L72" s="256"/>
      <c r="M72" s="256"/>
      <c r="N72" s="256"/>
      <c r="O72" s="256"/>
      <c r="P72" s="256"/>
    </row>
    <row r="73" spans="1:16" s="253" customFormat="1" x14ac:dyDescent="0.25">
      <c r="A73" s="255"/>
      <c r="B73" s="255"/>
      <c r="C73" s="255"/>
      <c r="D73" s="255"/>
      <c r="E73" s="255"/>
      <c r="F73" s="255"/>
      <c r="G73" s="255"/>
      <c r="H73" s="255"/>
      <c r="I73" s="255"/>
      <c r="J73" s="255"/>
      <c r="K73" s="255"/>
      <c r="L73" s="256"/>
      <c r="M73" s="256"/>
      <c r="N73" s="256"/>
      <c r="O73" s="256"/>
      <c r="P73" s="256"/>
    </row>
    <row r="74" spans="1:16" s="253" customFormat="1" x14ac:dyDescent="0.25">
      <c r="A74" s="255"/>
      <c r="B74" s="255"/>
      <c r="C74" s="255"/>
      <c r="D74" s="255"/>
      <c r="E74" s="255"/>
      <c r="F74" s="255"/>
      <c r="G74" s="255"/>
      <c r="H74" s="255"/>
      <c r="I74" s="255"/>
      <c r="J74" s="255"/>
      <c r="K74" s="255"/>
      <c r="L74" s="256"/>
      <c r="M74" s="256"/>
      <c r="N74" s="256"/>
      <c r="O74" s="256"/>
      <c r="P74" s="256"/>
    </row>
    <row r="75" spans="1:16" s="253" customFormat="1" ht="20.25" customHeight="1" x14ac:dyDescent="0.25">
      <c r="A75" s="255"/>
      <c r="B75" s="255"/>
      <c r="C75" s="255"/>
      <c r="D75" s="255"/>
      <c r="E75" s="255"/>
      <c r="F75" s="255"/>
      <c r="G75" s="255"/>
      <c r="H75" s="255"/>
      <c r="I75" s="255"/>
      <c r="J75" s="255"/>
      <c r="K75" s="255"/>
      <c r="L75" s="256"/>
      <c r="M75" s="256"/>
      <c r="N75" s="256"/>
      <c r="O75" s="256"/>
      <c r="P75" s="256"/>
    </row>
    <row r="76" spans="1:16" s="253" customFormat="1" x14ac:dyDescent="0.25">
      <c r="A76" s="255"/>
      <c r="B76" s="255"/>
      <c r="C76" s="255"/>
      <c r="D76" s="255"/>
      <c r="E76" s="255"/>
      <c r="F76" s="255"/>
      <c r="G76" s="255"/>
      <c r="H76" s="255"/>
      <c r="I76" s="255"/>
      <c r="J76" s="255"/>
      <c r="K76" s="255"/>
      <c r="L76" s="256"/>
      <c r="M76" s="256"/>
      <c r="N76" s="256"/>
      <c r="O76" s="256"/>
      <c r="P76" s="256"/>
    </row>
    <row r="77" spans="1:16" s="253" customFormat="1" ht="28.5" customHeight="1" x14ac:dyDescent="0.25">
      <c r="A77" s="255"/>
      <c r="B77" s="255"/>
      <c r="C77" s="255"/>
      <c r="D77" s="255"/>
      <c r="E77" s="255"/>
      <c r="F77" s="255"/>
      <c r="G77" s="255"/>
      <c r="H77" s="255"/>
      <c r="I77" s="255"/>
      <c r="J77" s="255"/>
      <c r="K77" s="255"/>
      <c r="L77" s="256"/>
      <c r="M77" s="256"/>
      <c r="N77" s="256"/>
      <c r="O77" s="256"/>
      <c r="P77" s="256"/>
    </row>
    <row r="78" spans="1:16" s="253" customFormat="1" x14ac:dyDescent="0.25">
      <c r="A78" s="255"/>
      <c r="B78" s="255"/>
      <c r="C78" s="255"/>
      <c r="D78" s="255"/>
      <c r="E78" s="255"/>
      <c r="F78" s="255"/>
      <c r="G78" s="255"/>
      <c r="H78" s="255"/>
      <c r="I78" s="255"/>
      <c r="J78" s="255"/>
      <c r="K78" s="255"/>
      <c r="L78" s="256"/>
      <c r="M78" s="256"/>
      <c r="N78" s="256"/>
      <c r="O78" s="256"/>
      <c r="P78" s="256"/>
    </row>
  </sheetData>
  <mergeCells count="3">
    <mergeCell ref="T14:W16"/>
    <mergeCell ref="B39:B40"/>
    <mergeCell ref="C39:AC40"/>
  </mergeCells>
  <hyperlinks>
    <hyperlink ref="T14" r:id="rId1"/>
    <hyperlink ref="E19" r:id="rId2"/>
    <hyperlink ref="E20" r:id="rId3"/>
    <hyperlink ref="E21" r:id="rId4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41" orientation="portrait" horizontalDpi="300" verticalDpi="300" r:id="rId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CN201"/>
  <sheetViews>
    <sheetView zoomScale="75" zoomScaleNormal="75" workbookViewId="0">
      <selection activeCell="M28" sqref="M28"/>
    </sheetView>
  </sheetViews>
  <sheetFormatPr baseColWidth="10" defaultColWidth="10.28515625" defaultRowHeight="20.100000000000001" customHeight="1" x14ac:dyDescent="0.25"/>
  <cols>
    <col min="1" max="1" width="5.85546875" style="4" customWidth="1"/>
    <col min="2" max="12" width="14.7109375" style="7" customWidth="1"/>
    <col min="13" max="20" width="10.7109375" style="6" customWidth="1"/>
    <col min="21" max="21" width="12.7109375" style="6" customWidth="1"/>
    <col min="22" max="22" width="42.7109375" style="6" customWidth="1"/>
    <col min="23" max="25" width="13.7109375" style="6" customWidth="1"/>
    <col min="26" max="26" width="12.7109375" style="6" customWidth="1"/>
    <col min="27" max="27" width="42.7109375" style="6" customWidth="1"/>
    <col min="28" max="30" width="13.7109375" style="6" customWidth="1"/>
    <col min="31" max="31" width="12.7109375" style="6" customWidth="1"/>
    <col min="32" max="32" width="42.7109375" style="6" customWidth="1"/>
    <col min="33" max="35" width="13.7109375" style="6" customWidth="1"/>
    <col min="36" max="36" width="12.7109375" style="6" customWidth="1"/>
    <col min="37" max="37" width="42.7109375" style="6" customWidth="1"/>
    <col min="38" max="40" width="13.7109375" style="6" customWidth="1"/>
    <col min="41" max="41" width="12.7109375" style="6" customWidth="1"/>
    <col min="42" max="42" width="42.7109375" style="6" customWidth="1"/>
    <col min="43" max="45" width="13.7109375" style="6" customWidth="1"/>
    <col min="46" max="46" width="12.7109375" style="6" customWidth="1"/>
    <col min="47" max="47" width="42.7109375" style="6" customWidth="1"/>
    <col min="48" max="50" width="13.7109375" style="6" customWidth="1"/>
    <col min="51" max="51" width="12.7109375" style="6" customWidth="1"/>
    <col min="52" max="52" width="42.7109375" style="6" customWidth="1"/>
    <col min="53" max="55" width="13.7109375" style="6" customWidth="1"/>
    <col min="56" max="56" width="12.7109375" style="6" customWidth="1"/>
    <col min="57" max="57" width="42.7109375" style="6" customWidth="1"/>
    <col min="58" max="60" width="13.7109375" style="6" customWidth="1"/>
    <col min="61" max="61" width="9.85546875" style="4" customWidth="1"/>
    <col min="62" max="62" width="22.85546875" style="4" customWidth="1"/>
    <col min="63" max="63" width="10.28515625" style="4" customWidth="1"/>
    <col min="64" max="71" width="15.7109375" style="4" customWidth="1"/>
    <col min="72" max="72" width="10.28515625" style="4" customWidth="1"/>
    <col min="73" max="91" width="15.7109375" style="4" customWidth="1"/>
    <col min="92" max="92" width="17.140625" style="4" customWidth="1"/>
    <col min="93" max="196" width="10.28515625" style="4"/>
    <col min="197" max="197" width="5.85546875" style="4" customWidth="1"/>
    <col min="198" max="198" width="8.85546875" style="4" customWidth="1"/>
    <col min="199" max="199" width="7.140625" style="4" customWidth="1"/>
    <col min="200" max="200" width="100.85546875" style="4" customWidth="1"/>
    <col min="201" max="201" width="12" style="4" customWidth="1"/>
    <col min="202" max="202" width="18.42578125" style="4" customWidth="1"/>
    <col min="203" max="203" width="24.7109375" style="4" customWidth="1"/>
    <col min="204" max="204" width="16.7109375" style="4" customWidth="1"/>
    <col min="205" max="205" width="10.140625" style="4" customWidth="1"/>
    <col min="206" max="206" width="24.7109375" style="4" customWidth="1"/>
    <col min="207" max="207" width="16.7109375" style="4" customWidth="1"/>
    <col min="208" max="208" width="10.140625" style="4" customWidth="1"/>
    <col min="209" max="209" width="24.7109375" style="4" customWidth="1"/>
    <col min="210" max="210" width="16.7109375" style="4" customWidth="1"/>
    <col min="211" max="211" width="10.140625" style="4" customWidth="1"/>
    <col min="212" max="212" width="24.7109375" style="4" customWidth="1"/>
    <col min="213" max="213" width="16.7109375" style="4" customWidth="1"/>
    <col min="214" max="214" width="10.140625" style="4" customWidth="1"/>
    <col min="215" max="215" width="24.7109375" style="4" customWidth="1"/>
    <col min="216" max="216" width="16.7109375" style="4" customWidth="1"/>
    <col min="217" max="217" width="10.140625" style="4" customWidth="1"/>
    <col min="218" max="218" width="24.7109375" style="4" customWidth="1"/>
    <col min="219" max="219" width="16.7109375" style="4" customWidth="1"/>
    <col min="220" max="220" width="10.140625" style="4" customWidth="1"/>
    <col min="221" max="221" width="24.7109375" style="4" customWidth="1"/>
    <col min="222" max="222" width="16.7109375" style="4" customWidth="1"/>
    <col min="223" max="223" width="10.140625" style="4" customWidth="1"/>
    <col min="224" max="224" width="24.7109375" style="4" customWidth="1"/>
    <col min="225" max="225" width="16.7109375" style="4" customWidth="1"/>
    <col min="226" max="226" width="10.140625" style="4" customWidth="1"/>
    <col min="227" max="227" width="24.7109375" style="4" customWidth="1"/>
    <col min="228" max="228" width="16.7109375" style="4" customWidth="1"/>
    <col min="229" max="229" width="10.140625" style="4" customWidth="1"/>
    <col min="230" max="230" width="24.7109375" style="4" customWidth="1"/>
    <col min="231" max="231" width="16.7109375" style="4" customWidth="1"/>
    <col min="232" max="232" width="10.140625" style="4" customWidth="1"/>
    <col min="233" max="233" width="24.7109375" style="4" customWidth="1"/>
    <col min="234" max="234" width="16.7109375" style="4" customWidth="1"/>
    <col min="235" max="235" width="10.140625" style="4" customWidth="1"/>
    <col min="236" max="236" width="24.7109375" style="4" customWidth="1"/>
    <col min="237" max="237" width="16.7109375" style="4" customWidth="1"/>
    <col min="238" max="238" width="10.140625" style="4" customWidth="1"/>
    <col min="239" max="239" width="24.7109375" style="4" customWidth="1"/>
    <col min="240" max="240" width="16.7109375" style="4" customWidth="1"/>
    <col min="241" max="241" width="10.140625" style="4" customWidth="1"/>
    <col min="242" max="242" width="24.7109375" style="4" customWidth="1"/>
    <col min="243" max="243" width="16.7109375" style="4" customWidth="1"/>
    <col min="244" max="244" width="12.5703125" style="4" customWidth="1"/>
    <col min="245" max="245" width="9.85546875" style="4" customWidth="1"/>
    <col min="246" max="246" width="10.28515625" style="4" customWidth="1"/>
    <col min="247" max="261" width="15.28515625" style="4" customWidth="1"/>
    <col min="262" max="262" width="7.28515625" style="4" customWidth="1"/>
    <col min="263" max="263" width="6.28515625" style="4" customWidth="1"/>
    <col min="264" max="264" width="6.85546875" style="4" customWidth="1"/>
    <col min="265" max="265" width="10.28515625" style="4" customWidth="1"/>
    <col min="266" max="452" width="10.28515625" style="4"/>
    <col min="453" max="453" width="5.85546875" style="4" customWidth="1"/>
    <col min="454" max="454" width="8.85546875" style="4" customWidth="1"/>
    <col min="455" max="455" width="7.140625" style="4" customWidth="1"/>
    <col min="456" max="456" width="100.85546875" style="4" customWidth="1"/>
    <col min="457" max="457" width="12" style="4" customWidth="1"/>
    <col min="458" max="458" width="18.42578125" style="4" customWidth="1"/>
    <col min="459" max="459" width="24.7109375" style="4" customWidth="1"/>
    <col min="460" max="460" width="16.7109375" style="4" customWidth="1"/>
    <col min="461" max="461" width="10.140625" style="4" customWidth="1"/>
    <col min="462" max="462" width="24.7109375" style="4" customWidth="1"/>
    <col min="463" max="463" width="16.7109375" style="4" customWidth="1"/>
    <col min="464" max="464" width="10.140625" style="4" customWidth="1"/>
    <col min="465" max="465" width="24.7109375" style="4" customWidth="1"/>
    <col min="466" max="466" width="16.7109375" style="4" customWidth="1"/>
    <col min="467" max="467" width="10.140625" style="4" customWidth="1"/>
    <col min="468" max="468" width="24.7109375" style="4" customWidth="1"/>
    <col min="469" max="469" width="16.7109375" style="4" customWidth="1"/>
    <col min="470" max="470" width="10.140625" style="4" customWidth="1"/>
    <col min="471" max="471" width="24.7109375" style="4" customWidth="1"/>
    <col min="472" max="472" width="16.7109375" style="4" customWidth="1"/>
    <col min="473" max="473" width="10.140625" style="4" customWidth="1"/>
    <col min="474" max="474" width="24.7109375" style="4" customWidth="1"/>
    <col min="475" max="475" width="16.7109375" style="4" customWidth="1"/>
    <col min="476" max="476" width="10.140625" style="4" customWidth="1"/>
    <col min="477" max="477" width="24.7109375" style="4" customWidth="1"/>
    <col min="478" max="478" width="16.7109375" style="4" customWidth="1"/>
    <col min="479" max="479" width="10.140625" style="4" customWidth="1"/>
    <col min="480" max="480" width="24.7109375" style="4" customWidth="1"/>
    <col min="481" max="481" width="16.7109375" style="4" customWidth="1"/>
    <col min="482" max="482" width="10.140625" style="4" customWidth="1"/>
    <col min="483" max="483" width="24.7109375" style="4" customWidth="1"/>
    <col min="484" max="484" width="16.7109375" style="4" customWidth="1"/>
    <col min="485" max="485" width="10.140625" style="4" customWidth="1"/>
    <col min="486" max="486" width="24.7109375" style="4" customWidth="1"/>
    <col min="487" max="487" width="16.7109375" style="4" customWidth="1"/>
    <col min="488" max="488" width="10.140625" style="4" customWidth="1"/>
    <col min="489" max="489" width="24.7109375" style="4" customWidth="1"/>
    <col min="490" max="490" width="16.7109375" style="4" customWidth="1"/>
    <col min="491" max="491" width="10.140625" style="4" customWidth="1"/>
    <col min="492" max="492" width="24.7109375" style="4" customWidth="1"/>
    <col min="493" max="493" width="16.7109375" style="4" customWidth="1"/>
    <col min="494" max="494" width="10.140625" style="4" customWidth="1"/>
    <col min="495" max="495" width="24.7109375" style="4" customWidth="1"/>
    <col min="496" max="496" width="16.7109375" style="4" customWidth="1"/>
    <col min="497" max="497" width="10.140625" style="4" customWidth="1"/>
    <col min="498" max="498" width="24.7109375" style="4" customWidth="1"/>
    <col min="499" max="499" width="16.7109375" style="4" customWidth="1"/>
    <col min="500" max="500" width="12.5703125" style="4" customWidth="1"/>
    <col min="501" max="501" width="9.85546875" style="4" customWidth="1"/>
    <col min="502" max="502" width="10.28515625" style="4" customWidth="1"/>
    <col min="503" max="517" width="15.28515625" style="4" customWidth="1"/>
    <col min="518" max="518" width="7.28515625" style="4" customWidth="1"/>
    <col min="519" max="519" width="6.28515625" style="4" customWidth="1"/>
    <col min="520" max="520" width="6.85546875" style="4" customWidth="1"/>
    <col min="521" max="521" width="10.28515625" style="4" customWidth="1"/>
    <col min="522" max="708" width="10.28515625" style="4"/>
    <col min="709" max="709" width="5.85546875" style="4" customWidth="1"/>
    <col min="710" max="710" width="8.85546875" style="4" customWidth="1"/>
    <col min="711" max="711" width="7.140625" style="4" customWidth="1"/>
    <col min="712" max="712" width="100.85546875" style="4" customWidth="1"/>
    <col min="713" max="713" width="12" style="4" customWidth="1"/>
    <col min="714" max="714" width="18.42578125" style="4" customWidth="1"/>
    <col min="715" max="715" width="24.7109375" style="4" customWidth="1"/>
    <col min="716" max="716" width="16.7109375" style="4" customWidth="1"/>
    <col min="717" max="717" width="10.140625" style="4" customWidth="1"/>
    <col min="718" max="718" width="24.7109375" style="4" customWidth="1"/>
    <col min="719" max="719" width="16.7109375" style="4" customWidth="1"/>
    <col min="720" max="720" width="10.140625" style="4" customWidth="1"/>
    <col min="721" max="721" width="24.7109375" style="4" customWidth="1"/>
    <col min="722" max="722" width="16.7109375" style="4" customWidth="1"/>
    <col min="723" max="723" width="10.140625" style="4" customWidth="1"/>
    <col min="724" max="724" width="24.7109375" style="4" customWidth="1"/>
    <col min="725" max="725" width="16.7109375" style="4" customWidth="1"/>
    <col min="726" max="726" width="10.140625" style="4" customWidth="1"/>
    <col min="727" max="727" width="24.7109375" style="4" customWidth="1"/>
    <col min="728" max="728" width="16.7109375" style="4" customWidth="1"/>
    <col min="729" max="729" width="10.140625" style="4" customWidth="1"/>
    <col min="730" max="730" width="24.7109375" style="4" customWidth="1"/>
    <col min="731" max="731" width="16.7109375" style="4" customWidth="1"/>
    <col min="732" max="732" width="10.140625" style="4" customWidth="1"/>
    <col min="733" max="733" width="24.7109375" style="4" customWidth="1"/>
    <col min="734" max="734" width="16.7109375" style="4" customWidth="1"/>
    <col min="735" max="735" width="10.140625" style="4" customWidth="1"/>
    <col min="736" max="736" width="24.7109375" style="4" customWidth="1"/>
    <col min="737" max="737" width="16.7109375" style="4" customWidth="1"/>
    <col min="738" max="738" width="10.140625" style="4" customWidth="1"/>
    <col min="739" max="739" width="24.7109375" style="4" customWidth="1"/>
    <col min="740" max="740" width="16.7109375" style="4" customWidth="1"/>
    <col min="741" max="741" width="10.140625" style="4" customWidth="1"/>
    <col min="742" max="742" width="24.7109375" style="4" customWidth="1"/>
    <col min="743" max="743" width="16.7109375" style="4" customWidth="1"/>
    <col min="744" max="744" width="10.140625" style="4" customWidth="1"/>
    <col min="745" max="745" width="24.7109375" style="4" customWidth="1"/>
    <col min="746" max="746" width="16.7109375" style="4" customWidth="1"/>
    <col min="747" max="747" width="10.140625" style="4" customWidth="1"/>
    <col min="748" max="748" width="24.7109375" style="4" customWidth="1"/>
    <col min="749" max="749" width="16.7109375" style="4" customWidth="1"/>
    <col min="750" max="750" width="10.140625" style="4" customWidth="1"/>
    <col min="751" max="751" width="24.7109375" style="4" customWidth="1"/>
    <col min="752" max="752" width="16.7109375" style="4" customWidth="1"/>
    <col min="753" max="753" width="10.140625" style="4" customWidth="1"/>
    <col min="754" max="754" width="24.7109375" style="4" customWidth="1"/>
    <col min="755" max="755" width="16.7109375" style="4" customWidth="1"/>
    <col min="756" max="756" width="12.5703125" style="4" customWidth="1"/>
    <col min="757" max="757" width="9.85546875" style="4" customWidth="1"/>
    <col min="758" max="758" width="10.28515625" style="4" customWidth="1"/>
    <col min="759" max="773" width="15.28515625" style="4" customWidth="1"/>
    <col min="774" max="774" width="7.28515625" style="4" customWidth="1"/>
    <col min="775" max="775" width="6.28515625" style="4" customWidth="1"/>
    <col min="776" max="776" width="6.85546875" style="4" customWidth="1"/>
    <col min="777" max="777" width="10.28515625" style="4" customWidth="1"/>
    <col min="778" max="964" width="10.28515625" style="4"/>
    <col min="965" max="965" width="5.85546875" style="4" customWidth="1"/>
    <col min="966" max="966" width="8.85546875" style="4" customWidth="1"/>
    <col min="967" max="967" width="7.140625" style="4" customWidth="1"/>
    <col min="968" max="968" width="100.85546875" style="4" customWidth="1"/>
    <col min="969" max="969" width="12" style="4" customWidth="1"/>
    <col min="970" max="970" width="18.42578125" style="4" customWidth="1"/>
    <col min="971" max="971" width="24.7109375" style="4" customWidth="1"/>
    <col min="972" max="972" width="16.7109375" style="4" customWidth="1"/>
    <col min="973" max="973" width="10.140625" style="4" customWidth="1"/>
    <col min="974" max="974" width="24.7109375" style="4" customWidth="1"/>
    <col min="975" max="975" width="16.7109375" style="4" customWidth="1"/>
    <col min="976" max="976" width="10.140625" style="4" customWidth="1"/>
    <col min="977" max="977" width="24.7109375" style="4" customWidth="1"/>
    <col min="978" max="978" width="16.7109375" style="4" customWidth="1"/>
    <col min="979" max="979" width="10.140625" style="4" customWidth="1"/>
    <col min="980" max="980" width="24.7109375" style="4" customWidth="1"/>
    <col min="981" max="981" width="16.7109375" style="4" customWidth="1"/>
    <col min="982" max="982" width="10.140625" style="4" customWidth="1"/>
    <col min="983" max="983" width="24.7109375" style="4" customWidth="1"/>
    <col min="984" max="984" width="16.7109375" style="4" customWidth="1"/>
    <col min="985" max="985" width="10.140625" style="4" customWidth="1"/>
    <col min="986" max="986" width="24.7109375" style="4" customWidth="1"/>
    <col min="987" max="987" width="16.7109375" style="4" customWidth="1"/>
    <col min="988" max="988" width="10.140625" style="4" customWidth="1"/>
    <col min="989" max="989" width="24.7109375" style="4" customWidth="1"/>
    <col min="990" max="990" width="16.7109375" style="4" customWidth="1"/>
    <col min="991" max="991" width="10.140625" style="4" customWidth="1"/>
    <col min="992" max="992" width="24.7109375" style="4" customWidth="1"/>
    <col min="993" max="993" width="16.7109375" style="4" customWidth="1"/>
    <col min="994" max="994" width="10.140625" style="4" customWidth="1"/>
    <col min="995" max="995" width="24.7109375" style="4" customWidth="1"/>
    <col min="996" max="996" width="16.7109375" style="4" customWidth="1"/>
    <col min="997" max="997" width="10.140625" style="4" customWidth="1"/>
    <col min="998" max="998" width="24.7109375" style="4" customWidth="1"/>
    <col min="999" max="999" width="16.7109375" style="4" customWidth="1"/>
    <col min="1000" max="1000" width="10.140625" style="4" customWidth="1"/>
    <col min="1001" max="1001" width="24.7109375" style="4" customWidth="1"/>
    <col min="1002" max="1002" width="16.7109375" style="4" customWidth="1"/>
    <col min="1003" max="1003" width="10.140625" style="4" customWidth="1"/>
    <col min="1004" max="1004" width="24.7109375" style="4" customWidth="1"/>
    <col min="1005" max="1005" width="16.7109375" style="4" customWidth="1"/>
    <col min="1006" max="1006" width="10.140625" style="4" customWidth="1"/>
    <col min="1007" max="1007" width="24.7109375" style="4" customWidth="1"/>
    <col min="1008" max="1008" width="16.7109375" style="4" customWidth="1"/>
    <col min="1009" max="1009" width="10.140625" style="4" customWidth="1"/>
    <col min="1010" max="1010" width="24.7109375" style="4" customWidth="1"/>
    <col min="1011" max="1011" width="16.7109375" style="4" customWidth="1"/>
    <col min="1012" max="1012" width="12.5703125" style="4" customWidth="1"/>
    <col min="1013" max="1013" width="9.85546875" style="4" customWidth="1"/>
    <col min="1014" max="1014" width="10.28515625" style="4" customWidth="1"/>
    <col min="1015" max="1029" width="15.28515625" style="4" customWidth="1"/>
    <col min="1030" max="1030" width="7.28515625" style="4" customWidth="1"/>
    <col min="1031" max="1031" width="6.28515625" style="4" customWidth="1"/>
    <col min="1032" max="1032" width="6.85546875" style="4" customWidth="1"/>
    <col min="1033" max="1033" width="10.28515625" style="4" customWidth="1"/>
    <col min="1034" max="1220" width="10.28515625" style="4"/>
    <col min="1221" max="1221" width="5.85546875" style="4" customWidth="1"/>
    <col min="1222" max="1222" width="8.85546875" style="4" customWidth="1"/>
    <col min="1223" max="1223" width="7.140625" style="4" customWidth="1"/>
    <col min="1224" max="1224" width="100.85546875" style="4" customWidth="1"/>
    <col min="1225" max="1225" width="12" style="4" customWidth="1"/>
    <col min="1226" max="1226" width="18.42578125" style="4" customWidth="1"/>
    <col min="1227" max="1227" width="24.7109375" style="4" customWidth="1"/>
    <col min="1228" max="1228" width="16.7109375" style="4" customWidth="1"/>
    <col min="1229" max="1229" width="10.140625" style="4" customWidth="1"/>
    <col min="1230" max="1230" width="24.7109375" style="4" customWidth="1"/>
    <col min="1231" max="1231" width="16.7109375" style="4" customWidth="1"/>
    <col min="1232" max="1232" width="10.140625" style="4" customWidth="1"/>
    <col min="1233" max="1233" width="24.7109375" style="4" customWidth="1"/>
    <col min="1234" max="1234" width="16.7109375" style="4" customWidth="1"/>
    <col min="1235" max="1235" width="10.140625" style="4" customWidth="1"/>
    <col min="1236" max="1236" width="24.7109375" style="4" customWidth="1"/>
    <col min="1237" max="1237" width="16.7109375" style="4" customWidth="1"/>
    <col min="1238" max="1238" width="10.140625" style="4" customWidth="1"/>
    <col min="1239" max="1239" width="24.7109375" style="4" customWidth="1"/>
    <col min="1240" max="1240" width="16.7109375" style="4" customWidth="1"/>
    <col min="1241" max="1241" width="10.140625" style="4" customWidth="1"/>
    <col min="1242" max="1242" width="24.7109375" style="4" customWidth="1"/>
    <col min="1243" max="1243" width="16.7109375" style="4" customWidth="1"/>
    <col min="1244" max="1244" width="10.140625" style="4" customWidth="1"/>
    <col min="1245" max="1245" width="24.7109375" style="4" customWidth="1"/>
    <col min="1246" max="1246" width="16.7109375" style="4" customWidth="1"/>
    <col min="1247" max="1247" width="10.140625" style="4" customWidth="1"/>
    <col min="1248" max="1248" width="24.7109375" style="4" customWidth="1"/>
    <col min="1249" max="1249" width="16.7109375" style="4" customWidth="1"/>
    <col min="1250" max="1250" width="10.140625" style="4" customWidth="1"/>
    <col min="1251" max="1251" width="24.7109375" style="4" customWidth="1"/>
    <col min="1252" max="1252" width="16.7109375" style="4" customWidth="1"/>
    <col min="1253" max="1253" width="10.140625" style="4" customWidth="1"/>
    <col min="1254" max="1254" width="24.7109375" style="4" customWidth="1"/>
    <col min="1255" max="1255" width="16.7109375" style="4" customWidth="1"/>
    <col min="1256" max="1256" width="10.140625" style="4" customWidth="1"/>
    <col min="1257" max="1257" width="24.7109375" style="4" customWidth="1"/>
    <col min="1258" max="1258" width="16.7109375" style="4" customWidth="1"/>
    <col min="1259" max="1259" width="10.140625" style="4" customWidth="1"/>
    <col min="1260" max="1260" width="24.7109375" style="4" customWidth="1"/>
    <col min="1261" max="1261" width="16.7109375" style="4" customWidth="1"/>
    <col min="1262" max="1262" width="10.140625" style="4" customWidth="1"/>
    <col min="1263" max="1263" width="24.7109375" style="4" customWidth="1"/>
    <col min="1264" max="1264" width="16.7109375" style="4" customWidth="1"/>
    <col min="1265" max="1265" width="10.140625" style="4" customWidth="1"/>
    <col min="1266" max="1266" width="24.7109375" style="4" customWidth="1"/>
    <col min="1267" max="1267" width="16.7109375" style="4" customWidth="1"/>
    <col min="1268" max="1268" width="12.5703125" style="4" customWidth="1"/>
    <col min="1269" max="1269" width="9.85546875" style="4" customWidth="1"/>
    <col min="1270" max="1270" width="10.28515625" style="4" customWidth="1"/>
    <col min="1271" max="1285" width="15.28515625" style="4" customWidth="1"/>
    <col min="1286" max="1286" width="7.28515625" style="4" customWidth="1"/>
    <col min="1287" max="1287" width="6.28515625" style="4" customWidth="1"/>
    <col min="1288" max="1288" width="6.85546875" style="4" customWidth="1"/>
    <col min="1289" max="1289" width="10.28515625" style="4" customWidth="1"/>
    <col min="1290" max="1476" width="10.28515625" style="4"/>
    <col min="1477" max="1477" width="5.85546875" style="4" customWidth="1"/>
    <col min="1478" max="1478" width="8.85546875" style="4" customWidth="1"/>
    <col min="1479" max="1479" width="7.140625" style="4" customWidth="1"/>
    <col min="1480" max="1480" width="100.85546875" style="4" customWidth="1"/>
    <col min="1481" max="1481" width="12" style="4" customWidth="1"/>
    <col min="1482" max="1482" width="18.42578125" style="4" customWidth="1"/>
    <col min="1483" max="1483" width="24.7109375" style="4" customWidth="1"/>
    <col min="1484" max="1484" width="16.7109375" style="4" customWidth="1"/>
    <col min="1485" max="1485" width="10.140625" style="4" customWidth="1"/>
    <col min="1486" max="1486" width="24.7109375" style="4" customWidth="1"/>
    <col min="1487" max="1487" width="16.7109375" style="4" customWidth="1"/>
    <col min="1488" max="1488" width="10.140625" style="4" customWidth="1"/>
    <col min="1489" max="1489" width="24.7109375" style="4" customWidth="1"/>
    <col min="1490" max="1490" width="16.7109375" style="4" customWidth="1"/>
    <col min="1491" max="1491" width="10.140625" style="4" customWidth="1"/>
    <col min="1492" max="1492" width="24.7109375" style="4" customWidth="1"/>
    <col min="1493" max="1493" width="16.7109375" style="4" customWidth="1"/>
    <col min="1494" max="1494" width="10.140625" style="4" customWidth="1"/>
    <col min="1495" max="1495" width="24.7109375" style="4" customWidth="1"/>
    <col min="1496" max="1496" width="16.7109375" style="4" customWidth="1"/>
    <col min="1497" max="1497" width="10.140625" style="4" customWidth="1"/>
    <col min="1498" max="1498" width="24.7109375" style="4" customWidth="1"/>
    <col min="1499" max="1499" width="16.7109375" style="4" customWidth="1"/>
    <col min="1500" max="1500" width="10.140625" style="4" customWidth="1"/>
    <col min="1501" max="1501" width="24.7109375" style="4" customWidth="1"/>
    <col min="1502" max="1502" width="16.7109375" style="4" customWidth="1"/>
    <col min="1503" max="1503" width="10.140625" style="4" customWidth="1"/>
    <col min="1504" max="1504" width="24.7109375" style="4" customWidth="1"/>
    <col min="1505" max="1505" width="16.7109375" style="4" customWidth="1"/>
    <col min="1506" max="1506" width="10.140625" style="4" customWidth="1"/>
    <col min="1507" max="1507" width="24.7109375" style="4" customWidth="1"/>
    <col min="1508" max="1508" width="16.7109375" style="4" customWidth="1"/>
    <col min="1509" max="1509" width="10.140625" style="4" customWidth="1"/>
    <col min="1510" max="1510" width="24.7109375" style="4" customWidth="1"/>
    <col min="1511" max="1511" width="16.7109375" style="4" customWidth="1"/>
    <col min="1512" max="1512" width="10.140625" style="4" customWidth="1"/>
    <col min="1513" max="1513" width="24.7109375" style="4" customWidth="1"/>
    <col min="1514" max="1514" width="16.7109375" style="4" customWidth="1"/>
    <col min="1515" max="1515" width="10.140625" style="4" customWidth="1"/>
    <col min="1516" max="1516" width="24.7109375" style="4" customWidth="1"/>
    <col min="1517" max="1517" width="16.7109375" style="4" customWidth="1"/>
    <col min="1518" max="1518" width="10.140625" style="4" customWidth="1"/>
    <col min="1519" max="1519" width="24.7109375" style="4" customWidth="1"/>
    <col min="1520" max="1520" width="16.7109375" style="4" customWidth="1"/>
    <col min="1521" max="1521" width="10.140625" style="4" customWidth="1"/>
    <col min="1522" max="1522" width="24.7109375" style="4" customWidth="1"/>
    <col min="1523" max="1523" width="16.7109375" style="4" customWidth="1"/>
    <col min="1524" max="1524" width="12.5703125" style="4" customWidth="1"/>
    <col min="1525" max="1525" width="9.85546875" style="4" customWidth="1"/>
    <col min="1526" max="1526" width="10.28515625" style="4" customWidth="1"/>
    <col min="1527" max="1541" width="15.28515625" style="4" customWidth="1"/>
    <col min="1542" max="1542" width="7.28515625" style="4" customWidth="1"/>
    <col min="1543" max="1543" width="6.28515625" style="4" customWidth="1"/>
    <col min="1544" max="1544" width="6.85546875" style="4" customWidth="1"/>
    <col min="1545" max="1545" width="10.28515625" style="4" customWidth="1"/>
    <col min="1546" max="1732" width="10.28515625" style="4"/>
    <col min="1733" max="1733" width="5.85546875" style="4" customWidth="1"/>
    <col min="1734" max="1734" width="8.85546875" style="4" customWidth="1"/>
    <col min="1735" max="1735" width="7.140625" style="4" customWidth="1"/>
    <col min="1736" max="1736" width="100.85546875" style="4" customWidth="1"/>
    <col min="1737" max="1737" width="12" style="4" customWidth="1"/>
    <col min="1738" max="1738" width="18.42578125" style="4" customWidth="1"/>
    <col min="1739" max="1739" width="24.7109375" style="4" customWidth="1"/>
    <col min="1740" max="1740" width="16.7109375" style="4" customWidth="1"/>
    <col min="1741" max="1741" width="10.140625" style="4" customWidth="1"/>
    <col min="1742" max="1742" width="24.7109375" style="4" customWidth="1"/>
    <col min="1743" max="1743" width="16.7109375" style="4" customWidth="1"/>
    <col min="1744" max="1744" width="10.140625" style="4" customWidth="1"/>
    <col min="1745" max="1745" width="24.7109375" style="4" customWidth="1"/>
    <col min="1746" max="1746" width="16.7109375" style="4" customWidth="1"/>
    <col min="1747" max="1747" width="10.140625" style="4" customWidth="1"/>
    <col min="1748" max="1748" width="24.7109375" style="4" customWidth="1"/>
    <col min="1749" max="1749" width="16.7109375" style="4" customWidth="1"/>
    <col min="1750" max="1750" width="10.140625" style="4" customWidth="1"/>
    <col min="1751" max="1751" width="24.7109375" style="4" customWidth="1"/>
    <col min="1752" max="1752" width="16.7109375" style="4" customWidth="1"/>
    <col min="1753" max="1753" width="10.140625" style="4" customWidth="1"/>
    <col min="1754" max="1754" width="24.7109375" style="4" customWidth="1"/>
    <col min="1755" max="1755" width="16.7109375" style="4" customWidth="1"/>
    <col min="1756" max="1756" width="10.140625" style="4" customWidth="1"/>
    <col min="1757" max="1757" width="24.7109375" style="4" customWidth="1"/>
    <col min="1758" max="1758" width="16.7109375" style="4" customWidth="1"/>
    <col min="1759" max="1759" width="10.140625" style="4" customWidth="1"/>
    <col min="1760" max="1760" width="24.7109375" style="4" customWidth="1"/>
    <col min="1761" max="1761" width="16.7109375" style="4" customWidth="1"/>
    <col min="1762" max="1762" width="10.140625" style="4" customWidth="1"/>
    <col min="1763" max="1763" width="24.7109375" style="4" customWidth="1"/>
    <col min="1764" max="1764" width="16.7109375" style="4" customWidth="1"/>
    <col min="1765" max="1765" width="10.140625" style="4" customWidth="1"/>
    <col min="1766" max="1766" width="24.7109375" style="4" customWidth="1"/>
    <col min="1767" max="1767" width="16.7109375" style="4" customWidth="1"/>
    <col min="1768" max="1768" width="10.140625" style="4" customWidth="1"/>
    <col min="1769" max="1769" width="24.7109375" style="4" customWidth="1"/>
    <col min="1770" max="1770" width="16.7109375" style="4" customWidth="1"/>
    <col min="1771" max="1771" width="10.140625" style="4" customWidth="1"/>
    <col min="1772" max="1772" width="24.7109375" style="4" customWidth="1"/>
    <col min="1773" max="1773" width="16.7109375" style="4" customWidth="1"/>
    <col min="1774" max="1774" width="10.140625" style="4" customWidth="1"/>
    <col min="1775" max="1775" width="24.7109375" style="4" customWidth="1"/>
    <col min="1776" max="1776" width="16.7109375" style="4" customWidth="1"/>
    <col min="1777" max="1777" width="10.140625" style="4" customWidth="1"/>
    <col min="1778" max="1778" width="24.7109375" style="4" customWidth="1"/>
    <col min="1779" max="1779" width="16.7109375" style="4" customWidth="1"/>
    <col min="1780" max="1780" width="12.5703125" style="4" customWidth="1"/>
    <col min="1781" max="1781" width="9.85546875" style="4" customWidth="1"/>
    <col min="1782" max="1782" width="10.28515625" style="4" customWidth="1"/>
    <col min="1783" max="1797" width="15.28515625" style="4" customWidth="1"/>
    <col min="1798" max="1798" width="7.28515625" style="4" customWidth="1"/>
    <col min="1799" max="1799" width="6.28515625" style="4" customWidth="1"/>
    <col min="1800" max="1800" width="6.85546875" style="4" customWidth="1"/>
    <col min="1801" max="1801" width="10.28515625" style="4" customWidth="1"/>
    <col min="1802" max="1988" width="10.28515625" style="4"/>
    <col min="1989" max="1989" width="5.85546875" style="4" customWidth="1"/>
    <col min="1990" max="1990" width="8.85546875" style="4" customWidth="1"/>
    <col min="1991" max="1991" width="7.140625" style="4" customWidth="1"/>
    <col min="1992" max="1992" width="100.85546875" style="4" customWidth="1"/>
    <col min="1993" max="1993" width="12" style="4" customWidth="1"/>
    <col min="1994" max="1994" width="18.42578125" style="4" customWidth="1"/>
    <col min="1995" max="1995" width="24.7109375" style="4" customWidth="1"/>
    <col min="1996" max="1996" width="16.7109375" style="4" customWidth="1"/>
    <col min="1997" max="1997" width="10.140625" style="4" customWidth="1"/>
    <col min="1998" max="1998" width="24.7109375" style="4" customWidth="1"/>
    <col min="1999" max="1999" width="16.7109375" style="4" customWidth="1"/>
    <col min="2000" max="2000" width="10.140625" style="4" customWidth="1"/>
    <col min="2001" max="2001" width="24.7109375" style="4" customWidth="1"/>
    <col min="2002" max="2002" width="16.7109375" style="4" customWidth="1"/>
    <col min="2003" max="2003" width="10.140625" style="4" customWidth="1"/>
    <col min="2004" max="2004" width="24.7109375" style="4" customWidth="1"/>
    <col min="2005" max="2005" width="16.7109375" style="4" customWidth="1"/>
    <col min="2006" max="2006" width="10.140625" style="4" customWidth="1"/>
    <col min="2007" max="2007" width="24.7109375" style="4" customWidth="1"/>
    <col min="2008" max="2008" width="16.7109375" style="4" customWidth="1"/>
    <col min="2009" max="2009" width="10.140625" style="4" customWidth="1"/>
    <col min="2010" max="2010" width="24.7109375" style="4" customWidth="1"/>
    <col min="2011" max="2011" width="16.7109375" style="4" customWidth="1"/>
    <col min="2012" max="2012" width="10.140625" style="4" customWidth="1"/>
    <col min="2013" max="2013" width="24.7109375" style="4" customWidth="1"/>
    <col min="2014" max="2014" width="16.7109375" style="4" customWidth="1"/>
    <col min="2015" max="2015" width="10.140625" style="4" customWidth="1"/>
    <col min="2016" max="2016" width="24.7109375" style="4" customWidth="1"/>
    <col min="2017" max="2017" width="16.7109375" style="4" customWidth="1"/>
    <col min="2018" max="2018" width="10.140625" style="4" customWidth="1"/>
    <col min="2019" max="2019" width="24.7109375" style="4" customWidth="1"/>
    <col min="2020" max="2020" width="16.7109375" style="4" customWidth="1"/>
    <col min="2021" max="2021" width="10.140625" style="4" customWidth="1"/>
    <col min="2022" max="2022" width="24.7109375" style="4" customWidth="1"/>
    <col min="2023" max="2023" width="16.7109375" style="4" customWidth="1"/>
    <col min="2024" max="2024" width="10.140625" style="4" customWidth="1"/>
    <col min="2025" max="2025" width="24.7109375" style="4" customWidth="1"/>
    <col min="2026" max="2026" width="16.7109375" style="4" customWidth="1"/>
    <col min="2027" max="2027" width="10.140625" style="4" customWidth="1"/>
    <col min="2028" max="2028" width="24.7109375" style="4" customWidth="1"/>
    <col min="2029" max="2029" width="16.7109375" style="4" customWidth="1"/>
    <col min="2030" max="2030" width="10.140625" style="4" customWidth="1"/>
    <col min="2031" max="2031" width="24.7109375" style="4" customWidth="1"/>
    <col min="2032" max="2032" width="16.7109375" style="4" customWidth="1"/>
    <col min="2033" max="2033" width="10.140625" style="4" customWidth="1"/>
    <col min="2034" max="2034" width="24.7109375" style="4" customWidth="1"/>
    <col min="2035" max="2035" width="16.7109375" style="4" customWidth="1"/>
    <col min="2036" max="2036" width="12.5703125" style="4" customWidth="1"/>
    <col min="2037" max="2037" width="9.85546875" style="4" customWidth="1"/>
    <col min="2038" max="2038" width="10.28515625" style="4" customWidth="1"/>
    <col min="2039" max="2053" width="15.28515625" style="4" customWidth="1"/>
    <col min="2054" max="2054" width="7.28515625" style="4" customWidth="1"/>
    <col min="2055" max="2055" width="6.28515625" style="4" customWidth="1"/>
    <col min="2056" max="2056" width="6.85546875" style="4" customWidth="1"/>
    <col min="2057" max="2057" width="10.28515625" style="4" customWidth="1"/>
    <col min="2058" max="2244" width="10.28515625" style="4"/>
    <col min="2245" max="2245" width="5.85546875" style="4" customWidth="1"/>
    <col min="2246" max="2246" width="8.85546875" style="4" customWidth="1"/>
    <col min="2247" max="2247" width="7.140625" style="4" customWidth="1"/>
    <col min="2248" max="2248" width="100.85546875" style="4" customWidth="1"/>
    <col min="2249" max="2249" width="12" style="4" customWidth="1"/>
    <col min="2250" max="2250" width="18.42578125" style="4" customWidth="1"/>
    <col min="2251" max="2251" width="24.7109375" style="4" customWidth="1"/>
    <col min="2252" max="2252" width="16.7109375" style="4" customWidth="1"/>
    <col min="2253" max="2253" width="10.140625" style="4" customWidth="1"/>
    <col min="2254" max="2254" width="24.7109375" style="4" customWidth="1"/>
    <col min="2255" max="2255" width="16.7109375" style="4" customWidth="1"/>
    <col min="2256" max="2256" width="10.140625" style="4" customWidth="1"/>
    <col min="2257" max="2257" width="24.7109375" style="4" customWidth="1"/>
    <col min="2258" max="2258" width="16.7109375" style="4" customWidth="1"/>
    <col min="2259" max="2259" width="10.140625" style="4" customWidth="1"/>
    <col min="2260" max="2260" width="24.7109375" style="4" customWidth="1"/>
    <col min="2261" max="2261" width="16.7109375" style="4" customWidth="1"/>
    <col min="2262" max="2262" width="10.140625" style="4" customWidth="1"/>
    <col min="2263" max="2263" width="24.7109375" style="4" customWidth="1"/>
    <col min="2264" max="2264" width="16.7109375" style="4" customWidth="1"/>
    <col min="2265" max="2265" width="10.140625" style="4" customWidth="1"/>
    <col min="2266" max="2266" width="24.7109375" style="4" customWidth="1"/>
    <col min="2267" max="2267" width="16.7109375" style="4" customWidth="1"/>
    <col min="2268" max="2268" width="10.140625" style="4" customWidth="1"/>
    <col min="2269" max="2269" width="24.7109375" style="4" customWidth="1"/>
    <col min="2270" max="2270" width="16.7109375" style="4" customWidth="1"/>
    <col min="2271" max="2271" width="10.140625" style="4" customWidth="1"/>
    <col min="2272" max="2272" width="24.7109375" style="4" customWidth="1"/>
    <col min="2273" max="2273" width="16.7109375" style="4" customWidth="1"/>
    <col min="2274" max="2274" width="10.140625" style="4" customWidth="1"/>
    <col min="2275" max="2275" width="24.7109375" style="4" customWidth="1"/>
    <col min="2276" max="2276" width="16.7109375" style="4" customWidth="1"/>
    <col min="2277" max="2277" width="10.140625" style="4" customWidth="1"/>
    <col min="2278" max="2278" width="24.7109375" style="4" customWidth="1"/>
    <col min="2279" max="2279" width="16.7109375" style="4" customWidth="1"/>
    <col min="2280" max="2280" width="10.140625" style="4" customWidth="1"/>
    <col min="2281" max="2281" width="24.7109375" style="4" customWidth="1"/>
    <col min="2282" max="2282" width="16.7109375" style="4" customWidth="1"/>
    <col min="2283" max="2283" width="10.140625" style="4" customWidth="1"/>
    <col min="2284" max="2284" width="24.7109375" style="4" customWidth="1"/>
    <col min="2285" max="2285" width="16.7109375" style="4" customWidth="1"/>
    <col min="2286" max="2286" width="10.140625" style="4" customWidth="1"/>
    <col min="2287" max="2287" width="24.7109375" style="4" customWidth="1"/>
    <col min="2288" max="2288" width="16.7109375" style="4" customWidth="1"/>
    <col min="2289" max="2289" width="10.140625" style="4" customWidth="1"/>
    <col min="2290" max="2290" width="24.7109375" style="4" customWidth="1"/>
    <col min="2291" max="2291" width="16.7109375" style="4" customWidth="1"/>
    <col min="2292" max="2292" width="12.5703125" style="4" customWidth="1"/>
    <col min="2293" max="2293" width="9.85546875" style="4" customWidth="1"/>
    <col min="2294" max="2294" width="10.28515625" style="4" customWidth="1"/>
    <col min="2295" max="2309" width="15.28515625" style="4" customWidth="1"/>
    <col min="2310" max="2310" width="7.28515625" style="4" customWidth="1"/>
    <col min="2311" max="2311" width="6.28515625" style="4" customWidth="1"/>
    <col min="2312" max="2312" width="6.85546875" style="4" customWidth="1"/>
    <col min="2313" max="2313" width="10.28515625" style="4" customWidth="1"/>
    <col min="2314" max="2500" width="10.28515625" style="4"/>
    <col min="2501" max="2501" width="5.85546875" style="4" customWidth="1"/>
    <col min="2502" max="2502" width="8.85546875" style="4" customWidth="1"/>
    <col min="2503" max="2503" width="7.140625" style="4" customWidth="1"/>
    <col min="2504" max="2504" width="100.85546875" style="4" customWidth="1"/>
    <col min="2505" max="2505" width="12" style="4" customWidth="1"/>
    <col min="2506" max="2506" width="18.42578125" style="4" customWidth="1"/>
    <col min="2507" max="2507" width="24.7109375" style="4" customWidth="1"/>
    <col min="2508" max="2508" width="16.7109375" style="4" customWidth="1"/>
    <col min="2509" max="2509" width="10.140625" style="4" customWidth="1"/>
    <col min="2510" max="2510" width="24.7109375" style="4" customWidth="1"/>
    <col min="2511" max="2511" width="16.7109375" style="4" customWidth="1"/>
    <col min="2512" max="2512" width="10.140625" style="4" customWidth="1"/>
    <col min="2513" max="2513" width="24.7109375" style="4" customWidth="1"/>
    <col min="2514" max="2514" width="16.7109375" style="4" customWidth="1"/>
    <col min="2515" max="2515" width="10.140625" style="4" customWidth="1"/>
    <col min="2516" max="2516" width="24.7109375" style="4" customWidth="1"/>
    <col min="2517" max="2517" width="16.7109375" style="4" customWidth="1"/>
    <col min="2518" max="2518" width="10.140625" style="4" customWidth="1"/>
    <col min="2519" max="2519" width="24.7109375" style="4" customWidth="1"/>
    <col min="2520" max="2520" width="16.7109375" style="4" customWidth="1"/>
    <col min="2521" max="2521" width="10.140625" style="4" customWidth="1"/>
    <col min="2522" max="2522" width="24.7109375" style="4" customWidth="1"/>
    <col min="2523" max="2523" width="16.7109375" style="4" customWidth="1"/>
    <col min="2524" max="2524" width="10.140625" style="4" customWidth="1"/>
    <col min="2525" max="2525" width="24.7109375" style="4" customWidth="1"/>
    <col min="2526" max="2526" width="16.7109375" style="4" customWidth="1"/>
    <col min="2527" max="2527" width="10.140625" style="4" customWidth="1"/>
    <col min="2528" max="2528" width="24.7109375" style="4" customWidth="1"/>
    <col min="2529" max="2529" width="16.7109375" style="4" customWidth="1"/>
    <col min="2530" max="2530" width="10.140625" style="4" customWidth="1"/>
    <col min="2531" max="2531" width="24.7109375" style="4" customWidth="1"/>
    <col min="2532" max="2532" width="16.7109375" style="4" customWidth="1"/>
    <col min="2533" max="2533" width="10.140625" style="4" customWidth="1"/>
    <col min="2534" max="2534" width="24.7109375" style="4" customWidth="1"/>
    <col min="2535" max="2535" width="16.7109375" style="4" customWidth="1"/>
    <col min="2536" max="2536" width="10.140625" style="4" customWidth="1"/>
    <col min="2537" max="2537" width="24.7109375" style="4" customWidth="1"/>
    <col min="2538" max="2538" width="16.7109375" style="4" customWidth="1"/>
    <col min="2539" max="2539" width="10.140625" style="4" customWidth="1"/>
    <col min="2540" max="2540" width="24.7109375" style="4" customWidth="1"/>
    <col min="2541" max="2541" width="16.7109375" style="4" customWidth="1"/>
    <col min="2542" max="2542" width="10.140625" style="4" customWidth="1"/>
    <col min="2543" max="2543" width="24.7109375" style="4" customWidth="1"/>
    <col min="2544" max="2544" width="16.7109375" style="4" customWidth="1"/>
    <col min="2545" max="2545" width="10.140625" style="4" customWidth="1"/>
    <col min="2546" max="2546" width="24.7109375" style="4" customWidth="1"/>
    <col min="2547" max="2547" width="16.7109375" style="4" customWidth="1"/>
    <col min="2548" max="2548" width="12.5703125" style="4" customWidth="1"/>
    <col min="2549" max="2549" width="9.85546875" style="4" customWidth="1"/>
    <col min="2550" max="2550" width="10.28515625" style="4" customWidth="1"/>
    <col min="2551" max="2565" width="15.28515625" style="4" customWidth="1"/>
    <col min="2566" max="2566" width="7.28515625" style="4" customWidth="1"/>
    <col min="2567" max="2567" width="6.28515625" style="4" customWidth="1"/>
    <col min="2568" max="2568" width="6.85546875" style="4" customWidth="1"/>
    <col min="2569" max="2569" width="10.28515625" style="4" customWidth="1"/>
    <col min="2570" max="2756" width="10.28515625" style="4"/>
    <col min="2757" max="2757" width="5.85546875" style="4" customWidth="1"/>
    <col min="2758" max="2758" width="8.85546875" style="4" customWidth="1"/>
    <col min="2759" max="2759" width="7.140625" style="4" customWidth="1"/>
    <col min="2760" max="2760" width="100.85546875" style="4" customWidth="1"/>
    <col min="2761" max="2761" width="12" style="4" customWidth="1"/>
    <col min="2762" max="2762" width="18.42578125" style="4" customWidth="1"/>
    <col min="2763" max="2763" width="24.7109375" style="4" customWidth="1"/>
    <col min="2764" max="2764" width="16.7109375" style="4" customWidth="1"/>
    <col min="2765" max="2765" width="10.140625" style="4" customWidth="1"/>
    <col min="2766" max="2766" width="24.7109375" style="4" customWidth="1"/>
    <col min="2767" max="2767" width="16.7109375" style="4" customWidth="1"/>
    <col min="2768" max="2768" width="10.140625" style="4" customWidth="1"/>
    <col min="2769" max="2769" width="24.7109375" style="4" customWidth="1"/>
    <col min="2770" max="2770" width="16.7109375" style="4" customWidth="1"/>
    <col min="2771" max="2771" width="10.140625" style="4" customWidth="1"/>
    <col min="2772" max="2772" width="24.7109375" style="4" customWidth="1"/>
    <col min="2773" max="2773" width="16.7109375" style="4" customWidth="1"/>
    <col min="2774" max="2774" width="10.140625" style="4" customWidth="1"/>
    <col min="2775" max="2775" width="24.7109375" style="4" customWidth="1"/>
    <col min="2776" max="2776" width="16.7109375" style="4" customWidth="1"/>
    <col min="2777" max="2777" width="10.140625" style="4" customWidth="1"/>
    <col min="2778" max="2778" width="24.7109375" style="4" customWidth="1"/>
    <col min="2779" max="2779" width="16.7109375" style="4" customWidth="1"/>
    <col min="2780" max="2780" width="10.140625" style="4" customWidth="1"/>
    <col min="2781" max="2781" width="24.7109375" style="4" customWidth="1"/>
    <col min="2782" max="2782" width="16.7109375" style="4" customWidth="1"/>
    <col min="2783" max="2783" width="10.140625" style="4" customWidth="1"/>
    <col min="2784" max="2784" width="24.7109375" style="4" customWidth="1"/>
    <col min="2785" max="2785" width="16.7109375" style="4" customWidth="1"/>
    <col min="2786" max="2786" width="10.140625" style="4" customWidth="1"/>
    <col min="2787" max="2787" width="24.7109375" style="4" customWidth="1"/>
    <col min="2788" max="2788" width="16.7109375" style="4" customWidth="1"/>
    <col min="2789" max="2789" width="10.140625" style="4" customWidth="1"/>
    <col min="2790" max="2790" width="24.7109375" style="4" customWidth="1"/>
    <col min="2791" max="2791" width="16.7109375" style="4" customWidth="1"/>
    <col min="2792" max="2792" width="10.140625" style="4" customWidth="1"/>
    <col min="2793" max="2793" width="24.7109375" style="4" customWidth="1"/>
    <col min="2794" max="2794" width="16.7109375" style="4" customWidth="1"/>
    <col min="2795" max="2795" width="10.140625" style="4" customWidth="1"/>
    <col min="2796" max="2796" width="24.7109375" style="4" customWidth="1"/>
    <col min="2797" max="2797" width="16.7109375" style="4" customWidth="1"/>
    <col min="2798" max="2798" width="10.140625" style="4" customWidth="1"/>
    <col min="2799" max="2799" width="24.7109375" style="4" customWidth="1"/>
    <col min="2800" max="2800" width="16.7109375" style="4" customWidth="1"/>
    <col min="2801" max="2801" width="10.140625" style="4" customWidth="1"/>
    <col min="2802" max="2802" width="24.7109375" style="4" customWidth="1"/>
    <col min="2803" max="2803" width="16.7109375" style="4" customWidth="1"/>
    <col min="2804" max="2804" width="12.5703125" style="4" customWidth="1"/>
    <col min="2805" max="2805" width="9.85546875" style="4" customWidth="1"/>
    <col min="2806" max="2806" width="10.28515625" style="4" customWidth="1"/>
    <col min="2807" max="2821" width="15.28515625" style="4" customWidth="1"/>
    <col min="2822" max="2822" width="7.28515625" style="4" customWidth="1"/>
    <col min="2823" max="2823" width="6.28515625" style="4" customWidth="1"/>
    <col min="2824" max="2824" width="6.85546875" style="4" customWidth="1"/>
    <col min="2825" max="2825" width="10.28515625" style="4" customWidth="1"/>
    <col min="2826" max="3012" width="10.28515625" style="4"/>
    <col min="3013" max="3013" width="5.85546875" style="4" customWidth="1"/>
    <col min="3014" max="3014" width="8.85546875" style="4" customWidth="1"/>
    <col min="3015" max="3015" width="7.140625" style="4" customWidth="1"/>
    <col min="3016" max="3016" width="100.85546875" style="4" customWidth="1"/>
    <col min="3017" max="3017" width="12" style="4" customWidth="1"/>
    <col min="3018" max="3018" width="18.42578125" style="4" customWidth="1"/>
    <col min="3019" max="3019" width="24.7109375" style="4" customWidth="1"/>
    <col min="3020" max="3020" width="16.7109375" style="4" customWidth="1"/>
    <col min="3021" max="3021" width="10.140625" style="4" customWidth="1"/>
    <col min="3022" max="3022" width="24.7109375" style="4" customWidth="1"/>
    <col min="3023" max="3023" width="16.7109375" style="4" customWidth="1"/>
    <col min="3024" max="3024" width="10.140625" style="4" customWidth="1"/>
    <col min="3025" max="3025" width="24.7109375" style="4" customWidth="1"/>
    <col min="3026" max="3026" width="16.7109375" style="4" customWidth="1"/>
    <col min="3027" max="3027" width="10.140625" style="4" customWidth="1"/>
    <col min="3028" max="3028" width="24.7109375" style="4" customWidth="1"/>
    <col min="3029" max="3029" width="16.7109375" style="4" customWidth="1"/>
    <col min="3030" max="3030" width="10.140625" style="4" customWidth="1"/>
    <col min="3031" max="3031" width="24.7109375" style="4" customWidth="1"/>
    <col min="3032" max="3032" width="16.7109375" style="4" customWidth="1"/>
    <col min="3033" max="3033" width="10.140625" style="4" customWidth="1"/>
    <col min="3034" max="3034" width="24.7109375" style="4" customWidth="1"/>
    <col min="3035" max="3035" width="16.7109375" style="4" customWidth="1"/>
    <col min="3036" max="3036" width="10.140625" style="4" customWidth="1"/>
    <col min="3037" max="3037" width="24.7109375" style="4" customWidth="1"/>
    <col min="3038" max="3038" width="16.7109375" style="4" customWidth="1"/>
    <col min="3039" max="3039" width="10.140625" style="4" customWidth="1"/>
    <col min="3040" max="3040" width="24.7109375" style="4" customWidth="1"/>
    <col min="3041" max="3041" width="16.7109375" style="4" customWidth="1"/>
    <col min="3042" max="3042" width="10.140625" style="4" customWidth="1"/>
    <col min="3043" max="3043" width="24.7109375" style="4" customWidth="1"/>
    <col min="3044" max="3044" width="16.7109375" style="4" customWidth="1"/>
    <col min="3045" max="3045" width="10.140625" style="4" customWidth="1"/>
    <col min="3046" max="3046" width="24.7109375" style="4" customWidth="1"/>
    <col min="3047" max="3047" width="16.7109375" style="4" customWidth="1"/>
    <col min="3048" max="3048" width="10.140625" style="4" customWidth="1"/>
    <col min="3049" max="3049" width="24.7109375" style="4" customWidth="1"/>
    <col min="3050" max="3050" width="16.7109375" style="4" customWidth="1"/>
    <col min="3051" max="3051" width="10.140625" style="4" customWidth="1"/>
    <col min="3052" max="3052" width="24.7109375" style="4" customWidth="1"/>
    <col min="3053" max="3053" width="16.7109375" style="4" customWidth="1"/>
    <col min="3054" max="3054" width="10.140625" style="4" customWidth="1"/>
    <col min="3055" max="3055" width="24.7109375" style="4" customWidth="1"/>
    <col min="3056" max="3056" width="16.7109375" style="4" customWidth="1"/>
    <col min="3057" max="3057" width="10.140625" style="4" customWidth="1"/>
    <col min="3058" max="3058" width="24.7109375" style="4" customWidth="1"/>
    <col min="3059" max="3059" width="16.7109375" style="4" customWidth="1"/>
    <col min="3060" max="3060" width="12.5703125" style="4" customWidth="1"/>
    <col min="3061" max="3061" width="9.85546875" style="4" customWidth="1"/>
    <col min="3062" max="3062" width="10.28515625" style="4" customWidth="1"/>
    <col min="3063" max="3077" width="15.28515625" style="4" customWidth="1"/>
    <col min="3078" max="3078" width="7.28515625" style="4" customWidth="1"/>
    <col min="3079" max="3079" width="6.28515625" style="4" customWidth="1"/>
    <col min="3080" max="3080" width="6.85546875" style="4" customWidth="1"/>
    <col min="3081" max="3081" width="10.28515625" style="4" customWidth="1"/>
    <col min="3082" max="3268" width="10.28515625" style="4"/>
    <col min="3269" max="3269" width="5.85546875" style="4" customWidth="1"/>
    <col min="3270" max="3270" width="8.85546875" style="4" customWidth="1"/>
    <col min="3271" max="3271" width="7.140625" style="4" customWidth="1"/>
    <col min="3272" max="3272" width="100.85546875" style="4" customWidth="1"/>
    <col min="3273" max="3273" width="12" style="4" customWidth="1"/>
    <col min="3274" max="3274" width="18.42578125" style="4" customWidth="1"/>
    <col min="3275" max="3275" width="24.7109375" style="4" customWidth="1"/>
    <col min="3276" max="3276" width="16.7109375" style="4" customWidth="1"/>
    <col min="3277" max="3277" width="10.140625" style="4" customWidth="1"/>
    <col min="3278" max="3278" width="24.7109375" style="4" customWidth="1"/>
    <col min="3279" max="3279" width="16.7109375" style="4" customWidth="1"/>
    <col min="3280" max="3280" width="10.140625" style="4" customWidth="1"/>
    <col min="3281" max="3281" width="24.7109375" style="4" customWidth="1"/>
    <col min="3282" max="3282" width="16.7109375" style="4" customWidth="1"/>
    <col min="3283" max="3283" width="10.140625" style="4" customWidth="1"/>
    <col min="3284" max="3284" width="24.7109375" style="4" customWidth="1"/>
    <col min="3285" max="3285" width="16.7109375" style="4" customWidth="1"/>
    <col min="3286" max="3286" width="10.140625" style="4" customWidth="1"/>
    <col min="3287" max="3287" width="24.7109375" style="4" customWidth="1"/>
    <col min="3288" max="3288" width="16.7109375" style="4" customWidth="1"/>
    <col min="3289" max="3289" width="10.140625" style="4" customWidth="1"/>
    <col min="3290" max="3290" width="24.7109375" style="4" customWidth="1"/>
    <col min="3291" max="3291" width="16.7109375" style="4" customWidth="1"/>
    <col min="3292" max="3292" width="10.140625" style="4" customWidth="1"/>
    <col min="3293" max="3293" width="24.7109375" style="4" customWidth="1"/>
    <col min="3294" max="3294" width="16.7109375" style="4" customWidth="1"/>
    <col min="3295" max="3295" width="10.140625" style="4" customWidth="1"/>
    <col min="3296" max="3296" width="24.7109375" style="4" customWidth="1"/>
    <col min="3297" max="3297" width="16.7109375" style="4" customWidth="1"/>
    <col min="3298" max="3298" width="10.140625" style="4" customWidth="1"/>
    <col min="3299" max="3299" width="24.7109375" style="4" customWidth="1"/>
    <col min="3300" max="3300" width="16.7109375" style="4" customWidth="1"/>
    <col min="3301" max="3301" width="10.140625" style="4" customWidth="1"/>
    <col min="3302" max="3302" width="24.7109375" style="4" customWidth="1"/>
    <col min="3303" max="3303" width="16.7109375" style="4" customWidth="1"/>
    <col min="3304" max="3304" width="10.140625" style="4" customWidth="1"/>
    <col min="3305" max="3305" width="24.7109375" style="4" customWidth="1"/>
    <col min="3306" max="3306" width="16.7109375" style="4" customWidth="1"/>
    <col min="3307" max="3307" width="10.140625" style="4" customWidth="1"/>
    <col min="3308" max="3308" width="24.7109375" style="4" customWidth="1"/>
    <col min="3309" max="3309" width="16.7109375" style="4" customWidth="1"/>
    <col min="3310" max="3310" width="10.140625" style="4" customWidth="1"/>
    <col min="3311" max="3311" width="24.7109375" style="4" customWidth="1"/>
    <col min="3312" max="3312" width="16.7109375" style="4" customWidth="1"/>
    <col min="3313" max="3313" width="10.140625" style="4" customWidth="1"/>
    <col min="3314" max="3314" width="24.7109375" style="4" customWidth="1"/>
    <col min="3315" max="3315" width="16.7109375" style="4" customWidth="1"/>
    <col min="3316" max="3316" width="12.5703125" style="4" customWidth="1"/>
    <col min="3317" max="3317" width="9.85546875" style="4" customWidth="1"/>
    <col min="3318" max="3318" width="10.28515625" style="4" customWidth="1"/>
    <col min="3319" max="3333" width="15.28515625" style="4" customWidth="1"/>
    <col min="3334" max="3334" width="7.28515625" style="4" customWidth="1"/>
    <col min="3335" max="3335" width="6.28515625" style="4" customWidth="1"/>
    <col min="3336" max="3336" width="6.85546875" style="4" customWidth="1"/>
    <col min="3337" max="3337" width="10.28515625" style="4" customWidth="1"/>
    <col min="3338" max="3524" width="10.28515625" style="4"/>
    <col min="3525" max="3525" width="5.85546875" style="4" customWidth="1"/>
    <col min="3526" max="3526" width="8.85546875" style="4" customWidth="1"/>
    <col min="3527" max="3527" width="7.140625" style="4" customWidth="1"/>
    <col min="3528" max="3528" width="100.85546875" style="4" customWidth="1"/>
    <col min="3529" max="3529" width="12" style="4" customWidth="1"/>
    <col min="3530" max="3530" width="18.42578125" style="4" customWidth="1"/>
    <col min="3531" max="3531" width="24.7109375" style="4" customWidth="1"/>
    <col min="3532" max="3532" width="16.7109375" style="4" customWidth="1"/>
    <col min="3533" max="3533" width="10.140625" style="4" customWidth="1"/>
    <col min="3534" max="3534" width="24.7109375" style="4" customWidth="1"/>
    <col min="3535" max="3535" width="16.7109375" style="4" customWidth="1"/>
    <col min="3536" max="3536" width="10.140625" style="4" customWidth="1"/>
    <col min="3537" max="3537" width="24.7109375" style="4" customWidth="1"/>
    <col min="3538" max="3538" width="16.7109375" style="4" customWidth="1"/>
    <col min="3539" max="3539" width="10.140625" style="4" customWidth="1"/>
    <col min="3540" max="3540" width="24.7109375" style="4" customWidth="1"/>
    <col min="3541" max="3541" width="16.7109375" style="4" customWidth="1"/>
    <col min="3542" max="3542" width="10.140625" style="4" customWidth="1"/>
    <col min="3543" max="3543" width="24.7109375" style="4" customWidth="1"/>
    <col min="3544" max="3544" width="16.7109375" style="4" customWidth="1"/>
    <col min="3545" max="3545" width="10.140625" style="4" customWidth="1"/>
    <col min="3546" max="3546" width="24.7109375" style="4" customWidth="1"/>
    <col min="3547" max="3547" width="16.7109375" style="4" customWidth="1"/>
    <col min="3548" max="3548" width="10.140625" style="4" customWidth="1"/>
    <col min="3549" max="3549" width="24.7109375" style="4" customWidth="1"/>
    <col min="3550" max="3550" width="16.7109375" style="4" customWidth="1"/>
    <col min="3551" max="3551" width="10.140625" style="4" customWidth="1"/>
    <col min="3552" max="3552" width="24.7109375" style="4" customWidth="1"/>
    <col min="3553" max="3553" width="16.7109375" style="4" customWidth="1"/>
    <col min="3554" max="3554" width="10.140625" style="4" customWidth="1"/>
    <col min="3555" max="3555" width="24.7109375" style="4" customWidth="1"/>
    <col min="3556" max="3556" width="16.7109375" style="4" customWidth="1"/>
    <col min="3557" max="3557" width="10.140625" style="4" customWidth="1"/>
    <col min="3558" max="3558" width="24.7109375" style="4" customWidth="1"/>
    <col min="3559" max="3559" width="16.7109375" style="4" customWidth="1"/>
    <col min="3560" max="3560" width="10.140625" style="4" customWidth="1"/>
    <col min="3561" max="3561" width="24.7109375" style="4" customWidth="1"/>
    <col min="3562" max="3562" width="16.7109375" style="4" customWidth="1"/>
    <col min="3563" max="3563" width="10.140625" style="4" customWidth="1"/>
    <col min="3564" max="3564" width="24.7109375" style="4" customWidth="1"/>
    <col min="3565" max="3565" width="16.7109375" style="4" customWidth="1"/>
    <col min="3566" max="3566" width="10.140625" style="4" customWidth="1"/>
    <col min="3567" max="3567" width="24.7109375" style="4" customWidth="1"/>
    <col min="3568" max="3568" width="16.7109375" style="4" customWidth="1"/>
    <col min="3569" max="3569" width="10.140625" style="4" customWidth="1"/>
    <col min="3570" max="3570" width="24.7109375" style="4" customWidth="1"/>
    <col min="3571" max="3571" width="16.7109375" style="4" customWidth="1"/>
    <col min="3572" max="3572" width="12.5703125" style="4" customWidth="1"/>
    <col min="3573" max="3573" width="9.85546875" style="4" customWidth="1"/>
    <col min="3574" max="3574" width="10.28515625" style="4" customWidth="1"/>
    <col min="3575" max="3589" width="15.28515625" style="4" customWidth="1"/>
    <col min="3590" max="3590" width="7.28515625" style="4" customWidth="1"/>
    <col min="3591" max="3591" width="6.28515625" style="4" customWidth="1"/>
    <col min="3592" max="3592" width="6.85546875" style="4" customWidth="1"/>
    <col min="3593" max="3593" width="10.28515625" style="4" customWidth="1"/>
    <col min="3594" max="3780" width="10.28515625" style="4"/>
    <col min="3781" max="3781" width="5.85546875" style="4" customWidth="1"/>
    <col min="3782" max="3782" width="8.85546875" style="4" customWidth="1"/>
    <col min="3783" max="3783" width="7.140625" style="4" customWidth="1"/>
    <col min="3784" max="3784" width="100.85546875" style="4" customWidth="1"/>
    <col min="3785" max="3785" width="12" style="4" customWidth="1"/>
    <col min="3786" max="3786" width="18.42578125" style="4" customWidth="1"/>
    <col min="3787" max="3787" width="24.7109375" style="4" customWidth="1"/>
    <col min="3788" max="3788" width="16.7109375" style="4" customWidth="1"/>
    <col min="3789" max="3789" width="10.140625" style="4" customWidth="1"/>
    <col min="3790" max="3790" width="24.7109375" style="4" customWidth="1"/>
    <col min="3791" max="3791" width="16.7109375" style="4" customWidth="1"/>
    <col min="3792" max="3792" width="10.140625" style="4" customWidth="1"/>
    <col min="3793" max="3793" width="24.7109375" style="4" customWidth="1"/>
    <col min="3794" max="3794" width="16.7109375" style="4" customWidth="1"/>
    <col min="3795" max="3795" width="10.140625" style="4" customWidth="1"/>
    <col min="3796" max="3796" width="24.7109375" style="4" customWidth="1"/>
    <col min="3797" max="3797" width="16.7109375" style="4" customWidth="1"/>
    <col min="3798" max="3798" width="10.140625" style="4" customWidth="1"/>
    <col min="3799" max="3799" width="24.7109375" style="4" customWidth="1"/>
    <col min="3800" max="3800" width="16.7109375" style="4" customWidth="1"/>
    <col min="3801" max="3801" width="10.140625" style="4" customWidth="1"/>
    <col min="3802" max="3802" width="24.7109375" style="4" customWidth="1"/>
    <col min="3803" max="3803" width="16.7109375" style="4" customWidth="1"/>
    <col min="3804" max="3804" width="10.140625" style="4" customWidth="1"/>
    <col min="3805" max="3805" width="24.7109375" style="4" customWidth="1"/>
    <col min="3806" max="3806" width="16.7109375" style="4" customWidth="1"/>
    <col min="3807" max="3807" width="10.140625" style="4" customWidth="1"/>
    <col min="3808" max="3808" width="24.7109375" style="4" customWidth="1"/>
    <col min="3809" max="3809" width="16.7109375" style="4" customWidth="1"/>
    <col min="3810" max="3810" width="10.140625" style="4" customWidth="1"/>
    <col min="3811" max="3811" width="24.7109375" style="4" customWidth="1"/>
    <col min="3812" max="3812" width="16.7109375" style="4" customWidth="1"/>
    <col min="3813" max="3813" width="10.140625" style="4" customWidth="1"/>
    <col min="3814" max="3814" width="24.7109375" style="4" customWidth="1"/>
    <col min="3815" max="3815" width="16.7109375" style="4" customWidth="1"/>
    <col min="3816" max="3816" width="10.140625" style="4" customWidth="1"/>
    <col min="3817" max="3817" width="24.7109375" style="4" customWidth="1"/>
    <col min="3818" max="3818" width="16.7109375" style="4" customWidth="1"/>
    <col min="3819" max="3819" width="10.140625" style="4" customWidth="1"/>
    <col min="3820" max="3820" width="24.7109375" style="4" customWidth="1"/>
    <col min="3821" max="3821" width="16.7109375" style="4" customWidth="1"/>
    <col min="3822" max="3822" width="10.140625" style="4" customWidth="1"/>
    <col min="3823" max="3823" width="24.7109375" style="4" customWidth="1"/>
    <col min="3824" max="3824" width="16.7109375" style="4" customWidth="1"/>
    <col min="3825" max="3825" width="10.140625" style="4" customWidth="1"/>
    <col min="3826" max="3826" width="24.7109375" style="4" customWidth="1"/>
    <col min="3827" max="3827" width="16.7109375" style="4" customWidth="1"/>
    <col min="3828" max="3828" width="12.5703125" style="4" customWidth="1"/>
    <col min="3829" max="3829" width="9.85546875" style="4" customWidth="1"/>
    <col min="3830" max="3830" width="10.28515625" style="4" customWidth="1"/>
    <col min="3831" max="3845" width="15.28515625" style="4" customWidth="1"/>
    <col min="3846" max="3846" width="7.28515625" style="4" customWidth="1"/>
    <col min="3847" max="3847" width="6.28515625" style="4" customWidth="1"/>
    <col min="3848" max="3848" width="6.85546875" style="4" customWidth="1"/>
    <col min="3849" max="3849" width="10.28515625" style="4" customWidth="1"/>
    <col min="3850" max="4036" width="10.28515625" style="4"/>
    <col min="4037" max="4037" width="5.85546875" style="4" customWidth="1"/>
    <col min="4038" max="4038" width="8.85546875" style="4" customWidth="1"/>
    <col min="4039" max="4039" width="7.140625" style="4" customWidth="1"/>
    <col min="4040" max="4040" width="100.85546875" style="4" customWidth="1"/>
    <col min="4041" max="4041" width="12" style="4" customWidth="1"/>
    <col min="4042" max="4042" width="18.42578125" style="4" customWidth="1"/>
    <col min="4043" max="4043" width="24.7109375" style="4" customWidth="1"/>
    <col min="4044" max="4044" width="16.7109375" style="4" customWidth="1"/>
    <col min="4045" max="4045" width="10.140625" style="4" customWidth="1"/>
    <col min="4046" max="4046" width="24.7109375" style="4" customWidth="1"/>
    <col min="4047" max="4047" width="16.7109375" style="4" customWidth="1"/>
    <col min="4048" max="4048" width="10.140625" style="4" customWidth="1"/>
    <col min="4049" max="4049" width="24.7109375" style="4" customWidth="1"/>
    <col min="4050" max="4050" width="16.7109375" style="4" customWidth="1"/>
    <col min="4051" max="4051" width="10.140625" style="4" customWidth="1"/>
    <col min="4052" max="4052" width="24.7109375" style="4" customWidth="1"/>
    <col min="4053" max="4053" width="16.7109375" style="4" customWidth="1"/>
    <col min="4054" max="4054" width="10.140625" style="4" customWidth="1"/>
    <col min="4055" max="4055" width="24.7109375" style="4" customWidth="1"/>
    <col min="4056" max="4056" width="16.7109375" style="4" customWidth="1"/>
    <col min="4057" max="4057" width="10.140625" style="4" customWidth="1"/>
    <col min="4058" max="4058" width="24.7109375" style="4" customWidth="1"/>
    <col min="4059" max="4059" width="16.7109375" style="4" customWidth="1"/>
    <col min="4060" max="4060" width="10.140625" style="4" customWidth="1"/>
    <col min="4061" max="4061" width="24.7109375" style="4" customWidth="1"/>
    <col min="4062" max="4062" width="16.7109375" style="4" customWidth="1"/>
    <col min="4063" max="4063" width="10.140625" style="4" customWidth="1"/>
    <col min="4064" max="4064" width="24.7109375" style="4" customWidth="1"/>
    <col min="4065" max="4065" width="16.7109375" style="4" customWidth="1"/>
    <col min="4066" max="4066" width="10.140625" style="4" customWidth="1"/>
    <col min="4067" max="4067" width="24.7109375" style="4" customWidth="1"/>
    <col min="4068" max="4068" width="16.7109375" style="4" customWidth="1"/>
    <col min="4069" max="4069" width="10.140625" style="4" customWidth="1"/>
    <col min="4070" max="4070" width="24.7109375" style="4" customWidth="1"/>
    <col min="4071" max="4071" width="16.7109375" style="4" customWidth="1"/>
    <col min="4072" max="4072" width="10.140625" style="4" customWidth="1"/>
    <col min="4073" max="4073" width="24.7109375" style="4" customWidth="1"/>
    <col min="4074" max="4074" width="16.7109375" style="4" customWidth="1"/>
    <col min="4075" max="4075" width="10.140625" style="4" customWidth="1"/>
    <col min="4076" max="4076" width="24.7109375" style="4" customWidth="1"/>
    <col min="4077" max="4077" width="16.7109375" style="4" customWidth="1"/>
    <col min="4078" max="4078" width="10.140625" style="4" customWidth="1"/>
    <col min="4079" max="4079" width="24.7109375" style="4" customWidth="1"/>
    <col min="4080" max="4080" width="16.7109375" style="4" customWidth="1"/>
    <col min="4081" max="4081" width="10.140625" style="4" customWidth="1"/>
    <col min="4082" max="4082" width="24.7109375" style="4" customWidth="1"/>
    <col min="4083" max="4083" width="16.7109375" style="4" customWidth="1"/>
    <col min="4084" max="4084" width="12.5703125" style="4" customWidth="1"/>
    <col min="4085" max="4085" width="9.85546875" style="4" customWidth="1"/>
    <col min="4086" max="4086" width="10.28515625" style="4" customWidth="1"/>
    <col min="4087" max="4101" width="15.28515625" style="4" customWidth="1"/>
    <col min="4102" max="4102" width="7.28515625" style="4" customWidth="1"/>
    <col min="4103" max="4103" width="6.28515625" style="4" customWidth="1"/>
    <col min="4104" max="4104" width="6.85546875" style="4" customWidth="1"/>
    <col min="4105" max="4105" width="10.28515625" style="4" customWidth="1"/>
    <col min="4106" max="4292" width="10.28515625" style="4"/>
    <col min="4293" max="4293" width="5.85546875" style="4" customWidth="1"/>
    <col min="4294" max="4294" width="8.85546875" style="4" customWidth="1"/>
    <col min="4295" max="4295" width="7.140625" style="4" customWidth="1"/>
    <col min="4296" max="4296" width="100.85546875" style="4" customWidth="1"/>
    <col min="4297" max="4297" width="12" style="4" customWidth="1"/>
    <col min="4298" max="4298" width="18.42578125" style="4" customWidth="1"/>
    <col min="4299" max="4299" width="24.7109375" style="4" customWidth="1"/>
    <col min="4300" max="4300" width="16.7109375" style="4" customWidth="1"/>
    <col min="4301" max="4301" width="10.140625" style="4" customWidth="1"/>
    <col min="4302" max="4302" width="24.7109375" style="4" customWidth="1"/>
    <col min="4303" max="4303" width="16.7109375" style="4" customWidth="1"/>
    <col min="4304" max="4304" width="10.140625" style="4" customWidth="1"/>
    <col min="4305" max="4305" width="24.7109375" style="4" customWidth="1"/>
    <col min="4306" max="4306" width="16.7109375" style="4" customWidth="1"/>
    <col min="4307" max="4307" width="10.140625" style="4" customWidth="1"/>
    <col min="4308" max="4308" width="24.7109375" style="4" customWidth="1"/>
    <col min="4309" max="4309" width="16.7109375" style="4" customWidth="1"/>
    <col min="4310" max="4310" width="10.140625" style="4" customWidth="1"/>
    <col min="4311" max="4311" width="24.7109375" style="4" customWidth="1"/>
    <col min="4312" max="4312" width="16.7109375" style="4" customWidth="1"/>
    <col min="4313" max="4313" width="10.140625" style="4" customWidth="1"/>
    <col min="4314" max="4314" width="24.7109375" style="4" customWidth="1"/>
    <col min="4315" max="4315" width="16.7109375" style="4" customWidth="1"/>
    <col min="4316" max="4316" width="10.140625" style="4" customWidth="1"/>
    <col min="4317" max="4317" width="24.7109375" style="4" customWidth="1"/>
    <col min="4318" max="4318" width="16.7109375" style="4" customWidth="1"/>
    <col min="4319" max="4319" width="10.140625" style="4" customWidth="1"/>
    <col min="4320" max="4320" width="24.7109375" style="4" customWidth="1"/>
    <col min="4321" max="4321" width="16.7109375" style="4" customWidth="1"/>
    <col min="4322" max="4322" width="10.140625" style="4" customWidth="1"/>
    <col min="4323" max="4323" width="24.7109375" style="4" customWidth="1"/>
    <col min="4324" max="4324" width="16.7109375" style="4" customWidth="1"/>
    <col min="4325" max="4325" width="10.140625" style="4" customWidth="1"/>
    <col min="4326" max="4326" width="24.7109375" style="4" customWidth="1"/>
    <col min="4327" max="4327" width="16.7109375" style="4" customWidth="1"/>
    <col min="4328" max="4328" width="10.140625" style="4" customWidth="1"/>
    <col min="4329" max="4329" width="24.7109375" style="4" customWidth="1"/>
    <col min="4330" max="4330" width="16.7109375" style="4" customWidth="1"/>
    <col min="4331" max="4331" width="10.140625" style="4" customWidth="1"/>
    <col min="4332" max="4332" width="24.7109375" style="4" customWidth="1"/>
    <col min="4333" max="4333" width="16.7109375" style="4" customWidth="1"/>
    <col min="4334" max="4334" width="10.140625" style="4" customWidth="1"/>
    <col min="4335" max="4335" width="24.7109375" style="4" customWidth="1"/>
    <col min="4336" max="4336" width="16.7109375" style="4" customWidth="1"/>
    <col min="4337" max="4337" width="10.140625" style="4" customWidth="1"/>
    <col min="4338" max="4338" width="24.7109375" style="4" customWidth="1"/>
    <col min="4339" max="4339" width="16.7109375" style="4" customWidth="1"/>
    <col min="4340" max="4340" width="12.5703125" style="4" customWidth="1"/>
    <col min="4341" max="4341" width="9.85546875" style="4" customWidth="1"/>
    <col min="4342" max="4342" width="10.28515625" style="4" customWidth="1"/>
    <col min="4343" max="4357" width="15.28515625" style="4" customWidth="1"/>
    <col min="4358" max="4358" width="7.28515625" style="4" customWidth="1"/>
    <col min="4359" max="4359" width="6.28515625" style="4" customWidth="1"/>
    <col min="4360" max="4360" width="6.85546875" style="4" customWidth="1"/>
    <col min="4361" max="4361" width="10.28515625" style="4" customWidth="1"/>
    <col min="4362" max="4548" width="10.28515625" style="4"/>
    <col min="4549" max="4549" width="5.85546875" style="4" customWidth="1"/>
    <col min="4550" max="4550" width="8.85546875" style="4" customWidth="1"/>
    <col min="4551" max="4551" width="7.140625" style="4" customWidth="1"/>
    <col min="4552" max="4552" width="100.85546875" style="4" customWidth="1"/>
    <col min="4553" max="4553" width="12" style="4" customWidth="1"/>
    <col min="4554" max="4554" width="18.42578125" style="4" customWidth="1"/>
    <col min="4555" max="4555" width="24.7109375" style="4" customWidth="1"/>
    <col min="4556" max="4556" width="16.7109375" style="4" customWidth="1"/>
    <col min="4557" max="4557" width="10.140625" style="4" customWidth="1"/>
    <col min="4558" max="4558" width="24.7109375" style="4" customWidth="1"/>
    <col min="4559" max="4559" width="16.7109375" style="4" customWidth="1"/>
    <col min="4560" max="4560" width="10.140625" style="4" customWidth="1"/>
    <col min="4561" max="4561" width="24.7109375" style="4" customWidth="1"/>
    <col min="4562" max="4562" width="16.7109375" style="4" customWidth="1"/>
    <col min="4563" max="4563" width="10.140625" style="4" customWidth="1"/>
    <col min="4564" max="4564" width="24.7109375" style="4" customWidth="1"/>
    <col min="4565" max="4565" width="16.7109375" style="4" customWidth="1"/>
    <col min="4566" max="4566" width="10.140625" style="4" customWidth="1"/>
    <col min="4567" max="4567" width="24.7109375" style="4" customWidth="1"/>
    <col min="4568" max="4568" width="16.7109375" style="4" customWidth="1"/>
    <col min="4569" max="4569" width="10.140625" style="4" customWidth="1"/>
    <col min="4570" max="4570" width="24.7109375" style="4" customWidth="1"/>
    <col min="4571" max="4571" width="16.7109375" style="4" customWidth="1"/>
    <col min="4572" max="4572" width="10.140625" style="4" customWidth="1"/>
    <col min="4573" max="4573" width="24.7109375" style="4" customWidth="1"/>
    <col min="4574" max="4574" width="16.7109375" style="4" customWidth="1"/>
    <col min="4575" max="4575" width="10.140625" style="4" customWidth="1"/>
    <col min="4576" max="4576" width="24.7109375" style="4" customWidth="1"/>
    <col min="4577" max="4577" width="16.7109375" style="4" customWidth="1"/>
    <col min="4578" max="4578" width="10.140625" style="4" customWidth="1"/>
    <col min="4579" max="4579" width="24.7109375" style="4" customWidth="1"/>
    <col min="4580" max="4580" width="16.7109375" style="4" customWidth="1"/>
    <col min="4581" max="4581" width="10.140625" style="4" customWidth="1"/>
    <col min="4582" max="4582" width="24.7109375" style="4" customWidth="1"/>
    <col min="4583" max="4583" width="16.7109375" style="4" customWidth="1"/>
    <col min="4584" max="4584" width="10.140625" style="4" customWidth="1"/>
    <col min="4585" max="4585" width="24.7109375" style="4" customWidth="1"/>
    <col min="4586" max="4586" width="16.7109375" style="4" customWidth="1"/>
    <col min="4587" max="4587" width="10.140625" style="4" customWidth="1"/>
    <col min="4588" max="4588" width="24.7109375" style="4" customWidth="1"/>
    <col min="4589" max="4589" width="16.7109375" style="4" customWidth="1"/>
    <col min="4590" max="4590" width="10.140625" style="4" customWidth="1"/>
    <col min="4591" max="4591" width="24.7109375" style="4" customWidth="1"/>
    <col min="4592" max="4592" width="16.7109375" style="4" customWidth="1"/>
    <col min="4593" max="4593" width="10.140625" style="4" customWidth="1"/>
    <col min="4594" max="4594" width="24.7109375" style="4" customWidth="1"/>
    <col min="4595" max="4595" width="16.7109375" style="4" customWidth="1"/>
    <col min="4596" max="4596" width="12.5703125" style="4" customWidth="1"/>
    <col min="4597" max="4597" width="9.85546875" style="4" customWidth="1"/>
    <col min="4598" max="4598" width="10.28515625" style="4" customWidth="1"/>
    <col min="4599" max="4613" width="15.28515625" style="4" customWidth="1"/>
    <col min="4614" max="4614" width="7.28515625" style="4" customWidth="1"/>
    <col min="4615" max="4615" width="6.28515625" style="4" customWidth="1"/>
    <col min="4616" max="4616" width="6.85546875" style="4" customWidth="1"/>
    <col min="4617" max="4617" width="10.28515625" style="4" customWidth="1"/>
    <col min="4618" max="4804" width="10.28515625" style="4"/>
    <col min="4805" max="4805" width="5.85546875" style="4" customWidth="1"/>
    <col min="4806" max="4806" width="8.85546875" style="4" customWidth="1"/>
    <col min="4807" max="4807" width="7.140625" style="4" customWidth="1"/>
    <col min="4808" max="4808" width="100.85546875" style="4" customWidth="1"/>
    <col min="4809" max="4809" width="12" style="4" customWidth="1"/>
    <col min="4810" max="4810" width="18.42578125" style="4" customWidth="1"/>
    <col min="4811" max="4811" width="24.7109375" style="4" customWidth="1"/>
    <col min="4812" max="4812" width="16.7109375" style="4" customWidth="1"/>
    <col min="4813" max="4813" width="10.140625" style="4" customWidth="1"/>
    <col min="4814" max="4814" width="24.7109375" style="4" customWidth="1"/>
    <col min="4815" max="4815" width="16.7109375" style="4" customWidth="1"/>
    <col min="4816" max="4816" width="10.140625" style="4" customWidth="1"/>
    <col min="4817" max="4817" width="24.7109375" style="4" customWidth="1"/>
    <col min="4818" max="4818" width="16.7109375" style="4" customWidth="1"/>
    <col min="4819" max="4819" width="10.140625" style="4" customWidth="1"/>
    <col min="4820" max="4820" width="24.7109375" style="4" customWidth="1"/>
    <col min="4821" max="4821" width="16.7109375" style="4" customWidth="1"/>
    <col min="4822" max="4822" width="10.140625" style="4" customWidth="1"/>
    <col min="4823" max="4823" width="24.7109375" style="4" customWidth="1"/>
    <col min="4824" max="4824" width="16.7109375" style="4" customWidth="1"/>
    <col min="4825" max="4825" width="10.140625" style="4" customWidth="1"/>
    <col min="4826" max="4826" width="24.7109375" style="4" customWidth="1"/>
    <col min="4827" max="4827" width="16.7109375" style="4" customWidth="1"/>
    <col min="4828" max="4828" width="10.140625" style="4" customWidth="1"/>
    <col min="4829" max="4829" width="24.7109375" style="4" customWidth="1"/>
    <col min="4830" max="4830" width="16.7109375" style="4" customWidth="1"/>
    <col min="4831" max="4831" width="10.140625" style="4" customWidth="1"/>
    <col min="4832" max="4832" width="24.7109375" style="4" customWidth="1"/>
    <col min="4833" max="4833" width="16.7109375" style="4" customWidth="1"/>
    <col min="4834" max="4834" width="10.140625" style="4" customWidth="1"/>
    <col min="4835" max="4835" width="24.7109375" style="4" customWidth="1"/>
    <col min="4836" max="4836" width="16.7109375" style="4" customWidth="1"/>
    <col min="4837" max="4837" width="10.140625" style="4" customWidth="1"/>
    <col min="4838" max="4838" width="24.7109375" style="4" customWidth="1"/>
    <col min="4839" max="4839" width="16.7109375" style="4" customWidth="1"/>
    <col min="4840" max="4840" width="10.140625" style="4" customWidth="1"/>
    <col min="4841" max="4841" width="24.7109375" style="4" customWidth="1"/>
    <col min="4842" max="4842" width="16.7109375" style="4" customWidth="1"/>
    <col min="4843" max="4843" width="10.140625" style="4" customWidth="1"/>
    <col min="4844" max="4844" width="24.7109375" style="4" customWidth="1"/>
    <col min="4845" max="4845" width="16.7109375" style="4" customWidth="1"/>
    <col min="4846" max="4846" width="10.140625" style="4" customWidth="1"/>
    <col min="4847" max="4847" width="24.7109375" style="4" customWidth="1"/>
    <col min="4848" max="4848" width="16.7109375" style="4" customWidth="1"/>
    <col min="4849" max="4849" width="10.140625" style="4" customWidth="1"/>
    <col min="4850" max="4850" width="24.7109375" style="4" customWidth="1"/>
    <col min="4851" max="4851" width="16.7109375" style="4" customWidth="1"/>
    <col min="4852" max="4852" width="12.5703125" style="4" customWidth="1"/>
    <col min="4853" max="4853" width="9.85546875" style="4" customWidth="1"/>
    <col min="4854" max="4854" width="10.28515625" style="4" customWidth="1"/>
    <col min="4855" max="4869" width="15.28515625" style="4" customWidth="1"/>
    <col min="4870" max="4870" width="7.28515625" style="4" customWidth="1"/>
    <col min="4871" max="4871" width="6.28515625" style="4" customWidth="1"/>
    <col min="4872" max="4872" width="6.85546875" style="4" customWidth="1"/>
    <col min="4873" max="4873" width="10.28515625" style="4" customWidth="1"/>
    <col min="4874" max="5060" width="10.28515625" style="4"/>
    <col min="5061" max="5061" width="5.85546875" style="4" customWidth="1"/>
    <col min="5062" max="5062" width="8.85546875" style="4" customWidth="1"/>
    <col min="5063" max="5063" width="7.140625" style="4" customWidth="1"/>
    <col min="5064" max="5064" width="100.85546875" style="4" customWidth="1"/>
    <col min="5065" max="5065" width="12" style="4" customWidth="1"/>
    <col min="5066" max="5066" width="18.42578125" style="4" customWidth="1"/>
    <col min="5067" max="5067" width="24.7109375" style="4" customWidth="1"/>
    <col min="5068" max="5068" width="16.7109375" style="4" customWidth="1"/>
    <col min="5069" max="5069" width="10.140625" style="4" customWidth="1"/>
    <col min="5070" max="5070" width="24.7109375" style="4" customWidth="1"/>
    <col min="5071" max="5071" width="16.7109375" style="4" customWidth="1"/>
    <col min="5072" max="5072" width="10.140625" style="4" customWidth="1"/>
    <col min="5073" max="5073" width="24.7109375" style="4" customWidth="1"/>
    <col min="5074" max="5074" width="16.7109375" style="4" customWidth="1"/>
    <col min="5075" max="5075" width="10.140625" style="4" customWidth="1"/>
    <col min="5076" max="5076" width="24.7109375" style="4" customWidth="1"/>
    <col min="5077" max="5077" width="16.7109375" style="4" customWidth="1"/>
    <col min="5078" max="5078" width="10.140625" style="4" customWidth="1"/>
    <col min="5079" max="5079" width="24.7109375" style="4" customWidth="1"/>
    <col min="5080" max="5080" width="16.7109375" style="4" customWidth="1"/>
    <col min="5081" max="5081" width="10.140625" style="4" customWidth="1"/>
    <col min="5082" max="5082" width="24.7109375" style="4" customWidth="1"/>
    <col min="5083" max="5083" width="16.7109375" style="4" customWidth="1"/>
    <col min="5084" max="5084" width="10.140625" style="4" customWidth="1"/>
    <col min="5085" max="5085" width="24.7109375" style="4" customWidth="1"/>
    <col min="5086" max="5086" width="16.7109375" style="4" customWidth="1"/>
    <col min="5087" max="5087" width="10.140625" style="4" customWidth="1"/>
    <col min="5088" max="5088" width="24.7109375" style="4" customWidth="1"/>
    <col min="5089" max="5089" width="16.7109375" style="4" customWidth="1"/>
    <col min="5090" max="5090" width="10.140625" style="4" customWidth="1"/>
    <col min="5091" max="5091" width="24.7109375" style="4" customWidth="1"/>
    <col min="5092" max="5092" width="16.7109375" style="4" customWidth="1"/>
    <col min="5093" max="5093" width="10.140625" style="4" customWidth="1"/>
    <col min="5094" max="5094" width="24.7109375" style="4" customWidth="1"/>
    <col min="5095" max="5095" width="16.7109375" style="4" customWidth="1"/>
    <col min="5096" max="5096" width="10.140625" style="4" customWidth="1"/>
    <col min="5097" max="5097" width="24.7109375" style="4" customWidth="1"/>
    <col min="5098" max="5098" width="16.7109375" style="4" customWidth="1"/>
    <col min="5099" max="5099" width="10.140625" style="4" customWidth="1"/>
    <col min="5100" max="5100" width="24.7109375" style="4" customWidth="1"/>
    <col min="5101" max="5101" width="16.7109375" style="4" customWidth="1"/>
    <col min="5102" max="5102" width="10.140625" style="4" customWidth="1"/>
    <col min="5103" max="5103" width="24.7109375" style="4" customWidth="1"/>
    <col min="5104" max="5104" width="16.7109375" style="4" customWidth="1"/>
    <col min="5105" max="5105" width="10.140625" style="4" customWidth="1"/>
    <col min="5106" max="5106" width="24.7109375" style="4" customWidth="1"/>
    <col min="5107" max="5107" width="16.7109375" style="4" customWidth="1"/>
    <col min="5108" max="5108" width="12.5703125" style="4" customWidth="1"/>
    <col min="5109" max="5109" width="9.85546875" style="4" customWidth="1"/>
    <col min="5110" max="5110" width="10.28515625" style="4" customWidth="1"/>
    <col min="5111" max="5125" width="15.28515625" style="4" customWidth="1"/>
    <col min="5126" max="5126" width="7.28515625" style="4" customWidth="1"/>
    <col min="5127" max="5127" width="6.28515625" style="4" customWidth="1"/>
    <col min="5128" max="5128" width="6.85546875" style="4" customWidth="1"/>
    <col min="5129" max="5129" width="10.28515625" style="4" customWidth="1"/>
    <col min="5130" max="5316" width="10.28515625" style="4"/>
    <col min="5317" max="5317" width="5.85546875" style="4" customWidth="1"/>
    <col min="5318" max="5318" width="8.85546875" style="4" customWidth="1"/>
    <col min="5319" max="5319" width="7.140625" style="4" customWidth="1"/>
    <col min="5320" max="5320" width="100.85546875" style="4" customWidth="1"/>
    <col min="5321" max="5321" width="12" style="4" customWidth="1"/>
    <col min="5322" max="5322" width="18.42578125" style="4" customWidth="1"/>
    <col min="5323" max="5323" width="24.7109375" style="4" customWidth="1"/>
    <col min="5324" max="5324" width="16.7109375" style="4" customWidth="1"/>
    <col min="5325" max="5325" width="10.140625" style="4" customWidth="1"/>
    <col min="5326" max="5326" width="24.7109375" style="4" customWidth="1"/>
    <col min="5327" max="5327" width="16.7109375" style="4" customWidth="1"/>
    <col min="5328" max="5328" width="10.140625" style="4" customWidth="1"/>
    <col min="5329" max="5329" width="24.7109375" style="4" customWidth="1"/>
    <col min="5330" max="5330" width="16.7109375" style="4" customWidth="1"/>
    <col min="5331" max="5331" width="10.140625" style="4" customWidth="1"/>
    <col min="5332" max="5332" width="24.7109375" style="4" customWidth="1"/>
    <col min="5333" max="5333" width="16.7109375" style="4" customWidth="1"/>
    <col min="5334" max="5334" width="10.140625" style="4" customWidth="1"/>
    <col min="5335" max="5335" width="24.7109375" style="4" customWidth="1"/>
    <col min="5336" max="5336" width="16.7109375" style="4" customWidth="1"/>
    <col min="5337" max="5337" width="10.140625" style="4" customWidth="1"/>
    <col min="5338" max="5338" width="24.7109375" style="4" customWidth="1"/>
    <col min="5339" max="5339" width="16.7109375" style="4" customWidth="1"/>
    <col min="5340" max="5340" width="10.140625" style="4" customWidth="1"/>
    <col min="5341" max="5341" width="24.7109375" style="4" customWidth="1"/>
    <col min="5342" max="5342" width="16.7109375" style="4" customWidth="1"/>
    <col min="5343" max="5343" width="10.140625" style="4" customWidth="1"/>
    <col min="5344" max="5344" width="24.7109375" style="4" customWidth="1"/>
    <col min="5345" max="5345" width="16.7109375" style="4" customWidth="1"/>
    <col min="5346" max="5346" width="10.140625" style="4" customWidth="1"/>
    <col min="5347" max="5347" width="24.7109375" style="4" customWidth="1"/>
    <col min="5348" max="5348" width="16.7109375" style="4" customWidth="1"/>
    <col min="5349" max="5349" width="10.140625" style="4" customWidth="1"/>
    <col min="5350" max="5350" width="24.7109375" style="4" customWidth="1"/>
    <col min="5351" max="5351" width="16.7109375" style="4" customWidth="1"/>
    <col min="5352" max="5352" width="10.140625" style="4" customWidth="1"/>
    <col min="5353" max="5353" width="24.7109375" style="4" customWidth="1"/>
    <col min="5354" max="5354" width="16.7109375" style="4" customWidth="1"/>
    <col min="5355" max="5355" width="10.140625" style="4" customWidth="1"/>
    <col min="5356" max="5356" width="24.7109375" style="4" customWidth="1"/>
    <col min="5357" max="5357" width="16.7109375" style="4" customWidth="1"/>
    <col min="5358" max="5358" width="10.140625" style="4" customWidth="1"/>
    <col min="5359" max="5359" width="24.7109375" style="4" customWidth="1"/>
    <col min="5360" max="5360" width="16.7109375" style="4" customWidth="1"/>
    <col min="5361" max="5361" width="10.140625" style="4" customWidth="1"/>
    <col min="5362" max="5362" width="24.7109375" style="4" customWidth="1"/>
    <col min="5363" max="5363" width="16.7109375" style="4" customWidth="1"/>
    <col min="5364" max="5364" width="12.5703125" style="4" customWidth="1"/>
    <col min="5365" max="5365" width="9.85546875" style="4" customWidth="1"/>
    <col min="5366" max="5366" width="10.28515625" style="4" customWidth="1"/>
    <col min="5367" max="5381" width="15.28515625" style="4" customWidth="1"/>
    <col min="5382" max="5382" width="7.28515625" style="4" customWidth="1"/>
    <col min="5383" max="5383" width="6.28515625" style="4" customWidth="1"/>
    <col min="5384" max="5384" width="6.85546875" style="4" customWidth="1"/>
    <col min="5385" max="5385" width="10.28515625" style="4" customWidth="1"/>
    <col min="5386" max="5572" width="10.28515625" style="4"/>
    <col min="5573" max="5573" width="5.85546875" style="4" customWidth="1"/>
    <col min="5574" max="5574" width="8.85546875" style="4" customWidth="1"/>
    <col min="5575" max="5575" width="7.140625" style="4" customWidth="1"/>
    <col min="5576" max="5576" width="100.85546875" style="4" customWidth="1"/>
    <col min="5577" max="5577" width="12" style="4" customWidth="1"/>
    <col min="5578" max="5578" width="18.42578125" style="4" customWidth="1"/>
    <col min="5579" max="5579" width="24.7109375" style="4" customWidth="1"/>
    <col min="5580" max="5580" width="16.7109375" style="4" customWidth="1"/>
    <col min="5581" max="5581" width="10.140625" style="4" customWidth="1"/>
    <col min="5582" max="5582" width="24.7109375" style="4" customWidth="1"/>
    <col min="5583" max="5583" width="16.7109375" style="4" customWidth="1"/>
    <col min="5584" max="5584" width="10.140625" style="4" customWidth="1"/>
    <col min="5585" max="5585" width="24.7109375" style="4" customWidth="1"/>
    <col min="5586" max="5586" width="16.7109375" style="4" customWidth="1"/>
    <col min="5587" max="5587" width="10.140625" style="4" customWidth="1"/>
    <col min="5588" max="5588" width="24.7109375" style="4" customWidth="1"/>
    <col min="5589" max="5589" width="16.7109375" style="4" customWidth="1"/>
    <col min="5590" max="5590" width="10.140625" style="4" customWidth="1"/>
    <col min="5591" max="5591" width="24.7109375" style="4" customWidth="1"/>
    <col min="5592" max="5592" width="16.7109375" style="4" customWidth="1"/>
    <col min="5593" max="5593" width="10.140625" style="4" customWidth="1"/>
    <col min="5594" max="5594" width="24.7109375" style="4" customWidth="1"/>
    <col min="5595" max="5595" width="16.7109375" style="4" customWidth="1"/>
    <col min="5596" max="5596" width="10.140625" style="4" customWidth="1"/>
    <col min="5597" max="5597" width="24.7109375" style="4" customWidth="1"/>
    <col min="5598" max="5598" width="16.7109375" style="4" customWidth="1"/>
    <col min="5599" max="5599" width="10.140625" style="4" customWidth="1"/>
    <col min="5600" max="5600" width="24.7109375" style="4" customWidth="1"/>
    <col min="5601" max="5601" width="16.7109375" style="4" customWidth="1"/>
    <col min="5602" max="5602" width="10.140625" style="4" customWidth="1"/>
    <col min="5603" max="5603" width="24.7109375" style="4" customWidth="1"/>
    <col min="5604" max="5604" width="16.7109375" style="4" customWidth="1"/>
    <col min="5605" max="5605" width="10.140625" style="4" customWidth="1"/>
    <col min="5606" max="5606" width="24.7109375" style="4" customWidth="1"/>
    <col min="5607" max="5607" width="16.7109375" style="4" customWidth="1"/>
    <col min="5608" max="5608" width="10.140625" style="4" customWidth="1"/>
    <col min="5609" max="5609" width="24.7109375" style="4" customWidth="1"/>
    <col min="5610" max="5610" width="16.7109375" style="4" customWidth="1"/>
    <col min="5611" max="5611" width="10.140625" style="4" customWidth="1"/>
    <col min="5612" max="5612" width="24.7109375" style="4" customWidth="1"/>
    <col min="5613" max="5613" width="16.7109375" style="4" customWidth="1"/>
    <col min="5614" max="5614" width="10.140625" style="4" customWidth="1"/>
    <col min="5615" max="5615" width="24.7109375" style="4" customWidth="1"/>
    <col min="5616" max="5616" width="16.7109375" style="4" customWidth="1"/>
    <col min="5617" max="5617" width="10.140625" style="4" customWidth="1"/>
    <col min="5618" max="5618" width="24.7109375" style="4" customWidth="1"/>
    <col min="5619" max="5619" width="16.7109375" style="4" customWidth="1"/>
    <col min="5620" max="5620" width="12.5703125" style="4" customWidth="1"/>
    <col min="5621" max="5621" width="9.85546875" style="4" customWidth="1"/>
    <col min="5622" max="5622" width="10.28515625" style="4" customWidth="1"/>
    <col min="5623" max="5637" width="15.28515625" style="4" customWidth="1"/>
    <col min="5638" max="5638" width="7.28515625" style="4" customWidth="1"/>
    <col min="5639" max="5639" width="6.28515625" style="4" customWidth="1"/>
    <col min="5640" max="5640" width="6.85546875" style="4" customWidth="1"/>
    <col min="5641" max="5641" width="10.28515625" style="4" customWidth="1"/>
    <col min="5642" max="5828" width="10.28515625" style="4"/>
    <col min="5829" max="5829" width="5.85546875" style="4" customWidth="1"/>
    <col min="5830" max="5830" width="8.85546875" style="4" customWidth="1"/>
    <col min="5831" max="5831" width="7.140625" style="4" customWidth="1"/>
    <col min="5832" max="5832" width="100.85546875" style="4" customWidth="1"/>
    <col min="5833" max="5833" width="12" style="4" customWidth="1"/>
    <col min="5834" max="5834" width="18.42578125" style="4" customWidth="1"/>
    <col min="5835" max="5835" width="24.7109375" style="4" customWidth="1"/>
    <col min="5836" max="5836" width="16.7109375" style="4" customWidth="1"/>
    <col min="5837" max="5837" width="10.140625" style="4" customWidth="1"/>
    <col min="5838" max="5838" width="24.7109375" style="4" customWidth="1"/>
    <col min="5839" max="5839" width="16.7109375" style="4" customWidth="1"/>
    <col min="5840" max="5840" width="10.140625" style="4" customWidth="1"/>
    <col min="5841" max="5841" width="24.7109375" style="4" customWidth="1"/>
    <col min="5842" max="5842" width="16.7109375" style="4" customWidth="1"/>
    <col min="5843" max="5843" width="10.140625" style="4" customWidth="1"/>
    <col min="5844" max="5844" width="24.7109375" style="4" customWidth="1"/>
    <col min="5845" max="5845" width="16.7109375" style="4" customWidth="1"/>
    <col min="5846" max="5846" width="10.140625" style="4" customWidth="1"/>
    <col min="5847" max="5847" width="24.7109375" style="4" customWidth="1"/>
    <col min="5848" max="5848" width="16.7109375" style="4" customWidth="1"/>
    <col min="5849" max="5849" width="10.140625" style="4" customWidth="1"/>
    <col min="5850" max="5850" width="24.7109375" style="4" customWidth="1"/>
    <col min="5851" max="5851" width="16.7109375" style="4" customWidth="1"/>
    <col min="5852" max="5852" width="10.140625" style="4" customWidth="1"/>
    <col min="5853" max="5853" width="24.7109375" style="4" customWidth="1"/>
    <col min="5854" max="5854" width="16.7109375" style="4" customWidth="1"/>
    <col min="5855" max="5855" width="10.140625" style="4" customWidth="1"/>
    <col min="5856" max="5856" width="24.7109375" style="4" customWidth="1"/>
    <col min="5857" max="5857" width="16.7109375" style="4" customWidth="1"/>
    <col min="5858" max="5858" width="10.140625" style="4" customWidth="1"/>
    <col min="5859" max="5859" width="24.7109375" style="4" customWidth="1"/>
    <col min="5860" max="5860" width="16.7109375" style="4" customWidth="1"/>
    <col min="5861" max="5861" width="10.140625" style="4" customWidth="1"/>
    <col min="5862" max="5862" width="24.7109375" style="4" customWidth="1"/>
    <col min="5863" max="5863" width="16.7109375" style="4" customWidth="1"/>
    <col min="5864" max="5864" width="10.140625" style="4" customWidth="1"/>
    <col min="5865" max="5865" width="24.7109375" style="4" customWidth="1"/>
    <col min="5866" max="5866" width="16.7109375" style="4" customWidth="1"/>
    <col min="5867" max="5867" width="10.140625" style="4" customWidth="1"/>
    <col min="5868" max="5868" width="24.7109375" style="4" customWidth="1"/>
    <col min="5869" max="5869" width="16.7109375" style="4" customWidth="1"/>
    <col min="5870" max="5870" width="10.140625" style="4" customWidth="1"/>
    <col min="5871" max="5871" width="24.7109375" style="4" customWidth="1"/>
    <col min="5872" max="5872" width="16.7109375" style="4" customWidth="1"/>
    <col min="5873" max="5873" width="10.140625" style="4" customWidth="1"/>
    <col min="5874" max="5874" width="24.7109375" style="4" customWidth="1"/>
    <col min="5875" max="5875" width="16.7109375" style="4" customWidth="1"/>
    <col min="5876" max="5876" width="12.5703125" style="4" customWidth="1"/>
    <col min="5877" max="5877" width="9.85546875" style="4" customWidth="1"/>
    <col min="5878" max="5878" width="10.28515625" style="4" customWidth="1"/>
    <col min="5879" max="5893" width="15.28515625" style="4" customWidth="1"/>
    <col min="5894" max="5894" width="7.28515625" style="4" customWidth="1"/>
    <col min="5895" max="5895" width="6.28515625" style="4" customWidth="1"/>
    <col min="5896" max="5896" width="6.85546875" style="4" customWidth="1"/>
    <col min="5897" max="5897" width="10.28515625" style="4" customWidth="1"/>
    <col min="5898" max="6084" width="10.28515625" style="4"/>
    <col min="6085" max="6085" width="5.85546875" style="4" customWidth="1"/>
    <col min="6086" max="6086" width="8.85546875" style="4" customWidth="1"/>
    <col min="6087" max="6087" width="7.140625" style="4" customWidth="1"/>
    <col min="6088" max="6088" width="100.85546875" style="4" customWidth="1"/>
    <col min="6089" max="6089" width="12" style="4" customWidth="1"/>
    <col min="6090" max="6090" width="18.42578125" style="4" customWidth="1"/>
    <col min="6091" max="6091" width="24.7109375" style="4" customWidth="1"/>
    <col min="6092" max="6092" width="16.7109375" style="4" customWidth="1"/>
    <col min="6093" max="6093" width="10.140625" style="4" customWidth="1"/>
    <col min="6094" max="6094" width="24.7109375" style="4" customWidth="1"/>
    <col min="6095" max="6095" width="16.7109375" style="4" customWidth="1"/>
    <col min="6096" max="6096" width="10.140625" style="4" customWidth="1"/>
    <col min="6097" max="6097" width="24.7109375" style="4" customWidth="1"/>
    <col min="6098" max="6098" width="16.7109375" style="4" customWidth="1"/>
    <col min="6099" max="6099" width="10.140625" style="4" customWidth="1"/>
    <col min="6100" max="6100" width="24.7109375" style="4" customWidth="1"/>
    <col min="6101" max="6101" width="16.7109375" style="4" customWidth="1"/>
    <col min="6102" max="6102" width="10.140625" style="4" customWidth="1"/>
    <col min="6103" max="6103" width="24.7109375" style="4" customWidth="1"/>
    <col min="6104" max="6104" width="16.7109375" style="4" customWidth="1"/>
    <col min="6105" max="6105" width="10.140625" style="4" customWidth="1"/>
    <col min="6106" max="6106" width="24.7109375" style="4" customWidth="1"/>
    <col min="6107" max="6107" width="16.7109375" style="4" customWidth="1"/>
    <col min="6108" max="6108" width="10.140625" style="4" customWidth="1"/>
    <col min="6109" max="6109" width="24.7109375" style="4" customWidth="1"/>
    <col min="6110" max="6110" width="16.7109375" style="4" customWidth="1"/>
    <col min="6111" max="6111" width="10.140625" style="4" customWidth="1"/>
    <col min="6112" max="6112" width="24.7109375" style="4" customWidth="1"/>
    <col min="6113" max="6113" width="16.7109375" style="4" customWidth="1"/>
    <col min="6114" max="6114" width="10.140625" style="4" customWidth="1"/>
    <col min="6115" max="6115" width="24.7109375" style="4" customWidth="1"/>
    <col min="6116" max="6116" width="16.7109375" style="4" customWidth="1"/>
    <col min="6117" max="6117" width="10.140625" style="4" customWidth="1"/>
    <col min="6118" max="6118" width="24.7109375" style="4" customWidth="1"/>
    <col min="6119" max="6119" width="16.7109375" style="4" customWidth="1"/>
    <col min="6120" max="6120" width="10.140625" style="4" customWidth="1"/>
    <col min="6121" max="6121" width="24.7109375" style="4" customWidth="1"/>
    <col min="6122" max="6122" width="16.7109375" style="4" customWidth="1"/>
    <col min="6123" max="6123" width="10.140625" style="4" customWidth="1"/>
    <col min="6124" max="6124" width="24.7109375" style="4" customWidth="1"/>
    <col min="6125" max="6125" width="16.7109375" style="4" customWidth="1"/>
    <col min="6126" max="6126" width="10.140625" style="4" customWidth="1"/>
    <col min="6127" max="6127" width="24.7109375" style="4" customWidth="1"/>
    <col min="6128" max="6128" width="16.7109375" style="4" customWidth="1"/>
    <col min="6129" max="6129" width="10.140625" style="4" customWidth="1"/>
    <col min="6130" max="6130" width="24.7109375" style="4" customWidth="1"/>
    <col min="6131" max="6131" width="16.7109375" style="4" customWidth="1"/>
    <col min="6132" max="6132" width="12.5703125" style="4" customWidth="1"/>
    <col min="6133" max="6133" width="9.85546875" style="4" customWidth="1"/>
    <col min="6134" max="6134" width="10.28515625" style="4" customWidth="1"/>
    <col min="6135" max="6149" width="15.28515625" style="4" customWidth="1"/>
    <col min="6150" max="6150" width="7.28515625" style="4" customWidth="1"/>
    <col min="6151" max="6151" width="6.28515625" style="4" customWidth="1"/>
    <col min="6152" max="6152" width="6.85546875" style="4" customWidth="1"/>
    <col min="6153" max="6153" width="10.28515625" style="4" customWidth="1"/>
    <col min="6154" max="6340" width="10.28515625" style="4"/>
    <col min="6341" max="6341" width="5.85546875" style="4" customWidth="1"/>
    <col min="6342" max="6342" width="8.85546875" style="4" customWidth="1"/>
    <col min="6343" max="6343" width="7.140625" style="4" customWidth="1"/>
    <col min="6344" max="6344" width="100.85546875" style="4" customWidth="1"/>
    <col min="6345" max="6345" width="12" style="4" customWidth="1"/>
    <col min="6346" max="6346" width="18.42578125" style="4" customWidth="1"/>
    <col min="6347" max="6347" width="24.7109375" style="4" customWidth="1"/>
    <col min="6348" max="6348" width="16.7109375" style="4" customWidth="1"/>
    <col min="6349" max="6349" width="10.140625" style="4" customWidth="1"/>
    <col min="6350" max="6350" width="24.7109375" style="4" customWidth="1"/>
    <col min="6351" max="6351" width="16.7109375" style="4" customWidth="1"/>
    <col min="6352" max="6352" width="10.140625" style="4" customWidth="1"/>
    <col min="6353" max="6353" width="24.7109375" style="4" customWidth="1"/>
    <col min="6354" max="6354" width="16.7109375" style="4" customWidth="1"/>
    <col min="6355" max="6355" width="10.140625" style="4" customWidth="1"/>
    <col min="6356" max="6356" width="24.7109375" style="4" customWidth="1"/>
    <col min="6357" max="6357" width="16.7109375" style="4" customWidth="1"/>
    <col min="6358" max="6358" width="10.140625" style="4" customWidth="1"/>
    <col min="6359" max="6359" width="24.7109375" style="4" customWidth="1"/>
    <col min="6360" max="6360" width="16.7109375" style="4" customWidth="1"/>
    <col min="6361" max="6361" width="10.140625" style="4" customWidth="1"/>
    <col min="6362" max="6362" width="24.7109375" style="4" customWidth="1"/>
    <col min="6363" max="6363" width="16.7109375" style="4" customWidth="1"/>
    <col min="6364" max="6364" width="10.140625" style="4" customWidth="1"/>
    <col min="6365" max="6365" width="24.7109375" style="4" customWidth="1"/>
    <col min="6366" max="6366" width="16.7109375" style="4" customWidth="1"/>
    <col min="6367" max="6367" width="10.140625" style="4" customWidth="1"/>
    <col min="6368" max="6368" width="24.7109375" style="4" customWidth="1"/>
    <col min="6369" max="6369" width="16.7109375" style="4" customWidth="1"/>
    <col min="6370" max="6370" width="10.140625" style="4" customWidth="1"/>
    <col min="6371" max="6371" width="24.7109375" style="4" customWidth="1"/>
    <col min="6372" max="6372" width="16.7109375" style="4" customWidth="1"/>
    <col min="6373" max="6373" width="10.140625" style="4" customWidth="1"/>
    <col min="6374" max="6374" width="24.7109375" style="4" customWidth="1"/>
    <col min="6375" max="6375" width="16.7109375" style="4" customWidth="1"/>
    <col min="6376" max="6376" width="10.140625" style="4" customWidth="1"/>
    <col min="6377" max="6377" width="24.7109375" style="4" customWidth="1"/>
    <col min="6378" max="6378" width="16.7109375" style="4" customWidth="1"/>
    <col min="6379" max="6379" width="10.140625" style="4" customWidth="1"/>
    <col min="6380" max="6380" width="24.7109375" style="4" customWidth="1"/>
    <col min="6381" max="6381" width="16.7109375" style="4" customWidth="1"/>
    <col min="6382" max="6382" width="10.140625" style="4" customWidth="1"/>
    <col min="6383" max="6383" width="24.7109375" style="4" customWidth="1"/>
    <col min="6384" max="6384" width="16.7109375" style="4" customWidth="1"/>
    <col min="6385" max="6385" width="10.140625" style="4" customWidth="1"/>
    <col min="6386" max="6386" width="24.7109375" style="4" customWidth="1"/>
    <col min="6387" max="6387" width="16.7109375" style="4" customWidth="1"/>
    <col min="6388" max="6388" width="12.5703125" style="4" customWidth="1"/>
    <col min="6389" max="6389" width="9.85546875" style="4" customWidth="1"/>
    <col min="6390" max="6390" width="10.28515625" style="4" customWidth="1"/>
    <col min="6391" max="6405" width="15.28515625" style="4" customWidth="1"/>
    <col min="6406" max="6406" width="7.28515625" style="4" customWidth="1"/>
    <col min="6407" max="6407" width="6.28515625" style="4" customWidth="1"/>
    <col min="6408" max="6408" width="6.85546875" style="4" customWidth="1"/>
    <col min="6409" max="6409" width="10.28515625" style="4" customWidth="1"/>
    <col min="6410" max="6596" width="10.28515625" style="4"/>
    <col min="6597" max="6597" width="5.85546875" style="4" customWidth="1"/>
    <col min="6598" max="6598" width="8.85546875" style="4" customWidth="1"/>
    <col min="6599" max="6599" width="7.140625" style="4" customWidth="1"/>
    <col min="6600" max="6600" width="100.85546875" style="4" customWidth="1"/>
    <col min="6601" max="6601" width="12" style="4" customWidth="1"/>
    <col min="6602" max="6602" width="18.42578125" style="4" customWidth="1"/>
    <col min="6603" max="6603" width="24.7109375" style="4" customWidth="1"/>
    <col min="6604" max="6604" width="16.7109375" style="4" customWidth="1"/>
    <col min="6605" max="6605" width="10.140625" style="4" customWidth="1"/>
    <col min="6606" max="6606" width="24.7109375" style="4" customWidth="1"/>
    <col min="6607" max="6607" width="16.7109375" style="4" customWidth="1"/>
    <col min="6608" max="6608" width="10.140625" style="4" customWidth="1"/>
    <col min="6609" max="6609" width="24.7109375" style="4" customWidth="1"/>
    <col min="6610" max="6610" width="16.7109375" style="4" customWidth="1"/>
    <col min="6611" max="6611" width="10.140625" style="4" customWidth="1"/>
    <col min="6612" max="6612" width="24.7109375" style="4" customWidth="1"/>
    <col min="6613" max="6613" width="16.7109375" style="4" customWidth="1"/>
    <col min="6614" max="6614" width="10.140625" style="4" customWidth="1"/>
    <col min="6615" max="6615" width="24.7109375" style="4" customWidth="1"/>
    <col min="6616" max="6616" width="16.7109375" style="4" customWidth="1"/>
    <col min="6617" max="6617" width="10.140625" style="4" customWidth="1"/>
    <col min="6618" max="6618" width="24.7109375" style="4" customWidth="1"/>
    <col min="6619" max="6619" width="16.7109375" style="4" customWidth="1"/>
    <col min="6620" max="6620" width="10.140625" style="4" customWidth="1"/>
    <col min="6621" max="6621" width="24.7109375" style="4" customWidth="1"/>
    <col min="6622" max="6622" width="16.7109375" style="4" customWidth="1"/>
    <col min="6623" max="6623" width="10.140625" style="4" customWidth="1"/>
    <col min="6624" max="6624" width="24.7109375" style="4" customWidth="1"/>
    <col min="6625" max="6625" width="16.7109375" style="4" customWidth="1"/>
    <col min="6626" max="6626" width="10.140625" style="4" customWidth="1"/>
    <col min="6627" max="6627" width="24.7109375" style="4" customWidth="1"/>
    <col min="6628" max="6628" width="16.7109375" style="4" customWidth="1"/>
    <col min="6629" max="6629" width="10.140625" style="4" customWidth="1"/>
    <col min="6630" max="6630" width="24.7109375" style="4" customWidth="1"/>
    <col min="6631" max="6631" width="16.7109375" style="4" customWidth="1"/>
    <col min="6632" max="6632" width="10.140625" style="4" customWidth="1"/>
    <col min="6633" max="6633" width="24.7109375" style="4" customWidth="1"/>
    <col min="6634" max="6634" width="16.7109375" style="4" customWidth="1"/>
    <col min="6635" max="6635" width="10.140625" style="4" customWidth="1"/>
    <col min="6636" max="6636" width="24.7109375" style="4" customWidth="1"/>
    <col min="6637" max="6637" width="16.7109375" style="4" customWidth="1"/>
    <col min="6638" max="6638" width="10.140625" style="4" customWidth="1"/>
    <col min="6639" max="6639" width="24.7109375" style="4" customWidth="1"/>
    <col min="6640" max="6640" width="16.7109375" style="4" customWidth="1"/>
    <col min="6641" max="6641" width="10.140625" style="4" customWidth="1"/>
    <col min="6642" max="6642" width="24.7109375" style="4" customWidth="1"/>
    <col min="6643" max="6643" width="16.7109375" style="4" customWidth="1"/>
    <col min="6644" max="6644" width="12.5703125" style="4" customWidth="1"/>
    <col min="6645" max="6645" width="9.85546875" style="4" customWidth="1"/>
    <col min="6646" max="6646" width="10.28515625" style="4" customWidth="1"/>
    <col min="6647" max="6661" width="15.28515625" style="4" customWidth="1"/>
    <col min="6662" max="6662" width="7.28515625" style="4" customWidth="1"/>
    <col min="6663" max="6663" width="6.28515625" style="4" customWidth="1"/>
    <col min="6664" max="6664" width="6.85546875" style="4" customWidth="1"/>
    <col min="6665" max="6665" width="10.28515625" style="4" customWidth="1"/>
    <col min="6666" max="6852" width="10.28515625" style="4"/>
    <col min="6853" max="6853" width="5.85546875" style="4" customWidth="1"/>
    <col min="6854" max="6854" width="8.85546875" style="4" customWidth="1"/>
    <col min="6855" max="6855" width="7.140625" style="4" customWidth="1"/>
    <col min="6856" max="6856" width="100.85546875" style="4" customWidth="1"/>
    <col min="6857" max="6857" width="12" style="4" customWidth="1"/>
    <col min="6858" max="6858" width="18.42578125" style="4" customWidth="1"/>
    <col min="6859" max="6859" width="24.7109375" style="4" customWidth="1"/>
    <col min="6860" max="6860" width="16.7109375" style="4" customWidth="1"/>
    <col min="6861" max="6861" width="10.140625" style="4" customWidth="1"/>
    <col min="6862" max="6862" width="24.7109375" style="4" customWidth="1"/>
    <col min="6863" max="6863" width="16.7109375" style="4" customWidth="1"/>
    <col min="6864" max="6864" width="10.140625" style="4" customWidth="1"/>
    <col min="6865" max="6865" width="24.7109375" style="4" customWidth="1"/>
    <col min="6866" max="6866" width="16.7109375" style="4" customWidth="1"/>
    <col min="6867" max="6867" width="10.140625" style="4" customWidth="1"/>
    <col min="6868" max="6868" width="24.7109375" style="4" customWidth="1"/>
    <col min="6869" max="6869" width="16.7109375" style="4" customWidth="1"/>
    <col min="6870" max="6870" width="10.140625" style="4" customWidth="1"/>
    <col min="6871" max="6871" width="24.7109375" style="4" customWidth="1"/>
    <col min="6872" max="6872" width="16.7109375" style="4" customWidth="1"/>
    <col min="6873" max="6873" width="10.140625" style="4" customWidth="1"/>
    <col min="6874" max="6874" width="24.7109375" style="4" customWidth="1"/>
    <col min="6875" max="6875" width="16.7109375" style="4" customWidth="1"/>
    <col min="6876" max="6876" width="10.140625" style="4" customWidth="1"/>
    <col min="6877" max="6877" width="24.7109375" style="4" customWidth="1"/>
    <col min="6878" max="6878" width="16.7109375" style="4" customWidth="1"/>
    <col min="6879" max="6879" width="10.140625" style="4" customWidth="1"/>
    <col min="6880" max="6880" width="24.7109375" style="4" customWidth="1"/>
    <col min="6881" max="6881" width="16.7109375" style="4" customWidth="1"/>
    <col min="6882" max="6882" width="10.140625" style="4" customWidth="1"/>
    <col min="6883" max="6883" width="24.7109375" style="4" customWidth="1"/>
    <col min="6884" max="6884" width="16.7109375" style="4" customWidth="1"/>
    <col min="6885" max="6885" width="10.140625" style="4" customWidth="1"/>
    <col min="6886" max="6886" width="24.7109375" style="4" customWidth="1"/>
    <col min="6887" max="6887" width="16.7109375" style="4" customWidth="1"/>
    <col min="6888" max="6888" width="10.140625" style="4" customWidth="1"/>
    <col min="6889" max="6889" width="24.7109375" style="4" customWidth="1"/>
    <col min="6890" max="6890" width="16.7109375" style="4" customWidth="1"/>
    <col min="6891" max="6891" width="10.140625" style="4" customWidth="1"/>
    <col min="6892" max="6892" width="24.7109375" style="4" customWidth="1"/>
    <col min="6893" max="6893" width="16.7109375" style="4" customWidth="1"/>
    <col min="6894" max="6894" width="10.140625" style="4" customWidth="1"/>
    <col min="6895" max="6895" width="24.7109375" style="4" customWidth="1"/>
    <col min="6896" max="6896" width="16.7109375" style="4" customWidth="1"/>
    <col min="6897" max="6897" width="10.140625" style="4" customWidth="1"/>
    <col min="6898" max="6898" width="24.7109375" style="4" customWidth="1"/>
    <col min="6899" max="6899" width="16.7109375" style="4" customWidth="1"/>
    <col min="6900" max="6900" width="12.5703125" style="4" customWidth="1"/>
    <col min="6901" max="6901" width="9.85546875" style="4" customWidth="1"/>
    <col min="6902" max="6902" width="10.28515625" style="4" customWidth="1"/>
    <col min="6903" max="6917" width="15.28515625" style="4" customWidth="1"/>
    <col min="6918" max="6918" width="7.28515625" style="4" customWidth="1"/>
    <col min="6919" max="6919" width="6.28515625" style="4" customWidth="1"/>
    <col min="6920" max="6920" width="6.85546875" style="4" customWidth="1"/>
    <col min="6921" max="6921" width="10.28515625" style="4" customWidth="1"/>
    <col min="6922" max="7108" width="10.28515625" style="4"/>
    <col min="7109" max="7109" width="5.85546875" style="4" customWidth="1"/>
    <col min="7110" max="7110" width="8.85546875" style="4" customWidth="1"/>
    <col min="7111" max="7111" width="7.140625" style="4" customWidth="1"/>
    <col min="7112" max="7112" width="100.85546875" style="4" customWidth="1"/>
    <col min="7113" max="7113" width="12" style="4" customWidth="1"/>
    <col min="7114" max="7114" width="18.42578125" style="4" customWidth="1"/>
    <col min="7115" max="7115" width="24.7109375" style="4" customWidth="1"/>
    <col min="7116" max="7116" width="16.7109375" style="4" customWidth="1"/>
    <col min="7117" max="7117" width="10.140625" style="4" customWidth="1"/>
    <col min="7118" max="7118" width="24.7109375" style="4" customWidth="1"/>
    <col min="7119" max="7119" width="16.7109375" style="4" customWidth="1"/>
    <col min="7120" max="7120" width="10.140625" style="4" customWidth="1"/>
    <col min="7121" max="7121" width="24.7109375" style="4" customWidth="1"/>
    <col min="7122" max="7122" width="16.7109375" style="4" customWidth="1"/>
    <col min="7123" max="7123" width="10.140625" style="4" customWidth="1"/>
    <col min="7124" max="7124" width="24.7109375" style="4" customWidth="1"/>
    <col min="7125" max="7125" width="16.7109375" style="4" customWidth="1"/>
    <col min="7126" max="7126" width="10.140625" style="4" customWidth="1"/>
    <col min="7127" max="7127" width="24.7109375" style="4" customWidth="1"/>
    <col min="7128" max="7128" width="16.7109375" style="4" customWidth="1"/>
    <col min="7129" max="7129" width="10.140625" style="4" customWidth="1"/>
    <col min="7130" max="7130" width="24.7109375" style="4" customWidth="1"/>
    <col min="7131" max="7131" width="16.7109375" style="4" customWidth="1"/>
    <col min="7132" max="7132" width="10.140625" style="4" customWidth="1"/>
    <col min="7133" max="7133" width="24.7109375" style="4" customWidth="1"/>
    <col min="7134" max="7134" width="16.7109375" style="4" customWidth="1"/>
    <col min="7135" max="7135" width="10.140625" style="4" customWidth="1"/>
    <col min="7136" max="7136" width="24.7109375" style="4" customWidth="1"/>
    <col min="7137" max="7137" width="16.7109375" style="4" customWidth="1"/>
    <col min="7138" max="7138" width="10.140625" style="4" customWidth="1"/>
    <col min="7139" max="7139" width="24.7109375" style="4" customWidth="1"/>
    <col min="7140" max="7140" width="16.7109375" style="4" customWidth="1"/>
    <col min="7141" max="7141" width="10.140625" style="4" customWidth="1"/>
    <col min="7142" max="7142" width="24.7109375" style="4" customWidth="1"/>
    <col min="7143" max="7143" width="16.7109375" style="4" customWidth="1"/>
    <col min="7144" max="7144" width="10.140625" style="4" customWidth="1"/>
    <col min="7145" max="7145" width="24.7109375" style="4" customWidth="1"/>
    <col min="7146" max="7146" width="16.7109375" style="4" customWidth="1"/>
    <col min="7147" max="7147" width="10.140625" style="4" customWidth="1"/>
    <col min="7148" max="7148" width="24.7109375" style="4" customWidth="1"/>
    <col min="7149" max="7149" width="16.7109375" style="4" customWidth="1"/>
    <col min="7150" max="7150" width="10.140625" style="4" customWidth="1"/>
    <col min="7151" max="7151" width="24.7109375" style="4" customWidth="1"/>
    <col min="7152" max="7152" width="16.7109375" style="4" customWidth="1"/>
    <col min="7153" max="7153" width="10.140625" style="4" customWidth="1"/>
    <col min="7154" max="7154" width="24.7109375" style="4" customWidth="1"/>
    <col min="7155" max="7155" width="16.7109375" style="4" customWidth="1"/>
    <col min="7156" max="7156" width="12.5703125" style="4" customWidth="1"/>
    <col min="7157" max="7157" width="9.85546875" style="4" customWidth="1"/>
    <col min="7158" max="7158" width="10.28515625" style="4" customWidth="1"/>
    <col min="7159" max="7173" width="15.28515625" style="4" customWidth="1"/>
    <col min="7174" max="7174" width="7.28515625" style="4" customWidth="1"/>
    <col min="7175" max="7175" width="6.28515625" style="4" customWidth="1"/>
    <col min="7176" max="7176" width="6.85546875" style="4" customWidth="1"/>
    <col min="7177" max="7177" width="10.28515625" style="4" customWidth="1"/>
    <col min="7178" max="7364" width="10.28515625" style="4"/>
    <col min="7365" max="7365" width="5.85546875" style="4" customWidth="1"/>
    <col min="7366" max="7366" width="8.85546875" style="4" customWidth="1"/>
    <col min="7367" max="7367" width="7.140625" style="4" customWidth="1"/>
    <col min="7368" max="7368" width="100.85546875" style="4" customWidth="1"/>
    <col min="7369" max="7369" width="12" style="4" customWidth="1"/>
    <col min="7370" max="7370" width="18.42578125" style="4" customWidth="1"/>
    <col min="7371" max="7371" width="24.7109375" style="4" customWidth="1"/>
    <col min="7372" max="7372" width="16.7109375" style="4" customWidth="1"/>
    <col min="7373" max="7373" width="10.140625" style="4" customWidth="1"/>
    <col min="7374" max="7374" width="24.7109375" style="4" customWidth="1"/>
    <col min="7375" max="7375" width="16.7109375" style="4" customWidth="1"/>
    <col min="7376" max="7376" width="10.140625" style="4" customWidth="1"/>
    <col min="7377" max="7377" width="24.7109375" style="4" customWidth="1"/>
    <col min="7378" max="7378" width="16.7109375" style="4" customWidth="1"/>
    <col min="7379" max="7379" width="10.140625" style="4" customWidth="1"/>
    <col min="7380" max="7380" width="24.7109375" style="4" customWidth="1"/>
    <col min="7381" max="7381" width="16.7109375" style="4" customWidth="1"/>
    <col min="7382" max="7382" width="10.140625" style="4" customWidth="1"/>
    <col min="7383" max="7383" width="24.7109375" style="4" customWidth="1"/>
    <col min="7384" max="7384" width="16.7109375" style="4" customWidth="1"/>
    <col min="7385" max="7385" width="10.140625" style="4" customWidth="1"/>
    <col min="7386" max="7386" width="24.7109375" style="4" customWidth="1"/>
    <col min="7387" max="7387" width="16.7109375" style="4" customWidth="1"/>
    <col min="7388" max="7388" width="10.140625" style="4" customWidth="1"/>
    <col min="7389" max="7389" width="24.7109375" style="4" customWidth="1"/>
    <col min="7390" max="7390" width="16.7109375" style="4" customWidth="1"/>
    <col min="7391" max="7391" width="10.140625" style="4" customWidth="1"/>
    <col min="7392" max="7392" width="24.7109375" style="4" customWidth="1"/>
    <col min="7393" max="7393" width="16.7109375" style="4" customWidth="1"/>
    <col min="7394" max="7394" width="10.140625" style="4" customWidth="1"/>
    <col min="7395" max="7395" width="24.7109375" style="4" customWidth="1"/>
    <col min="7396" max="7396" width="16.7109375" style="4" customWidth="1"/>
    <col min="7397" max="7397" width="10.140625" style="4" customWidth="1"/>
    <col min="7398" max="7398" width="24.7109375" style="4" customWidth="1"/>
    <col min="7399" max="7399" width="16.7109375" style="4" customWidth="1"/>
    <col min="7400" max="7400" width="10.140625" style="4" customWidth="1"/>
    <col min="7401" max="7401" width="24.7109375" style="4" customWidth="1"/>
    <col min="7402" max="7402" width="16.7109375" style="4" customWidth="1"/>
    <col min="7403" max="7403" width="10.140625" style="4" customWidth="1"/>
    <col min="7404" max="7404" width="24.7109375" style="4" customWidth="1"/>
    <col min="7405" max="7405" width="16.7109375" style="4" customWidth="1"/>
    <col min="7406" max="7406" width="10.140625" style="4" customWidth="1"/>
    <col min="7407" max="7407" width="24.7109375" style="4" customWidth="1"/>
    <col min="7408" max="7408" width="16.7109375" style="4" customWidth="1"/>
    <col min="7409" max="7409" width="10.140625" style="4" customWidth="1"/>
    <col min="7410" max="7410" width="24.7109375" style="4" customWidth="1"/>
    <col min="7411" max="7411" width="16.7109375" style="4" customWidth="1"/>
    <col min="7412" max="7412" width="12.5703125" style="4" customWidth="1"/>
    <col min="7413" max="7413" width="9.85546875" style="4" customWidth="1"/>
    <col min="7414" max="7414" width="10.28515625" style="4" customWidth="1"/>
    <col min="7415" max="7429" width="15.28515625" style="4" customWidth="1"/>
    <col min="7430" max="7430" width="7.28515625" style="4" customWidth="1"/>
    <col min="7431" max="7431" width="6.28515625" style="4" customWidth="1"/>
    <col min="7432" max="7432" width="6.85546875" style="4" customWidth="1"/>
    <col min="7433" max="7433" width="10.28515625" style="4" customWidth="1"/>
    <col min="7434" max="7620" width="10.28515625" style="4"/>
    <col min="7621" max="7621" width="5.85546875" style="4" customWidth="1"/>
    <col min="7622" max="7622" width="8.85546875" style="4" customWidth="1"/>
    <col min="7623" max="7623" width="7.140625" style="4" customWidth="1"/>
    <col min="7624" max="7624" width="100.85546875" style="4" customWidth="1"/>
    <col min="7625" max="7625" width="12" style="4" customWidth="1"/>
    <col min="7626" max="7626" width="18.42578125" style="4" customWidth="1"/>
    <col min="7627" max="7627" width="24.7109375" style="4" customWidth="1"/>
    <col min="7628" max="7628" width="16.7109375" style="4" customWidth="1"/>
    <col min="7629" max="7629" width="10.140625" style="4" customWidth="1"/>
    <col min="7630" max="7630" width="24.7109375" style="4" customWidth="1"/>
    <col min="7631" max="7631" width="16.7109375" style="4" customWidth="1"/>
    <col min="7632" max="7632" width="10.140625" style="4" customWidth="1"/>
    <col min="7633" max="7633" width="24.7109375" style="4" customWidth="1"/>
    <col min="7634" max="7634" width="16.7109375" style="4" customWidth="1"/>
    <col min="7635" max="7635" width="10.140625" style="4" customWidth="1"/>
    <col min="7636" max="7636" width="24.7109375" style="4" customWidth="1"/>
    <col min="7637" max="7637" width="16.7109375" style="4" customWidth="1"/>
    <col min="7638" max="7638" width="10.140625" style="4" customWidth="1"/>
    <col min="7639" max="7639" width="24.7109375" style="4" customWidth="1"/>
    <col min="7640" max="7640" width="16.7109375" style="4" customWidth="1"/>
    <col min="7641" max="7641" width="10.140625" style="4" customWidth="1"/>
    <col min="7642" max="7642" width="24.7109375" style="4" customWidth="1"/>
    <col min="7643" max="7643" width="16.7109375" style="4" customWidth="1"/>
    <col min="7644" max="7644" width="10.140625" style="4" customWidth="1"/>
    <col min="7645" max="7645" width="24.7109375" style="4" customWidth="1"/>
    <col min="7646" max="7646" width="16.7109375" style="4" customWidth="1"/>
    <col min="7647" max="7647" width="10.140625" style="4" customWidth="1"/>
    <col min="7648" max="7648" width="24.7109375" style="4" customWidth="1"/>
    <col min="7649" max="7649" width="16.7109375" style="4" customWidth="1"/>
    <col min="7650" max="7650" width="10.140625" style="4" customWidth="1"/>
    <col min="7651" max="7651" width="24.7109375" style="4" customWidth="1"/>
    <col min="7652" max="7652" width="16.7109375" style="4" customWidth="1"/>
    <col min="7653" max="7653" width="10.140625" style="4" customWidth="1"/>
    <col min="7654" max="7654" width="24.7109375" style="4" customWidth="1"/>
    <col min="7655" max="7655" width="16.7109375" style="4" customWidth="1"/>
    <col min="7656" max="7656" width="10.140625" style="4" customWidth="1"/>
    <col min="7657" max="7657" width="24.7109375" style="4" customWidth="1"/>
    <col min="7658" max="7658" width="16.7109375" style="4" customWidth="1"/>
    <col min="7659" max="7659" width="10.140625" style="4" customWidth="1"/>
    <col min="7660" max="7660" width="24.7109375" style="4" customWidth="1"/>
    <col min="7661" max="7661" width="16.7109375" style="4" customWidth="1"/>
    <col min="7662" max="7662" width="10.140625" style="4" customWidth="1"/>
    <col min="7663" max="7663" width="24.7109375" style="4" customWidth="1"/>
    <col min="7664" max="7664" width="16.7109375" style="4" customWidth="1"/>
    <col min="7665" max="7665" width="10.140625" style="4" customWidth="1"/>
    <col min="7666" max="7666" width="24.7109375" style="4" customWidth="1"/>
    <col min="7667" max="7667" width="16.7109375" style="4" customWidth="1"/>
    <col min="7668" max="7668" width="12.5703125" style="4" customWidth="1"/>
    <col min="7669" max="7669" width="9.85546875" style="4" customWidth="1"/>
    <col min="7670" max="7670" width="10.28515625" style="4" customWidth="1"/>
    <col min="7671" max="7685" width="15.28515625" style="4" customWidth="1"/>
    <col min="7686" max="7686" width="7.28515625" style="4" customWidth="1"/>
    <col min="7687" max="7687" width="6.28515625" style="4" customWidth="1"/>
    <col min="7688" max="7688" width="6.85546875" style="4" customWidth="1"/>
    <col min="7689" max="7689" width="10.28515625" style="4" customWidth="1"/>
    <col min="7690" max="7876" width="10.28515625" style="4"/>
    <col min="7877" max="7877" width="5.85546875" style="4" customWidth="1"/>
    <col min="7878" max="7878" width="8.85546875" style="4" customWidth="1"/>
    <col min="7879" max="7879" width="7.140625" style="4" customWidth="1"/>
    <col min="7880" max="7880" width="100.85546875" style="4" customWidth="1"/>
    <col min="7881" max="7881" width="12" style="4" customWidth="1"/>
    <col min="7882" max="7882" width="18.42578125" style="4" customWidth="1"/>
    <col min="7883" max="7883" width="24.7109375" style="4" customWidth="1"/>
    <col min="7884" max="7884" width="16.7109375" style="4" customWidth="1"/>
    <col min="7885" max="7885" width="10.140625" style="4" customWidth="1"/>
    <col min="7886" max="7886" width="24.7109375" style="4" customWidth="1"/>
    <col min="7887" max="7887" width="16.7109375" style="4" customWidth="1"/>
    <col min="7888" max="7888" width="10.140625" style="4" customWidth="1"/>
    <col min="7889" max="7889" width="24.7109375" style="4" customWidth="1"/>
    <col min="7890" max="7890" width="16.7109375" style="4" customWidth="1"/>
    <col min="7891" max="7891" width="10.140625" style="4" customWidth="1"/>
    <col min="7892" max="7892" width="24.7109375" style="4" customWidth="1"/>
    <col min="7893" max="7893" width="16.7109375" style="4" customWidth="1"/>
    <col min="7894" max="7894" width="10.140625" style="4" customWidth="1"/>
    <col min="7895" max="7895" width="24.7109375" style="4" customWidth="1"/>
    <col min="7896" max="7896" width="16.7109375" style="4" customWidth="1"/>
    <col min="7897" max="7897" width="10.140625" style="4" customWidth="1"/>
    <col min="7898" max="7898" width="24.7109375" style="4" customWidth="1"/>
    <col min="7899" max="7899" width="16.7109375" style="4" customWidth="1"/>
    <col min="7900" max="7900" width="10.140625" style="4" customWidth="1"/>
    <col min="7901" max="7901" width="24.7109375" style="4" customWidth="1"/>
    <col min="7902" max="7902" width="16.7109375" style="4" customWidth="1"/>
    <col min="7903" max="7903" width="10.140625" style="4" customWidth="1"/>
    <col min="7904" max="7904" width="24.7109375" style="4" customWidth="1"/>
    <col min="7905" max="7905" width="16.7109375" style="4" customWidth="1"/>
    <col min="7906" max="7906" width="10.140625" style="4" customWidth="1"/>
    <col min="7907" max="7907" width="24.7109375" style="4" customWidth="1"/>
    <col min="7908" max="7908" width="16.7109375" style="4" customWidth="1"/>
    <col min="7909" max="7909" width="10.140625" style="4" customWidth="1"/>
    <col min="7910" max="7910" width="24.7109375" style="4" customWidth="1"/>
    <col min="7911" max="7911" width="16.7109375" style="4" customWidth="1"/>
    <col min="7912" max="7912" width="10.140625" style="4" customWidth="1"/>
    <col min="7913" max="7913" width="24.7109375" style="4" customWidth="1"/>
    <col min="7914" max="7914" width="16.7109375" style="4" customWidth="1"/>
    <col min="7915" max="7915" width="10.140625" style="4" customWidth="1"/>
    <col min="7916" max="7916" width="24.7109375" style="4" customWidth="1"/>
    <col min="7917" max="7917" width="16.7109375" style="4" customWidth="1"/>
    <col min="7918" max="7918" width="10.140625" style="4" customWidth="1"/>
    <col min="7919" max="7919" width="24.7109375" style="4" customWidth="1"/>
    <col min="7920" max="7920" width="16.7109375" style="4" customWidth="1"/>
    <col min="7921" max="7921" width="10.140625" style="4" customWidth="1"/>
    <col min="7922" max="7922" width="24.7109375" style="4" customWidth="1"/>
    <col min="7923" max="7923" width="16.7109375" style="4" customWidth="1"/>
    <col min="7924" max="7924" width="12.5703125" style="4" customWidth="1"/>
    <col min="7925" max="7925" width="9.85546875" style="4" customWidth="1"/>
    <col min="7926" max="7926" width="10.28515625" style="4" customWidth="1"/>
    <col min="7927" max="7941" width="15.28515625" style="4" customWidth="1"/>
    <col min="7942" max="7942" width="7.28515625" style="4" customWidth="1"/>
    <col min="7943" max="7943" width="6.28515625" style="4" customWidth="1"/>
    <col min="7944" max="7944" width="6.85546875" style="4" customWidth="1"/>
    <col min="7945" max="7945" width="10.28515625" style="4" customWidth="1"/>
    <col min="7946" max="8132" width="10.28515625" style="4"/>
    <col min="8133" max="8133" width="5.85546875" style="4" customWidth="1"/>
    <col min="8134" max="8134" width="8.85546875" style="4" customWidth="1"/>
    <col min="8135" max="8135" width="7.140625" style="4" customWidth="1"/>
    <col min="8136" max="8136" width="100.85546875" style="4" customWidth="1"/>
    <col min="8137" max="8137" width="12" style="4" customWidth="1"/>
    <col min="8138" max="8138" width="18.42578125" style="4" customWidth="1"/>
    <col min="8139" max="8139" width="24.7109375" style="4" customWidth="1"/>
    <col min="8140" max="8140" width="16.7109375" style="4" customWidth="1"/>
    <col min="8141" max="8141" width="10.140625" style="4" customWidth="1"/>
    <col min="8142" max="8142" width="24.7109375" style="4" customWidth="1"/>
    <col min="8143" max="8143" width="16.7109375" style="4" customWidth="1"/>
    <col min="8144" max="8144" width="10.140625" style="4" customWidth="1"/>
    <col min="8145" max="8145" width="24.7109375" style="4" customWidth="1"/>
    <col min="8146" max="8146" width="16.7109375" style="4" customWidth="1"/>
    <col min="8147" max="8147" width="10.140625" style="4" customWidth="1"/>
    <col min="8148" max="8148" width="24.7109375" style="4" customWidth="1"/>
    <col min="8149" max="8149" width="16.7109375" style="4" customWidth="1"/>
    <col min="8150" max="8150" width="10.140625" style="4" customWidth="1"/>
    <col min="8151" max="8151" width="24.7109375" style="4" customWidth="1"/>
    <col min="8152" max="8152" width="16.7109375" style="4" customWidth="1"/>
    <col min="8153" max="8153" width="10.140625" style="4" customWidth="1"/>
    <col min="8154" max="8154" width="24.7109375" style="4" customWidth="1"/>
    <col min="8155" max="8155" width="16.7109375" style="4" customWidth="1"/>
    <col min="8156" max="8156" width="10.140625" style="4" customWidth="1"/>
    <col min="8157" max="8157" width="24.7109375" style="4" customWidth="1"/>
    <col min="8158" max="8158" width="16.7109375" style="4" customWidth="1"/>
    <col min="8159" max="8159" width="10.140625" style="4" customWidth="1"/>
    <col min="8160" max="8160" width="24.7109375" style="4" customWidth="1"/>
    <col min="8161" max="8161" width="16.7109375" style="4" customWidth="1"/>
    <col min="8162" max="8162" width="10.140625" style="4" customWidth="1"/>
    <col min="8163" max="8163" width="24.7109375" style="4" customWidth="1"/>
    <col min="8164" max="8164" width="16.7109375" style="4" customWidth="1"/>
    <col min="8165" max="8165" width="10.140625" style="4" customWidth="1"/>
    <col min="8166" max="8166" width="24.7109375" style="4" customWidth="1"/>
    <col min="8167" max="8167" width="16.7109375" style="4" customWidth="1"/>
    <col min="8168" max="8168" width="10.140625" style="4" customWidth="1"/>
    <col min="8169" max="8169" width="24.7109375" style="4" customWidth="1"/>
    <col min="8170" max="8170" width="16.7109375" style="4" customWidth="1"/>
    <col min="8171" max="8171" width="10.140625" style="4" customWidth="1"/>
    <col min="8172" max="8172" width="24.7109375" style="4" customWidth="1"/>
    <col min="8173" max="8173" width="16.7109375" style="4" customWidth="1"/>
    <col min="8174" max="8174" width="10.140625" style="4" customWidth="1"/>
    <col min="8175" max="8175" width="24.7109375" style="4" customWidth="1"/>
    <col min="8176" max="8176" width="16.7109375" style="4" customWidth="1"/>
    <col min="8177" max="8177" width="10.140625" style="4" customWidth="1"/>
    <col min="8178" max="8178" width="24.7109375" style="4" customWidth="1"/>
    <col min="8179" max="8179" width="16.7109375" style="4" customWidth="1"/>
    <col min="8180" max="8180" width="12.5703125" style="4" customWidth="1"/>
    <col min="8181" max="8181" width="9.85546875" style="4" customWidth="1"/>
    <col min="8182" max="8182" width="10.28515625" style="4" customWidth="1"/>
    <col min="8183" max="8197" width="15.28515625" style="4" customWidth="1"/>
    <col min="8198" max="8198" width="7.28515625" style="4" customWidth="1"/>
    <col min="8199" max="8199" width="6.28515625" style="4" customWidth="1"/>
    <col min="8200" max="8200" width="6.85546875" style="4" customWidth="1"/>
    <col min="8201" max="8201" width="10.28515625" style="4" customWidth="1"/>
    <col min="8202" max="8388" width="10.28515625" style="4"/>
    <col min="8389" max="8389" width="5.85546875" style="4" customWidth="1"/>
    <col min="8390" max="8390" width="8.85546875" style="4" customWidth="1"/>
    <col min="8391" max="8391" width="7.140625" style="4" customWidth="1"/>
    <col min="8392" max="8392" width="100.85546875" style="4" customWidth="1"/>
    <col min="8393" max="8393" width="12" style="4" customWidth="1"/>
    <col min="8394" max="8394" width="18.42578125" style="4" customWidth="1"/>
    <col min="8395" max="8395" width="24.7109375" style="4" customWidth="1"/>
    <col min="8396" max="8396" width="16.7109375" style="4" customWidth="1"/>
    <col min="8397" max="8397" width="10.140625" style="4" customWidth="1"/>
    <col min="8398" max="8398" width="24.7109375" style="4" customWidth="1"/>
    <col min="8399" max="8399" width="16.7109375" style="4" customWidth="1"/>
    <col min="8400" max="8400" width="10.140625" style="4" customWidth="1"/>
    <col min="8401" max="8401" width="24.7109375" style="4" customWidth="1"/>
    <col min="8402" max="8402" width="16.7109375" style="4" customWidth="1"/>
    <col min="8403" max="8403" width="10.140625" style="4" customWidth="1"/>
    <col min="8404" max="8404" width="24.7109375" style="4" customWidth="1"/>
    <col min="8405" max="8405" width="16.7109375" style="4" customWidth="1"/>
    <col min="8406" max="8406" width="10.140625" style="4" customWidth="1"/>
    <col min="8407" max="8407" width="24.7109375" style="4" customWidth="1"/>
    <col min="8408" max="8408" width="16.7109375" style="4" customWidth="1"/>
    <col min="8409" max="8409" width="10.140625" style="4" customWidth="1"/>
    <col min="8410" max="8410" width="24.7109375" style="4" customWidth="1"/>
    <col min="8411" max="8411" width="16.7109375" style="4" customWidth="1"/>
    <col min="8412" max="8412" width="10.140625" style="4" customWidth="1"/>
    <col min="8413" max="8413" width="24.7109375" style="4" customWidth="1"/>
    <col min="8414" max="8414" width="16.7109375" style="4" customWidth="1"/>
    <col min="8415" max="8415" width="10.140625" style="4" customWidth="1"/>
    <col min="8416" max="8416" width="24.7109375" style="4" customWidth="1"/>
    <col min="8417" max="8417" width="16.7109375" style="4" customWidth="1"/>
    <col min="8418" max="8418" width="10.140625" style="4" customWidth="1"/>
    <col min="8419" max="8419" width="24.7109375" style="4" customWidth="1"/>
    <col min="8420" max="8420" width="16.7109375" style="4" customWidth="1"/>
    <col min="8421" max="8421" width="10.140625" style="4" customWidth="1"/>
    <col min="8422" max="8422" width="24.7109375" style="4" customWidth="1"/>
    <col min="8423" max="8423" width="16.7109375" style="4" customWidth="1"/>
    <col min="8424" max="8424" width="10.140625" style="4" customWidth="1"/>
    <col min="8425" max="8425" width="24.7109375" style="4" customWidth="1"/>
    <col min="8426" max="8426" width="16.7109375" style="4" customWidth="1"/>
    <col min="8427" max="8427" width="10.140625" style="4" customWidth="1"/>
    <col min="8428" max="8428" width="24.7109375" style="4" customWidth="1"/>
    <col min="8429" max="8429" width="16.7109375" style="4" customWidth="1"/>
    <col min="8430" max="8430" width="10.140625" style="4" customWidth="1"/>
    <col min="8431" max="8431" width="24.7109375" style="4" customWidth="1"/>
    <col min="8432" max="8432" width="16.7109375" style="4" customWidth="1"/>
    <col min="8433" max="8433" width="10.140625" style="4" customWidth="1"/>
    <col min="8434" max="8434" width="24.7109375" style="4" customWidth="1"/>
    <col min="8435" max="8435" width="16.7109375" style="4" customWidth="1"/>
    <col min="8436" max="8436" width="12.5703125" style="4" customWidth="1"/>
    <col min="8437" max="8437" width="9.85546875" style="4" customWidth="1"/>
    <col min="8438" max="8438" width="10.28515625" style="4" customWidth="1"/>
    <col min="8439" max="8453" width="15.28515625" style="4" customWidth="1"/>
    <col min="8454" max="8454" width="7.28515625" style="4" customWidth="1"/>
    <col min="8455" max="8455" width="6.28515625" style="4" customWidth="1"/>
    <col min="8456" max="8456" width="6.85546875" style="4" customWidth="1"/>
    <col min="8457" max="8457" width="10.28515625" style="4" customWidth="1"/>
    <col min="8458" max="8644" width="10.28515625" style="4"/>
    <col min="8645" max="8645" width="5.85546875" style="4" customWidth="1"/>
    <col min="8646" max="8646" width="8.85546875" style="4" customWidth="1"/>
    <col min="8647" max="8647" width="7.140625" style="4" customWidth="1"/>
    <col min="8648" max="8648" width="100.85546875" style="4" customWidth="1"/>
    <col min="8649" max="8649" width="12" style="4" customWidth="1"/>
    <col min="8650" max="8650" width="18.42578125" style="4" customWidth="1"/>
    <col min="8651" max="8651" width="24.7109375" style="4" customWidth="1"/>
    <col min="8652" max="8652" width="16.7109375" style="4" customWidth="1"/>
    <col min="8653" max="8653" width="10.140625" style="4" customWidth="1"/>
    <col min="8654" max="8654" width="24.7109375" style="4" customWidth="1"/>
    <col min="8655" max="8655" width="16.7109375" style="4" customWidth="1"/>
    <col min="8656" max="8656" width="10.140625" style="4" customWidth="1"/>
    <col min="8657" max="8657" width="24.7109375" style="4" customWidth="1"/>
    <col min="8658" max="8658" width="16.7109375" style="4" customWidth="1"/>
    <col min="8659" max="8659" width="10.140625" style="4" customWidth="1"/>
    <col min="8660" max="8660" width="24.7109375" style="4" customWidth="1"/>
    <col min="8661" max="8661" width="16.7109375" style="4" customWidth="1"/>
    <col min="8662" max="8662" width="10.140625" style="4" customWidth="1"/>
    <col min="8663" max="8663" width="24.7109375" style="4" customWidth="1"/>
    <col min="8664" max="8664" width="16.7109375" style="4" customWidth="1"/>
    <col min="8665" max="8665" width="10.140625" style="4" customWidth="1"/>
    <col min="8666" max="8666" width="24.7109375" style="4" customWidth="1"/>
    <col min="8667" max="8667" width="16.7109375" style="4" customWidth="1"/>
    <col min="8668" max="8668" width="10.140625" style="4" customWidth="1"/>
    <col min="8669" max="8669" width="24.7109375" style="4" customWidth="1"/>
    <col min="8670" max="8670" width="16.7109375" style="4" customWidth="1"/>
    <col min="8671" max="8671" width="10.140625" style="4" customWidth="1"/>
    <col min="8672" max="8672" width="24.7109375" style="4" customWidth="1"/>
    <col min="8673" max="8673" width="16.7109375" style="4" customWidth="1"/>
    <col min="8674" max="8674" width="10.140625" style="4" customWidth="1"/>
    <col min="8675" max="8675" width="24.7109375" style="4" customWidth="1"/>
    <col min="8676" max="8676" width="16.7109375" style="4" customWidth="1"/>
    <col min="8677" max="8677" width="10.140625" style="4" customWidth="1"/>
    <col min="8678" max="8678" width="24.7109375" style="4" customWidth="1"/>
    <col min="8679" max="8679" width="16.7109375" style="4" customWidth="1"/>
    <col min="8680" max="8680" width="10.140625" style="4" customWidth="1"/>
    <col min="8681" max="8681" width="24.7109375" style="4" customWidth="1"/>
    <col min="8682" max="8682" width="16.7109375" style="4" customWidth="1"/>
    <col min="8683" max="8683" width="10.140625" style="4" customWidth="1"/>
    <col min="8684" max="8684" width="24.7109375" style="4" customWidth="1"/>
    <col min="8685" max="8685" width="16.7109375" style="4" customWidth="1"/>
    <col min="8686" max="8686" width="10.140625" style="4" customWidth="1"/>
    <col min="8687" max="8687" width="24.7109375" style="4" customWidth="1"/>
    <col min="8688" max="8688" width="16.7109375" style="4" customWidth="1"/>
    <col min="8689" max="8689" width="10.140625" style="4" customWidth="1"/>
    <col min="8690" max="8690" width="24.7109375" style="4" customWidth="1"/>
    <col min="8691" max="8691" width="16.7109375" style="4" customWidth="1"/>
    <col min="8692" max="8692" width="12.5703125" style="4" customWidth="1"/>
    <col min="8693" max="8693" width="9.85546875" style="4" customWidth="1"/>
    <col min="8694" max="8694" width="10.28515625" style="4" customWidth="1"/>
    <col min="8695" max="8709" width="15.28515625" style="4" customWidth="1"/>
    <col min="8710" max="8710" width="7.28515625" style="4" customWidth="1"/>
    <col min="8711" max="8711" width="6.28515625" style="4" customWidth="1"/>
    <col min="8712" max="8712" width="6.85546875" style="4" customWidth="1"/>
    <col min="8713" max="8713" width="10.28515625" style="4" customWidth="1"/>
    <col min="8714" max="8900" width="10.28515625" style="4"/>
    <col min="8901" max="8901" width="5.85546875" style="4" customWidth="1"/>
    <col min="8902" max="8902" width="8.85546875" style="4" customWidth="1"/>
    <col min="8903" max="8903" width="7.140625" style="4" customWidth="1"/>
    <col min="8904" max="8904" width="100.85546875" style="4" customWidth="1"/>
    <col min="8905" max="8905" width="12" style="4" customWidth="1"/>
    <col min="8906" max="8906" width="18.42578125" style="4" customWidth="1"/>
    <col min="8907" max="8907" width="24.7109375" style="4" customWidth="1"/>
    <col min="8908" max="8908" width="16.7109375" style="4" customWidth="1"/>
    <col min="8909" max="8909" width="10.140625" style="4" customWidth="1"/>
    <col min="8910" max="8910" width="24.7109375" style="4" customWidth="1"/>
    <col min="8911" max="8911" width="16.7109375" style="4" customWidth="1"/>
    <col min="8912" max="8912" width="10.140625" style="4" customWidth="1"/>
    <col min="8913" max="8913" width="24.7109375" style="4" customWidth="1"/>
    <col min="8914" max="8914" width="16.7109375" style="4" customWidth="1"/>
    <col min="8915" max="8915" width="10.140625" style="4" customWidth="1"/>
    <col min="8916" max="8916" width="24.7109375" style="4" customWidth="1"/>
    <col min="8917" max="8917" width="16.7109375" style="4" customWidth="1"/>
    <col min="8918" max="8918" width="10.140625" style="4" customWidth="1"/>
    <col min="8919" max="8919" width="24.7109375" style="4" customWidth="1"/>
    <col min="8920" max="8920" width="16.7109375" style="4" customWidth="1"/>
    <col min="8921" max="8921" width="10.140625" style="4" customWidth="1"/>
    <col min="8922" max="8922" width="24.7109375" style="4" customWidth="1"/>
    <col min="8923" max="8923" width="16.7109375" style="4" customWidth="1"/>
    <col min="8924" max="8924" width="10.140625" style="4" customWidth="1"/>
    <col min="8925" max="8925" width="24.7109375" style="4" customWidth="1"/>
    <col min="8926" max="8926" width="16.7109375" style="4" customWidth="1"/>
    <col min="8927" max="8927" width="10.140625" style="4" customWidth="1"/>
    <col min="8928" max="8928" width="24.7109375" style="4" customWidth="1"/>
    <col min="8929" max="8929" width="16.7109375" style="4" customWidth="1"/>
    <col min="8930" max="8930" width="10.140625" style="4" customWidth="1"/>
    <col min="8931" max="8931" width="24.7109375" style="4" customWidth="1"/>
    <col min="8932" max="8932" width="16.7109375" style="4" customWidth="1"/>
    <col min="8933" max="8933" width="10.140625" style="4" customWidth="1"/>
    <col min="8934" max="8934" width="24.7109375" style="4" customWidth="1"/>
    <col min="8935" max="8935" width="16.7109375" style="4" customWidth="1"/>
    <col min="8936" max="8936" width="10.140625" style="4" customWidth="1"/>
    <col min="8937" max="8937" width="24.7109375" style="4" customWidth="1"/>
    <col min="8938" max="8938" width="16.7109375" style="4" customWidth="1"/>
    <col min="8939" max="8939" width="10.140625" style="4" customWidth="1"/>
    <col min="8940" max="8940" width="24.7109375" style="4" customWidth="1"/>
    <col min="8941" max="8941" width="16.7109375" style="4" customWidth="1"/>
    <col min="8942" max="8942" width="10.140625" style="4" customWidth="1"/>
    <col min="8943" max="8943" width="24.7109375" style="4" customWidth="1"/>
    <col min="8944" max="8944" width="16.7109375" style="4" customWidth="1"/>
    <col min="8945" max="8945" width="10.140625" style="4" customWidth="1"/>
    <col min="8946" max="8946" width="24.7109375" style="4" customWidth="1"/>
    <col min="8947" max="8947" width="16.7109375" style="4" customWidth="1"/>
    <col min="8948" max="8948" width="12.5703125" style="4" customWidth="1"/>
    <col min="8949" max="8949" width="9.85546875" style="4" customWidth="1"/>
    <col min="8950" max="8950" width="10.28515625" style="4" customWidth="1"/>
    <col min="8951" max="8965" width="15.28515625" style="4" customWidth="1"/>
    <col min="8966" max="8966" width="7.28515625" style="4" customWidth="1"/>
    <col min="8967" max="8967" width="6.28515625" style="4" customWidth="1"/>
    <col min="8968" max="8968" width="6.85546875" style="4" customWidth="1"/>
    <col min="8969" max="8969" width="10.28515625" style="4" customWidth="1"/>
    <col min="8970" max="9156" width="10.28515625" style="4"/>
    <col min="9157" max="9157" width="5.85546875" style="4" customWidth="1"/>
    <col min="9158" max="9158" width="8.85546875" style="4" customWidth="1"/>
    <col min="9159" max="9159" width="7.140625" style="4" customWidth="1"/>
    <col min="9160" max="9160" width="100.85546875" style="4" customWidth="1"/>
    <col min="9161" max="9161" width="12" style="4" customWidth="1"/>
    <col min="9162" max="9162" width="18.42578125" style="4" customWidth="1"/>
    <col min="9163" max="9163" width="24.7109375" style="4" customWidth="1"/>
    <col min="9164" max="9164" width="16.7109375" style="4" customWidth="1"/>
    <col min="9165" max="9165" width="10.140625" style="4" customWidth="1"/>
    <col min="9166" max="9166" width="24.7109375" style="4" customWidth="1"/>
    <col min="9167" max="9167" width="16.7109375" style="4" customWidth="1"/>
    <col min="9168" max="9168" width="10.140625" style="4" customWidth="1"/>
    <col min="9169" max="9169" width="24.7109375" style="4" customWidth="1"/>
    <col min="9170" max="9170" width="16.7109375" style="4" customWidth="1"/>
    <col min="9171" max="9171" width="10.140625" style="4" customWidth="1"/>
    <col min="9172" max="9172" width="24.7109375" style="4" customWidth="1"/>
    <col min="9173" max="9173" width="16.7109375" style="4" customWidth="1"/>
    <col min="9174" max="9174" width="10.140625" style="4" customWidth="1"/>
    <col min="9175" max="9175" width="24.7109375" style="4" customWidth="1"/>
    <col min="9176" max="9176" width="16.7109375" style="4" customWidth="1"/>
    <col min="9177" max="9177" width="10.140625" style="4" customWidth="1"/>
    <col min="9178" max="9178" width="24.7109375" style="4" customWidth="1"/>
    <col min="9179" max="9179" width="16.7109375" style="4" customWidth="1"/>
    <col min="9180" max="9180" width="10.140625" style="4" customWidth="1"/>
    <col min="9181" max="9181" width="24.7109375" style="4" customWidth="1"/>
    <col min="9182" max="9182" width="16.7109375" style="4" customWidth="1"/>
    <col min="9183" max="9183" width="10.140625" style="4" customWidth="1"/>
    <col min="9184" max="9184" width="24.7109375" style="4" customWidth="1"/>
    <col min="9185" max="9185" width="16.7109375" style="4" customWidth="1"/>
    <col min="9186" max="9186" width="10.140625" style="4" customWidth="1"/>
    <col min="9187" max="9187" width="24.7109375" style="4" customWidth="1"/>
    <col min="9188" max="9188" width="16.7109375" style="4" customWidth="1"/>
    <col min="9189" max="9189" width="10.140625" style="4" customWidth="1"/>
    <col min="9190" max="9190" width="24.7109375" style="4" customWidth="1"/>
    <col min="9191" max="9191" width="16.7109375" style="4" customWidth="1"/>
    <col min="9192" max="9192" width="10.140625" style="4" customWidth="1"/>
    <col min="9193" max="9193" width="24.7109375" style="4" customWidth="1"/>
    <col min="9194" max="9194" width="16.7109375" style="4" customWidth="1"/>
    <col min="9195" max="9195" width="10.140625" style="4" customWidth="1"/>
    <col min="9196" max="9196" width="24.7109375" style="4" customWidth="1"/>
    <col min="9197" max="9197" width="16.7109375" style="4" customWidth="1"/>
    <col min="9198" max="9198" width="10.140625" style="4" customWidth="1"/>
    <col min="9199" max="9199" width="24.7109375" style="4" customWidth="1"/>
    <col min="9200" max="9200" width="16.7109375" style="4" customWidth="1"/>
    <col min="9201" max="9201" width="10.140625" style="4" customWidth="1"/>
    <col min="9202" max="9202" width="24.7109375" style="4" customWidth="1"/>
    <col min="9203" max="9203" width="16.7109375" style="4" customWidth="1"/>
    <col min="9204" max="9204" width="12.5703125" style="4" customWidth="1"/>
    <col min="9205" max="9205" width="9.85546875" style="4" customWidth="1"/>
    <col min="9206" max="9206" width="10.28515625" style="4" customWidth="1"/>
    <col min="9207" max="9221" width="15.28515625" style="4" customWidth="1"/>
    <col min="9222" max="9222" width="7.28515625" style="4" customWidth="1"/>
    <col min="9223" max="9223" width="6.28515625" style="4" customWidth="1"/>
    <col min="9224" max="9224" width="6.85546875" style="4" customWidth="1"/>
    <col min="9225" max="9225" width="10.28515625" style="4" customWidth="1"/>
    <col min="9226" max="9412" width="10.28515625" style="4"/>
    <col min="9413" max="9413" width="5.85546875" style="4" customWidth="1"/>
    <col min="9414" max="9414" width="8.85546875" style="4" customWidth="1"/>
    <col min="9415" max="9415" width="7.140625" style="4" customWidth="1"/>
    <col min="9416" max="9416" width="100.85546875" style="4" customWidth="1"/>
    <col min="9417" max="9417" width="12" style="4" customWidth="1"/>
    <col min="9418" max="9418" width="18.42578125" style="4" customWidth="1"/>
    <col min="9419" max="9419" width="24.7109375" style="4" customWidth="1"/>
    <col min="9420" max="9420" width="16.7109375" style="4" customWidth="1"/>
    <col min="9421" max="9421" width="10.140625" style="4" customWidth="1"/>
    <col min="9422" max="9422" width="24.7109375" style="4" customWidth="1"/>
    <col min="9423" max="9423" width="16.7109375" style="4" customWidth="1"/>
    <col min="9424" max="9424" width="10.140625" style="4" customWidth="1"/>
    <col min="9425" max="9425" width="24.7109375" style="4" customWidth="1"/>
    <col min="9426" max="9426" width="16.7109375" style="4" customWidth="1"/>
    <col min="9427" max="9427" width="10.140625" style="4" customWidth="1"/>
    <col min="9428" max="9428" width="24.7109375" style="4" customWidth="1"/>
    <col min="9429" max="9429" width="16.7109375" style="4" customWidth="1"/>
    <col min="9430" max="9430" width="10.140625" style="4" customWidth="1"/>
    <col min="9431" max="9431" width="24.7109375" style="4" customWidth="1"/>
    <col min="9432" max="9432" width="16.7109375" style="4" customWidth="1"/>
    <col min="9433" max="9433" width="10.140625" style="4" customWidth="1"/>
    <col min="9434" max="9434" width="24.7109375" style="4" customWidth="1"/>
    <col min="9435" max="9435" width="16.7109375" style="4" customWidth="1"/>
    <col min="9436" max="9436" width="10.140625" style="4" customWidth="1"/>
    <col min="9437" max="9437" width="24.7109375" style="4" customWidth="1"/>
    <col min="9438" max="9438" width="16.7109375" style="4" customWidth="1"/>
    <col min="9439" max="9439" width="10.140625" style="4" customWidth="1"/>
    <col min="9440" max="9440" width="24.7109375" style="4" customWidth="1"/>
    <col min="9441" max="9441" width="16.7109375" style="4" customWidth="1"/>
    <col min="9442" max="9442" width="10.140625" style="4" customWidth="1"/>
    <col min="9443" max="9443" width="24.7109375" style="4" customWidth="1"/>
    <col min="9444" max="9444" width="16.7109375" style="4" customWidth="1"/>
    <col min="9445" max="9445" width="10.140625" style="4" customWidth="1"/>
    <col min="9446" max="9446" width="24.7109375" style="4" customWidth="1"/>
    <col min="9447" max="9447" width="16.7109375" style="4" customWidth="1"/>
    <col min="9448" max="9448" width="10.140625" style="4" customWidth="1"/>
    <col min="9449" max="9449" width="24.7109375" style="4" customWidth="1"/>
    <col min="9450" max="9450" width="16.7109375" style="4" customWidth="1"/>
    <col min="9451" max="9451" width="10.140625" style="4" customWidth="1"/>
    <col min="9452" max="9452" width="24.7109375" style="4" customWidth="1"/>
    <col min="9453" max="9453" width="16.7109375" style="4" customWidth="1"/>
    <col min="9454" max="9454" width="10.140625" style="4" customWidth="1"/>
    <col min="9455" max="9455" width="24.7109375" style="4" customWidth="1"/>
    <col min="9456" max="9456" width="16.7109375" style="4" customWidth="1"/>
    <col min="9457" max="9457" width="10.140625" style="4" customWidth="1"/>
    <col min="9458" max="9458" width="24.7109375" style="4" customWidth="1"/>
    <col min="9459" max="9459" width="16.7109375" style="4" customWidth="1"/>
    <col min="9460" max="9460" width="12.5703125" style="4" customWidth="1"/>
    <col min="9461" max="9461" width="9.85546875" style="4" customWidth="1"/>
    <col min="9462" max="9462" width="10.28515625" style="4" customWidth="1"/>
    <col min="9463" max="9477" width="15.28515625" style="4" customWidth="1"/>
    <col min="9478" max="9478" width="7.28515625" style="4" customWidth="1"/>
    <col min="9479" max="9479" width="6.28515625" style="4" customWidth="1"/>
    <col min="9480" max="9480" width="6.85546875" style="4" customWidth="1"/>
    <col min="9481" max="9481" width="10.28515625" style="4" customWidth="1"/>
    <col min="9482" max="9668" width="10.28515625" style="4"/>
    <col min="9669" max="9669" width="5.85546875" style="4" customWidth="1"/>
    <col min="9670" max="9670" width="8.85546875" style="4" customWidth="1"/>
    <col min="9671" max="9671" width="7.140625" style="4" customWidth="1"/>
    <col min="9672" max="9672" width="100.85546875" style="4" customWidth="1"/>
    <col min="9673" max="9673" width="12" style="4" customWidth="1"/>
    <col min="9674" max="9674" width="18.42578125" style="4" customWidth="1"/>
    <col min="9675" max="9675" width="24.7109375" style="4" customWidth="1"/>
    <col min="9676" max="9676" width="16.7109375" style="4" customWidth="1"/>
    <col min="9677" max="9677" width="10.140625" style="4" customWidth="1"/>
    <col min="9678" max="9678" width="24.7109375" style="4" customWidth="1"/>
    <col min="9679" max="9679" width="16.7109375" style="4" customWidth="1"/>
    <col min="9680" max="9680" width="10.140625" style="4" customWidth="1"/>
    <col min="9681" max="9681" width="24.7109375" style="4" customWidth="1"/>
    <col min="9682" max="9682" width="16.7109375" style="4" customWidth="1"/>
    <col min="9683" max="9683" width="10.140625" style="4" customWidth="1"/>
    <col min="9684" max="9684" width="24.7109375" style="4" customWidth="1"/>
    <col min="9685" max="9685" width="16.7109375" style="4" customWidth="1"/>
    <col min="9686" max="9686" width="10.140625" style="4" customWidth="1"/>
    <col min="9687" max="9687" width="24.7109375" style="4" customWidth="1"/>
    <col min="9688" max="9688" width="16.7109375" style="4" customWidth="1"/>
    <col min="9689" max="9689" width="10.140625" style="4" customWidth="1"/>
    <col min="9690" max="9690" width="24.7109375" style="4" customWidth="1"/>
    <col min="9691" max="9691" width="16.7109375" style="4" customWidth="1"/>
    <col min="9692" max="9692" width="10.140625" style="4" customWidth="1"/>
    <col min="9693" max="9693" width="24.7109375" style="4" customWidth="1"/>
    <col min="9694" max="9694" width="16.7109375" style="4" customWidth="1"/>
    <col min="9695" max="9695" width="10.140625" style="4" customWidth="1"/>
    <col min="9696" max="9696" width="24.7109375" style="4" customWidth="1"/>
    <col min="9697" max="9697" width="16.7109375" style="4" customWidth="1"/>
    <col min="9698" max="9698" width="10.140625" style="4" customWidth="1"/>
    <col min="9699" max="9699" width="24.7109375" style="4" customWidth="1"/>
    <col min="9700" max="9700" width="16.7109375" style="4" customWidth="1"/>
    <col min="9701" max="9701" width="10.140625" style="4" customWidth="1"/>
    <col min="9702" max="9702" width="24.7109375" style="4" customWidth="1"/>
    <col min="9703" max="9703" width="16.7109375" style="4" customWidth="1"/>
    <col min="9704" max="9704" width="10.140625" style="4" customWidth="1"/>
    <col min="9705" max="9705" width="24.7109375" style="4" customWidth="1"/>
    <col min="9706" max="9706" width="16.7109375" style="4" customWidth="1"/>
    <col min="9707" max="9707" width="10.140625" style="4" customWidth="1"/>
    <col min="9708" max="9708" width="24.7109375" style="4" customWidth="1"/>
    <col min="9709" max="9709" width="16.7109375" style="4" customWidth="1"/>
    <col min="9710" max="9710" width="10.140625" style="4" customWidth="1"/>
    <col min="9711" max="9711" width="24.7109375" style="4" customWidth="1"/>
    <col min="9712" max="9712" width="16.7109375" style="4" customWidth="1"/>
    <col min="9713" max="9713" width="10.140625" style="4" customWidth="1"/>
    <col min="9714" max="9714" width="24.7109375" style="4" customWidth="1"/>
    <col min="9715" max="9715" width="16.7109375" style="4" customWidth="1"/>
    <col min="9716" max="9716" width="12.5703125" style="4" customWidth="1"/>
    <col min="9717" max="9717" width="9.85546875" style="4" customWidth="1"/>
    <col min="9718" max="9718" width="10.28515625" style="4" customWidth="1"/>
    <col min="9719" max="9733" width="15.28515625" style="4" customWidth="1"/>
    <col min="9734" max="9734" width="7.28515625" style="4" customWidth="1"/>
    <col min="9735" max="9735" width="6.28515625" style="4" customWidth="1"/>
    <col min="9736" max="9736" width="6.85546875" style="4" customWidth="1"/>
    <col min="9737" max="9737" width="10.28515625" style="4" customWidth="1"/>
    <col min="9738" max="9924" width="10.28515625" style="4"/>
    <col min="9925" max="9925" width="5.85546875" style="4" customWidth="1"/>
    <col min="9926" max="9926" width="8.85546875" style="4" customWidth="1"/>
    <col min="9927" max="9927" width="7.140625" style="4" customWidth="1"/>
    <col min="9928" max="9928" width="100.85546875" style="4" customWidth="1"/>
    <col min="9929" max="9929" width="12" style="4" customWidth="1"/>
    <col min="9930" max="9930" width="18.42578125" style="4" customWidth="1"/>
    <col min="9931" max="9931" width="24.7109375" style="4" customWidth="1"/>
    <col min="9932" max="9932" width="16.7109375" style="4" customWidth="1"/>
    <col min="9933" max="9933" width="10.140625" style="4" customWidth="1"/>
    <col min="9934" max="9934" width="24.7109375" style="4" customWidth="1"/>
    <col min="9935" max="9935" width="16.7109375" style="4" customWidth="1"/>
    <col min="9936" max="9936" width="10.140625" style="4" customWidth="1"/>
    <col min="9937" max="9937" width="24.7109375" style="4" customWidth="1"/>
    <col min="9938" max="9938" width="16.7109375" style="4" customWidth="1"/>
    <col min="9939" max="9939" width="10.140625" style="4" customWidth="1"/>
    <col min="9940" max="9940" width="24.7109375" style="4" customWidth="1"/>
    <col min="9941" max="9941" width="16.7109375" style="4" customWidth="1"/>
    <col min="9942" max="9942" width="10.140625" style="4" customWidth="1"/>
    <col min="9943" max="9943" width="24.7109375" style="4" customWidth="1"/>
    <col min="9944" max="9944" width="16.7109375" style="4" customWidth="1"/>
    <col min="9945" max="9945" width="10.140625" style="4" customWidth="1"/>
    <col min="9946" max="9946" width="24.7109375" style="4" customWidth="1"/>
    <col min="9947" max="9947" width="16.7109375" style="4" customWidth="1"/>
    <col min="9948" max="9948" width="10.140625" style="4" customWidth="1"/>
    <col min="9949" max="9949" width="24.7109375" style="4" customWidth="1"/>
    <col min="9950" max="9950" width="16.7109375" style="4" customWidth="1"/>
    <col min="9951" max="9951" width="10.140625" style="4" customWidth="1"/>
    <col min="9952" max="9952" width="24.7109375" style="4" customWidth="1"/>
    <col min="9953" max="9953" width="16.7109375" style="4" customWidth="1"/>
    <col min="9954" max="9954" width="10.140625" style="4" customWidth="1"/>
    <col min="9955" max="9955" width="24.7109375" style="4" customWidth="1"/>
    <col min="9956" max="9956" width="16.7109375" style="4" customWidth="1"/>
    <col min="9957" max="9957" width="10.140625" style="4" customWidth="1"/>
    <col min="9958" max="9958" width="24.7109375" style="4" customWidth="1"/>
    <col min="9959" max="9959" width="16.7109375" style="4" customWidth="1"/>
    <col min="9960" max="9960" width="10.140625" style="4" customWidth="1"/>
    <col min="9961" max="9961" width="24.7109375" style="4" customWidth="1"/>
    <col min="9962" max="9962" width="16.7109375" style="4" customWidth="1"/>
    <col min="9963" max="9963" width="10.140625" style="4" customWidth="1"/>
    <col min="9964" max="9964" width="24.7109375" style="4" customWidth="1"/>
    <col min="9965" max="9965" width="16.7109375" style="4" customWidth="1"/>
    <col min="9966" max="9966" width="10.140625" style="4" customWidth="1"/>
    <col min="9967" max="9967" width="24.7109375" style="4" customWidth="1"/>
    <col min="9968" max="9968" width="16.7109375" style="4" customWidth="1"/>
    <col min="9969" max="9969" width="10.140625" style="4" customWidth="1"/>
    <col min="9970" max="9970" width="24.7109375" style="4" customWidth="1"/>
    <col min="9971" max="9971" width="16.7109375" style="4" customWidth="1"/>
    <col min="9972" max="9972" width="12.5703125" style="4" customWidth="1"/>
    <col min="9973" max="9973" width="9.85546875" style="4" customWidth="1"/>
    <col min="9974" max="9974" width="10.28515625" style="4" customWidth="1"/>
    <col min="9975" max="9989" width="15.28515625" style="4" customWidth="1"/>
    <col min="9990" max="9990" width="7.28515625" style="4" customWidth="1"/>
    <col min="9991" max="9991" width="6.28515625" style="4" customWidth="1"/>
    <col min="9992" max="9992" width="6.85546875" style="4" customWidth="1"/>
    <col min="9993" max="9993" width="10.28515625" style="4" customWidth="1"/>
    <col min="9994" max="10180" width="10.28515625" style="4"/>
    <col min="10181" max="10181" width="5.85546875" style="4" customWidth="1"/>
    <col min="10182" max="10182" width="8.85546875" style="4" customWidth="1"/>
    <col min="10183" max="10183" width="7.140625" style="4" customWidth="1"/>
    <col min="10184" max="10184" width="100.85546875" style="4" customWidth="1"/>
    <col min="10185" max="10185" width="12" style="4" customWidth="1"/>
    <col min="10186" max="10186" width="18.42578125" style="4" customWidth="1"/>
    <col min="10187" max="10187" width="24.7109375" style="4" customWidth="1"/>
    <col min="10188" max="10188" width="16.7109375" style="4" customWidth="1"/>
    <col min="10189" max="10189" width="10.140625" style="4" customWidth="1"/>
    <col min="10190" max="10190" width="24.7109375" style="4" customWidth="1"/>
    <col min="10191" max="10191" width="16.7109375" style="4" customWidth="1"/>
    <col min="10192" max="10192" width="10.140625" style="4" customWidth="1"/>
    <col min="10193" max="10193" width="24.7109375" style="4" customWidth="1"/>
    <col min="10194" max="10194" width="16.7109375" style="4" customWidth="1"/>
    <col min="10195" max="10195" width="10.140625" style="4" customWidth="1"/>
    <col min="10196" max="10196" width="24.7109375" style="4" customWidth="1"/>
    <col min="10197" max="10197" width="16.7109375" style="4" customWidth="1"/>
    <col min="10198" max="10198" width="10.140625" style="4" customWidth="1"/>
    <col min="10199" max="10199" width="24.7109375" style="4" customWidth="1"/>
    <col min="10200" max="10200" width="16.7109375" style="4" customWidth="1"/>
    <col min="10201" max="10201" width="10.140625" style="4" customWidth="1"/>
    <col min="10202" max="10202" width="24.7109375" style="4" customWidth="1"/>
    <col min="10203" max="10203" width="16.7109375" style="4" customWidth="1"/>
    <col min="10204" max="10204" width="10.140625" style="4" customWidth="1"/>
    <col min="10205" max="10205" width="24.7109375" style="4" customWidth="1"/>
    <col min="10206" max="10206" width="16.7109375" style="4" customWidth="1"/>
    <col min="10207" max="10207" width="10.140625" style="4" customWidth="1"/>
    <col min="10208" max="10208" width="24.7109375" style="4" customWidth="1"/>
    <col min="10209" max="10209" width="16.7109375" style="4" customWidth="1"/>
    <col min="10210" max="10210" width="10.140625" style="4" customWidth="1"/>
    <col min="10211" max="10211" width="24.7109375" style="4" customWidth="1"/>
    <col min="10212" max="10212" width="16.7109375" style="4" customWidth="1"/>
    <col min="10213" max="10213" width="10.140625" style="4" customWidth="1"/>
    <col min="10214" max="10214" width="24.7109375" style="4" customWidth="1"/>
    <col min="10215" max="10215" width="16.7109375" style="4" customWidth="1"/>
    <col min="10216" max="10216" width="10.140625" style="4" customWidth="1"/>
    <col min="10217" max="10217" width="24.7109375" style="4" customWidth="1"/>
    <col min="10218" max="10218" width="16.7109375" style="4" customWidth="1"/>
    <col min="10219" max="10219" width="10.140625" style="4" customWidth="1"/>
    <col min="10220" max="10220" width="24.7109375" style="4" customWidth="1"/>
    <col min="10221" max="10221" width="16.7109375" style="4" customWidth="1"/>
    <col min="10222" max="10222" width="10.140625" style="4" customWidth="1"/>
    <col min="10223" max="10223" width="24.7109375" style="4" customWidth="1"/>
    <col min="10224" max="10224" width="16.7109375" style="4" customWidth="1"/>
    <col min="10225" max="10225" width="10.140625" style="4" customWidth="1"/>
    <col min="10226" max="10226" width="24.7109375" style="4" customWidth="1"/>
    <col min="10227" max="10227" width="16.7109375" style="4" customWidth="1"/>
    <col min="10228" max="10228" width="12.5703125" style="4" customWidth="1"/>
    <col min="10229" max="10229" width="9.85546875" style="4" customWidth="1"/>
    <col min="10230" max="10230" width="10.28515625" style="4" customWidth="1"/>
    <col min="10231" max="10245" width="15.28515625" style="4" customWidth="1"/>
    <col min="10246" max="10246" width="7.28515625" style="4" customWidth="1"/>
    <col min="10247" max="10247" width="6.28515625" style="4" customWidth="1"/>
    <col min="10248" max="10248" width="6.85546875" style="4" customWidth="1"/>
    <col min="10249" max="10249" width="10.28515625" style="4" customWidth="1"/>
    <col min="10250" max="10436" width="10.28515625" style="4"/>
    <col min="10437" max="10437" width="5.85546875" style="4" customWidth="1"/>
    <col min="10438" max="10438" width="8.85546875" style="4" customWidth="1"/>
    <col min="10439" max="10439" width="7.140625" style="4" customWidth="1"/>
    <col min="10440" max="10440" width="100.85546875" style="4" customWidth="1"/>
    <col min="10441" max="10441" width="12" style="4" customWidth="1"/>
    <col min="10442" max="10442" width="18.42578125" style="4" customWidth="1"/>
    <col min="10443" max="10443" width="24.7109375" style="4" customWidth="1"/>
    <col min="10444" max="10444" width="16.7109375" style="4" customWidth="1"/>
    <col min="10445" max="10445" width="10.140625" style="4" customWidth="1"/>
    <col min="10446" max="10446" width="24.7109375" style="4" customWidth="1"/>
    <col min="10447" max="10447" width="16.7109375" style="4" customWidth="1"/>
    <col min="10448" max="10448" width="10.140625" style="4" customWidth="1"/>
    <col min="10449" max="10449" width="24.7109375" style="4" customWidth="1"/>
    <col min="10450" max="10450" width="16.7109375" style="4" customWidth="1"/>
    <col min="10451" max="10451" width="10.140625" style="4" customWidth="1"/>
    <col min="10452" max="10452" width="24.7109375" style="4" customWidth="1"/>
    <col min="10453" max="10453" width="16.7109375" style="4" customWidth="1"/>
    <col min="10454" max="10454" width="10.140625" style="4" customWidth="1"/>
    <col min="10455" max="10455" width="24.7109375" style="4" customWidth="1"/>
    <col min="10456" max="10456" width="16.7109375" style="4" customWidth="1"/>
    <col min="10457" max="10457" width="10.140625" style="4" customWidth="1"/>
    <col min="10458" max="10458" width="24.7109375" style="4" customWidth="1"/>
    <col min="10459" max="10459" width="16.7109375" style="4" customWidth="1"/>
    <col min="10460" max="10460" width="10.140625" style="4" customWidth="1"/>
    <col min="10461" max="10461" width="24.7109375" style="4" customWidth="1"/>
    <col min="10462" max="10462" width="16.7109375" style="4" customWidth="1"/>
    <col min="10463" max="10463" width="10.140625" style="4" customWidth="1"/>
    <col min="10464" max="10464" width="24.7109375" style="4" customWidth="1"/>
    <col min="10465" max="10465" width="16.7109375" style="4" customWidth="1"/>
    <col min="10466" max="10466" width="10.140625" style="4" customWidth="1"/>
    <col min="10467" max="10467" width="24.7109375" style="4" customWidth="1"/>
    <col min="10468" max="10468" width="16.7109375" style="4" customWidth="1"/>
    <col min="10469" max="10469" width="10.140625" style="4" customWidth="1"/>
    <col min="10470" max="10470" width="24.7109375" style="4" customWidth="1"/>
    <col min="10471" max="10471" width="16.7109375" style="4" customWidth="1"/>
    <col min="10472" max="10472" width="10.140625" style="4" customWidth="1"/>
    <col min="10473" max="10473" width="24.7109375" style="4" customWidth="1"/>
    <col min="10474" max="10474" width="16.7109375" style="4" customWidth="1"/>
    <col min="10475" max="10475" width="10.140625" style="4" customWidth="1"/>
    <col min="10476" max="10476" width="24.7109375" style="4" customWidth="1"/>
    <col min="10477" max="10477" width="16.7109375" style="4" customWidth="1"/>
    <col min="10478" max="10478" width="10.140625" style="4" customWidth="1"/>
    <col min="10479" max="10479" width="24.7109375" style="4" customWidth="1"/>
    <col min="10480" max="10480" width="16.7109375" style="4" customWidth="1"/>
    <col min="10481" max="10481" width="10.140625" style="4" customWidth="1"/>
    <col min="10482" max="10482" width="24.7109375" style="4" customWidth="1"/>
    <col min="10483" max="10483" width="16.7109375" style="4" customWidth="1"/>
    <col min="10484" max="10484" width="12.5703125" style="4" customWidth="1"/>
    <col min="10485" max="10485" width="9.85546875" style="4" customWidth="1"/>
    <col min="10486" max="10486" width="10.28515625" style="4" customWidth="1"/>
    <col min="10487" max="10501" width="15.28515625" style="4" customWidth="1"/>
    <col min="10502" max="10502" width="7.28515625" style="4" customWidth="1"/>
    <col min="10503" max="10503" width="6.28515625" style="4" customWidth="1"/>
    <col min="10504" max="10504" width="6.85546875" style="4" customWidth="1"/>
    <col min="10505" max="10505" width="10.28515625" style="4" customWidth="1"/>
    <col min="10506" max="10692" width="10.28515625" style="4"/>
    <col min="10693" max="10693" width="5.85546875" style="4" customWidth="1"/>
    <col min="10694" max="10694" width="8.85546875" style="4" customWidth="1"/>
    <col min="10695" max="10695" width="7.140625" style="4" customWidth="1"/>
    <col min="10696" max="10696" width="100.85546875" style="4" customWidth="1"/>
    <col min="10697" max="10697" width="12" style="4" customWidth="1"/>
    <col min="10698" max="10698" width="18.42578125" style="4" customWidth="1"/>
    <col min="10699" max="10699" width="24.7109375" style="4" customWidth="1"/>
    <col min="10700" max="10700" width="16.7109375" style="4" customWidth="1"/>
    <col min="10701" max="10701" width="10.140625" style="4" customWidth="1"/>
    <col min="10702" max="10702" width="24.7109375" style="4" customWidth="1"/>
    <col min="10703" max="10703" width="16.7109375" style="4" customWidth="1"/>
    <col min="10704" max="10704" width="10.140625" style="4" customWidth="1"/>
    <col min="10705" max="10705" width="24.7109375" style="4" customWidth="1"/>
    <col min="10706" max="10706" width="16.7109375" style="4" customWidth="1"/>
    <col min="10707" max="10707" width="10.140625" style="4" customWidth="1"/>
    <col min="10708" max="10708" width="24.7109375" style="4" customWidth="1"/>
    <col min="10709" max="10709" width="16.7109375" style="4" customWidth="1"/>
    <col min="10710" max="10710" width="10.140625" style="4" customWidth="1"/>
    <col min="10711" max="10711" width="24.7109375" style="4" customWidth="1"/>
    <col min="10712" max="10712" width="16.7109375" style="4" customWidth="1"/>
    <col min="10713" max="10713" width="10.140625" style="4" customWidth="1"/>
    <col min="10714" max="10714" width="24.7109375" style="4" customWidth="1"/>
    <col min="10715" max="10715" width="16.7109375" style="4" customWidth="1"/>
    <col min="10716" max="10716" width="10.140625" style="4" customWidth="1"/>
    <col min="10717" max="10717" width="24.7109375" style="4" customWidth="1"/>
    <col min="10718" max="10718" width="16.7109375" style="4" customWidth="1"/>
    <col min="10719" max="10719" width="10.140625" style="4" customWidth="1"/>
    <col min="10720" max="10720" width="24.7109375" style="4" customWidth="1"/>
    <col min="10721" max="10721" width="16.7109375" style="4" customWidth="1"/>
    <col min="10722" max="10722" width="10.140625" style="4" customWidth="1"/>
    <col min="10723" max="10723" width="24.7109375" style="4" customWidth="1"/>
    <col min="10724" max="10724" width="16.7109375" style="4" customWidth="1"/>
    <col min="10725" max="10725" width="10.140625" style="4" customWidth="1"/>
    <col min="10726" max="10726" width="24.7109375" style="4" customWidth="1"/>
    <col min="10727" max="10727" width="16.7109375" style="4" customWidth="1"/>
    <col min="10728" max="10728" width="10.140625" style="4" customWidth="1"/>
    <col min="10729" max="10729" width="24.7109375" style="4" customWidth="1"/>
    <col min="10730" max="10730" width="16.7109375" style="4" customWidth="1"/>
    <col min="10731" max="10731" width="10.140625" style="4" customWidth="1"/>
    <col min="10732" max="10732" width="24.7109375" style="4" customWidth="1"/>
    <col min="10733" max="10733" width="16.7109375" style="4" customWidth="1"/>
    <col min="10734" max="10734" width="10.140625" style="4" customWidth="1"/>
    <col min="10735" max="10735" width="24.7109375" style="4" customWidth="1"/>
    <col min="10736" max="10736" width="16.7109375" style="4" customWidth="1"/>
    <col min="10737" max="10737" width="10.140625" style="4" customWidth="1"/>
    <col min="10738" max="10738" width="24.7109375" style="4" customWidth="1"/>
    <col min="10739" max="10739" width="16.7109375" style="4" customWidth="1"/>
    <col min="10740" max="10740" width="12.5703125" style="4" customWidth="1"/>
    <col min="10741" max="10741" width="9.85546875" style="4" customWidth="1"/>
    <col min="10742" max="10742" width="10.28515625" style="4" customWidth="1"/>
    <col min="10743" max="10757" width="15.28515625" style="4" customWidth="1"/>
    <col min="10758" max="10758" width="7.28515625" style="4" customWidth="1"/>
    <col min="10759" max="10759" width="6.28515625" style="4" customWidth="1"/>
    <col min="10760" max="10760" width="6.85546875" style="4" customWidth="1"/>
    <col min="10761" max="10761" width="10.28515625" style="4" customWidth="1"/>
    <col min="10762" max="10948" width="10.28515625" style="4"/>
    <col min="10949" max="10949" width="5.85546875" style="4" customWidth="1"/>
    <col min="10950" max="10950" width="8.85546875" style="4" customWidth="1"/>
    <col min="10951" max="10951" width="7.140625" style="4" customWidth="1"/>
    <col min="10952" max="10952" width="100.85546875" style="4" customWidth="1"/>
    <col min="10953" max="10953" width="12" style="4" customWidth="1"/>
    <col min="10954" max="10954" width="18.42578125" style="4" customWidth="1"/>
    <col min="10955" max="10955" width="24.7109375" style="4" customWidth="1"/>
    <col min="10956" max="10956" width="16.7109375" style="4" customWidth="1"/>
    <col min="10957" max="10957" width="10.140625" style="4" customWidth="1"/>
    <col min="10958" max="10958" width="24.7109375" style="4" customWidth="1"/>
    <col min="10959" max="10959" width="16.7109375" style="4" customWidth="1"/>
    <col min="10960" max="10960" width="10.140625" style="4" customWidth="1"/>
    <col min="10961" max="10961" width="24.7109375" style="4" customWidth="1"/>
    <col min="10962" max="10962" width="16.7109375" style="4" customWidth="1"/>
    <col min="10963" max="10963" width="10.140625" style="4" customWidth="1"/>
    <col min="10964" max="10964" width="24.7109375" style="4" customWidth="1"/>
    <col min="10965" max="10965" width="16.7109375" style="4" customWidth="1"/>
    <col min="10966" max="10966" width="10.140625" style="4" customWidth="1"/>
    <col min="10967" max="10967" width="24.7109375" style="4" customWidth="1"/>
    <col min="10968" max="10968" width="16.7109375" style="4" customWidth="1"/>
    <col min="10969" max="10969" width="10.140625" style="4" customWidth="1"/>
    <col min="10970" max="10970" width="24.7109375" style="4" customWidth="1"/>
    <col min="10971" max="10971" width="16.7109375" style="4" customWidth="1"/>
    <col min="10972" max="10972" width="10.140625" style="4" customWidth="1"/>
    <col min="10973" max="10973" width="24.7109375" style="4" customWidth="1"/>
    <col min="10974" max="10974" width="16.7109375" style="4" customWidth="1"/>
    <col min="10975" max="10975" width="10.140625" style="4" customWidth="1"/>
    <col min="10976" max="10976" width="24.7109375" style="4" customWidth="1"/>
    <col min="10977" max="10977" width="16.7109375" style="4" customWidth="1"/>
    <col min="10978" max="10978" width="10.140625" style="4" customWidth="1"/>
    <col min="10979" max="10979" width="24.7109375" style="4" customWidth="1"/>
    <col min="10980" max="10980" width="16.7109375" style="4" customWidth="1"/>
    <col min="10981" max="10981" width="10.140625" style="4" customWidth="1"/>
    <col min="10982" max="10982" width="24.7109375" style="4" customWidth="1"/>
    <col min="10983" max="10983" width="16.7109375" style="4" customWidth="1"/>
    <col min="10984" max="10984" width="10.140625" style="4" customWidth="1"/>
    <col min="10985" max="10985" width="24.7109375" style="4" customWidth="1"/>
    <col min="10986" max="10986" width="16.7109375" style="4" customWidth="1"/>
    <col min="10987" max="10987" width="10.140625" style="4" customWidth="1"/>
    <col min="10988" max="10988" width="24.7109375" style="4" customWidth="1"/>
    <col min="10989" max="10989" width="16.7109375" style="4" customWidth="1"/>
    <col min="10990" max="10990" width="10.140625" style="4" customWidth="1"/>
    <col min="10991" max="10991" width="24.7109375" style="4" customWidth="1"/>
    <col min="10992" max="10992" width="16.7109375" style="4" customWidth="1"/>
    <col min="10993" max="10993" width="10.140625" style="4" customWidth="1"/>
    <col min="10994" max="10994" width="24.7109375" style="4" customWidth="1"/>
    <col min="10995" max="10995" width="16.7109375" style="4" customWidth="1"/>
    <col min="10996" max="10996" width="12.5703125" style="4" customWidth="1"/>
    <col min="10997" max="10997" width="9.85546875" style="4" customWidth="1"/>
    <col min="10998" max="10998" width="10.28515625" style="4" customWidth="1"/>
    <col min="10999" max="11013" width="15.28515625" style="4" customWidth="1"/>
    <col min="11014" max="11014" width="7.28515625" style="4" customWidth="1"/>
    <col min="11015" max="11015" width="6.28515625" style="4" customWidth="1"/>
    <col min="11016" max="11016" width="6.85546875" style="4" customWidth="1"/>
    <col min="11017" max="11017" width="10.28515625" style="4" customWidth="1"/>
    <col min="11018" max="11204" width="10.28515625" style="4"/>
    <col min="11205" max="11205" width="5.85546875" style="4" customWidth="1"/>
    <col min="11206" max="11206" width="8.85546875" style="4" customWidth="1"/>
    <col min="11207" max="11207" width="7.140625" style="4" customWidth="1"/>
    <col min="11208" max="11208" width="100.85546875" style="4" customWidth="1"/>
    <col min="11209" max="11209" width="12" style="4" customWidth="1"/>
    <col min="11210" max="11210" width="18.42578125" style="4" customWidth="1"/>
    <col min="11211" max="11211" width="24.7109375" style="4" customWidth="1"/>
    <col min="11212" max="11212" width="16.7109375" style="4" customWidth="1"/>
    <col min="11213" max="11213" width="10.140625" style="4" customWidth="1"/>
    <col min="11214" max="11214" width="24.7109375" style="4" customWidth="1"/>
    <col min="11215" max="11215" width="16.7109375" style="4" customWidth="1"/>
    <col min="11216" max="11216" width="10.140625" style="4" customWidth="1"/>
    <col min="11217" max="11217" width="24.7109375" style="4" customWidth="1"/>
    <col min="11218" max="11218" width="16.7109375" style="4" customWidth="1"/>
    <col min="11219" max="11219" width="10.140625" style="4" customWidth="1"/>
    <col min="11220" max="11220" width="24.7109375" style="4" customWidth="1"/>
    <col min="11221" max="11221" width="16.7109375" style="4" customWidth="1"/>
    <col min="11222" max="11222" width="10.140625" style="4" customWidth="1"/>
    <col min="11223" max="11223" width="24.7109375" style="4" customWidth="1"/>
    <col min="11224" max="11224" width="16.7109375" style="4" customWidth="1"/>
    <col min="11225" max="11225" width="10.140625" style="4" customWidth="1"/>
    <col min="11226" max="11226" width="24.7109375" style="4" customWidth="1"/>
    <col min="11227" max="11227" width="16.7109375" style="4" customWidth="1"/>
    <col min="11228" max="11228" width="10.140625" style="4" customWidth="1"/>
    <col min="11229" max="11229" width="24.7109375" style="4" customWidth="1"/>
    <col min="11230" max="11230" width="16.7109375" style="4" customWidth="1"/>
    <col min="11231" max="11231" width="10.140625" style="4" customWidth="1"/>
    <col min="11232" max="11232" width="24.7109375" style="4" customWidth="1"/>
    <col min="11233" max="11233" width="16.7109375" style="4" customWidth="1"/>
    <col min="11234" max="11234" width="10.140625" style="4" customWidth="1"/>
    <col min="11235" max="11235" width="24.7109375" style="4" customWidth="1"/>
    <col min="11236" max="11236" width="16.7109375" style="4" customWidth="1"/>
    <col min="11237" max="11237" width="10.140625" style="4" customWidth="1"/>
    <col min="11238" max="11238" width="24.7109375" style="4" customWidth="1"/>
    <col min="11239" max="11239" width="16.7109375" style="4" customWidth="1"/>
    <col min="11240" max="11240" width="10.140625" style="4" customWidth="1"/>
    <col min="11241" max="11241" width="24.7109375" style="4" customWidth="1"/>
    <col min="11242" max="11242" width="16.7109375" style="4" customWidth="1"/>
    <col min="11243" max="11243" width="10.140625" style="4" customWidth="1"/>
    <col min="11244" max="11244" width="24.7109375" style="4" customWidth="1"/>
    <col min="11245" max="11245" width="16.7109375" style="4" customWidth="1"/>
    <col min="11246" max="11246" width="10.140625" style="4" customWidth="1"/>
    <col min="11247" max="11247" width="24.7109375" style="4" customWidth="1"/>
    <col min="11248" max="11248" width="16.7109375" style="4" customWidth="1"/>
    <col min="11249" max="11249" width="10.140625" style="4" customWidth="1"/>
    <col min="11250" max="11250" width="24.7109375" style="4" customWidth="1"/>
    <col min="11251" max="11251" width="16.7109375" style="4" customWidth="1"/>
    <col min="11252" max="11252" width="12.5703125" style="4" customWidth="1"/>
    <col min="11253" max="11253" width="9.85546875" style="4" customWidth="1"/>
    <col min="11254" max="11254" width="10.28515625" style="4" customWidth="1"/>
    <col min="11255" max="11269" width="15.28515625" style="4" customWidth="1"/>
    <col min="11270" max="11270" width="7.28515625" style="4" customWidth="1"/>
    <col min="11271" max="11271" width="6.28515625" style="4" customWidth="1"/>
    <col min="11272" max="11272" width="6.85546875" style="4" customWidth="1"/>
    <col min="11273" max="11273" width="10.28515625" style="4" customWidth="1"/>
    <col min="11274" max="11460" width="10.28515625" style="4"/>
    <col min="11461" max="11461" width="5.85546875" style="4" customWidth="1"/>
    <col min="11462" max="11462" width="8.85546875" style="4" customWidth="1"/>
    <col min="11463" max="11463" width="7.140625" style="4" customWidth="1"/>
    <col min="11464" max="11464" width="100.85546875" style="4" customWidth="1"/>
    <col min="11465" max="11465" width="12" style="4" customWidth="1"/>
    <col min="11466" max="11466" width="18.42578125" style="4" customWidth="1"/>
    <col min="11467" max="11467" width="24.7109375" style="4" customWidth="1"/>
    <col min="11468" max="11468" width="16.7109375" style="4" customWidth="1"/>
    <col min="11469" max="11469" width="10.140625" style="4" customWidth="1"/>
    <col min="11470" max="11470" width="24.7109375" style="4" customWidth="1"/>
    <col min="11471" max="11471" width="16.7109375" style="4" customWidth="1"/>
    <col min="11472" max="11472" width="10.140625" style="4" customWidth="1"/>
    <col min="11473" max="11473" width="24.7109375" style="4" customWidth="1"/>
    <col min="11474" max="11474" width="16.7109375" style="4" customWidth="1"/>
    <col min="11475" max="11475" width="10.140625" style="4" customWidth="1"/>
    <col min="11476" max="11476" width="24.7109375" style="4" customWidth="1"/>
    <col min="11477" max="11477" width="16.7109375" style="4" customWidth="1"/>
    <col min="11478" max="11478" width="10.140625" style="4" customWidth="1"/>
    <col min="11479" max="11479" width="24.7109375" style="4" customWidth="1"/>
    <col min="11480" max="11480" width="16.7109375" style="4" customWidth="1"/>
    <col min="11481" max="11481" width="10.140625" style="4" customWidth="1"/>
    <col min="11482" max="11482" width="24.7109375" style="4" customWidth="1"/>
    <col min="11483" max="11483" width="16.7109375" style="4" customWidth="1"/>
    <col min="11484" max="11484" width="10.140625" style="4" customWidth="1"/>
    <col min="11485" max="11485" width="24.7109375" style="4" customWidth="1"/>
    <col min="11486" max="11486" width="16.7109375" style="4" customWidth="1"/>
    <col min="11487" max="11487" width="10.140625" style="4" customWidth="1"/>
    <col min="11488" max="11488" width="24.7109375" style="4" customWidth="1"/>
    <col min="11489" max="11489" width="16.7109375" style="4" customWidth="1"/>
    <col min="11490" max="11490" width="10.140625" style="4" customWidth="1"/>
    <col min="11491" max="11491" width="24.7109375" style="4" customWidth="1"/>
    <col min="11492" max="11492" width="16.7109375" style="4" customWidth="1"/>
    <col min="11493" max="11493" width="10.140625" style="4" customWidth="1"/>
    <col min="11494" max="11494" width="24.7109375" style="4" customWidth="1"/>
    <col min="11495" max="11495" width="16.7109375" style="4" customWidth="1"/>
    <col min="11496" max="11496" width="10.140625" style="4" customWidth="1"/>
    <col min="11497" max="11497" width="24.7109375" style="4" customWidth="1"/>
    <col min="11498" max="11498" width="16.7109375" style="4" customWidth="1"/>
    <col min="11499" max="11499" width="10.140625" style="4" customWidth="1"/>
    <col min="11500" max="11500" width="24.7109375" style="4" customWidth="1"/>
    <col min="11501" max="11501" width="16.7109375" style="4" customWidth="1"/>
    <col min="11502" max="11502" width="10.140625" style="4" customWidth="1"/>
    <col min="11503" max="11503" width="24.7109375" style="4" customWidth="1"/>
    <col min="11504" max="11504" width="16.7109375" style="4" customWidth="1"/>
    <col min="11505" max="11505" width="10.140625" style="4" customWidth="1"/>
    <col min="11506" max="11506" width="24.7109375" style="4" customWidth="1"/>
    <col min="11507" max="11507" width="16.7109375" style="4" customWidth="1"/>
    <col min="11508" max="11508" width="12.5703125" style="4" customWidth="1"/>
    <col min="11509" max="11509" width="9.85546875" style="4" customWidth="1"/>
    <col min="11510" max="11510" width="10.28515625" style="4" customWidth="1"/>
    <col min="11511" max="11525" width="15.28515625" style="4" customWidth="1"/>
    <col min="11526" max="11526" width="7.28515625" style="4" customWidth="1"/>
    <col min="11527" max="11527" width="6.28515625" style="4" customWidth="1"/>
    <col min="11528" max="11528" width="6.85546875" style="4" customWidth="1"/>
    <col min="11529" max="11529" width="10.28515625" style="4" customWidth="1"/>
    <col min="11530" max="11716" width="10.28515625" style="4"/>
    <col min="11717" max="11717" width="5.85546875" style="4" customWidth="1"/>
    <col min="11718" max="11718" width="8.85546875" style="4" customWidth="1"/>
    <col min="11719" max="11719" width="7.140625" style="4" customWidth="1"/>
    <col min="11720" max="11720" width="100.85546875" style="4" customWidth="1"/>
    <col min="11721" max="11721" width="12" style="4" customWidth="1"/>
    <col min="11722" max="11722" width="18.42578125" style="4" customWidth="1"/>
    <col min="11723" max="11723" width="24.7109375" style="4" customWidth="1"/>
    <col min="11724" max="11724" width="16.7109375" style="4" customWidth="1"/>
    <col min="11725" max="11725" width="10.140625" style="4" customWidth="1"/>
    <col min="11726" max="11726" width="24.7109375" style="4" customWidth="1"/>
    <col min="11727" max="11727" width="16.7109375" style="4" customWidth="1"/>
    <col min="11728" max="11728" width="10.140625" style="4" customWidth="1"/>
    <col min="11729" max="11729" width="24.7109375" style="4" customWidth="1"/>
    <col min="11730" max="11730" width="16.7109375" style="4" customWidth="1"/>
    <col min="11731" max="11731" width="10.140625" style="4" customWidth="1"/>
    <col min="11732" max="11732" width="24.7109375" style="4" customWidth="1"/>
    <col min="11733" max="11733" width="16.7109375" style="4" customWidth="1"/>
    <col min="11734" max="11734" width="10.140625" style="4" customWidth="1"/>
    <col min="11735" max="11735" width="24.7109375" style="4" customWidth="1"/>
    <col min="11736" max="11736" width="16.7109375" style="4" customWidth="1"/>
    <col min="11737" max="11737" width="10.140625" style="4" customWidth="1"/>
    <col min="11738" max="11738" width="24.7109375" style="4" customWidth="1"/>
    <col min="11739" max="11739" width="16.7109375" style="4" customWidth="1"/>
    <col min="11740" max="11740" width="10.140625" style="4" customWidth="1"/>
    <col min="11741" max="11741" width="24.7109375" style="4" customWidth="1"/>
    <col min="11742" max="11742" width="16.7109375" style="4" customWidth="1"/>
    <col min="11743" max="11743" width="10.140625" style="4" customWidth="1"/>
    <col min="11744" max="11744" width="24.7109375" style="4" customWidth="1"/>
    <col min="11745" max="11745" width="16.7109375" style="4" customWidth="1"/>
    <col min="11746" max="11746" width="10.140625" style="4" customWidth="1"/>
    <col min="11747" max="11747" width="24.7109375" style="4" customWidth="1"/>
    <col min="11748" max="11748" width="16.7109375" style="4" customWidth="1"/>
    <col min="11749" max="11749" width="10.140625" style="4" customWidth="1"/>
    <col min="11750" max="11750" width="24.7109375" style="4" customWidth="1"/>
    <col min="11751" max="11751" width="16.7109375" style="4" customWidth="1"/>
    <col min="11752" max="11752" width="10.140625" style="4" customWidth="1"/>
    <col min="11753" max="11753" width="24.7109375" style="4" customWidth="1"/>
    <col min="11754" max="11754" width="16.7109375" style="4" customWidth="1"/>
    <col min="11755" max="11755" width="10.140625" style="4" customWidth="1"/>
    <col min="11756" max="11756" width="24.7109375" style="4" customWidth="1"/>
    <col min="11757" max="11757" width="16.7109375" style="4" customWidth="1"/>
    <col min="11758" max="11758" width="10.140625" style="4" customWidth="1"/>
    <col min="11759" max="11759" width="24.7109375" style="4" customWidth="1"/>
    <col min="11760" max="11760" width="16.7109375" style="4" customWidth="1"/>
    <col min="11761" max="11761" width="10.140625" style="4" customWidth="1"/>
    <col min="11762" max="11762" width="24.7109375" style="4" customWidth="1"/>
    <col min="11763" max="11763" width="16.7109375" style="4" customWidth="1"/>
    <col min="11764" max="11764" width="12.5703125" style="4" customWidth="1"/>
    <col min="11765" max="11765" width="9.85546875" style="4" customWidth="1"/>
    <col min="11766" max="11766" width="10.28515625" style="4" customWidth="1"/>
    <col min="11767" max="11781" width="15.28515625" style="4" customWidth="1"/>
    <col min="11782" max="11782" width="7.28515625" style="4" customWidth="1"/>
    <col min="11783" max="11783" width="6.28515625" style="4" customWidth="1"/>
    <col min="11784" max="11784" width="6.85546875" style="4" customWidth="1"/>
    <col min="11785" max="11785" width="10.28515625" style="4" customWidth="1"/>
    <col min="11786" max="11972" width="10.28515625" style="4"/>
    <col min="11973" max="11973" width="5.85546875" style="4" customWidth="1"/>
    <col min="11974" max="11974" width="8.85546875" style="4" customWidth="1"/>
    <col min="11975" max="11975" width="7.140625" style="4" customWidth="1"/>
    <col min="11976" max="11976" width="100.85546875" style="4" customWidth="1"/>
    <col min="11977" max="11977" width="12" style="4" customWidth="1"/>
    <col min="11978" max="11978" width="18.42578125" style="4" customWidth="1"/>
    <col min="11979" max="11979" width="24.7109375" style="4" customWidth="1"/>
    <col min="11980" max="11980" width="16.7109375" style="4" customWidth="1"/>
    <col min="11981" max="11981" width="10.140625" style="4" customWidth="1"/>
    <col min="11982" max="11982" width="24.7109375" style="4" customWidth="1"/>
    <col min="11983" max="11983" width="16.7109375" style="4" customWidth="1"/>
    <col min="11984" max="11984" width="10.140625" style="4" customWidth="1"/>
    <col min="11985" max="11985" width="24.7109375" style="4" customWidth="1"/>
    <col min="11986" max="11986" width="16.7109375" style="4" customWidth="1"/>
    <col min="11987" max="11987" width="10.140625" style="4" customWidth="1"/>
    <col min="11988" max="11988" width="24.7109375" style="4" customWidth="1"/>
    <col min="11989" max="11989" width="16.7109375" style="4" customWidth="1"/>
    <col min="11990" max="11990" width="10.140625" style="4" customWidth="1"/>
    <col min="11991" max="11991" width="24.7109375" style="4" customWidth="1"/>
    <col min="11992" max="11992" width="16.7109375" style="4" customWidth="1"/>
    <col min="11993" max="11993" width="10.140625" style="4" customWidth="1"/>
    <col min="11994" max="11994" width="24.7109375" style="4" customWidth="1"/>
    <col min="11995" max="11995" width="16.7109375" style="4" customWidth="1"/>
    <col min="11996" max="11996" width="10.140625" style="4" customWidth="1"/>
    <col min="11997" max="11997" width="24.7109375" style="4" customWidth="1"/>
    <col min="11998" max="11998" width="16.7109375" style="4" customWidth="1"/>
    <col min="11999" max="11999" width="10.140625" style="4" customWidth="1"/>
    <col min="12000" max="12000" width="24.7109375" style="4" customWidth="1"/>
    <col min="12001" max="12001" width="16.7109375" style="4" customWidth="1"/>
    <col min="12002" max="12002" width="10.140625" style="4" customWidth="1"/>
    <col min="12003" max="12003" width="24.7109375" style="4" customWidth="1"/>
    <col min="12004" max="12004" width="16.7109375" style="4" customWidth="1"/>
    <col min="12005" max="12005" width="10.140625" style="4" customWidth="1"/>
    <col min="12006" max="12006" width="24.7109375" style="4" customWidth="1"/>
    <col min="12007" max="12007" width="16.7109375" style="4" customWidth="1"/>
    <col min="12008" max="12008" width="10.140625" style="4" customWidth="1"/>
    <col min="12009" max="12009" width="24.7109375" style="4" customWidth="1"/>
    <col min="12010" max="12010" width="16.7109375" style="4" customWidth="1"/>
    <col min="12011" max="12011" width="10.140625" style="4" customWidth="1"/>
    <col min="12012" max="12012" width="24.7109375" style="4" customWidth="1"/>
    <col min="12013" max="12013" width="16.7109375" style="4" customWidth="1"/>
    <col min="12014" max="12014" width="10.140625" style="4" customWidth="1"/>
    <col min="12015" max="12015" width="24.7109375" style="4" customWidth="1"/>
    <col min="12016" max="12016" width="16.7109375" style="4" customWidth="1"/>
    <col min="12017" max="12017" width="10.140625" style="4" customWidth="1"/>
    <col min="12018" max="12018" width="24.7109375" style="4" customWidth="1"/>
    <col min="12019" max="12019" width="16.7109375" style="4" customWidth="1"/>
    <col min="12020" max="12020" width="12.5703125" style="4" customWidth="1"/>
    <col min="12021" max="12021" width="9.85546875" style="4" customWidth="1"/>
    <col min="12022" max="12022" width="10.28515625" style="4" customWidth="1"/>
    <col min="12023" max="12037" width="15.28515625" style="4" customWidth="1"/>
    <col min="12038" max="12038" width="7.28515625" style="4" customWidth="1"/>
    <col min="12039" max="12039" width="6.28515625" style="4" customWidth="1"/>
    <col min="12040" max="12040" width="6.85546875" style="4" customWidth="1"/>
    <col min="12041" max="12041" width="10.28515625" style="4" customWidth="1"/>
    <col min="12042" max="12228" width="10.28515625" style="4"/>
    <col min="12229" max="12229" width="5.85546875" style="4" customWidth="1"/>
    <col min="12230" max="12230" width="8.85546875" style="4" customWidth="1"/>
    <col min="12231" max="12231" width="7.140625" style="4" customWidth="1"/>
    <col min="12232" max="12232" width="100.85546875" style="4" customWidth="1"/>
    <col min="12233" max="12233" width="12" style="4" customWidth="1"/>
    <col min="12234" max="12234" width="18.42578125" style="4" customWidth="1"/>
    <col min="12235" max="12235" width="24.7109375" style="4" customWidth="1"/>
    <col min="12236" max="12236" width="16.7109375" style="4" customWidth="1"/>
    <col min="12237" max="12237" width="10.140625" style="4" customWidth="1"/>
    <col min="12238" max="12238" width="24.7109375" style="4" customWidth="1"/>
    <col min="12239" max="12239" width="16.7109375" style="4" customWidth="1"/>
    <col min="12240" max="12240" width="10.140625" style="4" customWidth="1"/>
    <col min="12241" max="12241" width="24.7109375" style="4" customWidth="1"/>
    <col min="12242" max="12242" width="16.7109375" style="4" customWidth="1"/>
    <col min="12243" max="12243" width="10.140625" style="4" customWidth="1"/>
    <col min="12244" max="12244" width="24.7109375" style="4" customWidth="1"/>
    <col min="12245" max="12245" width="16.7109375" style="4" customWidth="1"/>
    <col min="12246" max="12246" width="10.140625" style="4" customWidth="1"/>
    <col min="12247" max="12247" width="24.7109375" style="4" customWidth="1"/>
    <col min="12248" max="12248" width="16.7109375" style="4" customWidth="1"/>
    <col min="12249" max="12249" width="10.140625" style="4" customWidth="1"/>
    <col min="12250" max="12250" width="24.7109375" style="4" customWidth="1"/>
    <col min="12251" max="12251" width="16.7109375" style="4" customWidth="1"/>
    <col min="12252" max="12252" width="10.140625" style="4" customWidth="1"/>
    <col min="12253" max="12253" width="24.7109375" style="4" customWidth="1"/>
    <col min="12254" max="12254" width="16.7109375" style="4" customWidth="1"/>
    <col min="12255" max="12255" width="10.140625" style="4" customWidth="1"/>
    <col min="12256" max="12256" width="24.7109375" style="4" customWidth="1"/>
    <col min="12257" max="12257" width="16.7109375" style="4" customWidth="1"/>
    <col min="12258" max="12258" width="10.140625" style="4" customWidth="1"/>
    <col min="12259" max="12259" width="24.7109375" style="4" customWidth="1"/>
    <col min="12260" max="12260" width="16.7109375" style="4" customWidth="1"/>
    <col min="12261" max="12261" width="10.140625" style="4" customWidth="1"/>
    <col min="12262" max="12262" width="24.7109375" style="4" customWidth="1"/>
    <col min="12263" max="12263" width="16.7109375" style="4" customWidth="1"/>
    <col min="12264" max="12264" width="10.140625" style="4" customWidth="1"/>
    <col min="12265" max="12265" width="24.7109375" style="4" customWidth="1"/>
    <col min="12266" max="12266" width="16.7109375" style="4" customWidth="1"/>
    <col min="12267" max="12267" width="10.140625" style="4" customWidth="1"/>
    <col min="12268" max="12268" width="24.7109375" style="4" customWidth="1"/>
    <col min="12269" max="12269" width="16.7109375" style="4" customWidth="1"/>
    <col min="12270" max="12270" width="10.140625" style="4" customWidth="1"/>
    <col min="12271" max="12271" width="24.7109375" style="4" customWidth="1"/>
    <col min="12272" max="12272" width="16.7109375" style="4" customWidth="1"/>
    <col min="12273" max="12273" width="10.140625" style="4" customWidth="1"/>
    <col min="12274" max="12274" width="24.7109375" style="4" customWidth="1"/>
    <col min="12275" max="12275" width="16.7109375" style="4" customWidth="1"/>
    <col min="12276" max="12276" width="12.5703125" style="4" customWidth="1"/>
    <col min="12277" max="12277" width="9.85546875" style="4" customWidth="1"/>
    <col min="12278" max="12278" width="10.28515625" style="4" customWidth="1"/>
    <col min="12279" max="12293" width="15.28515625" style="4" customWidth="1"/>
    <col min="12294" max="12294" width="7.28515625" style="4" customWidth="1"/>
    <col min="12295" max="12295" width="6.28515625" style="4" customWidth="1"/>
    <col min="12296" max="12296" width="6.85546875" style="4" customWidth="1"/>
    <col min="12297" max="12297" width="10.28515625" style="4" customWidth="1"/>
    <col min="12298" max="12484" width="10.28515625" style="4"/>
    <col min="12485" max="12485" width="5.85546875" style="4" customWidth="1"/>
    <col min="12486" max="12486" width="8.85546875" style="4" customWidth="1"/>
    <col min="12487" max="12487" width="7.140625" style="4" customWidth="1"/>
    <col min="12488" max="12488" width="100.85546875" style="4" customWidth="1"/>
    <col min="12489" max="12489" width="12" style="4" customWidth="1"/>
    <col min="12490" max="12490" width="18.42578125" style="4" customWidth="1"/>
    <col min="12491" max="12491" width="24.7109375" style="4" customWidth="1"/>
    <col min="12492" max="12492" width="16.7109375" style="4" customWidth="1"/>
    <col min="12493" max="12493" width="10.140625" style="4" customWidth="1"/>
    <col min="12494" max="12494" width="24.7109375" style="4" customWidth="1"/>
    <col min="12495" max="12495" width="16.7109375" style="4" customWidth="1"/>
    <col min="12496" max="12496" width="10.140625" style="4" customWidth="1"/>
    <col min="12497" max="12497" width="24.7109375" style="4" customWidth="1"/>
    <col min="12498" max="12498" width="16.7109375" style="4" customWidth="1"/>
    <col min="12499" max="12499" width="10.140625" style="4" customWidth="1"/>
    <col min="12500" max="12500" width="24.7109375" style="4" customWidth="1"/>
    <col min="12501" max="12501" width="16.7109375" style="4" customWidth="1"/>
    <col min="12502" max="12502" width="10.140625" style="4" customWidth="1"/>
    <col min="12503" max="12503" width="24.7109375" style="4" customWidth="1"/>
    <col min="12504" max="12504" width="16.7109375" style="4" customWidth="1"/>
    <col min="12505" max="12505" width="10.140625" style="4" customWidth="1"/>
    <col min="12506" max="12506" width="24.7109375" style="4" customWidth="1"/>
    <col min="12507" max="12507" width="16.7109375" style="4" customWidth="1"/>
    <col min="12508" max="12508" width="10.140625" style="4" customWidth="1"/>
    <col min="12509" max="12509" width="24.7109375" style="4" customWidth="1"/>
    <col min="12510" max="12510" width="16.7109375" style="4" customWidth="1"/>
    <col min="12511" max="12511" width="10.140625" style="4" customWidth="1"/>
    <col min="12512" max="12512" width="24.7109375" style="4" customWidth="1"/>
    <col min="12513" max="12513" width="16.7109375" style="4" customWidth="1"/>
    <col min="12514" max="12514" width="10.140625" style="4" customWidth="1"/>
    <col min="12515" max="12515" width="24.7109375" style="4" customWidth="1"/>
    <col min="12516" max="12516" width="16.7109375" style="4" customWidth="1"/>
    <col min="12517" max="12517" width="10.140625" style="4" customWidth="1"/>
    <col min="12518" max="12518" width="24.7109375" style="4" customWidth="1"/>
    <col min="12519" max="12519" width="16.7109375" style="4" customWidth="1"/>
    <col min="12520" max="12520" width="10.140625" style="4" customWidth="1"/>
    <col min="12521" max="12521" width="24.7109375" style="4" customWidth="1"/>
    <col min="12522" max="12522" width="16.7109375" style="4" customWidth="1"/>
    <col min="12523" max="12523" width="10.140625" style="4" customWidth="1"/>
    <col min="12524" max="12524" width="24.7109375" style="4" customWidth="1"/>
    <col min="12525" max="12525" width="16.7109375" style="4" customWidth="1"/>
    <col min="12526" max="12526" width="10.140625" style="4" customWidth="1"/>
    <col min="12527" max="12527" width="24.7109375" style="4" customWidth="1"/>
    <col min="12528" max="12528" width="16.7109375" style="4" customWidth="1"/>
    <col min="12529" max="12529" width="10.140625" style="4" customWidth="1"/>
    <col min="12530" max="12530" width="24.7109375" style="4" customWidth="1"/>
    <col min="12531" max="12531" width="16.7109375" style="4" customWidth="1"/>
    <col min="12532" max="12532" width="12.5703125" style="4" customWidth="1"/>
    <col min="12533" max="12533" width="9.85546875" style="4" customWidth="1"/>
    <col min="12534" max="12534" width="10.28515625" style="4" customWidth="1"/>
    <col min="12535" max="12549" width="15.28515625" style="4" customWidth="1"/>
    <col min="12550" max="12550" width="7.28515625" style="4" customWidth="1"/>
    <col min="12551" max="12551" width="6.28515625" style="4" customWidth="1"/>
    <col min="12552" max="12552" width="6.85546875" style="4" customWidth="1"/>
    <col min="12553" max="12553" width="10.28515625" style="4" customWidth="1"/>
    <col min="12554" max="12740" width="10.28515625" style="4"/>
    <col min="12741" max="12741" width="5.85546875" style="4" customWidth="1"/>
    <col min="12742" max="12742" width="8.85546875" style="4" customWidth="1"/>
    <col min="12743" max="12743" width="7.140625" style="4" customWidth="1"/>
    <col min="12744" max="12744" width="100.85546875" style="4" customWidth="1"/>
    <col min="12745" max="12745" width="12" style="4" customWidth="1"/>
    <col min="12746" max="12746" width="18.42578125" style="4" customWidth="1"/>
    <col min="12747" max="12747" width="24.7109375" style="4" customWidth="1"/>
    <col min="12748" max="12748" width="16.7109375" style="4" customWidth="1"/>
    <col min="12749" max="12749" width="10.140625" style="4" customWidth="1"/>
    <col min="12750" max="12750" width="24.7109375" style="4" customWidth="1"/>
    <col min="12751" max="12751" width="16.7109375" style="4" customWidth="1"/>
    <col min="12752" max="12752" width="10.140625" style="4" customWidth="1"/>
    <col min="12753" max="12753" width="24.7109375" style="4" customWidth="1"/>
    <col min="12754" max="12754" width="16.7109375" style="4" customWidth="1"/>
    <col min="12755" max="12755" width="10.140625" style="4" customWidth="1"/>
    <col min="12756" max="12756" width="24.7109375" style="4" customWidth="1"/>
    <col min="12757" max="12757" width="16.7109375" style="4" customWidth="1"/>
    <col min="12758" max="12758" width="10.140625" style="4" customWidth="1"/>
    <col min="12759" max="12759" width="24.7109375" style="4" customWidth="1"/>
    <col min="12760" max="12760" width="16.7109375" style="4" customWidth="1"/>
    <col min="12761" max="12761" width="10.140625" style="4" customWidth="1"/>
    <col min="12762" max="12762" width="24.7109375" style="4" customWidth="1"/>
    <col min="12763" max="12763" width="16.7109375" style="4" customWidth="1"/>
    <col min="12764" max="12764" width="10.140625" style="4" customWidth="1"/>
    <col min="12765" max="12765" width="24.7109375" style="4" customWidth="1"/>
    <col min="12766" max="12766" width="16.7109375" style="4" customWidth="1"/>
    <col min="12767" max="12767" width="10.140625" style="4" customWidth="1"/>
    <col min="12768" max="12768" width="24.7109375" style="4" customWidth="1"/>
    <col min="12769" max="12769" width="16.7109375" style="4" customWidth="1"/>
    <col min="12770" max="12770" width="10.140625" style="4" customWidth="1"/>
    <col min="12771" max="12771" width="24.7109375" style="4" customWidth="1"/>
    <col min="12772" max="12772" width="16.7109375" style="4" customWidth="1"/>
    <col min="12773" max="12773" width="10.140625" style="4" customWidth="1"/>
    <col min="12774" max="12774" width="24.7109375" style="4" customWidth="1"/>
    <col min="12775" max="12775" width="16.7109375" style="4" customWidth="1"/>
    <col min="12776" max="12776" width="10.140625" style="4" customWidth="1"/>
    <col min="12777" max="12777" width="24.7109375" style="4" customWidth="1"/>
    <col min="12778" max="12778" width="16.7109375" style="4" customWidth="1"/>
    <col min="12779" max="12779" width="10.140625" style="4" customWidth="1"/>
    <col min="12780" max="12780" width="24.7109375" style="4" customWidth="1"/>
    <col min="12781" max="12781" width="16.7109375" style="4" customWidth="1"/>
    <col min="12782" max="12782" width="10.140625" style="4" customWidth="1"/>
    <col min="12783" max="12783" width="24.7109375" style="4" customWidth="1"/>
    <col min="12784" max="12784" width="16.7109375" style="4" customWidth="1"/>
    <col min="12785" max="12785" width="10.140625" style="4" customWidth="1"/>
    <col min="12786" max="12786" width="24.7109375" style="4" customWidth="1"/>
    <col min="12787" max="12787" width="16.7109375" style="4" customWidth="1"/>
    <col min="12788" max="12788" width="12.5703125" style="4" customWidth="1"/>
    <col min="12789" max="12789" width="9.85546875" style="4" customWidth="1"/>
    <col min="12790" max="12790" width="10.28515625" style="4" customWidth="1"/>
    <col min="12791" max="12805" width="15.28515625" style="4" customWidth="1"/>
    <col min="12806" max="12806" width="7.28515625" style="4" customWidth="1"/>
    <col min="12807" max="12807" width="6.28515625" style="4" customWidth="1"/>
    <col min="12808" max="12808" width="6.85546875" style="4" customWidth="1"/>
    <col min="12809" max="12809" width="10.28515625" style="4" customWidth="1"/>
    <col min="12810" max="12996" width="10.28515625" style="4"/>
    <col min="12997" max="12997" width="5.85546875" style="4" customWidth="1"/>
    <col min="12998" max="12998" width="8.85546875" style="4" customWidth="1"/>
    <col min="12999" max="12999" width="7.140625" style="4" customWidth="1"/>
    <col min="13000" max="13000" width="100.85546875" style="4" customWidth="1"/>
    <col min="13001" max="13001" width="12" style="4" customWidth="1"/>
    <col min="13002" max="13002" width="18.42578125" style="4" customWidth="1"/>
    <col min="13003" max="13003" width="24.7109375" style="4" customWidth="1"/>
    <col min="13004" max="13004" width="16.7109375" style="4" customWidth="1"/>
    <col min="13005" max="13005" width="10.140625" style="4" customWidth="1"/>
    <col min="13006" max="13006" width="24.7109375" style="4" customWidth="1"/>
    <col min="13007" max="13007" width="16.7109375" style="4" customWidth="1"/>
    <col min="13008" max="13008" width="10.140625" style="4" customWidth="1"/>
    <col min="13009" max="13009" width="24.7109375" style="4" customWidth="1"/>
    <col min="13010" max="13010" width="16.7109375" style="4" customWidth="1"/>
    <col min="13011" max="13011" width="10.140625" style="4" customWidth="1"/>
    <col min="13012" max="13012" width="24.7109375" style="4" customWidth="1"/>
    <col min="13013" max="13013" width="16.7109375" style="4" customWidth="1"/>
    <col min="13014" max="13014" width="10.140625" style="4" customWidth="1"/>
    <col min="13015" max="13015" width="24.7109375" style="4" customWidth="1"/>
    <col min="13016" max="13016" width="16.7109375" style="4" customWidth="1"/>
    <col min="13017" max="13017" width="10.140625" style="4" customWidth="1"/>
    <col min="13018" max="13018" width="24.7109375" style="4" customWidth="1"/>
    <col min="13019" max="13019" width="16.7109375" style="4" customWidth="1"/>
    <col min="13020" max="13020" width="10.140625" style="4" customWidth="1"/>
    <col min="13021" max="13021" width="24.7109375" style="4" customWidth="1"/>
    <col min="13022" max="13022" width="16.7109375" style="4" customWidth="1"/>
    <col min="13023" max="13023" width="10.140625" style="4" customWidth="1"/>
    <col min="13024" max="13024" width="24.7109375" style="4" customWidth="1"/>
    <col min="13025" max="13025" width="16.7109375" style="4" customWidth="1"/>
    <col min="13026" max="13026" width="10.140625" style="4" customWidth="1"/>
    <col min="13027" max="13027" width="24.7109375" style="4" customWidth="1"/>
    <col min="13028" max="13028" width="16.7109375" style="4" customWidth="1"/>
    <col min="13029" max="13029" width="10.140625" style="4" customWidth="1"/>
    <col min="13030" max="13030" width="24.7109375" style="4" customWidth="1"/>
    <col min="13031" max="13031" width="16.7109375" style="4" customWidth="1"/>
    <col min="13032" max="13032" width="10.140625" style="4" customWidth="1"/>
    <col min="13033" max="13033" width="24.7109375" style="4" customWidth="1"/>
    <col min="13034" max="13034" width="16.7109375" style="4" customWidth="1"/>
    <col min="13035" max="13035" width="10.140625" style="4" customWidth="1"/>
    <col min="13036" max="13036" width="24.7109375" style="4" customWidth="1"/>
    <col min="13037" max="13037" width="16.7109375" style="4" customWidth="1"/>
    <col min="13038" max="13038" width="10.140625" style="4" customWidth="1"/>
    <col min="13039" max="13039" width="24.7109375" style="4" customWidth="1"/>
    <col min="13040" max="13040" width="16.7109375" style="4" customWidth="1"/>
    <col min="13041" max="13041" width="10.140625" style="4" customWidth="1"/>
    <col min="13042" max="13042" width="24.7109375" style="4" customWidth="1"/>
    <col min="13043" max="13043" width="16.7109375" style="4" customWidth="1"/>
    <col min="13044" max="13044" width="12.5703125" style="4" customWidth="1"/>
    <col min="13045" max="13045" width="9.85546875" style="4" customWidth="1"/>
    <col min="13046" max="13046" width="10.28515625" style="4" customWidth="1"/>
    <col min="13047" max="13061" width="15.28515625" style="4" customWidth="1"/>
    <col min="13062" max="13062" width="7.28515625" style="4" customWidth="1"/>
    <col min="13063" max="13063" width="6.28515625" style="4" customWidth="1"/>
    <col min="13064" max="13064" width="6.85546875" style="4" customWidth="1"/>
    <col min="13065" max="13065" width="10.28515625" style="4" customWidth="1"/>
    <col min="13066" max="13252" width="10.28515625" style="4"/>
    <col min="13253" max="13253" width="5.85546875" style="4" customWidth="1"/>
    <col min="13254" max="13254" width="8.85546875" style="4" customWidth="1"/>
    <col min="13255" max="13255" width="7.140625" style="4" customWidth="1"/>
    <col min="13256" max="13256" width="100.85546875" style="4" customWidth="1"/>
    <col min="13257" max="13257" width="12" style="4" customWidth="1"/>
    <col min="13258" max="13258" width="18.42578125" style="4" customWidth="1"/>
    <col min="13259" max="13259" width="24.7109375" style="4" customWidth="1"/>
    <col min="13260" max="13260" width="16.7109375" style="4" customWidth="1"/>
    <col min="13261" max="13261" width="10.140625" style="4" customWidth="1"/>
    <col min="13262" max="13262" width="24.7109375" style="4" customWidth="1"/>
    <col min="13263" max="13263" width="16.7109375" style="4" customWidth="1"/>
    <col min="13264" max="13264" width="10.140625" style="4" customWidth="1"/>
    <col min="13265" max="13265" width="24.7109375" style="4" customWidth="1"/>
    <col min="13266" max="13266" width="16.7109375" style="4" customWidth="1"/>
    <col min="13267" max="13267" width="10.140625" style="4" customWidth="1"/>
    <col min="13268" max="13268" width="24.7109375" style="4" customWidth="1"/>
    <col min="13269" max="13269" width="16.7109375" style="4" customWidth="1"/>
    <col min="13270" max="13270" width="10.140625" style="4" customWidth="1"/>
    <col min="13271" max="13271" width="24.7109375" style="4" customWidth="1"/>
    <col min="13272" max="13272" width="16.7109375" style="4" customWidth="1"/>
    <col min="13273" max="13273" width="10.140625" style="4" customWidth="1"/>
    <col min="13274" max="13274" width="24.7109375" style="4" customWidth="1"/>
    <col min="13275" max="13275" width="16.7109375" style="4" customWidth="1"/>
    <col min="13276" max="13276" width="10.140625" style="4" customWidth="1"/>
    <col min="13277" max="13277" width="24.7109375" style="4" customWidth="1"/>
    <col min="13278" max="13278" width="16.7109375" style="4" customWidth="1"/>
    <col min="13279" max="13279" width="10.140625" style="4" customWidth="1"/>
    <col min="13280" max="13280" width="24.7109375" style="4" customWidth="1"/>
    <col min="13281" max="13281" width="16.7109375" style="4" customWidth="1"/>
    <col min="13282" max="13282" width="10.140625" style="4" customWidth="1"/>
    <col min="13283" max="13283" width="24.7109375" style="4" customWidth="1"/>
    <col min="13284" max="13284" width="16.7109375" style="4" customWidth="1"/>
    <col min="13285" max="13285" width="10.140625" style="4" customWidth="1"/>
    <col min="13286" max="13286" width="24.7109375" style="4" customWidth="1"/>
    <col min="13287" max="13287" width="16.7109375" style="4" customWidth="1"/>
    <col min="13288" max="13288" width="10.140625" style="4" customWidth="1"/>
    <col min="13289" max="13289" width="24.7109375" style="4" customWidth="1"/>
    <col min="13290" max="13290" width="16.7109375" style="4" customWidth="1"/>
    <col min="13291" max="13291" width="10.140625" style="4" customWidth="1"/>
    <col min="13292" max="13292" width="24.7109375" style="4" customWidth="1"/>
    <col min="13293" max="13293" width="16.7109375" style="4" customWidth="1"/>
    <col min="13294" max="13294" width="10.140625" style="4" customWidth="1"/>
    <col min="13295" max="13295" width="24.7109375" style="4" customWidth="1"/>
    <col min="13296" max="13296" width="16.7109375" style="4" customWidth="1"/>
    <col min="13297" max="13297" width="10.140625" style="4" customWidth="1"/>
    <col min="13298" max="13298" width="24.7109375" style="4" customWidth="1"/>
    <col min="13299" max="13299" width="16.7109375" style="4" customWidth="1"/>
    <col min="13300" max="13300" width="12.5703125" style="4" customWidth="1"/>
    <col min="13301" max="13301" width="9.85546875" style="4" customWidth="1"/>
    <col min="13302" max="13302" width="10.28515625" style="4" customWidth="1"/>
    <col min="13303" max="13317" width="15.28515625" style="4" customWidth="1"/>
    <col min="13318" max="13318" width="7.28515625" style="4" customWidth="1"/>
    <col min="13319" max="13319" width="6.28515625" style="4" customWidth="1"/>
    <col min="13320" max="13320" width="6.85546875" style="4" customWidth="1"/>
    <col min="13321" max="13321" width="10.28515625" style="4" customWidth="1"/>
    <col min="13322" max="13508" width="10.28515625" style="4"/>
    <col min="13509" max="13509" width="5.85546875" style="4" customWidth="1"/>
    <col min="13510" max="13510" width="8.85546875" style="4" customWidth="1"/>
    <col min="13511" max="13511" width="7.140625" style="4" customWidth="1"/>
    <col min="13512" max="13512" width="100.85546875" style="4" customWidth="1"/>
    <col min="13513" max="13513" width="12" style="4" customWidth="1"/>
    <col min="13514" max="13514" width="18.42578125" style="4" customWidth="1"/>
    <col min="13515" max="13515" width="24.7109375" style="4" customWidth="1"/>
    <col min="13516" max="13516" width="16.7109375" style="4" customWidth="1"/>
    <col min="13517" max="13517" width="10.140625" style="4" customWidth="1"/>
    <col min="13518" max="13518" width="24.7109375" style="4" customWidth="1"/>
    <col min="13519" max="13519" width="16.7109375" style="4" customWidth="1"/>
    <col min="13520" max="13520" width="10.140625" style="4" customWidth="1"/>
    <col min="13521" max="13521" width="24.7109375" style="4" customWidth="1"/>
    <col min="13522" max="13522" width="16.7109375" style="4" customWidth="1"/>
    <col min="13523" max="13523" width="10.140625" style="4" customWidth="1"/>
    <col min="13524" max="13524" width="24.7109375" style="4" customWidth="1"/>
    <col min="13525" max="13525" width="16.7109375" style="4" customWidth="1"/>
    <col min="13526" max="13526" width="10.140625" style="4" customWidth="1"/>
    <col min="13527" max="13527" width="24.7109375" style="4" customWidth="1"/>
    <col min="13528" max="13528" width="16.7109375" style="4" customWidth="1"/>
    <col min="13529" max="13529" width="10.140625" style="4" customWidth="1"/>
    <col min="13530" max="13530" width="24.7109375" style="4" customWidth="1"/>
    <col min="13531" max="13531" width="16.7109375" style="4" customWidth="1"/>
    <col min="13532" max="13532" width="10.140625" style="4" customWidth="1"/>
    <col min="13533" max="13533" width="24.7109375" style="4" customWidth="1"/>
    <col min="13534" max="13534" width="16.7109375" style="4" customWidth="1"/>
    <col min="13535" max="13535" width="10.140625" style="4" customWidth="1"/>
    <col min="13536" max="13536" width="24.7109375" style="4" customWidth="1"/>
    <col min="13537" max="13537" width="16.7109375" style="4" customWidth="1"/>
    <col min="13538" max="13538" width="10.140625" style="4" customWidth="1"/>
    <col min="13539" max="13539" width="24.7109375" style="4" customWidth="1"/>
    <col min="13540" max="13540" width="16.7109375" style="4" customWidth="1"/>
    <col min="13541" max="13541" width="10.140625" style="4" customWidth="1"/>
    <col min="13542" max="13542" width="24.7109375" style="4" customWidth="1"/>
    <col min="13543" max="13543" width="16.7109375" style="4" customWidth="1"/>
    <col min="13544" max="13544" width="10.140625" style="4" customWidth="1"/>
    <col min="13545" max="13545" width="24.7109375" style="4" customWidth="1"/>
    <col min="13546" max="13546" width="16.7109375" style="4" customWidth="1"/>
    <col min="13547" max="13547" width="10.140625" style="4" customWidth="1"/>
    <col min="13548" max="13548" width="24.7109375" style="4" customWidth="1"/>
    <col min="13549" max="13549" width="16.7109375" style="4" customWidth="1"/>
    <col min="13550" max="13550" width="10.140625" style="4" customWidth="1"/>
    <col min="13551" max="13551" width="24.7109375" style="4" customWidth="1"/>
    <col min="13552" max="13552" width="16.7109375" style="4" customWidth="1"/>
    <col min="13553" max="13553" width="10.140625" style="4" customWidth="1"/>
    <col min="13554" max="13554" width="24.7109375" style="4" customWidth="1"/>
    <col min="13555" max="13555" width="16.7109375" style="4" customWidth="1"/>
    <col min="13556" max="13556" width="12.5703125" style="4" customWidth="1"/>
    <col min="13557" max="13557" width="9.85546875" style="4" customWidth="1"/>
    <col min="13558" max="13558" width="10.28515625" style="4" customWidth="1"/>
    <col min="13559" max="13573" width="15.28515625" style="4" customWidth="1"/>
    <col min="13574" max="13574" width="7.28515625" style="4" customWidth="1"/>
    <col min="13575" max="13575" width="6.28515625" style="4" customWidth="1"/>
    <col min="13576" max="13576" width="6.85546875" style="4" customWidth="1"/>
    <col min="13577" max="13577" width="10.28515625" style="4" customWidth="1"/>
    <col min="13578" max="13764" width="10.28515625" style="4"/>
    <col min="13765" max="13765" width="5.85546875" style="4" customWidth="1"/>
    <col min="13766" max="13766" width="8.85546875" style="4" customWidth="1"/>
    <col min="13767" max="13767" width="7.140625" style="4" customWidth="1"/>
    <col min="13768" max="13768" width="100.85546875" style="4" customWidth="1"/>
    <col min="13769" max="13769" width="12" style="4" customWidth="1"/>
    <col min="13770" max="13770" width="18.42578125" style="4" customWidth="1"/>
    <col min="13771" max="13771" width="24.7109375" style="4" customWidth="1"/>
    <col min="13772" max="13772" width="16.7109375" style="4" customWidth="1"/>
    <col min="13773" max="13773" width="10.140625" style="4" customWidth="1"/>
    <col min="13774" max="13774" width="24.7109375" style="4" customWidth="1"/>
    <col min="13775" max="13775" width="16.7109375" style="4" customWidth="1"/>
    <col min="13776" max="13776" width="10.140625" style="4" customWidth="1"/>
    <col min="13777" max="13777" width="24.7109375" style="4" customWidth="1"/>
    <col min="13778" max="13778" width="16.7109375" style="4" customWidth="1"/>
    <col min="13779" max="13779" width="10.140625" style="4" customWidth="1"/>
    <col min="13780" max="13780" width="24.7109375" style="4" customWidth="1"/>
    <col min="13781" max="13781" width="16.7109375" style="4" customWidth="1"/>
    <col min="13782" max="13782" width="10.140625" style="4" customWidth="1"/>
    <col min="13783" max="13783" width="24.7109375" style="4" customWidth="1"/>
    <col min="13784" max="13784" width="16.7109375" style="4" customWidth="1"/>
    <col min="13785" max="13785" width="10.140625" style="4" customWidth="1"/>
    <col min="13786" max="13786" width="24.7109375" style="4" customWidth="1"/>
    <col min="13787" max="13787" width="16.7109375" style="4" customWidth="1"/>
    <col min="13788" max="13788" width="10.140625" style="4" customWidth="1"/>
    <col min="13789" max="13789" width="24.7109375" style="4" customWidth="1"/>
    <col min="13790" max="13790" width="16.7109375" style="4" customWidth="1"/>
    <col min="13791" max="13791" width="10.140625" style="4" customWidth="1"/>
    <col min="13792" max="13792" width="24.7109375" style="4" customWidth="1"/>
    <col min="13793" max="13793" width="16.7109375" style="4" customWidth="1"/>
    <col min="13794" max="13794" width="10.140625" style="4" customWidth="1"/>
    <col min="13795" max="13795" width="24.7109375" style="4" customWidth="1"/>
    <col min="13796" max="13796" width="16.7109375" style="4" customWidth="1"/>
    <col min="13797" max="13797" width="10.140625" style="4" customWidth="1"/>
    <col min="13798" max="13798" width="24.7109375" style="4" customWidth="1"/>
    <col min="13799" max="13799" width="16.7109375" style="4" customWidth="1"/>
    <col min="13800" max="13800" width="10.140625" style="4" customWidth="1"/>
    <col min="13801" max="13801" width="24.7109375" style="4" customWidth="1"/>
    <col min="13802" max="13802" width="16.7109375" style="4" customWidth="1"/>
    <col min="13803" max="13803" width="10.140625" style="4" customWidth="1"/>
    <col min="13804" max="13804" width="24.7109375" style="4" customWidth="1"/>
    <col min="13805" max="13805" width="16.7109375" style="4" customWidth="1"/>
    <col min="13806" max="13806" width="10.140625" style="4" customWidth="1"/>
    <col min="13807" max="13807" width="24.7109375" style="4" customWidth="1"/>
    <col min="13808" max="13808" width="16.7109375" style="4" customWidth="1"/>
    <col min="13809" max="13809" width="10.140625" style="4" customWidth="1"/>
    <col min="13810" max="13810" width="24.7109375" style="4" customWidth="1"/>
    <col min="13811" max="13811" width="16.7109375" style="4" customWidth="1"/>
    <col min="13812" max="13812" width="12.5703125" style="4" customWidth="1"/>
    <col min="13813" max="13813" width="9.85546875" style="4" customWidth="1"/>
    <col min="13814" max="13814" width="10.28515625" style="4" customWidth="1"/>
    <col min="13815" max="13829" width="15.28515625" style="4" customWidth="1"/>
    <col min="13830" max="13830" width="7.28515625" style="4" customWidth="1"/>
    <col min="13831" max="13831" width="6.28515625" style="4" customWidth="1"/>
    <col min="13832" max="13832" width="6.85546875" style="4" customWidth="1"/>
    <col min="13833" max="13833" width="10.28515625" style="4" customWidth="1"/>
    <col min="13834" max="14020" width="10.28515625" style="4"/>
    <col min="14021" max="14021" width="5.85546875" style="4" customWidth="1"/>
    <col min="14022" max="14022" width="8.85546875" style="4" customWidth="1"/>
    <col min="14023" max="14023" width="7.140625" style="4" customWidth="1"/>
    <col min="14024" max="14024" width="100.85546875" style="4" customWidth="1"/>
    <col min="14025" max="14025" width="12" style="4" customWidth="1"/>
    <col min="14026" max="14026" width="18.42578125" style="4" customWidth="1"/>
    <col min="14027" max="14027" width="24.7109375" style="4" customWidth="1"/>
    <col min="14028" max="14028" width="16.7109375" style="4" customWidth="1"/>
    <col min="14029" max="14029" width="10.140625" style="4" customWidth="1"/>
    <col min="14030" max="14030" width="24.7109375" style="4" customWidth="1"/>
    <col min="14031" max="14031" width="16.7109375" style="4" customWidth="1"/>
    <col min="14032" max="14032" width="10.140625" style="4" customWidth="1"/>
    <col min="14033" max="14033" width="24.7109375" style="4" customWidth="1"/>
    <col min="14034" max="14034" width="16.7109375" style="4" customWidth="1"/>
    <col min="14035" max="14035" width="10.140625" style="4" customWidth="1"/>
    <col min="14036" max="14036" width="24.7109375" style="4" customWidth="1"/>
    <col min="14037" max="14037" width="16.7109375" style="4" customWidth="1"/>
    <col min="14038" max="14038" width="10.140625" style="4" customWidth="1"/>
    <col min="14039" max="14039" width="24.7109375" style="4" customWidth="1"/>
    <col min="14040" max="14040" width="16.7109375" style="4" customWidth="1"/>
    <col min="14041" max="14041" width="10.140625" style="4" customWidth="1"/>
    <col min="14042" max="14042" width="24.7109375" style="4" customWidth="1"/>
    <col min="14043" max="14043" width="16.7109375" style="4" customWidth="1"/>
    <col min="14044" max="14044" width="10.140625" style="4" customWidth="1"/>
    <col min="14045" max="14045" width="24.7109375" style="4" customWidth="1"/>
    <col min="14046" max="14046" width="16.7109375" style="4" customWidth="1"/>
    <col min="14047" max="14047" width="10.140625" style="4" customWidth="1"/>
    <col min="14048" max="14048" width="24.7109375" style="4" customWidth="1"/>
    <col min="14049" max="14049" width="16.7109375" style="4" customWidth="1"/>
    <col min="14050" max="14050" width="10.140625" style="4" customWidth="1"/>
    <col min="14051" max="14051" width="24.7109375" style="4" customWidth="1"/>
    <col min="14052" max="14052" width="16.7109375" style="4" customWidth="1"/>
    <col min="14053" max="14053" width="10.140625" style="4" customWidth="1"/>
    <col min="14054" max="14054" width="24.7109375" style="4" customWidth="1"/>
    <col min="14055" max="14055" width="16.7109375" style="4" customWidth="1"/>
    <col min="14056" max="14056" width="10.140625" style="4" customWidth="1"/>
    <col min="14057" max="14057" width="24.7109375" style="4" customWidth="1"/>
    <col min="14058" max="14058" width="16.7109375" style="4" customWidth="1"/>
    <col min="14059" max="14059" width="10.140625" style="4" customWidth="1"/>
    <col min="14060" max="14060" width="24.7109375" style="4" customWidth="1"/>
    <col min="14061" max="14061" width="16.7109375" style="4" customWidth="1"/>
    <col min="14062" max="14062" width="10.140625" style="4" customWidth="1"/>
    <col min="14063" max="14063" width="24.7109375" style="4" customWidth="1"/>
    <col min="14064" max="14064" width="16.7109375" style="4" customWidth="1"/>
    <col min="14065" max="14065" width="10.140625" style="4" customWidth="1"/>
    <col min="14066" max="14066" width="24.7109375" style="4" customWidth="1"/>
    <col min="14067" max="14067" width="16.7109375" style="4" customWidth="1"/>
    <col min="14068" max="14068" width="12.5703125" style="4" customWidth="1"/>
    <col min="14069" max="14069" width="9.85546875" style="4" customWidth="1"/>
    <col min="14070" max="14070" width="10.28515625" style="4" customWidth="1"/>
    <col min="14071" max="14085" width="15.28515625" style="4" customWidth="1"/>
    <col min="14086" max="14086" width="7.28515625" style="4" customWidth="1"/>
    <col min="14087" max="14087" width="6.28515625" style="4" customWidth="1"/>
    <col min="14088" max="14088" width="6.85546875" style="4" customWidth="1"/>
    <col min="14089" max="14089" width="10.28515625" style="4" customWidth="1"/>
    <col min="14090" max="14276" width="10.28515625" style="4"/>
    <col min="14277" max="14277" width="5.85546875" style="4" customWidth="1"/>
    <col min="14278" max="14278" width="8.85546875" style="4" customWidth="1"/>
    <col min="14279" max="14279" width="7.140625" style="4" customWidth="1"/>
    <col min="14280" max="14280" width="100.85546875" style="4" customWidth="1"/>
    <col min="14281" max="14281" width="12" style="4" customWidth="1"/>
    <col min="14282" max="14282" width="18.42578125" style="4" customWidth="1"/>
    <col min="14283" max="14283" width="24.7109375" style="4" customWidth="1"/>
    <col min="14284" max="14284" width="16.7109375" style="4" customWidth="1"/>
    <col min="14285" max="14285" width="10.140625" style="4" customWidth="1"/>
    <col min="14286" max="14286" width="24.7109375" style="4" customWidth="1"/>
    <col min="14287" max="14287" width="16.7109375" style="4" customWidth="1"/>
    <col min="14288" max="14288" width="10.140625" style="4" customWidth="1"/>
    <col min="14289" max="14289" width="24.7109375" style="4" customWidth="1"/>
    <col min="14290" max="14290" width="16.7109375" style="4" customWidth="1"/>
    <col min="14291" max="14291" width="10.140625" style="4" customWidth="1"/>
    <col min="14292" max="14292" width="24.7109375" style="4" customWidth="1"/>
    <col min="14293" max="14293" width="16.7109375" style="4" customWidth="1"/>
    <col min="14294" max="14294" width="10.140625" style="4" customWidth="1"/>
    <col min="14295" max="14295" width="24.7109375" style="4" customWidth="1"/>
    <col min="14296" max="14296" width="16.7109375" style="4" customWidth="1"/>
    <col min="14297" max="14297" width="10.140625" style="4" customWidth="1"/>
    <col min="14298" max="14298" width="24.7109375" style="4" customWidth="1"/>
    <col min="14299" max="14299" width="16.7109375" style="4" customWidth="1"/>
    <col min="14300" max="14300" width="10.140625" style="4" customWidth="1"/>
    <col min="14301" max="14301" width="24.7109375" style="4" customWidth="1"/>
    <col min="14302" max="14302" width="16.7109375" style="4" customWidth="1"/>
    <col min="14303" max="14303" width="10.140625" style="4" customWidth="1"/>
    <col min="14304" max="14304" width="24.7109375" style="4" customWidth="1"/>
    <col min="14305" max="14305" width="16.7109375" style="4" customWidth="1"/>
    <col min="14306" max="14306" width="10.140625" style="4" customWidth="1"/>
    <col min="14307" max="14307" width="24.7109375" style="4" customWidth="1"/>
    <col min="14308" max="14308" width="16.7109375" style="4" customWidth="1"/>
    <col min="14309" max="14309" width="10.140625" style="4" customWidth="1"/>
    <col min="14310" max="14310" width="24.7109375" style="4" customWidth="1"/>
    <col min="14311" max="14311" width="16.7109375" style="4" customWidth="1"/>
    <col min="14312" max="14312" width="10.140625" style="4" customWidth="1"/>
    <col min="14313" max="14313" width="24.7109375" style="4" customWidth="1"/>
    <col min="14314" max="14314" width="16.7109375" style="4" customWidth="1"/>
    <col min="14315" max="14315" width="10.140625" style="4" customWidth="1"/>
    <col min="14316" max="14316" width="24.7109375" style="4" customWidth="1"/>
    <col min="14317" max="14317" width="16.7109375" style="4" customWidth="1"/>
    <col min="14318" max="14318" width="10.140625" style="4" customWidth="1"/>
    <col min="14319" max="14319" width="24.7109375" style="4" customWidth="1"/>
    <col min="14320" max="14320" width="16.7109375" style="4" customWidth="1"/>
    <col min="14321" max="14321" width="10.140625" style="4" customWidth="1"/>
    <col min="14322" max="14322" width="24.7109375" style="4" customWidth="1"/>
    <col min="14323" max="14323" width="16.7109375" style="4" customWidth="1"/>
    <col min="14324" max="14324" width="12.5703125" style="4" customWidth="1"/>
    <col min="14325" max="14325" width="9.85546875" style="4" customWidth="1"/>
    <col min="14326" max="14326" width="10.28515625" style="4" customWidth="1"/>
    <col min="14327" max="14341" width="15.28515625" style="4" customWidth="1"/>
    <col min="14342" max="14342" width="7.28515625" style="4" customWidth="1"/>
    <col min="14343" max="14343" width="6.28515625" style="4" customWidth="1"/>
    <col min="14344" max="14344" width="6.85546875" style="4" customWidth="1"/>
    <col min="14345" max="14345" width="10.28515625" style="4" customWidth="1"/>
    <col min="14346" max="14532" width="10.28515625" style="4"/>
    <col min="14533" max="14533" width="5.85546875" style="4" customWidth="1"/>
    <col min="14534" max="14534" width="8.85546875" style="4" customWidth="1"/>
    <col min="14535" max="14535" width="7.140625" style="4" customWidth="1"/>
    <col min="14536" max="14536" width="100.85546875" style="4" customWidth="1"/>
    <col min="14537" max="14537" width="12" style="4" customWidth="1"/>
    <col min="14538" max="14538" width="18.42578125" style="4" customWidth="1"/>
    <col min="14539" max="14539" width="24.7109375" style="4" customWidth="1"/>
    <col min="14540" max="14540" width="16.7109375" style="4" customWidth="1"/>
    <col min="14541" max="14541" width="10.140625" style="4" customWidth="1"/>
    <col min="14542" max="14542" width="24.7109375" style="4" customWidth="1"/>
    <col min="14543" max="14543" width="16.7109375" style="4" customWidth="1"/>
    <col min="14544" max="14544" width="10.140625" style="4" customWidth="1"/>
    <col min="14545" max="14545" width="24.7109375" style="4" customWidth="1"/>
    <col min="14546" max="14546" width="16.7109375" style="4" customWidth="1"/>
    <col min="14547" max="14547" width="10.140625" style="4" customWidth="1"/>
    <col min="14548" max="14548" width="24.7109375" style="4" customWidth="1"/>
    <col min="14549" max="14549" width="16.7109375" style="4" customWidth="1"/>
    <col min="14550" max="14550" width="10.140625" style="4" customWidth="1"/>
    <col min="14551" max="14551" width="24.7109375" style="4" customWidth="1"/>
    <col min="14552" max="14552" width="16.7109375" style="4" customWidth="1"/>
    <col min="14553" max="14553" width="10.140625" style="4" customWidth="1"/>
    <col min="14554" max="14554" width="24.7109375" style="4" customWidth="1"/>
    <col min="14555" max="14555" width="16.7109375" style="4" customWidth="1"/>
    <col min="14556" max="14556" width="10.140625" style="4" customWidth="1"/>
    <col min="14557" max="14557" width="24.7109375" style="4" customWidth="1"/>
    <col min="14558" max="14558" width="16.7109375" style="4" customWidth="1"/>
    <col min="14559" max="14559" width="10.140625" style="4" customWidth="1"/>
    <col min="14560" max="14560" width="24.7109375" style="4" customWidth="1"/>
    <col min="14561" max="14561" width="16.7109375" style="4" customWidth="1"/>
    <col min="14562" max="14562" width="10.140625" style="4" customWidth="1"/>
    <col min="14563" max="14563" width="24.7109375" style="4" customWidth="1"/>
    <col min="14564" max="14564" width="16.7109375" style="4" customWidth="1"/>
    <col min="14565" max="14565" width="10.140625" style="4" customWidth="1"/>
    <col min="14566" max="14566" width="24.7109375" style="4" customWidth="1"/>
    <col min="14567" max="14567" width="16.7109375" style="4" customWidth="1"/>
    <col min="14568" max="14568" width="10.140625" style="4" customWidth="1"/>
    <col min="14569" max="14569" width="24.7109375" style="4" customWidth="1"/>
    <col min="14570" max="14570" width="16.7109375" style="4" customWidth="1"/>
    <col min="14571" max="14571" width="10.140625" style="4" customWidth="1"/>
    <col min="14572" max="14572" width="24.7109375" style="4" customWidth="1"/>
    <col min="14573" max="14573" width="16.7109375" style="4" customWidth="1"/>
    <col min="14574" max="14574" width="10.140625" style="4" customWidth="1"/>
    <col min="14575" max="14575" width="24.7109375" style="4" customWidth="1"/>
    <col min="14576" max="14576" width="16.7109375" style="4" customWidth="1"/>
    <col min="14577" max="14577" width="10.140625" style="4" customWidth="1"/>
    <col min="14578" max="14578" width="24.7109375" style="4" customWidth="1"/>
    <col min="14579" max="14579" width="16.7109375" style="4" customWidth="1"/>
    <col min="14580" max="14580" width="12.5703125" style="4" customWidth="1"/>
    <col min="14581" max="14581" width="9.85546875" style="4" customWidth="1"/>
    <col min="14582" max="14582" width="10.28515625" style="4" customWidth="1"/>
    <col min="14583" max="14597" width="15.28515625" style="4" customWidth="1"/>
    <col min="14598" max="14598" width="7.28515625" style="4" customWidth="1"/>
    <col min="14599" max="14599" width="6.28515625" style="4" customWidth="1"/>
    <col min="14600" max="14600" width="6.85546875" style="4" customWidth="1"/>
    <col min="14601" max="14601" width="10.28515625" style="4" customWidth="1"/>
    <col min="14602" max="14788" width="10.28515625" style="4"/>
    <col min="14789" max="14789" width="5.85546875" style="4" customWidth="1"/>
    <col min="14790" max="14790" width="8.85546875" style="4" customWidth="1"/>
    <col min="14791" max="14791" width="7.140625" style="4" customWidth="1"/>
    <col min="14792" max="14792" width="100.85546875" style="4" customWidth="1"/>
    <col min="14793" max="14793" width="12" style="4" customWidth="1"/>
    <col min="14794" max="14794" width="18.42578125" style="4" customWidth="1"/>
    <col min="14795" max="14795" width="24.7109375" style="4" customWidth="1"/>
    <col min="14796" max="14796" width="16.7109375" style="4" customWidth="1"/>
    <col min="14797" max="14797" width="10.140625" style="4" customWidth="1"/>
    <col min="14798" max="14798" width="24.7109375" style="4" customWidth="1"/>
    <col min="14799" max="14799" width="16.7109375" style="4" customWidth="1"/>
    <col min="14800" max="14800" width="10.140625" style="4" customWidth="1"/>
    <col min="14801" max="14801" width="24.7109375" style="4" customWidth="1"/>
    <col min="14802" max="14802" width="16.7109375" style="4" customWidth="1"/>
    <col min="14803" max="14803" width="10.140625" style="4" customWidth="1"/>
    <col min="14804" max="14804" width="24.7109375" style="4" customWidth="1"/>
    <col min="14805" max="14805" width="16.7109375" style="4" customWidth="1"/>
    <col min="14806" max="14806" width="10.140625" style="4" customWidth="1"/>
    <col min="14807" max="14807" width="24.7109375" style="4" customWidth="1"/>
    <col min="14808" max="14808" width="16.7109375" style="4" customWidth="1"/>
    <col min="14809" max="14809" width="10.140625" style="4" customWidth="1"/>
    <col min="14810" max="14810" width="24.7109375" style="4" customWidth="1"/>
    <col min="14811" max="14811" width="16.7109375" style="4" customWidth="1"/>
    <col min="14812" max="14812" width="10.140625" style="4" customWidth="1"/>
    <col min="14813" max="14813" width="24.7109375" style="4" customWidth="1"/>
    <col min="14814" max="14814" width="16.7109375" style="4" customWidth="1"/>
    <col min="14815" max="14815" width="10.140625" style="4" customWidth="1"/>
    <col min="14816" max="14816" width="24.7109375" style="4" customWidth="1"/>
    <col min="14817" max="14817" width="16.7109375" style="4" customWidth="1"/>
    <col min="14818" max="14818" width="10.140625" style="4" customWidth="1"/>
    <col min="14819" max="14819" width="24.7109375" style="4" customWidth="1"/>
    <col min="14820" max="14820" width="16.7109375" style="4" customWidth="1"/>
    <col min="14821" max="14821" width="10.140625" style="4" customWidth="1"/>
    <col min="14822" max="14822" width="24.7109375" style="4" customWidth="1"/>
    <col min="14823" max="14823" width="16.7109375" style="4" customWidth="1"/>
    <col min="14824" max="14824" width="10.140625" style="4" customWidth="1"/>
    <col min="14825" max="14825" width="24.7109375" style="4" customWidth="1"/>
    <col min="14826" max="14826" width="16.7109375" style="4" customWidth="1"/>
    <col min="14827" max="14827" width="10.140625" style="4" customWidth="1"/>
    <col min="14828" max="14828" width="24.7109375" style="4" customWidth="1"/>
    <col min="14829" max="14829" width="16.7109375" style="4" customWidth="1"/>
    <col min="14830" max="14830" width="10.140625" style="4" customWidth="1"/>
    <col min="14831" max="14831" width="24.7109375" style="4" customWidth="1"/>
    <col min="14832" max="14832" width="16.7109375" style="4" customWidth="1"/>
    <col min="14833" max="14833" width="10.140625" style="4" customWidth="1"/>
    <col min="14834" max="14834" width="24.7109375" style="4" customWidth="1"/>
    <col min="14835" max="14835" width="16.7109375" style="4" customWidth="1"/>
    <col min="14836" max="14836" width="12.5703125" style="4" customWidth="1"/>
    <col min="14837" max="14837" width="9.85546875" style="4" customWidth="1"/>
    <col min="14838" max="14838" width="10.28515625" style="4" customWidth="1"/>
    <col min="14839" max="14853" width="15.28515625" style="4" customWidth="1"/>
    <col min="14854" max="14854" width="7.28515625" style="4" customWidth="1"/>
    <col min="14855" max="14855" width="6.28515625" style="4" customWidth="1"/>
    <col min="14856" max="14856" width="6.85546875" style="4" customWidth="1"/>
    <col min="14857" max="14857" width="10.28515625" style="4" customWidth="1"/>
    <col min="14858" max="15044" width="10.28515625" style="4"/>
    <col min="15045" max="15045" width="5.85546875" style="4" customWidth="1"/>
    <col min="15046" max="15046" width="8.85546875" style="4" customWidth="1"/>
    <col min="15047" max="15047" width="7.140625" style="4" customWidth="1"/>
    <col min="15048" max="15048" width="100.85546875" style="4" customWidth="1"/>
    <col min="15049" max="15049" width="12" style="4" customWidth="1"/>
    <col min="15050" max="15050" width="18.42578125" style="4" customWidth="1"/>
    <col min="15051" max="15051" width="24.7109375" style="4" customWidth="1"/>
    <col min="15052" max="15052" width="16.7109375" style="4" customWidth="1"/>
    <col min="15053" max="15053" width="10.140625" style="4" customWidth="1"/>
    <col min="15054" max="15054" width="24.7109375" style="4" customWidth="1"/>
    <col min="15055" max="15055" width="16.7109375" style="4" customWidth="1"/>
    <col min="15056" max="15056" width="10.140625" style="4" customWidth="1"/>
    <col min="15057" max="15057" width="24.7109375" style="4" customWidth="1"/>
    <col min="15058" max="15058" width="16.7109375" style="4" customWidth="1"/>
    <col min="15059" max="15059" width="10.140625" style="4" customWidth="1"/>
    <col min="15060" max="15060" width="24.7109375" style="4" customWidth="1"/>
    <col min="15061" max="15061" width="16.7109375" style="4" customWidth="1"/>
    <col min="15062" max="15062" width="10.140625" style="4" customWidth="1"/>
    <col min="15063" max="15063" width="24.7109375" style="4" customWidth="1"/>
    <col min="15064" max="15064" width="16.7109375" style="4" customWidth="1"/>
    <col min="15065" max="15065" width="10.140625" style="4" customWidth="1"/>
    <col min="15066" max="15066" width="24.7109375" style="4" customWidth="1"/>
    <col min="15067" max="15067" width="16.7109375" style="4" customWidth="1"/>
    <col min="15068" max="15068" width="10.140625" style="4" customWidth="1"/>
    <col min="15069" max="15069" width="24.7109375" style="4" customWidth="1"/>
    <col min="15070" max="15070" width="16.7109375" style="4" customWidth="1"/>
    <col min="15071" max="15071" width="10.140625" style="4" customWidth="1"/>
    <col min="15072" max="15072" width="24.7109375" style="4" customWidth="1"/>
    <col min="15073" max="15073" width="16.7109375" style="4" customWidth="1"/>
    <col min="15074" max="15074" width="10.140625" style="4" customWidth="1"/>
    <col min="15075" max="15075" width="24.7109375" style="4" customWidth="1"/>
    <col min="15076" max="15076" width="16.7109375" style="4" customWidth="1"/>
    <col min="15077" max="15077" width="10.140625" style="4" customWidth="1"/>
    <col min="15078" max="15078" width="24.7109375" style="4" customWidth="1"/>
    <col min="15079" max="15079" width="16.7109375" style="4" customWidth="1"/>
    <col min="15080" max="15080" width="10.140625" style="4" customWidth="1"/>
    <col min="15081" max="15081" width="24.7109375" style="4" customWidth="1"/>
    <col min="15082" max="15082" width="16.7109375" style="4" customWidth="1"/>
    <col min="15083" max="15083" width="10.140625" style="4" customWidth="1"/>
    <col min="15084" max="15084" width="24.7109375" style="4" customWidth="1"/>
    <col min="15085" max="15085" width="16.7109375" style="4" customWidth="1"/>
    <col min="15086" max="15086" width="10.140625" style="4" customWidth="1"/>
    <col min="15087" max="15087" width="24.7109375" style="4" customWidth="1"/>
    <col min="15088" max="15088" width="16.7109375" style="4" customWidth="1"/>
    <col min="15089" max="15089" width="10.140625" style="4" customWidth="1"/>
    <col min="15090" max="15090" width="24.7109375" style="4" customWidth="1"/>
    <col min="15091" max="15091" width="16.7109375" style="4" customWidth="1"/>
    <col min="15092" max="15092" width="12.5703125" style="4" customWidth="1"/>
    <col min="15093" max="15093" width="9.85546875" style="4" customWidth="1"/>
    <col min="15094" max="15094" width="10.28515625" style="4" customWidth="1"/>
    <col min="15095" max="15109" width="15.28515625" style="4" customWidth="1"/>
    <col min="15110" max="15110" width="7.28515625" style="4" customWidth="1"/>
    <col min="15111" max="15111" width="6.28515625" style="4" customWidth="1"/>
    <col min="15112" max="15112" width="6.85546875" style="4" customWidth="1"/>
    <col min="15113" max="15113" width="10.28515625" style="4" customWidth="1"/>
    <col min="15114" max="15300" width="10.28515625" style="4"/>
    <col min="15301" max="15301" width="5.85546875" style="4" customWidth="1"/>
    <col min="15302" max="15302" width="8.85546875" style="4" customWidth="1"/>
    <col min="15303" max="15303" width="7.140625" style="4" customWidth="1"/>
    <col min="15304" max="15304" width="100.85546875" style="4" customWidth="1"/>
    <col min="15305" max="15305" width="12" style="4" customWidth="1"/>
    <col min="15306" max="15306" width="18.42578125" style="4" customWidth="1"/>
    <col min="15307" max="15307" width="24.7109375" style="4" customWidth="1"/>
    <col min="15308" max="15308" width="16.7109375" style="4" customWidth="1"/>
    <col min="15309" max="15309" width="10.140625" style="4" customWidth="1"/>
    <col min="15310" max="15310" width="24.7109375" style="4" customWidth="1"/>
    <col min="15311" max="15311" width="16.7109375" style="4" customWidth="1"/>
    <col min="15312" max="15312" width="10.140625" style="4" customWidth="1"/>
    <col min="15313" max="15313" width="24.7109375" style="4" customWidth="1"/>
    <col min="15314" max="15314" width="16.7109375" style="4" customWidth="1"/>
    <col min="15315" max="15315" width="10.140625" style="4" customWidth="1"/>
    <col min="15316" max="15316" width="24.7109375" style="4" customWidth="1"/>
    <col min="15317" max="15317" width="16.7109375" style="4" customWidth="1"/>
    <col min="15318" max="15318" width="10.140625" style="4" customWidth="1"/>
    <col min="15319" max="15319" width="24.7109375" style="4" customWidth="1"/>
    <col min="15320" max="15320" width="16.7109375" style="4" customWidth="1"/>
    <col min="15321" max="15321" width="10.140625" style="4" customWidth="1"/>
    <col min="15322" max="15322" width="24.7109375" style="4" customWidth="1"/>
    <col min="15323" max="15323" width="16.7109375" style="4" customWidth="1"/>
    <col min="15324" max="15324" width="10.140625" style="4" customWidth="1"/>
    <col min="15325" max="15325" width="24.7109375" style="4" customWidth="1"/>
    <col min="15326" max="15326" width="16.7109375" style="4" customWidth="1"/>
    <col min="15327" max="15327" width="10.140625" style="4" customWidth="1"/>
    <col min="15328" max="15328" width="24.7109375" style="4" customWidth="1"/>
    <col min="15329" max="15329" width="16.7109375" style="4" customWidth="1"/>
    <col min="15330" max="15330" width="10.140625" style="4" customWidth="1"/>
    <col min="15331" max="15331" width="24.7109375" style="4" customWidth="1"/>
    <col min="15332" max="15332" width="16.7109375" style="4" customWidth="1"/>
    <col min="15333" max="15333" width="10.140625" style="4" customWidth="1"/>
    <col min="15334" max="15334" width="24.7109375" style="4" customWidth="1"/>
    <col min="15335" max="15335" width="16.7109375" style="4" customWidth="1"/>
    <col min="15336" max="15336" width="10.140625" style="4" customWidth="1"/>
    <col min="15337" max="15337" width="24.7109375" style="4" customWidth="1"/>
    <col min="15338" max="15338" width="16.7109375" style="4" customWidth="1"/>
    <col min="15339" max="15339" width="10.140625" style="4" customWidth="1"/>
    <col min="15340" max="15340" width="24.7109375" style="4" customWidth="1"/>
    <col min="15341" max="15341" width="16.7109375" style="4" customWidth="1"/>
    <col min="15342" max="15342" width="10.140625" style="4" customWidth="1"/>
    <col min="15343" max="15343" width="24.7109375" style="4" customWidth="1"/>
    <col min="15344" max="15344" width="16.7109375" style="4" customWidth="1"/>
    <col min="15345" max="15345" width="10.140625" style="4" customWidth="1"/>
    <col min="15346" max="15346" width="24.7109375" style="4" customWidth="1"/>
    <col min="15347" max="15347" width="16.7109375" style="4" customWidth="1"/>
    <col min="15348" max="15348" width="12.5703125" style="4" customWidth="1"/>
    <col min="15349" max="15349" width="9.85546875" style="4" customWidth="1"/>
    <col min="15350" max="15350" width="10.28515625" style="4" customWidth="1"/>
    <col min="15351" max="15365" width="15.28515625" style="4" customWidth="1"/>
    <col min="15366" max="15366" width="7.28515625" style="4" customWidth="1"/>
    <col min="15367" max="15367" width="6.28515625" style="4" customWidth="1"/>
    <col min="15368" max="15368" width="6.85546875" style="4" customWidth="1"/>
    <col min="15369" max="15369" width="10.28515625" style="4" customWidth="1"/>
    <col min="15370" max="15556" width="10.28515625" style="4"/>
    <col min="15557" max="15557" width="5.85546875" style="4" customWidth="1"/>
    <col min="15558" max="15558" width="8.85546875" style="4" customWidth="1"/>
    <col min="15559" max="15559" width="7.140625" style="4" customWidth="1"/>
    <col min="15560" max="15560" width="100.85546875" style="4" customWidth="1"/>
    <col min="15561" max="15561" width="12" style="4" customWidth="1"/>
    <col min="15562" max="15562" width="18.42578125" style="4" customWidth="1"/>
    <col min="15563" max="15563" width="24.7109375" style="4" customWidth="1"/>
    <col min="15564" max="15564" width="16.7109375" style="4" customWidth="1"/>
    <col min="15565" max="15565" width="10.140625" style="4" customWidth="1"/>
    <col min="15566" max="15566" width="24.7109375" style="4" customWidth="1"/>
    <col min="15567" max="15567" width="16.7109375" style="4" customWidth="1"/>
    <col min="15568" max="15568" width="10.140625" style="4" customWidth="1"/>
    <col min="15569" max="15569" width="24.7109375" style="4" customWidth="1"/>
    <col min="15570" max="15570" width="16.7109375" style="4" customWidth="1"/>
    <col min="15571" max="15571" width="10.140625" style="4" customWidth="1"/>
    <col min="15572" max="15572" width="24.7109375" style="4" customWidth="1"/>
    <col min="15573" max="15573" width="16.7109375" style="4" customWidth="1"/>
    <col min="15574" max="15574" width="10.140625" style="4" customWidth="1"/>
    <col min="15575" max="15575" width="24.7109375" style="4" customWidth="1"/>
    <col min="15576" max="15576" width="16.7109375" style="4" customWidth="1"/>
    <col min="15577" max="15577" width="10.140625" style="4" customWidth="1"/>
    <col min="15578" max="15578" width="24.7109375" style="4" customWidth="1"/>
    <col min="15579" max="15579" width="16.7109375" style="4" customWidth="1"/>
    <col min="15580" max="15580" width="10.140625" style="4" customWidth="1"/>
    <col min="15581" max="15581" width="24.7109375" style="4" customWidth="1"/>
    <col min="15582" max="15582" width="16.7109375" style="4" customWidth="1"/>
    <col min="15583" max="15583" width="10.140625" style="4" customWidth="1"/>
    <col min="15584" max="15584" width="24.7109375" style="4" customWidth="1"/>
    <col min="15585" max="15585" width="16.7109375" style="4" customWidth="1"/>
    <col min="15586" max="15586" width="10.140625" style="4" customWidth="1"/>
    <col min="15587" max="15587" width="24.7109375" style="4" customWidth="1"/>
    <col min="15588" max="15588" width="16.7109375" style="4" customWidth="1"/>
    <col min="15589" max="15589" width="10.140625" style="4" customWidth="1"/>
    <col min="15590" max="15590" width="24.7109375" style="4" customWidth="1"/>
    <col min="15591" max="15591" width="16.7109375" style="4" customWidth="1"/>
    <col min="15592" max="15592" width="10.140625" style="4" customWidth="1"/>
    <col min="15593" max="15593" width="24.7109375" style="4" customWidth="1"/>
    <col min="15594" max="15594" width="16.7109375" style="4" customWidth="1"/>
    <col min="15595" max="15595" width="10.140625" style="4" customWidth="1"/>
    <col min="15596" max="15596" width="24.7109375" style="4" customWidth="1"/>
    <col min="15597" max="15597" width="16.7109375" style="4" customWidth="1"/>
    <col min="15598" max="15598" width="10.140625" style="4" customWidth="1"/>
    <col min="15599" max="15599" width="24.7109375" style="4" customWidth="1"/>
    <col min="15600" max="15600" width="16.7109375" style="4" customWidth="1"/>
    <col min="15601" max="15601" width="10.140625" style="4" customWidth="1"/>
    <col min="15602" max="15602" width="24.7109375" style="4" customWidth="1"/>
    <col min="15603" max="15603" width="16.7109375" style="4" customWidth="1"/>
    <col min="15604" max="15604" width="12.5703125" style="4" customWidth="1"/>
    <col min="15605" max="15605" width="9.85546875" style="4" customWidth="1"/>
    <col min="15606" max="15606" width="10.28515625" style="4" customWidth="1"/>
    <col min="15607" max="15621" width="15.28515625" style="4" customWidth="1"/>
    <col min="15622" max="15622" width="7.28515625" style="4" customWidth="1"/>
    <col min="15623" max="15623" width="6.28515625" style="4" customWidth="1"/>
    <col min="15624" max="15624" width="6.85546875" style="4" customWidth="1"/>
    <col min="15625" max="15625" width="10.28515625" style="4" customWidth="1"/>
    <col min="15626" max="15812" width="10.28515625" style="4"/>
    <col min="15813" max="15813" width="5.85546875" style="4" customWidth="1"/>
    <col min="15814" max="15814" width="8.85546875" style="4" customWidth="1"/>
    <col min="15815" max="15815" width="7.140625" style="4" customWidth="1"/>
    <col min="15816" max="15816" width="100.85546875" style="4" customWidth="1"/>
    <col min="15817" max="15817" width="12" style="4" customWidth="1"/>
    <col min="15818" max="15818" width="18.42578125" style="4" customWidth="1"/>
    <col min="15819" max="15819" width="24.7109375" style="4" customWidth="1"/>
    <col min="15820" max="15820" width="16.7109375" style="4" customWidth="1"/>
    <col min="15821" max="15821" width="10.140625" style="4" customWidth="1"/>
    <col min="15822" max="15822" width="24.7109375" style="4" customWidth="1"/>
    <col min="15823" max="15823" width="16.7109375" style="4" customWidth="1"/>
    <col min="15824" max="15824" width="10.140625" style="4" customWidth="1"/>
    <col min="15825" max="15825" width="24.7109375" style="4" customWidth="1"/>
    <col min="15826" max="15826" width="16.7109375" style="4" customWidth="1"/>
    <col min="15827" max="15827" width="10.140625" style="4" customWidth="1"/>
    <col min="15828" max="15828" width="24.7109375" style="4" customWidth="1"/>
    <col min="15829" max="15829" width="16.7109375" style="4" customWidth="1"/>
    <col min="15830" max="15830" width="10.140625" style="4" customWidth="1"/>
    <col min="15831" max="15831" width="24.7109375" style="4" customWidth="1"/>
    <col min="15832" max="15832" width="16.7109375" style="4" customWidth="1"/>
    <col min="15833" max="15833" width="10.140625" style="4" customWidth="1"/>
    <col min="15834" max="15834" width="24.7109375" style="4" customWidth="1"/>
    <col min="15835" max="15835" width="16.7109375" style="4" customWidth="1"/>
    <col min="15836" max="15836" width="10.140625" style="4" customWidth="1"/>
    <col min="15837" max="15837" width="24.7109375" style="4" customWidth="1"/>
    <col min="15838" max="15838" width="16.7109375" style="4" customWidth="1"/>
    <col min="15839" max="15839" width="10.140625" style="4" customWidth="1"/>
    <col min="15840" max="15840" width="24.7109375" style="4" customWidth="1"/>
    <col min="15841" max="15841" width="16.7109375" style="4" customWidth="1"/>
    <col min="15842" max="15842" width="10.140625" style="4" customWidth="1"/>
    <col min="15843" max="15843" width="24.7109375" style="4" customWidth="1"/>
    <col min="15844" max="15844" width="16.7109375" style="4" customWidth="1"/>
    <col min="15845" max="15845" width="10.140625" style="4" customWidth="1"/>
    <col min="15846" max="15846" width="24.7109375" style="4" customWidth="1"/>
    <col min="15847" max="15847" width="16.7109375" style="4" customWidth="1"/>
    <col min="15848" max="15848" width="10.140625" style="4" customWidth="1"/>
    <col min="15849" max="15849" width="24.7109375" style="4" customWidth="1"/>
    <col min="15850" max="15850" width="16.7109375" style="4" customWidth="1"/>
    <col min="15851" max="15851" width="10.140625" style="4" customWidth="1"/>
    <col min="15852" max="15852" width="24.7109375" style="4" customWidth="1"/>
    <col min="15853" max="15853" width="16.7109375" style="4" customWidth="1"/>
    <col min="15854" max="15854" width="10.140625" style="4" customWidth="1"/>
    <col min="15855" max="15855" width="24.7109375" style="4" customWidth="1"/>
    <col min="15856" max="15856" width="16.7109375" style="4" customWidth="1"/>
    <col min="15857" max="15857" width="10.140625" style="4" customWidth="1"/>
    <col min="15858" max="15858" width="24.7109375" style="4" customWidth="1"/>
    <col min="15859" max="15859" width="16.7109375" style="4" customWidth="1"/>
    <col min="15860" max="15860" width="12.5703125" style="4" customWidth="1"/>
    <col min="15861" max="15861" width="9.85546875" style="4" customWidth="1"/>
    <col min="15862" max="15862" width="10.28515625" style="4" customWidth="1"/>
    <col min="15863" max="15877" width="15.28515625" style="4" customWidth="1"/>
    <col min="15878" max="15878" width="7.28515625" style="4" customWidth="1"/>
    <col min="15879" max="15879" width="6.28515625" style="4" customWidth="1"/>
    <col min="15880" max="15880" width="6.85546875" style="4" customWidth="1"/>
    <col min="15881" max="15881" width="10.28515625" style="4" customWidth="1"/>
    <col min="15882" max="16384" width="10.28515625" style="4"/>
  </cols>
  <sheetData>
    <row r="1" spans="1:92" s="3" customFormat="1" ht="21.95" customHeight="1" x14ac:dyDescent="0.25">
      <c r="A1" s="89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183">
        <v>0</v>
      </c>
      <c r="BJ1" s="183">
        <v>0</v>
      </c>
      <c r="BK1" s="133"/>
      <c r="BL1" s="133"/>
      <c r="BM1" s="133"/>
      <c r="BN1" s="133"/>
      <c r="BO1" s="133"/>
      <c r="BP1" s="133"/>
      <c r="BQ1" s="133"/>
      <c r="BR1" s="133"/>
      <c r="BS1" s="133"/>
      <c r="BT1" s="133"/>
      <c r="BU1" s="133"/>
      <c r="BV1" s="133"/>
      <c r="BW1" s="133"/>
      <c r="BX1" s="133"/>
      <c r="BY1" s="133"/>
      <c r="BZ1" s="133"/>
      <c r="CA1" s="133"/>
      <c r="CB1" s="133"/>
      <c r="CC1" s="133"/>
      <c r="CD1" s="133"/>
      <c r="CE1" s="133"/>
      <c r="CF1" s="133"/>
      <c r="CG1" s="133"/>
      <c r="CH1" s="133"/>
      <c r="CI1" s="133"/>
      <c r="CJ1" s="133"/>
      <c r="CK1" s="133"/>
      <c r="CL1" s="133"/>
      <c r="CM1" s="133"/>
      <c r="CN1" s="133"/>
    </row>
    <row r="2" spans="1:92" s="3" customFormat="1" ht="21.95" customHeight="1" x14ac:dyDescent="0.25">
      <c r="A2" s="87"/>
      <c r="B2" s="87" t="s">
        <v>113</v>
      </c>
      <c r="C2" s="87"/>
      <c r="D2" s="87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183"/>
      <c r="BJ2" s="183"/>
      <c r="BK2" s="133"/>
      <c r="BL2" s="133"/>
      <c r="BM2" s="133"/>
      <c r="BN2" s="133"/>
      <c r="BO2" s="133"/>
      <c r="BP2" s="133"/>
      <c r="BQ2" s="133"/>
      <c r="BR2" s="133"/>
      <c r="BS2" s="133"/>
      <c r="BT2" s="133"/>
      <c r="BU2" s="133"/>
      <c r="BV2" s="133"/>
      <c r="BW2" s="133"/>
      <c r="BX2" s="133"/>
      <c r="BY2" s="133"/>
      <c r="BZ2" s="133"/>
      <c r="CA2" s="133"/>
      <c r="CB2" s="133"/>
      <c r="CC2" s="133"/>
      <c r="CD2" s="133"/>
      <c r="CE2" s="133"/>
      <c r="CF2" s="133"/>
      <c r="CG2" s="133"/>
      <c r="CH2" s="133"/>
      <c r="CI2" s="133"/>
      <c r="CJ2" s="133"/>
      <c r="CK2" s="133"/>
      <c r="CL2" s="133"/>
      <c r="CM2" s="133"/>
      <c r="CN2" s="133"/>
    </row>
    <row r="3" spans="1:92" s="3" customFormat="1" ht="21.95" customHeight="1" x14ac:dyDescent="0.25">
      <c r="A3" s="87"/>
      <c r="B3" s="87"/>
      <c r="C3" s="87"/>
      <c r="D3" s="87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183"/>
      <c r="BJ3" s="183"/>
      <c r="BK3" s="133"/>
      <c r="BL3" s="133"/>
      <c r="BM3" s="133"/>
      <c r="BN3" s="133"/>
      <c r="BO3" s="133"/>
      <c r="BP3" s="133"/>
      <c r="BQ3" s="133"/>
      <c r="BR3" s="133"/>
      <c r="BS3" s="133"/>
      <c r="BT3" s="133"/>
      <c r="BU3" s="133"/>
      <c r="BV3" s="133"/>
      <c r="BW3" s="133"/>
      <c r="BX3" s="133"/>
      <c r="BY3" s="133"/>
      <c r="BZ3" s="133"/>
      <c r="CA3" s="133"/>
      <c r="CB3" s="133"/>
      <c r="CC3" s="133"/>
      <c r="CD3" s="133"/>
      <c r="CE3" s="133"/>
      <c r="CF3" s="133"/>
      <c r="CG3" s="133"/>
      <c r="CH3" s="133"/>
      <c r="CI3" s="133"/>
      <c r="CJ3" s="133"/>
      <c r="CK3" s="133"/>
      <c r="CL3" s="133"/>
      <c r="CM3" s="133"/>
      <c r="CN3" s="133"/>
    </row>
    <row r="4" spans="1:92" s="3" customFormat="1" ht="21.95" customHeight="1" x14ac:dyDescent="0.25">
      <c r="A4" s="87"/>
      <c r="B4" s="207" t="s">
        <v>114</v>
      </c>
      <c r="C4" s="207"/>
      <c r="D4" s="207"/>
      <c r="E4" s="201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183"/>
      <c r="BJ4" s="183"/>
      <c r="BK4" s="133"/>
      <c r="BL4" s="133"/>
      <c r="BM4" s="133"/>
      <c r="BN4" s="133"/>
      <c r="BO4" s="133"/>
      <c r="BP4" s="133"/>
      <c r="BQ4" s="133"/>
      <c r="BR4" s="133"/>
      <c r="BS4" s="133"/>
      <c r="BT4" s="133"/>
      <c r="BU4" s="133"/>
      <c r="BV4" s="133"/>
      <c r="BW4" s="133"/>
      <c r="BX4" s="133"/>
      <c r="BY4" s="133"/>
      <c r="BZ4" s="133"/>
      <c r="CA4" s="133"/>
      <c r="CB4" s="133"/>
      <c r="CC4" s="133"/>
      <c r="CD4" s="133"/>
      <c r="CE4" s="133"/>
      <c r="CF4" s="133"/>
      <c r="CG4" s="133"/>
      <c r="CH4" s="133"/>
      <c r="CI4" s="133"/>
      <c r="CJ4" s="133"/>
      <c r="CK4" s="133"/>
      <c r="CL4" s="133"/>
      <c r="CM4" s="133"/>
      <c r="CN4" s="133"/>
    </row>
    <row r="5" spans="1:92" s="3" customFormat="1" ht="21.95" customHeight="1" x14ac:dyDescent="0.25">
      <c r="A5" s="87"/>
      <c r="B5" s="207"/>
      <c r="C5" s="207"/>
      <c r="D5" s="207"/>
      <c r="E5" s="201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183"/>
      <c r="BJ5" s="183"/>
      <c r="BK5" s="133"/>
      <c r="BL5" s="133"/>
      <c r="BM5" s="133"/>
      <c r="BN5" s="133"/>
      <c r="BO5" s="133"/>
      <c r="BP5" s="133"/>
      <c r="BQ5" s="133"/>
      <c r="BR5" s="133"/>
      <c r="BS5" s="133"/>
      <c r="BT5" s="133"/>
      <c r="BU5" s="133"/>
      <c r="BV5" s="133"/>
      <c r="BW5" s="133"/>
      <c r="BX5" s="133"/>
      <c r="BY5" s="133"/>
      <c r="BZ5" s="133"/>
      <c r="CA5" s="133"/>
      <c r="CB5" s="133"/>
      <c r="CC5" s="133"/>
      <c r="CD5" s="133"/>
      <c r="CE5" s="133"/>
      <c r="CF5" s="133"/>
      <c r="CG5" s="133"/>
      <c r="CH5" s="133"/>
      <c r="CI5" s="133"/>
      <c r="CJ5" s="133"/>
      <c r="CK5" s="133"/>
      <c r="CL5" s="133"/>
      <c r="CM5" s="133"/>
      <c r="CN5" s="133"/>
    </row>
    <row r="6" spans="1:92" s="3" customFormat="1" ht="21.95" customHeight="1" x14ac:dyDescent="0.25">
      <c r="A6" s="87"/>
      <c r="B6" s="202" t="s">
        <v>61</v>
      </c>
      <c r="C6" s="207" t="s">
        <v>115</v>
      </c>
      <c r="D6" s="207"/>
      <c r="E6" s="201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183"/>
      <c r="BJ6" s="183"/>
      <c r="BK6" s="133"/>
      <c r="BL6" s="133"/>
      <c r="BM6" s="133"/>
      <c r="BN6" s="133"/>
      <c r="BO6" s="133"/>
      <c r="BP6" s="133"/>
      <c r="BQ6" s="133"/>
      <c r="BR6" s="133"/>
      <c r="BS6" s="133"/>
      <c r="BT6" s="133"/>
      <c r="BU6" s="133"/>
      <c r="BV6" s="133"/>
      <c r="BW6" s="133"/>
      <c r="BX6" s="133"/>
      <c r="BY6" s="133"/>
      <c r="BZ6" s="133"/>
      <c r="CA6" s="133"/>
      <c r="CB6" s="133"/>
      <c r="CC6" s="133"/>
      <c r="CD6" s="133"/>
      <c r="CE6" s="133"/>
      <c r="CF6" s="133"/>
      <c r="CG6" s="133"/>
      <c r="CH6" s="133"/>
      <c r="CI6" s="133"/>
      <c r="CJ6" s="133"/>
      <c r="CK6" s="133"/>
      <c r="CL6" s="133"/>
      <c r="CM6" s="133"/>
      <c r="CN6" s="133"/>
    </row>
    <row r="7" spans="1:92" s="3" customFormat="1" ht="21.95" customHeight="1" x14ac:dyDescent="0.25">
      <c r="A7" s="87"/>
      <c r="B7" s="207"/>
      <c r="C7" s="207"/>
      <c r="D7" s="207"/>
      <c r="E7" s="201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  <c r="BI7" s="183"/>
      <c r="BJ7" s="183"/>
      <c r="BK7" s="133"/>
      <c r="BL7" s="133"/>
      <c r="BM7" s="133"/>
      <c r="BN7" s="133"/>
      <c r="BO7" s="133"/>
      <c r="BP7" s="133"/>
      <c r="BQ7" s="133"/>
      <c r="BR7" s="133"/>
      <c r="BS7" s="133"/>
      <c r="BT7" s="133"/>
      <c r="BU7" s="133"/>
      <c r="BV7" s="133"/>
      <c r="BW7" s="133"/>
      <c r="BX7" s="133"/>
      <c r="BY7" s="133"/>
      <c r="BZ7" s="133"/>
      <c r="CA7" s="133"/>
      <c r="CB7" s="133"/>
      <c r="CC7" s="133"/>
      <c r="CD7" s="133"/>
      <c r="CE7" s="133"/>
      <c r="CF7" s="133"/>
      <c r="CG7" s="133"/>
      <c r="CH7" s="133"/>
      <c r="CI7" s="133"/>
      <c r="CJ7" s="133"/>
      <c r="CK7" s="133"/>
      <c r="CL7" s="133"/>
      <c r="CM7" s="133"/>
      <c r="CN7" s="133"/>
    </row>
    <row r="8" spans="1:92" s="3" customFormat="1" ht="21.95" customHeight="1" x14ac:dyDescent="0.25">
      <c r="A8" s="87"/>
      <c r="B8" s="207" t="s">
        <v>116</v>
      </c>
      <c r="C8" s="207"/>
      <c r="D8" s="207"/>
      <c r="E8" s="201"/>
      <c r="F8" s="89"/>
      <c r="G8" s="89"/>
      <c r="H8" s="89"/>
      <c r="I8" s="89"/>
      <c r="J8" s="89"/>
      <c r="K8" s="89"/>
      <c r="L8" s="647" t="s">
        <v>11</v>
      </c>
      <c r="M8" s="648"/>
      <c r="N8" s="648"/>
      <c r="O8" s="64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183"/>
      <c r="BJ8" s="183"/>
      <c r="BK8" s="133"/>
      <c r="BL8" s="133"/>
      <c r="BM8" s="133"/>
      <c r="BN8" s="133"/>
      <c r="BO8" s="133"/>
      <c r="BP8" s="133"/>
      <c r="BQ8" s="133"/>
      <c r="BR8" s="133"/>
      <c r="BS8" s="133"/>
      <c r="BT8" s="133"/>
      <c r="BU8" s="133"/>
      <c r="BV8" s="133"/>
      <c r="BW8" s="133"/>
      <c r="BX8" s="133"/>
      <c r="BY8" s="133"/>
      <c r="BZ8" s="133"/>
      <c r="CA8" s="133"/>
      <c r="CB8" s="133"/>
      <c r="CC8" s="133"/>
      <c r="CD8" s="133"/>
      <c r="CE8" s="133"/>
      <c r="CF8" s="133"/>
      <c r="CG8" s="133"/>
      <c r="CH8" s="133"/>
      <c r="CI8" s="133"/>
      <c r="CJ8" s="133"/>
      <c r="CK8" s="133"/>
      <c r="CL8" s="133"/>
      <c r="CM8" s="133"/>
      <c r="CN8" s="133"/>
    </row>
    <row r="9" spans="1:92" s="3" customFormat="1" ht="21.95" customHeight="1" x14ac:dyDescent="0.25">
      <c r="A9" s="87"/>
      <c r="B9" s="207"/>
      <c r="C9" s="207"/>
      <c r="D9" s="207"/>
      <c r="E9" s="201"/>
      <c r="F9" s="89"/>
      <c r="G9" s="89"/>
      <c r="H9" s="89"/>
      <c r="I9" s="89"/>
      <c r="J9" s="89"/>
      <c r="K9" s="89"/>
      <c r="L9" s="650"/>
      <c r="M9" s="651"/>
      <c r="N9" s="651"/>
      <c r="O9" s="652"/>
      <c r="P9" s="89"/>
      <c r="Q9" s="89"/>
      <c r="R9" s="89"/>
      <c r="S9" s="89"/>
      <c r="T9" s="89"/>
      <c r="U9" s="89"/>
      <c r="V9" s="230" t="s">
        <v>0</v>
      </c>
      <c r="W9" s="231"/>
      <c r="X9" s="231"/>
      <c r="Y9" s="232" t="s">
        <v>41</v>
      </c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183"/>
      <c r="BJ9" s="183"/>
      <c r="BK9" s="133"/>
      <c r="BL9" s="133"/>
      <c r="BM9" s="133"/>
      <c r="BN9" s="133"/>
      <c r="BO9" s="133"/>
      <c r="BP9" s="133"/>
      <c r="BQ9" s="133"/>
      <c r="BR9" s="133"/>
      <c r="BS9" s="133"/>
      <c r="BT9" s="133"/>
      <c r="BU9" s="133"/>
      <c r="BV9" s="133"/>
      <c r="BW9" s="133"/>
      <c r="BX9" s="133"/>
      <c r="BY9" s="133"/>
      <c r="BZ9" s="133"/>
      <c r="CA9" s="133"/>
      <c r="CB9" s="133"/>
      <c r="CC9" s="133"/>
      <c r="CD9" s="133"/>
      <c r="CE9" s="133"/>
      <c r="CF9" s="133"/>
      <c r="CG9" s="133"/>
      <c r="CH9" s="133"/>
      <c r="CI9" s="133"/>
      <c r="CJ9" s="133"/>
      <c r="CK9" s="133"/>
      <c r="CL9" s="133"/>
      <c r="CM9" s="133"/>
      <c r="CN9" s="133"/>
    </row>
    <row r="10" spans="1:92" s="3" customFormat="1" ht="21.95" customHeight="1" x14ac:dyDescent="0.25">
      <c r="A10" s="87"/>
      <c r="B10" s="207" t="s">
        <v>117</v>
      </c>
      <c r="C10" s="207"/>
      <c r="D10" s="207"/>
      <c r="E10" s="201"/>
      <c r="F10" s="89"/>
      <c r="G10" s="89"/>
      <c r="H10" s="89"/>
      <c r="I10" s="89"/>
      <c r="J10" s="89"/>
      <c r="K10" s="89"/>
      <c r="L10" s="650"/>
      <c r="M10" s="651"/>
      <c r="N10" s="651"/>
      <c r="O10" s="652"/>
      <c r="P10" s="89"/>
      <c r="Q10" s="89"/>
      <c r="R10" s="89"/>
      <c r="S10" s="89"/>
      <c r="T10" s="89"/>
      <c r="U10" s="89"/>
      <c r="V10" s="233"/>
      <c r="W10" s="20"/>
      <c r="X10" s="20"/>
      <c r="Y10" s="239" t="s">
        <v>37</v>
      </c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183"/>
      <c r="BJ10" s="183"/>
      <c r="BK10" s="133"/>
      <c r="BL10" s="133"/>
      <c r="BM10" s="133"/>
      <c r="BN10" s="133"/>
      <c r="BO10" s="133"/>
      <c r="BP10" s="133"/>
      <c r="BQ10" s="133"/>
      <c r="BR10" s="133"/>
      <c r="BS10" s="133"/>
      <c r="BT10" s="133"/>
      <c r="BU10" s="133"/>
      <c r="BV10" s="133"/>
      <c r="BW10" s="133"/>
      <c r="BX10" s="133"/>
      <c r="BY10" s="133"/>
      <c r="BZ10" s="133"/>
      <c r="CA10" s="133"/>
      <c r="CB10" s="133"/>
      <c r="CC10" s="133"/>
      <c r="CD10" s="133"/>
      <c r="CE10" s="133"/>
      <c r="CF10" s="133"/>
      <c r="CG10" s="133"/>
      <c r="CH10" s="133"/>
      <c r="CI10" s="133"/>
      <c r="CJ10" s="133"/>
      <c r="CK10" s="133"/>
      <c r="CL10" s="133"/>
      <c r="CM10" s="133"/>
      <c r="CN10" s="133"/>
    </row>
    <row r="11" spans="1:92" s="3" customFormat="1" ht="21.95" customHeight="1" x14ac:dyDescent="0.25">
      <c r="A11" s="89"/>
      <c r="B11" s="201"/>
      <c r="C11" s="201"/>
      <c r="D11" s="201"/>
      <c r="E11" s="201"/>
      <c r="F11" s="89"/>
      <c r="G11" s="89"/>
      <c r="H11" s="89"/>
      <c r="I11" s="89"/>
      <c r="J11" s="89"/>
      <c r="K11" s="89"/>
      <c r="L11" s="650"/>
      <c r="M11" s="651"/>
      <c r="N11" s="651"/>
      <c r="O11" s="652"/>
      <c r="P11" s="89"/>
      <c r="Q11" s="89"/>
      <c r="R11" s="89"/>
      <c r="S11" s="89"/>
      <c r="T11" s="89"/>
      <c r="U11" s="89"/>
      <c r="V11" s="233"/>
      <c r="W11" s="20"/>
      <c r="X11" s="21" t="s">
        <v>39</v>
      </c>
      <c r="Y11" s="234">
        <v>60</v>
      </c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183"/>
      <c r="BJ11" s="183"/>
      <c r="BK11" s="133"/>
      <c r="BL11" s="133"/>
      <c r="BM11" s="133"/>
      <c r="BN11" s="133"/>
      <c r="BO11" s="133"/>
      <c r="BP11" s="133"/>
      <c r="BQ11" s="133"/>
      <c r="BR11" s="133"/>
      <c r="BS11" s="133"/>
      <c r="BT11" s="133"/>
      <c r="BU11" s="133"/>
      <c r="BV11" s="133"/>
      <c r="BW11" s="133"/>
      <c r="BX11" s="133"/>
      <c r="BY11" s="133"/>
      <c r="BZ11" s="133"/>
      <c r="CA11" s="133"/>
      <c r="CB11" s="133"/>
      <c r="CC11" s="133"/>
      <c r="CD11" s="133"/>
      <c r="CE11" s="133"/>
      <c r="CF11" s="133"/>
      <c r="CG11" s="133"/>
      <c r="CH11" s="133"/>
      <c r="CI11" s="133"/>
      <c r="CJ11" s="133"/>
      <c r="CK11" s="133"/>
      <c r="CL11" s="133"/>
      <c r="CM11" s="133"/>
      <c r="CN11" s="133"/>
    </row>
    <row r="12" spans="1:92" s="3" customFormat="1" ht="21.95" customHeight="1" x14ac:dyDescent="0.25">
      <c r="A12" s="89"/>
      <c r="B12" s="209" t="s">
        <v>123</v>
      </c>
      <c r="C12" s="203" t="s">
        <v>59</v>
      </c>
      <c r="D12" s="201" t="s">
        <v>126</v>
      </c>
      <c r="E12" s="201"/>
      <c r="F12" s="89"/>
      <c r="G12" s="89"/>
      <c r="H12" s="89"/>
      <c r="I12" s="89"/>
      <c r="J12" s="89"/>
      <c r="K12" s="89"/>
      <c r="L12" s="650"/>
      <c r="M12" s="651"/>
      <c r="N12" s="651"/>
      <c r="O12" s="652"/>
      <c r="P12" s="89"/>
      <c r="Q12" s="89"/>
      <c r="R12" s="89"/>
      <c r="S12" s="89"/>
      <c r="T12" s="89"/>
      <c r="U12" s="89"/>
      <c r="V12" s="233"/>
      <c r="W12" s="20"/>
      <c r="X12" s="21" t="s">
        <v>40</v>
      </c>
      <c r="Y12" s="234">
        <v>40</v>
      </c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89"/>
      <c r="BG12" s="89"/>
      <c r="BH12" s="89"/>
      <c r="BI12" s="183"/>
      <c r="BJ12" s="183"/>
      <c r="BK12" s="133"/>
      <c r="BL12" s="133"/>
      <c r="BM12" s="133"/>
      <c r="BN12" s="133"/>
      <c r="BO12" s="133"/>
      <c r="BP12" s="133"/>
      <c r="BQ12" s="133"/>
      <c r="BR12" s="133"/>
      <c r="BS12" s="133"/>
      <c r="BT12" s="133"/>
      <c r="BU12" s="133"/>
      <c r="BV12" s="133"/>
      <c r="BW12" s="133"/>
      <c r="BX12" s="133"/>
      <c r="BY12" s="133"/>
      <c r="BZ12" s="133"/>
      <c r="CA12" s="133"/>
      <c r="CB12" s="133"/>
      <c r="CC12" s="133"/>
      <c r="CD12" s="133"/>
      <c r="CE12" s="133"/>
      <c r="CF12" s="133"/>
      <c r="CG12" s="133"/>
      <c r="CH12" s="133"/>
      <c r="CI12" s="133"/>
      <c r="CJ12" s="133"/>
      <c r="CK12" s="133"/>
      <c r="CL12" s="133"/>
      <c r="CM12" s="133"/>
      <c r="CN12" s="133"/>
    </row>
    <row r="13" spans="1:92" s="3" customFormat="1" ht="21.95" customHeight="1" x14ac:dyDescent="0.25">
      <c r="A13" s="89"/>
      <c r="C13" s="201"/>
      <c r="D13" s="201"/>
      <c r="E13" s="201"/>
      <c r="F13" s="89"/>
      <c r="G13" s="89"/>
      <c r="H13" s="89"/>
      <c r="I13" s="89"/>
      <c r="J13" s="89"/>
      <c r="K13" s="89"/>
      <c r="L13" s="653"/>
      <c r="M13" s="654"/>
      <c r="N13" s="654"/>
      <c r="O13" s="655"/>
      <c r="P13" s="89"/>
      <c r="Q13" s="89"/>
      <c r="R13" s="89"/>
      <c r="S13" s="89"/>
      <c r="T13" s="89"/>
      <c r="U13" s="89"/>
      <c r="V13" s="235"/>
      <c r="W13" s="236"/>
      <c r="X13" s="237" t="s">
        <v>1</v>
      </c>
      <c r="Y13" s="238">
        <f>SUM(Y11:Y12)</f>
        <v>100</v>
      </c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89"/>
      <c r="BF13" s="89"/>
      <c r="BG13" s="89"/>
      <c r="BH13" s="89"/>
      <c r="BI13" s="183"/>
      <c r="BJ13" s="183"/>
      <c r="BK13" s="133"/>
      <c r="BL13" s="133"/>
      <c r="BM13" s="133"/>
      <c r="BN13" s="133"/>
      <c r="BO13" s="133"/>
      <c r="BP13" s="133"/>
      <c r="BQ13" s="133"/>
      <c r="BR13" s="133"/>
      <c r="BS13" s="133"/>
      <c r="BT13" s="133"/>
      <c r="BU13" s="133"/>
      <c r="BV13" s="133"/>
      <c r="BW13" s="133"/>
      <c r="BX13" s="133"/>
      <c r="BY13" s="133"/>
      <c r="BZ13" s="133"/>
      <c r="CA13" s="133"/>
      <c r="CB13" s="133"/>
      <c r="CC13" s="133"/>
      <c r="CD13" s="133"/>
      <c r="CE13" s="133"/>
      <c r="CF13" s="133"/>
      <c r="CG13" s="133"/>
      <c r="CH13" s="133"/>
      <c r="CI13" s="133"/>
      <c r="CJ13" s="133"/>
      <c r="CK13" s="133"/>
      <c r="CL13" s="133"/>
      <c r="CM13" s="133"/>
      <c r="CN13" s="133"/>
    </row>
    <row r="14" spans="1:92" s="3" customFormat="1" ht="21.95" customHeight="1" x14ac:dyDescent="0.25">
      <c r="A14" s="89"/>
      <c r="B14" s="209" t="s">
        <v>124</v>
      </c>
      <c r="C14" s="28" t="s">
        <v>100</v>
      </c>
      <c r="D14" s="201" t="s">
        <v>118</v>
      </c>
      <c r="E14" s="201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  <c r="BB14" s="89"/>
      <c r="BC14" s="89"/>
      <c r="BD14" s="89"/>
      <c r="BE14" s="89"/>
      <c r="BF14" s="89"/>
      <c r="BG14" s="89"/>
      <c r="BH14" s="89"/>
      <c r="BI14" s="183"/>
      <c r="BJ14" s="183"/>
      <c r="BK14" s="133"/>
      <c r="BL14" s="133"/>
      <c r="BM14" s="133"/>
      <c r="BN14" s="133"/>
      <c r="BO14" s="133"/>
      <c r="BP14" s="133"/>
      <c r="BQ14" s="133"/>
      <c r="BR14" s="133"/>
      <c r="BS14" s="133"/>
      <c r="BT14" s="133"/>
      <c r="BU14" s="133"/>
      <c r="BV14" s="133"/>
      <c r="BW14" s="133"/>
      <c r="BX14" s="133"/>
      <c r="BY14" s="133"/>
      <c r="BZ14" s="133"/>
      <c r="CA14" s="133"/>
      <c r="CB14" s="133"/>
      <c r="CC14" s="133"/>
      <c r="CD14" s="133"/>
      <c r="CE14" s="133"/>
      <c r="CF14" s="133"/>
      <c r="CG14" s="133"/>
      <c r="CH14" s="133"/>
      <c r="CI14" s="133"/>
      <c r="CJ14" s="133"/>
      <c r="CK14" s="133"/>
      <c r="CL14" s="133"/>
      <c r="CM14" s="133"/>
      <c r="CN14" s="133"/>
    </row>
    <row r="15" spans="1:92" s="3" customFormat="1" ht="21.95" customHeight="1" x14ac:dyDescent="0.25">
      <c r="A15" s="89"/>
      <c r="B15" s="201"/>
      <c r="C15" s="201"/>
      <c r="D15" s="201"/>
      <c r="E15" s="201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9"/>
      <c r="BC15" s="89"/>
      <c r="BD15" s="89"/>
      <c r="BE15" s="89"/>
      <c r="BF15" s="89"/>
      <c r="BG15" s="89"/>
      <c r="BH15" s="89"/>
      <c r="BI15" s="183"/>
      <c r="BJ15" s="183"/>
      <c r="BK15" s="133"/>
      <c r="BL15" s="133"/>
      <c r="BM15" s="133"/>
      <c r="BN15" s="133"/>
      <c r="BO15" s="133"/>
      <c r="BP15" s="133"/>
      <c r="BQ15" s="133"/>
      <c r="BR15" s="133"/>
      <c r="BS15" s="133"/>
      <c r="BT15" s="133"/>
      <c r="BU15" s="133"/>
      <c r="BV15" s="133"/>
      <c r="BW15" s="133"/>
      <c r="BX15" s="133"/>
      <c r="BY15" s="133"/>
      <c r="BZ15" s="133"/>
      <c r="CA15" s="133"/>
      <c r="CB15" s="133"/>
      <c r="CC15" s="133"/>
      <c r="CD15" s="133"/>
      <c r="CE15" s="133"/>
      <c r="CF15" s="133"/>
      <c r="CG15" s="133"/>
      <c r="CH15" s="133"/>
      <c r="CI15" s="133"/>
      <c r="CJ15" s="133"/>
      <c r="CK15" s="133"/>
      <c r="CL15" s="133"/>
      <c r="CM15" s="133"/>
      <c r="CN15" s="133"/>
    </row>
    <row r="16" spans="1:92" s="3" customFormat="1" ht="21.95" customHeight="1" x14ac:dyDescent="0.25">
      <c r="A16" s="89"/>
      <c r="B16" s="209" t="s">
        <v>125</v>
      </c>
      <c r="C16" s="204" t="s">
        <v>63</v>
      </c>
      <c r="D16" s="205">
        <v>1</v>
      </c>
      <c r="E16" s="201" t="s">
        <v>119</v>
      </c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  <c r="BB16" s="89"/>
      <c r="BC16" s="89"/>
      <c r="BD16" s="89"/>
      <c r="BE16" s="89"/>
      <c r="BF16" s="89"/>
      <c r="BG16" s="89"/>
      <c r="BH16" s="89"/>
      <c r="BI16" s="183"/>
      <c r="BJ16" s="183"/>
      <c r="BK16" s="133"/>
      <c r="BL16" s="133"/>
      <c r="BM16" s="133"/>
      <c r="BN16" s="133"/>
      <c r="BO16" s="133"/>
      <c r="BP16" s="133"/>
      <c r="BQ16" s="133"/>
      <c r="BR16" s="133"/>
      <c r="BS16" s="133"/>
      <c r="BT16" s="133"/>
      <c r="BU16" s="133"/>
      <c r="BV16" s="133"/>
      <c r="BW16" s="133"/>
      <c r="BX16" s="133"/>
      <c r="BY16" s="133"/>
      <c r="BZ16" s="133"/>
      <c r="CA16" s="133"/>
      <c r="CB16" s="133"/>
      <c r="CC16" s="133"/>
      <c r="CD16" s="133"/>
      <c r="CE16" s="133"/>
      <c r="CF16" s="133"/>
      <c r="CG16" s="133"/>
      <c r="CH16" s="133"/>
      <c r="CI16" s="133"/>
      <c r="CJ16" s="133"/>
      <c r="CK16" s="133"/>
      <c r="CL16" s="133"/>
      <c r="CM16" s="133"/>
      <c r="CN16" s="133"/>
    </row>
    <row r="17" spans="1:92" s="3" customFormat="1" ht="21.95" customHeight="1" x14ac:dyDescent="0.25">
      <c r="A17" s="89"/>
      <c r="B17" s="201"/>
      <c r="C17" s="204"/>
      <c r="D17" s="204"/>
      <c r="E17" s="201" t="s">
        <v>120</v>
      </c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183"/>
      <c r="BJ17" s="183"/>
      <c r="BK17" s="133"/>
      <c r="BL17" s="133"/>
      <c r="BM17" s="133"/>
      <c r="BN17" s="133"/>
      <c r="BO17" s="133"/>
      <c r="BP17" s="133"/>
      <c r="BQ17" s="133"/>
      <c r="BR17" s="133"/>
      <c r="BS17" s="133"/>
      <c r="BT17" s="133"/>
      <c r="BU17" s="133"/>
      <c r="BV17" s="133"/>
      <c r="BW17" s="133"/>
      <c r="BX17" s="133"/>
      <c r="BY17" s="133"/>
      <c r="BZ17" s="133"/>
      <c r="CA17" s="133"/>
      <c r="CB17" s="133"/>
      <c r="CC17" s="133"/>
      <c r="CD17" s="133"/>
      <c r="CE17" s="133"/>
      <c r="CF17" s="133"/>
      <c r="CG17" s="133"/>
      <c r="CH17" s="133"/>
      <c r="CI17" s="133"/>
      <c r="CJ17" s="133"/>
      <c r="CK17" s="133"/>
      <c r="CL17" s="133"/>
      <c r="CM17" s="133"/>
      <c r="CN17" s="133"/>
    </row>
    <row r="18" spans="1:92" s="3" customFormat="1" ht="21.95" customHeight="1" x14ac:dyDescent="0.25">
      <c r="A18" s="89"/>
      <c r="B18" s="201"/>
      <c r="C18" s="204"/>
      <c r="D18" s="204"/>
      <c r="E18" s="201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89"/>
      <c r="BD18" s="89"/>
      <c r="BE18" s="89"/>
      <c r="BF18" s="89"/>
      <c r="BG18" s="89"/>
      <c r="BH18" s="89"/>
      <c r="BI18" s="183"/>
      <c r="BJ18" s="183"/>
      <c r="BK18" s="133"/>
      <c r="BL18" s="133"/>
      <c r="BM18" s="133"/>
      <c r="BN18" s="133"/>
      <c r="BO18" s="133"/>
      <c r="BP18" s="133"/>
      <c r="BQ18" s="133"/>
      <c r="BR18" s="133"/>
      <c r="BS18" s="133"/>
      <c r="BT18" s="133"/>
      <c r="BU18" s="133"/>
      <c r="BV18" s="133"/>
      <c r="BW18" s="133"/>
      <c r="BX18" s="133"/>
      <c r="BY18" s="133"/>
      <c r="BZ18" s="133"/>
      <c r="CA18" s="133"/>
      <c r="CB18" s="133"/>
      <c r="CC18" s="133"/>
      <c r="CD18" s="133"/>
      <c r="CE18" s="133"/>
      <c r="CF18" s="133"/>
      <c r="CG18" s="133"/>
      <c r="CH18" s="133"/>
      <c r="CI18" s="133"/>
      <c r="CJ18" s="133"/>
      <c r="CK18" s="133"/>
      <c r="CL18" s="133"/>
      <c r="CM18" s="133"/>
      <c r="CN18" s="133"/>
    </row>
    <row r="19" spans="1:92" s="3" customFormat="1" ht="21.95" customHeight="1" x14ac:dyDescent="0.25">
      <c r="A19" s="89"/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89"/>
      <c r="BF19" s="89"/>
      <c r="BG19" s="89"/>
      <c r="BH19" s="89"/>
      <c r="BI19" s="183"/>
      <c r="BJ19" s="183"/>
      <c r="BK19" s="133"/>
      <c r="BL19" s="133"/>
      <c r="BM19" s="133"/>
      <c r="BN19" s="133"/>
      <c r="BO19" s="133"/>
      <c r="BP19" s="133"/>
      <c r="BQ19" s="133"/>
      <c r="BR19" s="133"/>
      <c r="BS19" s="133"/>
      <c r="BT19" s="133"/>
      <c r="BU19" s="133"/>
      <c r="BV19" s="133"/>
      <c r="BW19" s="133"/>
      <c r="BX19" s="133"/>
      <c r="BY19" s="133"/>
      <c r="BZ19" s="133"/>
      <c r="CA19" s="133"/>
      <c r="CB19" s="133"/>
      <c r="CC19" s="133"/>
      <c r="CD19" s="133"/>
      <c r="CE19" s="133"/>
      <c r="CF19" s="133"/>
      <c r="CG19" s="133"/>
      <c r="CH19" s="133"/>
      <c r="CI19" s="133"/>
      <c r="CJ19" s="133"/>
      <c r="CK19" s="133"/>
      <c r="CL19" s="133"/>
      <c r="CM19" s="133"/>
      <c r="CN19" s="133"/>
    </row>
    <row r="20" spans="1:92" s="3" customFormat="1" ht="55.5" customHeight="1" x14ac:dyDescent="0.25">
      <c r="A20" s="259" t="s">
        <v>27</v>
      </c>
      <c r="B20" s="260" t="s">
        <v>146</v>
      </c>
      <c r="C20" s="260"/>
      <c r="D20" s="260"/>
      <c r="E20" s="260"/>
      <c r="F20" s="260"/>
      <c r="G20" s="260"/>
      <c r="H20" s="260"/>
      <c r="I20" s="260"/>
      <c r="J20" s="260"/>
      <c r="K20" s="260"/>
      <c r="L20" s="260"/>
      <c r="M20" s="260"/>
      <c r="N20" s="260"/>
      <c r="O20" s="260"/>
      <c r="P20" s="260"/>
      <c r="Q20" s="260"/>
      <c r="R20" s="260"/>
      <c r="S20" s="260"/>
      <c r="T20" s="260"/>
      <c r="U20" s="260"/>
      <c r="V20" s="260"/>
      <c r="W20" s="260"/>
      <c r="X20" s="260"/>
      <c r="Y20" s="260"/>
      <c r="Z20" s="260"/>
      <c r="AA20" s="260"/>
      <c r="AB20" s="260"/>
      <c r="AC20" s="260"/>
      <c r="AD20" s="260"/>
      <c r="AE20" s="260"/>
      <c r="AF20" s="260"/>
      <c r="AG20" s="260"/>
      <c r="AH20" s="260"/>
      <c r="AI20" s="260"/>
      <c r="AJ20" s="260"/>
      <c r="AK20" s="260"/>
      <c r="AL20" s="260"/>
      <c r="AM20" s="260"/>
      <c r="AN20" s="260"/>
      <c r="AO20" s="260"/>
      <c r="AP20" s="260"/>
      <c r="AQ20" s="260"/>
      <c r="AR20" s="260"/>
      <c r="AS20" s="260"/>
      <c r="AT20" s="260"/>
      <c r="AU20" s="260"/>
      <c r="AV20" s="260"/>
      <c r="AW20" s="260"/>
      <c r="AX20" s="260"/>
      <c r="AY20" s="260"/>
      <c r="AZ20" s="260"/>
      <c r="BA20" s="260"/>
      <c r="BB20" s="260"/>
      <c r="BC20" s="260"/>
      <c r="BD20" s="260"/>
      <c r="BE20" s="260"/>
      <c r="BF20" s="260"/>
      <c r="BG20" s="260"/>
      <c r="BH20" s="260"/>
      <c r="BI20" s="184">
        <v>0</v>
      </c>
      <c r="BJ20" s="183">
        <v>0</v>
      </c>
      <c r="BK20" s="133"/>
      <c r="BL20" s="133"/>
      <c r="BM20" s="133"/>
      <c r="BN20" s="133"/>
      <c r="BO20" s="133"/>
      <c r="BP20" s="133"/>
      <c r="BQ20" s="133"/>
      <c r="BR20" s="133"/>
      <c r="BS20" s="133"/>
      <c r="BT20" s="133"/>
      <c r="BU20" s="133"/>
      <c r="BV20" s="133"/>
      <c r="BW20" s="133"/>
      <c r="BX20" s="133"/>
      <c r="BY20" s="133"/>
      <c r="BZ20" s="133"/>
      <c r="CA20" s="133"/>
      <c r="CB20" s="133"/>
      <c r="CC20" s="133"/>
      <c r="CD20" s="133"/>
      <c r="CE20" s="133"/>
      <c r="CF20" s="133"/>
      <c r="CG20" s="133"/>
      <c r="CH20" s="133"/>
      <c r="CI20" s="133"/>
      <c r="CJ20" s="133"/>
      <c r="CK20" s="133"/>
      <c r="CL20" s="133"/>
      <c r="CM20" s="133"/>
      <c r="CN20" s="133"/>
    </row>
    <row r="21" spans="1:92" s="5" customFormat="1" ht="39.950000000000003" customHeight="1" x14ac:dyDescent="0.35">
      <c r="A21" s="261">
        <f>ROW()</f>
        <v>21</v>
      </c>
      <c r="B21" s="49"/>
      <c r="C21" s="72"/>
      <c r="D21" s="72"/>
      <c r="E21" s="50"/>
      <c r="F21" s="50"/>
      <c r="G21" s="73"/>
      <c r="H21" s="50"/>
      <c r="I21" s="93"/>
      <c r="J21" s="50"/>
      <c r="K21" s="10"/>
      <c r="L21" s="10"/>
      <c r="M21" s="656" t="str">
        <f>BL166</f>
        <v>HIERARCHISATION GÉNÉRALE</v>
      </c>
      <c r="N21" s="657"/>
      <c r="O21" s="657"/>
      <c r="P21" s="657"/>
      <c r="Q21" s="657"/>
      <c r="R21" s="657"/>
      <c r="S21" s="657"/>
      <c r="T21" s="658"/>
      <c r="U21" s="89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29">
        <v>0</v>
      </c>
      <c r="BJ21" s="183">
        <v>0</v>
      </c>
      <c r="BK21" s="133"/>
      <c r="BL21" s="133"/>
      <c r="BM21" s="133"/>
      <c r="BN21" s="133"/>
      <c r="BO21" s="133"/>
      <c r="BP21" s="133"/>
      <c r="BQ21" s="133"/>
      <c r="BR21" s="133"/>
      <c r="BS21" s="133"/>
      <c r="BT21" s="133"/>
      <c r="BU21" s="133"/>
      <c r="BV21" s="133"/>
      <c r="BW21" s="133"/>
      <c r="BX21" s="133"/>
      <c r="BY21" s="133"/>
      <c r="BZ21" s="133"/>
      <c r="CA21" s="133"/>
      <c r="CB21" s="133"/>
      <c r="CC21" s="133"/>
      <c r="CD21" s="133"/>
      <c r="CE21" s="133"/>
      <c r="CF21" s="133"/>
      <c r="CG21" s="133"/>
      <c r="CH21" s="133"/>
      <c r="CI21" s="133"/>
      <c r="CJ21" s="133"/>
      <c r="CK21" s="133"/>
      <c r="CL21" s="133"/>
      <c r="CM21" s="133"/>
      <c r="CN21" s="133"/>
    </row>
    <row r="22" spans="1:92" s="5" customFormat="1" ht="39.950000000000003" customHeight="1" x14ac:dyDescent="0.25">
      <c r="A22" s="261">
        <f>ROW()</f>
        <v>22</v>
      </c>
      <c r="B22" s="659" t="s">
        <v>197</v>
      </c>
      <c r="C22" s="660"/>
      <c r="D22" s="660"/>
      <c r="E22" s="660"/>
      <c r="F22" s="660"/>
      <c r="G22" s="660"/>
      <c r="H22" s="660"/>
      <c r="I22" s="661">
        <v>60</v>
      </c>
      <c r="J22" s="662" t="s">
        <v>131</v>
      </c>
      <c r="K22" s="662"/>
      <c r="L22" s="10"/>
      <c r="M22" s="663" t="str">
        <f t="shared" ref="M22:T22" si="0">BL168</f>
        <v>Soumissionnaire A</v>
      </c>
      <c r="N22" s="665" t="str">
        <f t="shared" si="0"/>
        <v>Soumissionnaire  B</v>
      </c>
      <c r="O22" s="667" t="str">
        <f t="shared" si="0"/>
        <v>Soumissionnaire  C</v>
      </c>
      <c r="P22" s="669" t="str">
        <f t="shared" si="0"/>
        <v>Soumissionnaire  D</v>
      </c>
      <c r="Q22" s="671" t="str">
        <f t="shared" si="0"/>
        <v>Soumissionnaire  E</v>
      </c>
      <c r="R22" s="687" t="str">
        <f t="shared" si="0"/>
        <v>Soumissionnaire  F</v>
      </c>
      <c r="S22" s="689" t="str">
        <f t="shared" si="0"/>
        <v>Soumissionnaire G</v>
      </c>
      <c r="T22" s="691" t="str">
        <f t="shared" si="0"/>
        <v>Soumissionnaire  H</v>
      </c>
      <c r="U22" s="89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29">
        <v>0</v>
      </c>
      <c r="BJ22" s="183">
        <v>0</v>
      </c>
      <c r="BK22" s="133"/>
      <c r="BL22" s="133"/>
      <c r="BM22" s="133"/>
      <c r="BN22" s="133"/>
      <c r="BO22" s="133"/>
      <c r="BP22" s="133"/>
      <c r="BQ22" s="133"/>
      <c r="BR22" s="133"/>
      <c r="BS22" s="133"/>
      <c r="BT22" s="133"/>
      <c r="BU22" s="133"/>
      <c r="BV22" s="133"/>
      <c r="BW22" s="133"/>
      <c r="BX22" s="133"/>
      <c r="BY22" s="133"/>
      <c r="BZ22" s="133"/>
      <c r="CA22" s="133"/>
      <c r="CB22" s="133"/>
      <c r="CC22" s="133"/>
      <c r="CD22" s="133"/>
      <c r="CE22" s="133"/>
      <c r="CF22" s="133"/>
      <c r="CG22" s="133"/>
      <c r="CH22" s="133"/>
      <c r="CI22" s="133"/>
      <c r="CJ22" s="133"/>
      <c r="CK22" s="133"/>
      <c r="CL22" s="133"/>
      <c r="CM22" s="133"/>
      <c r="CN22" s="133"/>
    </row>
    <row r="23" spans="1:92" s="5" customFormat="1" ht="39.950000000000003" customHeight="1" thickBot="1" x14ac:dyDescent="0.3">
      <c r="A23" s="261">
        <f>ROW()</f>
        <v>23</v>
      </c>
      <c r="B23" s="659"/>
      <c r="C23" s="660"/>
      <c r="D23" s="660"/>
      <c r="E23" s="660"/>
      <c r="F23" s="660"/>
      <c r="G23" s="660"/>
      <c r="H23" s="660"/>
      <c r="I23" s="661"/>
      <c r="J23" s="662"/>
      <c r="K23" s="662"/>
      <c r="L23" s="10"/>
      <c r="M23" s="664"/>
      <c r="N23" s="666"/>
      <c r="O23" s="668"/>
      <c r="P23" s="670"/>
      <c r="Q23" s="672"/>
      <c r="R23" s="688"/>
      <c r="S23" s="690"/>
      <c r="T23" s="692"/>
      <c r="U23" s="89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29">
        <v>0</v>
      </c>
      <c r="BJ23" s="183">
        <v>0</v>
      </c>
      <c r="BK23" s="133"/>
      <c r="BL23" s="133"/>
      <c r="BM23" s="133"/>
      <c r="BN23" s="133"/>
      <c r="BO23" s="133"/>
      <c r="BP23" s="133"/>
      <c r="BQ23" s="133"/>
      <c r="BR23" s="133"/>
      <c r="BS23" s="133"/>
      <c r="BT23" s="133"/>
      <c r="BU23" s="133"/>
      <c r="BV23" s="133"/>
      <c r="BW23" s="133"/>
      <c r="BX23" s="133"/>
      <c r="BY23" s="133"/>
      <c r="BZ23" s="133"/>
      <c r="CA23" s="133"/>
      <c r="CB23" s="133"/>
      <c r="CC23" s="133"/>
      <c r="CD23" s="133"/>
      <c r="CE23" s="133"/>
      <c r="CF23" s="133"/>
      <c r="CG23" s="133"/>
      <c r="CH23" s="133"/>
      <c r="CI23" s="133"/>
      <c r="CJ23" s="133"/>
      <c r="CK23" s="133"/>
      <c r="CL23" s="133"/>
      <c r="CM23" s="133"/>
      <c r="CN23" s="133"/>
    </row>
    <row r="24" spans="1:92" s="5" customFormat="1" ht="39.950000000000003" customHeight="1" thickBot="1" x14ac:dyDescent="0.3">
      <c r="A24" s="261">
        <f>ROW()</f>
        <v>24</v>
      </c>
      <c r="B24" s="642" t="s">
        <v>199</v>
      </c>
      <c r="C24" s="643"/>
      <c r="D24" s="643"/>
      <c r="E24" s="643"/>
      <c r="F24" s="643"/>
      <c r="G24" s="643"/>
      <c r="H24" s="643"/>
      <c r="I24" s="214">
        <v>6</v>
      </c>
      <c r="J24" s="49" t="s">
        <v>130</v>
      </c>
      <c r="K24" s="10"/>
      <c r="L24" s="10"/>
      <c r="M24" s="138">
        <f t="shared" ref="M24:T24" si="1">BL170</f>
        <v>3</v>
      </c>
      <c r="N24" s="139">
        <f t="shared" si="1"/>
        <v>1</v>
      </c>
      <c r="O24" s="139">
        <f t="shared" si="1"/>
        <v>2</v>
      </c>
      <c r="P24" s="139">
        <f t="shared" si="1"/>
        <v>0</v>
      </c>
      <c r="Q24" s="139">
        <f t="shared" si="1"/>
        <v>0</v>
      </c>
      <c r="R24" s="139">
        <f t="shared" si="1"/>
        <v>0</v>
      </c>
      <c r="S24" s="139">
        <f t="shared" si="1"/>
        <v>0</v>
      </c>
      <c r="T24" s="141">
        <f t="shared" si="1"/>
        <v>0</v>
      </c>
      <c r="U24" s="89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29">
        <v>0</v>
      </c>
      <c r="BJ24" s="183">
        <v>0</v>
      </c>
      <c r="BK24" s="133"/>
      <c r="BL24" s="133"/>
      <c r="BM24" s="133"/>
      <c r="BN24" s="133"/>
      <c r="BO24" s="133"/>
      <c r="BP24" s="133"/>
      <c r="BQ24" s="133"/>
      <c r="BR24" s="133"/>
      <c r="BS24" s="133"/>
      <c r="BT24" s="133"/>
      <c r="BU24" s="133"/>
      <c r="BV24" s="133"/>
      <c r="BW24" s="133"/>
      <c r="BX24" s="133"/>
      <c r="BY24" s="133"/>
      <c r="BZ24" s="133"/>
      <c r="CA24" s="133"/>
      <c r="CB24" s="133"/>
      <c r="CC24" s="133"/>
      <c r="CD24" s="133"/>
      <c r="CE24" s="133"/>
      <c r="CF24" s="133"/>
      <c r="CG24" s="133"/>
      <c r="CH24" s="133"/>
      <c r="CI24" s="133"/>
      <c r="CJ24" s="133"/>
      <c r="CK24" s="133"/>
      <c r="CL24" s="133"/>
      <c r="CM24" s="133"/>
      <c r="CN24" s="133"/>
    </row>
    <row r="25" spans="1:92" s="5" customFormat="1" ht="39.950000000000003" customHeight="1" thickBot="1" x14ac:dyDescent="0.3">
      <c r="A25" s="261">
        <f>ROW()</f>
        <v>25</v>
      </c>
      <c r="B25" s="644" t="s">
        <v>127</v>
      </c>
      <c r="C25" s="645"/>
      <c r="D25" s="645"/>
      <c r="E25" s="645"/>
      <c r="F25" s="645"/>
      <c r="G25" s="645"/>
      <c r="H25" s="645"/>
      <c r="I25" s="211">
        <f>ROUNDDOWN(I22/I24,2)</f>
        <v>10</v>
      </c>
      <c r="J25" s="212" t="s">
        <v>128</v>
      </c>
      <c r="K25" s="10"/>
      <c r="L25" s="10"/>
      <c r="M25" s="187">
        <f t="shared" ref="M25:T25" si="2">CF170</f>
        <v>16.666666666666668</v>
      </c>
      <c r="N25" s="187">
        <f t="shared" si="2"/>
        <v>27.145000000000003</v>
      </c>
      <c r="O25" s="187">
        <f t="shared" si="2"/>
        <v>27</v>
      </c>
      <c r="P25" s="187">
        <f t="shared" si="2"/>
        <v>0</v>
      </c>
      <c r="Q25" s="187">
        <f t="shared" si="2"/>
        <v>0</v>
      </c>
      <c r="R25" s="187">
        <f t="shared" si="2"/>
        <v>0</v>
      </c>
      <c r="S25" s="187">
        <f t="shared" si="2"/>
        <v>0</v>
      </c>
      <c r="T25" s="188">
        <f t="shared" si="2"/>
        <v>0</v>
      </c>
      <c r="U25" s="89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29">
        <v>0</v>
      </c>
      <c r="BJ25" s="183">
        <v>0</v>
      </c>
      <c r="BK25" s="133"/>
      <c r="BL25" s="133"/>
      <c r="BM25" s="133"/>
      <c r="BN25" s="133"/>
      <c r="BO25" s="133"/>
      <c r="BP25" s="133"/>
      <c r="BQ25" s="133"/>
      <c r="BR25" s="133"/>
      <c r="BS25" s="133"/>
      <c r="BT25" s="133"/>
      <c r="BU25" s="133"/>
      <c r="BV25" s="133"/>
      <c r="BW25" s="133"/>
      <c r="BX25" s="133"/>
      <c r="BY25" s="133"/>
      <c r="BZ25" s="133"/>
      <c r="CA25" s="133"/>
      <c r="CB25" s="133"/>
      <c r="CC25" s="133"/>
      <c r="CD25" s="133"/>
      <c r="CE25" s="133"/>
      <c r="CF25" s="133"/>
      <c r="CG25" s="133"/>
      <c r="CH25" s="133"/>
      <c r="CI25" s="133"/>
      <c r="CJ25" s="133"/>
      <c r="CK25" s="133"/>
      <c r="CL25" s="133"/>
      <c r="CM25" s="133"/>
      <c r="CN25" s="133"/>
    </row>
    <row r="26" spans="1:92" s="5" customFormat="1" ht="39.950000000000003" customHeight="1" x14ac:dyDescent="0.25">
      <c r="A26" s="261">
        <f>ROW()</f>
        <v>26</v>
      </c>
      <c r="B26" s="646" t="s">
        <v>88</v>
      </c>
      <c r="C26" s="646"/>
      <c r="D26" s="646"/>
      <c r="E26" s="646"/>
      <c r="F26" s="646"/>
      <c r="G26" s="646"/>
      <c r="H26" s="646"/>
      <c r="I26" s="646"/>
      <c r="J26" s="646"/>
      <c r="K26" s="646"/>
      <c r="L26" s="135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  <c r="AJ26" s="128"/>
      <c r="AK26" s="128"/>
      <c r="AL26" s="128"/>
      <c r="AM26" s="128"/>
      <c r="AN26" s="128"/>
      <c r="AO26" s="128"/>
      <c r="AP26" s="128"/>
      <c r="AQ26" s="128"/>
      <c r="AR26" s="128"/>
      <c r="AS26" s="128"/>
      <c r="AT26" s="128"/>
      <c r="AU26" s="128"/>
      <c r="AV26" s="128"/>
      <c r="AW26" s="128"/>
      <c r="AX26" s="128"/>
      <c r="AY26" s="128"/>
      <c r="AZ26" s="128"/>
      <c r="BA26" s="128"/>
      <c r="BB26" s="128"/>
      <c r="BC26" s="128"/>
      <c r="BD26" s="128"/>
      <c r="BE26" s="128"/>
      <c r="BF26" s="128"/>
      <c r="BG26" s="128"/>
      <c r="BH26" s="128"/>
      <c r="BI26" s="185">
        <v>0</v>
      </c>
      <c r="BJ26" s="185">
        <v>0</v>
      </c>
      <c r="BK26" s="180"/>
      <c r="BL26" s="180"/>
      <c r="BM26" s="180"/>
      <c r="BN26" s="180"/>
      <c r="BO26" s="180"/>
      <c r="BP26" s="180"/>
      <c r="BQ26" s="180"/>
      <c r="BR26" s="180"/>
      <c r="BS26" s="180"/>
      <c r="BT26" s="180"/>
      <c r="BU26" s="180"/>
      <c r="BV26" s="180"/>
      <c r="BW26" s="180"/>
      <c r="BX26" s="180"/>
      <c r="BY26" s="180"/>
      <c r="BZ26" s="180"/>
      <c r="CA26" s="180"/>
      <c r="CB26" s="180"/>
      <c r="CC26" s="180"/>
      <c r="CD26" s="181" t="s">
        <v>83</v>
      </c>
      <c r="CE26" s="180"/>
      <c r="CF26" s="180"/>
      <c r="CG26" s="180"/>
      <c r="CH26" s="180"/>
      <c r="CI26" s="180"/>
      <c r="CJ26" s="180"/>
      <c r="CK26" s="180"/>
      <c r="CL26" s="180"/>
      <c r="CM26" s="180"/>
      <c r="CN26" s="180"/>
    </row>
    <row r="27" spans="1:92" s="5" customFormat="1" ht="39.950000000000003" customHeight="1" x14ac:dyDescent="0.35">
      <c r="A27" s="261">
        <f>ROW()</f>
        <v>27</v>
      </c>
      <c r="B27" s="89" t="s">
        <v>99</v>
      </c>
      <c r="C27" s="72"/>
      <c r="D27" s="72"/>
      <c r="E27" s="50"/>
      <c r="F27" s="50"/>
      <c r="G27" s="73"/>
      <c r="H27" s="50"/>
      <c r="I27" s="71"/>
      <c r="J27" s="50"/>
      <c r="K27" s="91"/>
      <c r="L27" s="91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  <c r="BA27" s="89"/>
      <c r="BB27" s="89"/>
      <c r="BC27" s="89"/>
      <c r="BD27" s="89"/>
      <c r="BE27" s="89"/>
      <c r="BF27" s="89"/>
      <c r="BG27" s="89"/>
      <c r="BH27" s="89"/>
      <c r="BI27" s="183">
        <v>0</v>
      </c>
      <c r="BJ27" s="183">
        <v>0</v>
      </c>
      <c r="BK27" s="133"/>
      <c r="BL27" s="133"/>
      <c r="BM27" s="133"/>
      <c r="BN27" s="133"/>
      <c r="BO27" s="133"/>
      <c r="BP27" s="133"/>
      <c r="BQ27" s="133"/>
      <c r="BR27" s="133"/>
      <c r="BS27" s="133"/>
      <c r="BT27" s="133"/>
      <c r="BU27" s="133"/>
      <c r="BV27" s="133"/>
      <c r="BW27" s="133"/>
      <c r="BX27" s="133"/>
      <c r="BY27" s="133"/>
      <c r="BZ27" s="133"/>
      <c r="CA27" s="133"/>
      <c r="CB27" s="133"/>
      <c r="CC27" s="133"/>
      <c r="CD27" s="182"/>
      <c r="CE27" s="133"/>
      <c r="CF27" s="133"/>
      <c r="CG27" s="133"/>
      <c r="CH27" s="133"/>
      <c r="CI27" s="133"/>
      <c r="CJ27" s="133"/>
      <c r="CK27" s="133"/>
      <c r="CL27" s="133"/>
      <c r="CM27" s="133"/>
      <c r="CN27" s="133"/>
    </row>
    <row r="28" spans="1:92" s="5" customFormat="1" ht="39.950000000000003" customHeight="1" x14ac:dyDescent="0.35">
      <c r="A28" s="261">
        <f>ROW()</f>
        <v>28</v>
      </c>
      <c r="B28" s="89"/>
      <c r="C28" s="72"/>
      <c r="D28" s="72"/>
      <c r="E28" s="50"/>
      <c r="F28" s="50"/>
      <c r="G28" s="73"/>
      <c r="H28" s="50"/>
      <c r="I28" s="71"/>
      <c r="J28" s="50"/>
      <c r="K28" s="91"/>
      <c r="L28" s="91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89"/>
      <c r="BB28" s="89"/>
      <c r="BC28" s="89"/>
      <c r="BD28" s="89"/>
      <c r="BE28" s="89"/>
      <c r="BF28" s="89"/>
      <c r="BG28" s="89"/>
      <c r="BH28" s="89"/>
      <c r="BI28" s="183">
        <v>0</v>
      </c>
      <c r="BJ28" s="183">
        <v>0</v>
      </c>
      <c r="BK28" s="133"/>
      <c r="BL28" s="133"/>
      <c r="BM28" s="133"/>
      <c r="BN28" s="133"/>
      <c r="BO28" s="133"/>
      <c r="BP28" s="133"/>
      <c r="BQ28" s="133"/>
      <c r="BR28" s="133"/>
      <c r="BS28" s="133"/>
      <c r="BT28" s="133"/>
      <c r="BU28" s="133"/>
      <c r="BV28" s="133"/>
      <c r="BW28" s="133"/>
      <c r="BX28" s="133"/>
      <c r="BY28" s="133"/>
      <c r="BZ28" s="133"/>
      <c r="CA28" s="133"/>
      <c r="CB28" s="133"/>
      <c r="CC28" s="133"/>
      <c r="CD28" s="182"/>
      <c r="CE28" s="133"/>
      <c r="CF28" s="133"/>
      <c r="CG28" s="133"/>
      <c r="CH28" s="133"/>
      <c r="CI28" s="133"/>
      <c r="CJ28" s="133"/>
      <c r="CK28" s="133"/>
      <c r="CL28" s="133"/>
      <c r="CM28" s="133"/>
      <c r="CN28" s="133"/>
    </row>
    <row r="29" spans="1:92" s="5" customFormat="1" ht="39.950000000000003" customHeight="1" x14ac:dyDescent="0.5">
      <c r="A29" s="261">
        <f>ROW()</f>
        <v>29</v>
      </c>
      <c r="C29" s="88"/>
      <c r="D29" s="88"/>
      <c r="E29" s="74"/>
      <c r="F29" s="92"/>
      <c r="G29" s="92"/>
      <c r="H29" s="93" t="s">
        <v>132</v>
      </c>
      <c r="I29" s="67">
        <v>10</v>
      </c>
      <c r="J29" s="89"/>
      <c r="K29" s="92"/>
      <c r="L29" s="91"/>
      <c r="M29" s="143"/>
      <c r="N29" s="144"/>
      <c r="O29" s="144"/>
      <c r="P29" s="144"/>
      <c r="Q29" s="144"/>
      <c r="R29" s="144"/>
      <c r="S29" s="144"/>
      <c r="T29" s="144"/>
      <c r="U29" s="190" t="s">
        <v>100</v>
      </c>
      <c r="V29" s="195" t="str">
        <f>D33</f>
        <v>excellent au-delà des attentes</v>
      </c>
      <c r="W29" s="213">
        <f>D35</f>
        <v>10</v>
      </c>
      <c r="X29" s="195" t="str">
        <f>H33</f>
        <v>Acceptable</v>
      </c>
      <c r="Y29" s="191">
        <f>H35</f>
        <v>3.3333333333333335</v>
      </c>
      <c r="Z29" s="190" t="s">
        <v>100</v>
      </c>
      <c r="AA29" s="195" t="str">
        <f>D33</f>
        <v>excellent au-delà des attentes</v>
      </c>
      <c r="AB29" s="213">
        <f>D35</f>
        <v>10</v>
      </c>
      <c r="AC29" s="195" t="str">
        <f>H33</f>
        <v>Acceptable</v>
      </c>
      <c r="AD29" s="191">
        <f>H35</f>
        <v>3.3333333333333335</v>
      </c>
      <c r="AE29" s="190" t="s">
        <v>100</v>
      </c>
      <c r="AF29" s="195" t="str">
        <f>D33</f>
        <v>excellent au-delà des attentes</v>
      </c>
      <c r="AG29" s="213">
        <f>D35</f>
        <v>10</v>
      </c>
      <c r="AH29" s="195" t="str">
        <f>H33</f>
        <v>Acceptable</v>
      </c>
      <c r="AI29" s="191">
        <f>H35</f>
        <v>3.3333333333333335</v>
      </c>
      <c r="AJ29" s="190" t="s">
        <v>100</v>
      </c>
      <c r="AK29" s="195" t="str">
        <f>D33</f>
        <v>excellent au-delà des attentes</v>
      </c>
      <c r="AL29" s="213">
        <f>D35</f>
        <v>10</v>
      </c>
      <c r="AM29" s="195" t="str">
        <f>H33</f>
        <v>Acceptable</v>
      </c>
      <c r="AN29" s="191">
        <f>H35</f>
        <v>3.3333333333333335</v>
      </c>
      <c r="AO29" s="190" t="s">
        <v>100</v>
      </c>
      <c r="AP29" s="195" t="str">
        <f>D33</f>
        <v>excellent au-delà des attentes</v>
      </c>
      <c r="AQ29" s="213">
        <f>D35</f>
        <v>10</v>
      </c>
      <c r="AR29" s="195" t="str">
        <f>H33</f>
        <v>Acceptable</v>
      </c>
      <c r="AS29" s="191">
        <f>H35</f>
        <v>3.3333333333333335</v>
      </c>
      <c r="AT29" s="190" t="s">
        <v>100</v>
      </c>
      <c r="AU29" s="195" t="str">
        <f>D33</f>
        <v>excellent au-delà des attentes</v>
      </c>
      <c r="AV29" s="213">
        <f>D35</f>
        <v>10</v>
      </c>
      <c r="AW29" s="195" t="str">
        <f>H33</f>
        <v>Acceptable</v>
      </c>
      <c r="AX29" s="191">
        <f>H35</f>
        <v>3.3333333333333335</v>
      </c>
      <c r="AY29" s="190" t="s">
        <v>100</v>
      </c>
      <c r="AZ29" s="195" t="str">
        <f>D33</f>
        <v>excellent au-delà des attentes</v>
      </c>
      <c r="BA29" s="213">
        <f>D35</f>
        <v>10</v>
      </c>
      <c r="BB29" s="195" t="str">
        <f>H33</f>
        <v>Acceptable</v>
      </c>
      <c r="BC29" s="191">
        <f>H35</f>
        <v>3.3333333333333335</v>
      </c>
      <c r="BD29" s="190" t="s">
        <v>100</v>
      </c>
      <c r="BE29" s="195" t="str">
        <f>D33</f>
        <v>excellent au-delà des attentes</v>
      </c>
      <c r="BF29" s="213">
        <f>D35</f>
        <v>10</v>
      </c>
      <c r="BG29" s="195" t="str">
        <f>H33</f>
        <v>Acceptable</v>
      </c>
      <c r="BH29" s="191">
        <f>H35</f>
        <v>3.3333333333333335</v>
      </c>
      <c r="BI29" s="29">
        <v>0</v>
      </c>
      <c r="BJ29" s="29">
        <v>0</v>
      </c>
      <c r="BK29" s="133"/>
      <c r="BL29" s="133"/>
      <c r="BM29" s="133"/>
      <c r="BN29" s="133"/>
      <c r="BO29" s="133"/>
      <c r="BP29" s="133"/>
      <c r="BQ29" s="133"/>
      <c r="BR29" s="133"/>
      <c r="BS29" s="133"/>
      <c r="BT29" s="133"/>
      <c r="BU29" s="133"/>
      <c r="BV29" s="133"/>
      <c r="BW29" s="133"/>
      <c r="BX29" s="673" t="s">
        <v>56</v>
      </c>
      <c r="BY29" s="673"/>
      <c r="BZ29" s="674" t="s">
        <v>53</v>
      </c>
      <c r="CA29" s="133"/>
      <c r="CB29" s="675" t="s">
        <v>54</v>
      </c>
      <c r="CC29" s="133"/>
      <c r="CD29" s="676" t="s">
        <v>55</v>
      </c>
      <c r="CE29" s="133"/>
      <c r="CF29" s="133"/>
      <c r="CG29" s="133"/>
      <c r="CH29" s="133"/>
      <c r="CI29" s="133"/>
      <c r="CJ29" s="133"/>
      <c r="CK29" s="133"/>
      <c r="CL29" s="133"/>
      <c r="CM29" s="133"/>
      <c r="CN29" s="133"/>
    </row>
    <row r="30" spans="1:92" s="5" customFormat="1" ht="39.950000000000003" customHeight="1" x14ac:dyDescent="0.5">
      <c r="A30" s="261">
        <f>ROW()</f>
        <v>30</v>
      </c>
      <c r="C30" s="89"/>
      <c r="D30" s="89"/>
      <c r="E30" s="74"/>
      <c r="F30" s="92"/>
      <c r="G30" s="92"/>
      <c r="H30" s="68"/>
      <c r="I30" s="94"/>
      <c r="J30" s="89"/>
      <c r="K30" s="92"/>
      <c r="L30" s="91"/>
      <c r="M30" s="145"/>
      <c r="N30" s="89"/>
      <c r="O30" s="89"/>
      <c r="P30" s="89"/>
      <c r="Q30" s="89"/>
      <c r="R30" s="89"/>
      <c r="S30" s="89"/>
      <c r="T30" s="89"/>
      <c r="U30" s="145"/>
      <c r="V30" s="196" t="str">
        <f>E33</f>
        <v>répond très bien aux besoins exprimés</v>
      </c>
      <c r="W30" s="69">
        <f>E35</f>
        <v>8.3333333333333339</v>
      </c>
      <c r="X30" s="196" t="str">
        <f>I33</f>
        <v>Minimum</v>
      </c>
      <c r="Y30" s="192">
        <f>I35</f>
        <v>1.6666666666666667</v>
      </c>
      <c r="Z30" s="145"/>
      <c r="AA30" s="196" t="str">
        <f>E33</f>
        <v>répond très bien aux besoins exprimés</v>
      </c>
      <c r="AB30" s="69">
        <f>E35</f>
        <v>8.3333333333333339</v>
      </c>
      <c r="AC30" s="196" t="str">
        <f>I33</f>
        <v>Minimum</v>
      </c>
      <c r="AD30" s="192">
        <f>I35</f>
        <v>1.6666666666666667</v>
      </c>
      <c r="AE30" s="145"/>
      <c r="AF30" s="196" t="str">
        <f>E33</f>
        <v>répond très bien aux besoins exprimés</v>
      </c>
      <c r="AG30" s="69">
        <f>E35</f>
        <v>8.3333333333333339</v>
      </c>
      <c r="AH30" s="196" t="str">
        <f>I33</f>
        <v>Minimum</v>
      </c>
      <c r="AI30" s="192">
        <f>I35</f>
        <v>1.6666666666666667</v>
      </c>
      <c r="AJ30" s="145"/>
      <c r="AK30" s="196" t="str">
        <f>E33</f>
        <v>répond très bien aux besoins exprimés</v>
      </c>
      <c r="AL30" s="69">
        <f>E35</f>
        <v>8.3333333333333339</v>
      </c>
      <c r="AM30" s="196" t="str">
        <f>I33</f>
        <v>Minimum</v>
      </c>
      <c r="AN30" s="192">
        <f>I35</f>
        <v>1.6666666666666667</v>
      </c>
      <c r="AO30" s="145"/>
      <c r="AP30" s="196" t="str">
        <f>E33</f>
        <v>répond très bien aux besoins exprimés</v>
      </c>
      <c r="AQ30" s="69">
        <f>E35</f>
        <v>8.3333333333333339</v>
      </c>
      <c r="AR30" s="196" t="str">
        <f>I33</f>
        <v>Minimum</v>
      </c>
      <c r="AS30" s="192">
        <f>I35</f>
        <v>1.6666666666666667</v>
      </c>
      <c r="AT30" s="145"/>
      <c r="AU30" s="196" t="str">
        <f>E33</f>
        <v>répond très bien aux besoins exprimés</v>
      </c>
      <c r="AV30" s="69">
        <f>E35</f>
        <v>8.3333333333333339</v>
      </c>
      <c r="AW30" s="196" t="str">
        <f>I33</f>
        <v>Minimum</v>
      </c>
      <c r="AX30" s="192">
        <f>I35</f>
        <v>1.6666666666666667</v>
      </c>
      <c r="AY30" s="145"/>
      <c r="AZ30" s="196" t="str">
        <f>E33</f>
        <v>répond très bien aux besoins exprimés</v>
      </c>
      <c r="BA30" s="69">
        <f>E35</f>
        <v>8.3333333333333339</v>
      </c>
      <c r="BB30" s="196" t="str">
        <f>I33</f>
        <v>Minimum</v>
      </c>
      <c r="BC30" s="192">
        <f>I35</f>
        <v>1.6666666666666667</v>
      </c>
      <c r="BD30" s="145"/>
      <c r="BE30" s="196" t="str">
        <f>E33</f>
        <v>répond très bien aux besoins exprimés</v>
      </c>
      <c r="BF30" s="69">
        <f>E35</f>
        <v>8.3333333333333339</v>
      </c>
      <c r="BG30" s="196" t="str">
        <f>I33</f>
        <v>Minimum</v>
      </c>
      <c r="BH30" s="192">
        <f>I35</f>
        <v>1.6666666666666667</v>
      </c>
      <c r="BI30" s="29">
        <v>0</v>
      </c>
      <c r="BJ30" s="29">
        <v>0</v>
      </c>
      <c r="BK30" s="133"/>
      <c r="BL30" s="133"/>
      <c r="BM30" s="133"/>
      <c r="BN30" s="133"/>
      <c r="BO30" s="133"/>
      <c r="BP30" s="133"/>
      <c r="BQ30" s="133"/>
      <c r="BR30" s="133"/>
      <c r="BS30" s="133"/>
      <c r="BT30" s="133"/>
      <c r="BU30" s="133"/>
      <c r="BV30" s="133"/>
      <c r="BW30" s="133"/>
      <c r="BX30" s="673"/>
      <c r="BY30" s="673"/>
      <c r="BZ30" s="674"/>
      <c r="CA30" s="61"/>
      <c r="CB30" s="675"/>
      <c r="CC30" s="61"/>
      <c r="CD30" s="676"/>
      <c r="CE30" s="133"/>
      <c r="CF30" s="133"/>
      <c r="CG30" s="133"/>
      <c r="CH30" s="133"/>
      <c r="CI30" s="133"/>
      <c r="CJ30" s="133"/>
      <c r="CK30" s="133"/>
      <c r="CL30" s="133"/>
      <c r="CM30" s="133"/>
      <c r="CN30" s="133"/>
    </row>
    <row r="31" spans="1:92" s="5" customFormat="1" ht="39.950000000000003" customHeight="1" thickBot="1" x14ac:dyDescent="0.55000000000000004">
      <c r="A31" s="261">
        <f>ROW()</f>
        <v>31</v>
      </c>
      <c r="B31" s="89"/>
      <c r="C31" s="89"/>
      <c r="D31" s="89"/>
      <c r="E31" s="74"/>
      <c r="F31" s="92"/>
      <c r="G31" s="92"/>
      <c r="H31" s="95" t="s">
        <v>85</v>
      </c>
      <c r="I31" s="76">
        <f>COUNTA(C36:C45)</f>
        <v>3</v>
      </c>
      <c r="J31" s="96"/>
      <c r="K31" s="92"/>
      <c r="L31" s="91"/>
      <c r="M31" s="145"/>
      <c r="N31" s="89"/>
      <c r="O31" s="89"/>
      <c r="P31" s="89"/>
      <c r="Q31" s="89"/>
      <c r="R31" s="89"/>
      <c r="S31" s="89"/>
      <c r="T31" s="89"/>
      <c r="U31" s="145"/>
      <c r="V31" s="196" t="str">
        <f>F33</f>
        <v>Très satisfaisant</v>
      </c>
      <c r="W31" s="69">
        <f>F35</f>
        <v>6.666666666666667</v>
      </c>
      <c r="X31" s="196" t="str">
        <f>J33</f>
        <v xml:space="preserve">Non retenu </v>
      </c>
      <c r="Y31" s="192" t="str">
        <f>J35</f>
        <v>0</v>
      </c>
      <c r="Z31" s="145"/>
      <c r="AA31" s="196" t="str">
        <f>F33</f>
        <v>Très satisfaisant</v>
      </c>
      <c r="AB31" s="69">
        <f>F35</f>
        <v>6.666666666666667</v>
      </c>
      <c r="AC31" s="196" t="str">
        <f>J33</f>
        <v xml:space="preserve">Non retenu </v>
      </c>
      <c r="AD31" s="192" t="str">
        <f>J35</f>
        <v>0</v>
      </c>
      <c r="AE31" s="145"/>
      <c r="AF31" s="196" t="str">
        <f>F33</f>
        <v>Très satisfaisant</v>
      </c>
      <c r="AG31" s="69">
        <f>F35</f>
        <v>6.666666666666667</v>
      </c>
      <c r="AH31" s="196" t="str">
        <f>J33</f>
        <v xml:space="preserve">Non retenu </v>
      </c>
      <c r="AI31" s="192" t="str">
        <f>J35</f>
        <v>0</v>
      </c>
      <c r="AJ31" s="145"/>
      <c r="AK31" s="196" t="str">
        <f>F33</f>
        <v>Très satisfaisant</v>
      </c>
      <c r="AL31" s="69">
        <f>F35</f>
        <v>6.666666666666667</v>
      </c>
      <c r="AM31" s="196" t="str">
        <f>J33</f>
        <v xml:space="preserve">Non retenu </v>
      </c>
      <c r="AN31" s="192" t="str">
        <f>J35</f>
        <v>0</v>
      </c>
      <c r="AO31" s="145"/>
      <c r="AP31" s="196" t="str">
        <f>F33</f>
        <v>Très satisfaisant</v>
      </c>
      <c r="AQ31" s="69">
        <f>F35</f>
        <v>6.666666666666667</v>
      </c>
      <c r="AR31" s="196" t="str">
        <f>J33</f>
        <v xml:space="preserve">Non retenu </v>
      </c>
      <c r="AS31" s="192" t="str">
        <f>J35</f>
        <v>0</v>
      </c>
      <c r="AT31" s="145"/>
      <c r="AU31" s="196" t="str">
        <f>F33</f>
        <v>Très satisfaisant</v>
      </c>
      <c r="AV31" s="69">
        <f>F35</f>
        <v>6.666666666666667</v>
      </c>
      <c r="AW31" s="196" t="str">
        <f>J33</f>
        <v xml:space="preserve">Non retenu </v>
      </c>
      <c r="AX31" s="192" t="str">
        <f>J35</f>
        <v>0</v>
      </c>
      <c r="AY31" s="145"/>
      <c r="AZ31" s="196" t="str">
        <f>F33</f>
        <v>Très satisfaisant</v>
      </c>
      <c r="BA31" s="69">
        <f>F35</f>
        <v>6.666666666666667</v>
      </c>
      <c r="BB31" s="196" t="str">
        <f>J33</f>
        <v xml:space="preserve">Non retenu </v>
      </c>
      <c r="BC31" s="192" t="str">
        <f>J35</f>
        <v>0</v>
      </c>
      <c r="BD31" s="145"/>
      <c r="BE31" s="196" t="str">
        <f>F33</f>
        <v>Très satisfaisant</v>
      </c>
      <c r="BF31" s="69">
        <f>F35</f>
        <v>6.666666666666667</v>
      </c>
      <c r="BG31" s="196" t="str">
        <f>J33</f>
        <v xml:space="preserve">Non retenu </v>
      </c>
      <c r="BH31" s="192" t="str">
        <f>J35</f>
        <v>0</v>
      </c>
      <c r="BI31" s="29">
        <v>0</v>
      </c>
      <c r="BJ31" s="29">
        <v>0</v>
      </c>
      <c r="BK31" s="133"/>
      <c r="BL31" s="133"/>
      <c r="BM31" s="133"/>
      <c r="BN31" s="133"/>
      <c r="BO31" s="133"/>
      <c r="BP31" s="133"/>
      <c r="BQ31" s="133"/>
      <c r="BR31" s="133"/>
      <c r="BS31" s="133"/>
      <c r="BT31" s="133"/>
      <c r="BU31" s="133"/>
      <c r="BV31" s="133"/>
      <c r="BW31" s="133"/>
      <c r="BX31" s="65">
        <f>(BZ31/CB31)*CD31</f>
        <v>5</v>
      </c>
      <c r="BY31" s="65" t="s">
        <v>35</v>
      </c>
      <c r="BZ31" s="62">
        <v>1.5</v>
      </c>
      <c r="CA31" s="65" t="s">
        <v>36</v>
      </c>
      <c r="CB31" s="63">
        <v>3</v>
      </c>
      <c r="CC31" s="65" t="s">
        <v>10</v>
      </c>
      <c r="CD31" s="64">
        <v>10</v>
      </c>
      <c r="CE31" s="133"/>
      <c r="CF31" s="133"/>
      <c r="CG31" s="133"/>
      <c r="CH31" s="133"/>
      <c r="CI31" s="133"/>
      <c r="CJ31" s="133"/>
      <c r="CK31" s="133"/>
      <c r="CL31" s="133"/>
      <c r="CM31" s="133"/>
      <c r="CN31" s="133"/>
    </row>
    <row r="32" spans="1:92" s="5" customFormat="1" ht="39.950000000000003" customHeight="1" x14ac:dyDescent="0.5">
      <c r="A32" s="261">
        <f>ROW()</f>
        <v>32</v>
      </c>
      <c r="B32" s="75"/>
      <c r="C32" s="75"/>
      <c r="D32" s="75"/>
      <c r="E32" s="74"/>
      <c r="F32" s="92"/>
      <c r="G32" s="92"/>
      <c r="H32" s="92"/>
      <c r="I32" s="97" t="s">
        <v>212</v>
      </c>
      <c r="J32" s="98" t="str">
        <f>ADDRESS(ROW(C36),COLUMN(C36),4)</f>
        <v>C36</v>
      </c>
      <c r="K32" s="98" t="str">
        <f>ADDRESS(ROW(C45),COLUMN(C45),4)</f>
        <v>C45</v>
      </c>
      <c r="L32" s="91"/>
      <c r="M32" s="146"/>
      <c r="N32" s="147"/>
      <c r="O32" s="147"/>
      <c r="P32" s="147"/>
      <c r="Q32" s="147"/>
      <c r="R32" s="147"/>
      <c r="S32" s="147"/>
      <c r="T32" s="147"/>
      <c r="U32" s="146"/>
      <c r="V32" s="198" t="str">
        <f>G33</f>
        <v>Satisfaisant</v>
      </c>
      <c r="W32" s="193">
        <f>G35</f>
        <v>5</v>
      </c>
      <c r="X32" s="197"/>
      <c r="Y32" s="194"/>
      <c r="Z32" s="146"/>
      <c r="AA32" s="198" t="str">
        <f>G33</f>
        <v>Satisfaisant</v>
      </c>
      <c r="AB32" s="193">
        <f>G35</f>
        <v>5</v>
      </c>
      <c r="AC32" s="197"/>
      <c r="AD32" s="194"/>
      <c r="AE32" s="146"/>
      <c r="AF32" s="198" t="str">
        <f>G33</f>
        <v>Satisfaisant</v>
      </c>
      <c r="AG32" s="193">
        <f>G35</f>
        <v>5</v>
      </c>
      <c r="AH32" s="197"/>
      <c r="AI32" s="194"/>
      <c r="AJ32" s="146"/>
      <c r="AK32" s="198" t="str">
        <f>G33</f>
        <v>Satisfaisant</v>
      </c>
      <c r="AL32" s="193">
        <f>G35</f>
        <v>5</v>
      </c>
      <c r="AM32" s="197"/>
      <c r="AN32" s="194"/>
      <c r="AO32" s="146"/>
      <c r="AP32" s="198" t="str">
        <f>G33</f>
        <v>Satisfaisant</v>
      </c>
      <c r="AQ32" s="193">
        <f>G35</f>
        <v>5</v>
      </c>
      <c r="AR32" s="197"/>
      <c r="AS32" s="194"/>
      <c r="AT32" s="146"/>
      <c r="AU32" s="198" t="str">
        <f>G33</f>
        <v>Satisfaisant</v>
      </c>
      <c r="AV32" s="193">
        <f>G35</f>
        <v>5</v>
      </c>
      <c r="AW32" s="197"/>
      <c r="AX32" s="194"/>
      <c r="AY32" s="146"/>
      <c r="AZ32" s="198" t="str">
        <f>G33</f>
        <v>Satisfaisant</v>
      </c>
      <c r="BA32" s="193">
        <f>G35</f>
        <v>5</v>
      </c>
      <c r="BB32" s="197"/>
      <c r="BC32" s="194"/>
      <c r="BD32" s="146"/>
      <c r="BE32" s="198" t="str">
        <f>G33</f>
        <v>Satisfaisant</v>
      </c>
      <c r="BF32" s="193">
        <f>G35</f>
        <v>5</v>
      </c>
      <c r="BG32" s="197"/>
      <c r="BH32" s="194"/>
      <c r="BI32" s="29">
        <v>0</v>
      </c>
      <c r="BJ32" s="29">
        <v>0</v>
      </c>
      <c r="BK32" s="25"/>
      <c r="BL32" s="677" t="str">
        <f>B26</f>
        <v xml:space="preserve">sous critère Ⓐ </v>
      </c>
      <c r="BM32" s="678"/>
      <c r="BN32" s="678"/>
      <c r="BO32" s="678"/>
      <c r="BP32" s="678"/>
      <c r="BQ32" s="678"/>
      <c r="BR32" s="678"/>
      <c r="BS32" s="679"/>
      <c r="BT32" s="89"/>
      <c r="BU32" s="680" t="s">
        <v>51</v>
      </c>
      <c r="BV32" s="682" t="s">
        <v>52</v>
      </c>
      <c r="BW32" s="684" t="str">
        <f>BL32</f>
        <v xml:space="preserve">sous critère Ⓐ </v>
      </c>
      <c r="BX32" s="685"/>
      <c r="BY32" s="685"/>
      <c r="BZ32" s="685"/>
      <c r="CA32" s="685"/>
      <c r="CB32" s="685"/>
      <c r="CC32" s="685"/>
      <c r="CD32" s="686"/>
      <c r="CE32" s="89"/>
      <c r="CF32" s="696" t="str">
        <f>BL32</f>
        <v xml:space="preserve">sous critère Ⓐ </v>
      </c>
      <c r="CG32" s="697"/>
      <c r="CH32" s="697"/>
      <c r="CI32" s="697"/>
      <c r="CJ32" s="697"/>
      <c r="CK32" s="697"/>
      <c r="CL32" s="697"/>
      <c r="CM32" s="698"/>
      <c r="CN32" s="25"/>
    </row>
    <row r="33" spans="1:92" s="5" customFormat="1" ht="39.950000000000003" customHeight="1" x14ac:dyDescent="0.35">
      <c r="A33" s="261">
        <f>ROW()</f>
        <v>33</v>
      </c>
      <c r="B33" s="75"/>
      <c r="C33" s="30"/>
      <c r="D33" s="699" t="s">
        <v>65</v>
      </c>
      <c r="E33" s="699" t="s">
        <v>60</v>
      </c>
      <c r="F33" s="699" t="s">
        <v>64</v>
      </c>
      <c r="G33" s="699" t="s">
        <v>7</v>
      </c>
      <c r="H33" s="699" t="s">
        <v>8</v>
      </c>
      <c r="I33" s="699" t="s">
        <v>38</v>
      </c>
      <c r="J33" s="699" t="s">
        <v>9</v>
      </c>
      <c r="K33" s="19"/>
      <c r="L33" s="91"/>
      <c r="M33" s="701" t="str">
        <f>B26</f>
        <v xml:space="preserve">sous critère Ⓐ </v>
      </c>
      <c r="N33" s="702"/>
      <c r="O33" s="702"/>
      <c r="P33" s="702"/>
      <c r="Q33" s="702"/>
      <c r="R33" s="702"/>
      <c r="S33" s="702"/>
      <c r="T33" s="703"/>
      <c r="U33" s="38"/>
      <c r="V33" s="105" t="s">
        <v>104</v>
      </c>
      <c r="W33" s="105"/>
      <c r="X33" s="106"/>
      <c r="Y33" s="107"/>
      <c r="Z33" s="37"/>
      <c r="AA33" s="108" t="s">
        <v>105</v>
      </c>
      <c r="AB33" s="108"/>
      <c r="AC33" s="109"/>
      <c r="AD33" s="109"/>
      <c r="AE33" s="39"/>
      <c r="AF33" s="110" t="s">
        <v>106</v>
      </c>
      <c r="AG33" s="110"/>
      <c r="AH33" s="111"/>
      <c r="AI33" s="112"/>
      <c r="AJ33" s="51"/>
      <c r="AK33" s="113" t="s">
        <v>107</v>
      </c>
      <c r="AL33" s="113"/>
      <c r="AM33" s="114"/>
      <c r="AN33" s="115"/>
      <c r="AO33" s="53"/>
      <c r="AP33" s="116" t="s">
        <v>108</v>
      </c>
      <c r="AQ33" s="116"/>
      <c r="AR33" s="117"/>
      <c r="AS33" s="117"/>
      <c r="AT33" s="55"/>
      <c r="AU33" s="118" t="s">
        <v>109</v>
      </c>
      <c r="AV33" s="118"/>
      <c r="AW33" s="119"/>
      <c r="AX33" s="119"/>
      <c r="AY33" s="57"/>
      <c r="AZ33" s="120" t="s">
        <v>110</v>
      </c>
      <c r="BA33" s="120"/>
      <c r="BB33" s="121"/>
      <c r="BC33" s="121"/>
      <c r="BD33" s="59"/>
      <c r="BE33" s="122" t="s">
        <v>111</v>
      </c>
      <c r="BF33" s="123"/>
      <c r="BG33" s="124"/>
      <c r="BH33" s="125"/>
      <c r="BI33" s="29">
        <v>0</v>
      </c>
      <c r="BJ33" s="29">
        <v>0</v>
      </c>
      <c r="BK33" s="25"/>
      <c r="BL33" s="704" t="str">
        <f>B27</f>
        <v>le référencement des fournisseurs et  la liste des fournisseurs</v>
      </c>
      <c r="BM33" s="705"/>
      <c r="BN33" s="705"/>
      <c r="BO33" s="705"/>
      <c r="BP33" s="705"/>
      <c r="BQ33" s="705"/>
      <c r="BR33" s="705"/>
      <c r="BS33" s="706"/>
      <c r="BT33" s="89"/>
      <c r="BU33" s="681"/>
      <c r="BV33" s="683"/>
      <c r="BW33" s="129" t="s">
        <v>57</v>
      </c>
      <c r="BX33" s="129"/>
      <c r="BY33" s="129"/>
      <c r="BZ33" s="129"/>
      <c r="CA33" s="129"/>
      <c r="CB33" s="129"/>
      <c r="CC33" s="129"/>
      <c r="CD33" s="142" t="str">
        <f>BL33</f>
        <v>le référencement des fournisseurs et  la liste des fournisseurs</v>
      </c>
      <c r="CE33" s="89"/>
      <c r="CF33" s="130" t="s">
        <v>101</v>
      </c>
      <c r="CG33" s="131"/>
      <c r="CH33" s="131"/>
      <c r="CI33" s="131"/>
      <c r="CJ33" s="131"/>
      <c r="CK33" s="131"/>
      <c r="CL33" s="131"/>
      <c r="CM33" s="210" t="str">
        <f>BL33</f>
        <v>le référencement des fournisseurs et  la liste des fournisseurs</v>
      </c>
      <c r="CN33" s="25"/>
    </row>
    <row r="34" spans="1:92" s="5" customFormat="1" ht="39.950000000000003" customHeight="1" thickBot="1" x14ac:dyDescent="0.3">
      <c r="A34" s="261">
        <f>ROW()</f>
        <v>34</v>
      </c>
      <c r="B34" s="10"/>
      <c r="C34" s="10"/>
      <c r="D34" s="700"/>
      <c r="E34" s="700"/>
      <c r="F34" s="700"/>
      <c r="G34" s="700"/>
      <c r="H34" s="700"/>
      <c r="I34" s="700"/>
      <c r="J34" s="700"/>
      <c r="K34" s="10"/>
      <c r="L34" s="91"/>
      <c r="M34" s="712" t="str">
        <f>B27</f>
        <v>le référencement des fournisseurs et  la liste des fournisseurs</v>
      </c>
      <c r="N34" s="713"/>
      <c r="O34" s="713"/>
      <c r="P34" s="713"/>
      <c r="Q34" s="713"/>
      <c r="R34" s="713"/>
      <c r="S34" s="713"/>
      <c r="T34" s="714"/>
      <c r="U34" s="43" t="s">
        <v>58</v>
      </c>
      <c r="V34" s="151" t="s">
        <v>0</v>
      </c>
      <c r="W34" s="151"/>
      <c r="X34" s="126" t="s">
        <v>62</v>
      </c>
      <c r="Y34" s="100" t="s">
        <v>28</v>
      </c>
      <c r="Z34" s="42" t="s">
        <v>58</v>
      </c>
      <c r="AA34" s="152" t="s">
        <v>0</v>
      </c>
      <c r="AB34" s="152"/>
      <c r="AC34" s="126" t="s">
        <v>62</v>
      </c>
      <c r="AD34" s="104" t="s">
        <v>28</v>
      </c>
      <c r="AE34" s="40" t="s">
        <v>58</v>
      </c>
      <c r="AF34" s="153" t="s">
        <v>0</v>
      </c>
      <c r="AG34" s="153"/>
      <c r="AH34" s="126" t="s">
        <v>62</v>
      </c>
      <c r="AI34" s="44" t="s">
        <v>28</v>
      </c>
      <c r="AJ34" s="52" t="s">
        <v>58</v>
      </c>
      <c r="AK34" s="154" t="s">
        <v>0</v>
      </c>
      <c r="AL34" s="154"/>
      <c r="AM34" s="126" t="s">
        <v>62</v>
      </c>
      <c r="AN34" s="46" t="s">
        <v>28</v>
      </c>
      <c r="AO34" s="54" t="s">
        <v>58</v>
      </c>
      <c r="AP34" s="155" t="s">
        <v>0</v>
      </c>
      <c r="AQ34" s="155"/>
      <c r="AR34" s="126" t="s">
        <v>62</v>
      </c>
      <c r="AS34" s="47" t="s">
        <v>28</v>
      </c>
      <c r="AT34" s="56" t="s">
        <v>58</v>
      </c>
      <c r="AU34" s="156" t="s">
        <v>0</v>
      </c>
      <c r="AV34" s="156"/>
      <c r="AW34" s="126" t="s">
        <v>62</v>
      </c>
      <c r="AX34" s="103" t="s">
        <v>28</v>
      </c>
      <c r="AY34" s="58" t="s">
        <v>58</v>
      </c>
      <c r="AZ34" s="157" t="s">
        <v>0</v>
      </c>
      <c r="BA34" s="157"/>
      <c r="BB34" s="126" t="s">
        <v>62</v>
      </c>
      <c r="BC34" s="48" t="s">
        <v>28</v>
      </c>
      <c r="BD34" s="60" t="s">
        <v>58</v>
      </c>
      <c r="BE34" s="158" t="s">
        <v>0</v>
      </c>
      <c r="BF34" s="158"/>
      <c r="BG34" s="126" t="s">
        <v>62</v>
      </c>
      <c r="BH34" s="45" t="s">
        <v>28</v>
      </c>
      <c r="BI34" s="29">
        <v>0</v>
      </c>
      <c r="BJ34" s="29">
        <v>0</v>
      </c>
      <c r="BK34" s="25"/>
      <c r="BL34" s="711" t="str">
        <f>V33</f>
        <v>Soumissionnaire A</v>
      </c>
      <c r="BM34" s="665" t="str">
        <f>AA33</f>
        <v>Soumissionnaire  B</v>
      </c>
      <c r="BN34" s="667" t="str">
        <f>AF33</f>
        <v>Soumissionnaire  C</v>
      </c>
      <c r="BO34" s="669" t="str">
        <f>AK33</f>
        <v>Soumissionnaire  D</v>
      </c>
      <c r="BP34" s="671" t="str">
        <f>AP33</f>
        <v>Soumissionnaire  E</v>
      </c>
      <c r="BQ34" s="687" t="str">
        <f>AU33</f>
        <v>Soumissionnaire  F</v>
      </c>
      <c r="BR34" s="709" t="str">
        <f>AZ33</f>
        <v>Soumissionnaire G</v>
      </c>
      <c r="BS34" s="707" t="str">
        <f>BE33</f>
        <v>Soumissionnaire  H</v>
      </c>
      <c r="BT34" s="89"/>
      <c r="BU34" s="99">
        <f>I29</f>
        <v>10</v>
      </c>
      <c r="BV34" s="86">
        <f>D35</f>
        <v>10</v>
      </c>
      <c r="BW34" s="711" t="str">
        <f>V33</f>
        <v>Soumissionnaire A</v>
      </c>
      <c r="BX34" s="665" t="str">
        <f>AA33</f>
        <v>Soumissionnaire  B</v>
      </c>
      <c r="BY34" s="667" t="str">
        <f>AF33</f>
        <v>Soumissionnaire  C</v>
      </c>
      <c r="BZ34" s="669" t="str">
        <f>AK33</f>
        <v>Soumissionnaire  D</v>
      </c>
      <c r="CA34" s="671" t="str">
        <f>AP33</f>
        <v>Soumissionnaire  E</v>
      </c>
      <c r="CB34" s="687" t="str">
        <f>AU33</f>
        <v>Soumissionnaire  F</v>
      </c>
      <c r="CC34" s="709" t="str">
        <f>AZ33</f>
        <v>Soumissionnaire G</v>
      </c>
      <c r="CD34" s="707" t="str">
        <f>BE33</f>
        <v>Soumissionnaire  H</v>
      </c>
      <c r="CE34" s="89"/>
      <c r="CF34" s="711" t="str">
        <f>V33</f>
        <v>Soumissionnaire A</v>
      </c>
      <c r="CG34" s="665" t="str">
        <f>AA33</f>
        <v>Soumissionnaire  B</v>
      </c>
      <c r="CH34" s="667" t="str">
        <f>AF33</f>
        <v>Soumissionnaire  C</v>
      </c>
      <c r="CI34" s="669" t="str">
        <f>AK33</f>
        <v>Soumissionnaire  D</v>
      </c>
      <c r="CJ34" s="671" t="str">
        <f>AP33</f>
        <v>Soumissionnaire  E</v>
      </c>
      <c r="CK34" s="687" t="str">
        <f>AU33</f>
        <v>Soumissionnaire  F</v>
      </c>
      <c r="CL34" s="709" t="str">
        <f>AZ33</f>
        <v>Soumissionnaire G</v>
      </c>
      <c r="CM34" s="707" t="str">
        <f>BE33</f>
        <v>Soumissionnaire  H</v>
      </c>
      <c r="CN34" s="25"/>
    </row>
    <row r="35" spans="1:92" s="5" customFormat="1" ht="39.950000000000003" customHeight="1" x14ac:dyDescent="0.35">
      <c r="A35" s="261">
        <f>ROW()</f>
        <v>35</v>
      </c>
      <c r="B35" s="75"/>
      <c r="C35" s="77" t="s">
        <v>67</v>
      </c>
      <c r="D35" s="69">
        <f>I25</f>
        <v>10</v>
      </c>
      <c r="E35" s="69">
        <f>IF(F35=0,0,IF(F35&gt;=I29,0,IF(F35&gt;=I29,0,F35+I35)))</f>
        <v>8.3333333333333339</v>
      </c>
      <c r="F35" s="69">
        <f>IF(G35&gt;=I29,0,IF(G35&gt;=I29,0,G35+I35))</f>
        <v>6.666666666666667</v>
      </c>
      <c r="G35" s="69">
        <f>(I29/6)+H35</f>
        <v>5</v>
      </c>
      <c r="H35" s="69">
        <f>(I29/6)+I35</f>
        <v>3.3333333333333335</v>
      </c>
      <c r="I35" s="69">
        <f>I29/6</f>
        <v>1.6666666666666667</v>
      </c>
      <c r="J35" s="69" t="s">
        <v>6</v>
      </c>
      <c r="K35" s="20" t="s">
        <v>87</v>
      </c>
      <c r="L35" s="19"/>
      <c r="M35" s="137" t="s">
        <v>2</v>
      </c>
      <c r="N35" s="31" t="s">
        <v>3</v>
      </c>
      <c r="O35" s="32" t="s">
        <v>4</v>
      </c>
      <c r="P35" s="33" t="s">
        <v>5</v>
      </c>
      <c r="Q35" s="34" t="s">
        <v>13</v>
      </c>
      <c r="R35" s="35" t="s">
        <v>21</v>
      </c>
      <c r="S35" s="36" t="s">
        <v>15</v>
      </c>
      <c r="T35" s="140" t="s">
        <v>24</v>
      </c>
      <c r="U35" s="41" t="s">
        <v>59</v>
      </c>
      <c r="V35" s="150"/>
      <c r="W35" s="199" t="s">
        <v>100</v>
      </c>
      <c r="X35" s="189" t="s">
        <v>63</v>
      </c>
      <c r="Y35" s="148"/>
      <c r="Z35" s="127" t="s">
        <v>59</v>
      </c>
      <c r="AA35" s="150"/>
      <c r="AB35" s="199" t="s">
        <v>100</v>
      </c>
      <c r="AC35" s="189" t="s">
        <v>63</v>
      </c>
      <c r="AD35" s="148"/>
      <c r="AE35" s="127" t="s">
        <v>59</v>
      </c>
      <c r="AF35" s="150"/>
      <c r="AG35" s="199" t="s">
        <v>100</v>
      </c>
      <c r="AH35" s="189" t="s">
        <v>63</v>
      </c>
      <c r="AI35" s="148"/>
      <c r="AJ35" s="41" t="s">
        <v>59</v>
      </c>
      <c r="AK35" s="150"/>
      <c r="AL35" s="199" t="s">
        <v>100</v>
      </c>
      <c r="AM35" s="189" t="s">
        <v>63</v>
      </c>
      <c r="AN35" s="148"/>
      <c r="AO35" s="41" t="s">
        <v>59</v>
      </c>
      <c r="AP35" s="150"/>
      <c r="AQ35" s="199" t="s">
        <v>100</v>
      </c>
      <c r="AR35" s="189" t="s">
        <v>63</v>
      </c>
      <c r="AS35" s="148"/>
      <c r="AT35" s="41" t="s">
        <v>59</v>
      </c>
      <c r="AU35" s="150"/>
      <c r="AV35" s="199" t="s">
        <v>100</v>
      </c>
      <c r="AW35" s="189" t="s">
        <v>63</v>
      </c>
      <c r="AX35" s="148"/>
      <c r="AY35" s="41" t="s">
        <v>59</v>
      </c>
      <c r="AZ35" s="150"/>
      <c r="BA35" s="199" t="s">
        <v>100</v>
      </c>
      <c r="BB35" s="189" t="s">
        <v>63</v>
      </c>
      <c r="BC35" s="148"/>
      <c r="BD35" s="41" t="s">
        <v>59</v>
      </c>
      <c r="BE35" s="150"/>
      <c r="BF35" s="199" t="s">
        <v>100</v>
      </c>
      <c r="BG35" s="189" t="s">
        <v>63</v>
      </c>
      <c r="BH35" s="148"/>
      <c r="BI35" s="29">
        <v>0</v>
      </c>
      <c r="BJ35" s="29">
        <v>0</v>
      </c>
      <c r="BK35" s="25"/>
      <c r="BL35" s="664"/>
      <c r="BM35" s="710"/>
      <c r="BN35" s="693"/>
      <c r="BO35" s="694"/>
      <c r="BP35" s="695"/>
      <c r="BQ35" s="688"/>
      <c r="BR35" s="690"/>
      <c r="BS35" s="708"/>
      <c r="BT35" s="89"/>
      <c r="BW35" s="664"/>
      <c r="BX35" s="710"/>
      <c r="BY35" s="693"/>
      <c r="BZ35" s="694"/>
      <c r="CA35" s="695"/>
      <c r="CB35" s="688"/>
      <c r="CC35" s="690"/>
      <c r="CD35" s="708"/>
      <c r="CE35" s="89"/>
      <c r="CF35" s="664"/>
      <c r="CG35" s="710"/>
      <c r="CH35" s="693"/>
      <c r="CI35" s="694"/>
      <c r="CJ35" s="695"/>
      <c r="CK35" s="688"/>
      <c r="CL35" s="690"/>
      <c r="CM35" s="708"/>
      <c r="CN35" s="25"/>
    </row>
    <row r="36" spans="1:92" s="5" customFormat="1" ht="39.950000000000003" customHeight="1" x14ac:dyDescent="0.35">
      <c r="A36" s="261">
        <f>ROW()</f>
        <v>36</v>
      </c>
      <c r="B36" s="200" t="s">
        <v>61</v>
      </c>
      <c r="C36" s="134"/>
      <c r="D36" s="10"/>
      <c r="E36" s="74"/>
      <c r="F36" s="21"/>
      <c r="G36" s="19"/>
      <c r="H36" s="19"/>
      <c r="I36" s="19"/>
      <c r="J36" s="19"/>
      <c r="K36" s="19"/>
      <c r="L36" s="19"/>
      <c r="M36" s="138">
        <f t="shared" ref="M36:T45" si="3">BL36</f>
        <v>0</v>
      </c>
      <c r="N36" s="139">
        <f t="shared" si="3"/>
        <v>0</v>
      </c>
      <c r="O36" s="139">
        <f t="shared" si="3"/>
        <v>0</v>
      </c>
      <c r="P36" s="139">
        <f t="shared" si="3"/>
        <v>0</v>
      </c>
      <c r="Q36" s="139">
        <f t="shared" si="3"/>
        <v>0</v>
      </c>
      <c r="R36" s="139">
        <f t="shared" si="3"/>
        <v>0</v>
      </c>
      <c r="S36" s="139">
        <f t="shared" si="3"/>
        <v>0</v>
      </c>
      <c r="T36" s="141">
        <f t="shared" si="3"/>
        <v>0</v>
      </c>
      <c r="U36" s="66"/>
      <c r="V36" s="149">
        <f t="shared" ref="V36:V45" si="4">C36</f>
        <v>0</v>
      </c>
      <c r="W36" s="102"/>
      <c r="X36" s="348"/>
      <c r="Y36" s="138">
        <f t="shared" ref="Y36:Y45" si="5">BL36</f>
        <v>0</v>
      </c>
      <c r="Z36" s="66"/>
      <c r="AA36" s="101">
        <f t="shared" ref="AA36:AA45" si="6">C36</f>
        <v>0</v>
      </c>
      <c r="AB36" s="27"/>
      <c r="AC36" s="348"/>
      <c r="AD36" s="138">
        <f t="shared" ref="AD36:AD45" si="7">BM36</f>
        <v>0</v>
      </c>
      <c r="AE36" s="66"/>
      <c r="AF36" s="101">
        <f t="shared" ref="AF36:AF45" si="8">C36</f>
        <v>0</v>
      </c>
      <c r="AG36" s="27"/>
      <c r="AH36" s="348"/>
      <c r="AI36" s="138">
        <f t="shared" ref="AI36:AI45" si="9">BN36</f>
        <v>0</v>
      </c>
      <c r="AJ36" s="66"/>
      <c r="AK36" s="101">
        <f t="shared" ref="AK36:AK45" si="10">C36</f>
        <v>0</v>
      </c>
      <c r="AL36" s="102"/>
      <c r="AM36" s="348"/>
      <c r="AN36" s="138">
        <f t="shared" ref="AN36:AN45" si="11">BO36</f>
        <v>0</v>
      </c>
      <c r="AO36" s="66"/>
      <c r="AP36" s="101">
        <f t="shared" ref="AP36:AP45" si="12">C36</f>
        <v>0</v>
      </c>
      <c r="AQ36" s="102"/>
      <c r="AR36" s="348"/>
      <c r="AS36" s="138">
        <f t="shared" ref="AS36:AS45" si="13">BP36</f>
        <v>0</v>
      </c>
      <c r="AT36" s="66"/>
      <c r="AU36" s="101">
        <f t="shared" ref="AU36:AU45" si="14">C36</f>
        <v>0</v>
      </c>
      <c r="AV36" s="27"/>
      <c r="AW36" s="348"/>
      <c r="AX36" s="138">
        <f t="shared" ref="AX36:AX45" si="15">BQ36</f>
        <v>0</v>
      </c>
      <c r="AY36" s="66"/>
      <c r="AZ36" s="101">
        <f t="shared" ref="AZ36:AZ45" si="16">C36</f>
        <v>0</v>
      </c>
      <c r="BA36" s="102"/>
      <c r="BB36" s="348"/>
      <c r="BC36" s="138">
        <f t="shared" ref="BC36:BC45" si="17">BR36</f>
        <v>0</v>
      </c>
      <c r="BD36" s="66"/>
      <c r="BE36" s="101">
        <f t="shared" ref="BE36:BE45" si="18">C36</f>
        <v>0</v>
      </c>
      <c r="BF36" s="102"/>
      <c r="BG36" s="348"/>
      <c r="BH36" s="138">
        <f t="shared" ref="BH36:BH45" si="19">BS36</f>
        <v>0</v>
      </c>
      <c r="BI36" s="29">
        <v>0</v>
      </c>
      <c r="BJ36" s="29">
        <v>0</v>
      </c>
      <c r="BK36" s="25"/>
      <c r="BL36" s="138">
        <f t="shared" ref="BL36:BL45" si="20">IF(BW36=0,0,RANK(BW36,BW36:CD36))</f>
        <v>0</v>
      </c>
      <c r="BM36" s="139">
        <f t="shared" ref="BM36:BM45" si="21">IF(BX36=0,0,RANK(BX36,BW36:CD36))</f>
        <v>0</v>
      </c>
      <c r="BN36" s="139">
        <f t="shared" ref="BN36:BN45" si="22">IF(BY36=0,0,RANK(BY36,BW36:CD36))</f>
        <v>0</v>
      </c>
      <c r="BO36" s="139">
        <f t="shared" ref="BO36:BO45" si="23">IF(BZ36=0,0,RANK(BZ36,BW36:CD36))</f>
        <v>0</v>
      </c>
      <c r="BP36" s="139">
        <f t="shared" ref="BP36:BP45" si="24">IF(CA36=0,0,RANK(CA36,BW36:CD36))</f>
        <v>0</v>
      </c>
      <c r="BQ36" s="139">
        <f t="shared" ref="BQ36:BQ45" si="25">IF(CB36=0,0,RANK(CB36,BW36:CD36))</f>
        <v>0</v>
      </c>
      <c r="BR36" s="139">
        <f t="shared" ref="BR36:BR45" si="26">IF(CC36=0,0,RANK(CC36,BW36:CD36))</f>
        <v>0</v>
      </c>
      <c r="BS36" s="141">
        <f t="shared" ref="BS36:BS45" si="27">IF(CD36=0,0,RANK(CD36,BW36:CD36))</f>
        <v>0</v>
      </c>
      <c r="BT36" s="8"/>
      <c r="BU36" s="85">
        <f>I29</f>
        <v>10</v>
      </c>
      <c r="BV36" s="26">
        <f>BV34</f>
        <v>10</v>
      </c>
      <c r="BW36" s="84">
        <f t="shared" ref="BW36:BW45" si="28">IF(BV36=0,0,(CF36/BV36)*BU36)</f>
        <v>0</v>
      </c>
      <c r="BX36" s="84">
        <f t="shared" ref="BX36:BX45" si="29">IF(BV36=0,0,(CG36/BV36)*BU36)</f>
        <v>0</v>
      </c>
      <c r="BY36" s="84">
        <f t="shared" ref="BY36:BY45" si="30">IF(BV36=0,0,(CH36/BV36)*BU36)</f>
        <v>0</v>
      </c>
      <c r="BZ36" s="84">
        <f t="shared" ref="BZ36:BZ45" si="31">IF(BV36=0,0,(CI36/BV36)*BU36)</f>
        <v>0</v>
      </c>
      <c r="CA36" s="84">
        <f t="shared" ref="CA36:CA45" si="32">IF(BV36=0,0,(CJ36/BV36)*BU36)</f>
        <v>0</v>
      </c>
      <c r="CB36" s="84">
        <f t="shared" ref="CB36:CB45" si="33">IF(BV36=0,0,(CK36/BV36)*BU36)</f>
        <v>0</v>
      </c>
      <c r="CC36" s="84">
        <f t="shared" ref="CC36:CC45" si="34">IF(BV36=0,0,(CL36/BV36)*BU36)</f>
        <v>0</v>
      </c>
      <c r="CD36" s="84">
        <f t="shared" ref="CD36:CD45" si="35">IF(BV36=0,0,(CM36/BV36)*BU36)</f>
        <v>0</v>
      </c>
      <c r="CE36" s="8"/>
      <c r="CF36" s="22">
        <f t="shared" ref="CF36:CF45" si="36">W36</f>
        <v>0</v>
      </c>
      <c r="CG36" s="23">
        <f t="shared" ref="CG36:CG45" si="37">AB36</f>
        <v>0</v>
      </c>
      <c r="CH36" s="23">
        <f t="shared" ref="CH36:CH45" si="38">AG36</f>
        <v>0</v>
      </c>
      <c r="CI36" s="23">
        <f t="shared" ref="CI36:CI45" si="39">+AL36</f>
        <v>0</v>
      </c>
      <c r="CJ36" s="23">
        <f t="shared" ref="CJ36:CJ45" si="40">AQ36</f>
        <v>0</v>
      </c>
      <c r="CK36" s="23">
        <f t="shared" ref="CK36:CK45" si="41">AV36</f>
        <v>0</v>
      </c>
      <c r="CL36" s="23">
        <f t="shared" ref="CL36:CL45" si="42">BA36</f>
        <v>0</v>
      </c>
      <c r="CM36" s="24">
        <f t="shared" ref="CM36:CM45" si="43">BF36</f>
        <v>0</v>
      </c>
      <c r="CN36" s="25"/>
    </row>
    <row r="37" spans="1:92" s="5" customFormat="1" ht="39.950000000000003" customHeight="1" x14ac:dyDescent="0.35">
      <c r="A37" s="261">
        <f>ROW()</f>
        <v>37</v>
      </c>
      <c r="B37" s="200" t="s">
        <v>61</v>
      </c>
      <c r="C37" s="134" t="s">
        <v>81</v>
      </c>
      <c r="D37" s="10"/>
      <c r="E37" s="74"/>
      <c r="F37" s="21"/>
      <c r="G37" s="19"/>
      <c r="H37" s="19"/>
      <c r="I37" s="19"/>
      <c r="J37" s="19"/>
      <c r="K37" s="19"/>
      <c r="L37" s="19"/>
      <c r="M37" s="138">
        <f t="shared" si="3"/>
        <v>3</v>
      </c>
      <c r="N37" s="139">
        <f t="shared" si="3"/>
        <v>1</v>
      </c>
      <c r="O37" s="139">
        <f t="shared" si="3"/>
        <v>1</v>
      </c>
      <c r="P37" s="139">
        <f t="shared" si="3"/>
        <v>0</v>
      </c>
      <c r="Q37" s="139">
        <f t="shared" si="3"/>
        <v>0</v>
      </c>
      <c r="R37" s="139">
        <f t="shared" si="3"/>
        <v>0</v>
      </c>
      <c r="S37" s="139">
        <f t="shared" si="3"/>
        <v>0</v>
      </c>
      <c r="T37" s="141">
        <f t="shared" si="3"/>
        <v>0</v>
      </c>
      <c r="U37" s="66"/>
      <c r="V37" s="101" t="str">
        <f t="shared" si="4"/>
        <v>❶ bonne variété des fournisseurs</v>
      </c>
      <c r="W37" s="27">
        <v>6.666666666666667</v>
      </c>
      <c r="X37" s="348"/>
      <c r="Y37" s="138">
        <f t="shared" si="5"/>
        <v>3</v>
      </c>
      <c r="Z37" s="66"/>
      <c r="AA37" s="101" t="str">
        <f t="shared" si="6"/>
        <v>❶ bonne variété des fournisseurs</v>
      </c>
      <c r="AB37" s="102">
        <v>8.3333333333333339</v>
      </c>
      <c r="AC37" s="348"/>
      <c r="AD37" s="138">
        <f t="shared" si="7"/>
        <v>1</v>
      </c>
      <c r="AE37" s="66"/>
      <c r="AF37" s="101" t="str">
        <f t="shared" si="8"/>
        <v>❶ bonne variété des fournisseurs</v>
      </c>
      <c r="AG37" s="102">
        <v>8.3333333333333339</v>
      </c>
      <c r="AH37" s="348"/>
      <c r="AI37" s="138">
        <f t="shared" si="9"/>
        <v>1</v>
      </c>
      <c r="AJ37" s="66"/>
      <c r="AK37" s="101" t="str">
        <f t="shared" si="10"/>
        <v>❶ bonne variété des fournisseurs</v>
      </c>
      <c r="AL37" s="27"/>
      <c r="AM37" s="348"/>
      <c r="AN37" s="138">
        <f t="shared" si="11"/>
        <v>0</v>
      </c>
      <c r="AO37" s="66"/>
      <c r="AP37" s="101" t="str">
        <f t="shared" si="12"/>
        <v>❶ bonne variété des fournisseurs</v>
      </c>
      <c r="AQ37" s="27"/>
      <c r="AR37" s="348"/>
      <c r="AS37" s="138">
        <f t="shared" si="13"/>
        <v>0</v>
      </c>
      <c r="AT37" s="66"/>
      <c r="AU37" s="101" t="str">
        <f t="shared" si="14"/>
        <v>❶ bonne variété des fournisseurs</v>
      </c>
      <c r="AV37" s="27"/>
      <c r="AW37" s="348"/>
      <c r="AX37" s="138">
        <f t="shared" si="15"/>
        <v>0</v>
      </c>
      <c r="AY37" s="66"/>
      <c r="AZ37" s="101" t="str">
        <f t="shared" si="16"/>
        <v>❶ bonne variété des fournisseurs</v>
      </c>
      <c r="BA37" s="27"/>
      <c r="BB37" s="348"/>
      <c r="BC37" s="138">
        <f t="shared" si="17"/>
        <v>0</v>
      </c>
      <c r="BD37" s="66"/>
      <c r="BE37" s="101" t="str">
        <f t="shared" si="18"/>
        <v>❶ bonne variété des fournisseurs</v>
      </c>
      <c r="BF37" s="27"/>
      <c r="BG37" s="348"/>
      <c r="BH37" s="138">
        <f t="shared" si="19"/>
        <v>0</v>
      </c>
      <c r="BI37" s="29">
        <v>0</v>
      </c>
      <c r="BJ37" s="29">
        <v>0</v>
      </c>
      <c r="BK37" s="25"/>
      <c r="BL37" s="138">
        <f t="shared" si="20"/>
        <v>3</v>
      </c>
      <c r="BM37" s="139">
        <f t="shared" si="21"/>
        <v>1</v>
      </c>
      <c r="BN37" s="139">
        <f t="shared" si="22"/>
        <v>1</v>
      </c>
      <c r="BO37" s="139">
        <f t="shared" si="23"/>
        <v>0</v>
      </c>
      <c r="BP37" s="139">
        <f t="shared" si="24"/>
        <v>0</v>
      </c>
      <c r="BQ37" s="139">
        <f t="shared" si="25"/>
        <v>0</v>
      </c>
      <c r="BR37" s="139">
        <f t="shared" si="26"/>
        <v>0</v>
      </c>
      <c r="BS37" s="141">
        <f t="shared" si="27"/>
        <v>0</v>
      </c>
      <c r="BT37" s="8"/>
      <c r="BU37" s="85">
        <f>I29</f>
        <v>10</v>
      </c>
      <c r="BV37" s="26">
        <f>BV34</f>
        <v>10</v>
      </c>
      <c r="BW37" s="84">
        <f t="shared" si="28"/>
        <v>6.6666666666666679</v>
      </c>
      <c r="BX37" s="84">
        <f t="shared" si="29"/>
        <v>8.3333333333333339</v>
      </c>
      <c r="BY37" s="84">
        <f t="shared" si="30"/>
        <v>8.3333333333333339</v>
      </c>
      <c r="BZ37" s="84">
        <f t="shared" si="31"/>
        <v>0</v>
      </c>
      <c r="CA37" s="84">
        <f t="shared" si="32"/>
        <v>0</v>
      </c>
      <c r="CB37" s="84">
        <f t="shared" si="33"/>
        <v>0</v>
      </c>
      <c r="CC37" s="84">
        <f t="shared" si="34"/>
        <v>0</v>
      </c>
      <c r="CD37" s="84">
        <f t="shared" si="35"/>
        <v>0</v>
      </c>
      <c r="CE37" s="8"/>
      <c r="CF37" s="22">
        <f t="shared" si="36"/>
        <v>6.666666666666667</v>
      </c>
      <c r="CG37" s="23">
        <f t="shared" si="37"/>
        <v>8.3333333333333339</v>
      </c>
      <c r="CH37" s="23">
        <f t="shared" si="38"/>
        <v>8.3333333333333339</v>
      </c>
      <c r="CI37" s="23">
        <f t="shared" si="39"/>
        <v>0</v>
      </c>
      <c r="CJ37" s="23">
        <f t="shared" si="40"/>
        <v>0</v>
      </c>
      <c r="CK37" s="23">
        <f t="shared" si="41"/>
        <v>0</v>
      </c>
      <c r="CL37" s="23">
        <f t="shared" si="42"/>
        <v>0</v>
      </c>
      <c r="CM37" s="24">
        <f t="shared" si="43"/>
        <v>0</v>
      </c>
      <c r="CN37" s="25"/>
    </row>
    <row r="38" spans="1:92" s="5" customFormat="1" ht="39.950000000000003" customHeight="1" x14ac:dyDescent="0.35">
      <c r="A38" s="261">
        <f>ROW()</f>
        <v>38</v>
      </c>
      <c r="B38" s="200" t="s">
        <v>61</v>
      </c>
      <c r="C38" s="134" t="s">
        <v>82</v>
      </c>
      <c r="D38" s="10"/>
      <c r="E38" s="74"/>
      <c r="F38" s="21"/>
      <c r="G38" s="19"/>
      <c r="H38" s="19"/>
      <c r="I38" s="19"/>
      <c r="J38" s="19"/>
      <c r="K38" s="19"/>
      <c r="L38" s="19"/>
      <c r="M38" s="138">
        <f t="shared" si="3"/>
        <v>3</v>
      </c>
      <c r="N38" s="139">
        <f t="shared" si="3"/>
        <v>2</v>
      </c>
      <c r="O38" s="139">
        <f t="shared" si="3"/>
        <v>1</v>
      </c>
      <c r="P38" s="139">
        <f t="shared" si="3"/>
        <v>0</v>
      </c>
      <c r="Q38" s="139">
        <f t="shared" si="3"/>
        <v>0</v>
      </c>
      <c r="R38" s="139">
        <f t="shared" si="3"/>
        <v>0</v>
      </c>
      <c r="S38" s="139">
        <f t="shared" si="3"/>
        <v>0</v>
      </c>
      <c r="T38" s="141">
        <f t="shared" si="3"/>
        <v>0</v>
      </c>
      <c r="U38" s="66"/>
      <c r="V38" s="101" t="str">
        <f t="shared" si="4"/>
        <v>❷ meilleure réactivité en terme de remplacement des fournisseurs</v>
      </c>
      <c r="W38" s="27">
        <v>1.6666666666666667</v>
      </c>
      <c r="X38" s="348"/>
      <c r="Y38" s="138">
        <f t="shared" si="5"/>
        <v>3</v>
      </c>
      <c r="Z38" s="66"/>
      <c r="AA38" s="101" t="str">
        <f t="shared" si="6"/>
        <v>❷ meilleure réactivité en terme de remplacement des fournisseurs</v>
      </c>
      <c r="AB38" s="27">
        <v>5</v>
      </c>
      <c r="AC38" s="348"/>
      <c r="AD38" s="138">
        <f t="shared" si="7"/>
        <v>2</v>
      </c>
      <c r="AE38" s="66"/>
      <c r="AF38" s="101" t="str">
        <f t="shared" si="8"/>
        <v>❷ meilleure réactivité en terme de remplacement des fournisseurs</v>
      </c>
      <c r="AG38" s="102">
        <v>6.666666666666667</v>
      </c>
      <c r="AH38" s="348"/>
      <c r="AI38" s="138">
        <f t="shared" si="9"/>
        <v>1</v>
      </c>
      <c r="AJ38" s="66"/>
      <c r="AK38" s="101" t="str">
        <f t="shared" si="10"/>
        <v>❷ meilleure réactivité en terme de remplacement des fournisseurs</v>
      </c>
      <c r="AL38" s="27"/>
      <c r="AM38" s="348"/>
      <c r="AN38" s="138">
        <f t="shared" si="11"/>
        <v>0</v>
      </c>
      <c r="AO38" s="66"/>
      <c r="AP38" s="101" t="str">
        <f t="shared" si="12"/>
        <v>❷ meilleure réactivité en terme de remplacement des fournisseurs</v>
      </c>
      <c r="AQ38" s="102"/>
      <c r="AR38" s="348"/>
      <c r="AS38" s="138">
        <f t="shared" si="13"/>
        <v>0</v>
      </c>
      <c r="AT38" s="66"/>
      <c r="AU38" s="101" t="str">
        <f t="shared" si="14"/>
        <v>❷ meilleure réactivité en terme de remplacement des fournisseurs</v>
      </c>
      <c r="AV38" s="27"/>
      <c r="AW38" s="348"/>
      <c r="AX38" s="138">
        <f t="shared" si="15"/>
        <v>0</v>
      </c>
      <c r="AY38" s="66"/>
      <c r="AZ38" s="101" t="str">
        <f t="shared" si="16"/>
        <v>❷ meilleure réactivité en terme de remplacement des fournisseurs</v>
      </c>
      <c r="BA38" s="27"/>
      <c r="BB38" s="348"/>
      <c r="BC38" s="138">
        <f t="shared" si="17"/>
        <v>0</v>
      </c>
      <c r="BD38" s="66"/>
      <c r="BE38" s="101" t="str">
        <f t="shared" si="18"/>
        <v>❷ meilleure réactivité en terme de remplacement des fournisseurs</v>
      </c>
      <c r="BF38" s="27"/>
      <c r="BG38" s="348"/>
      <c r="BH38" s="138">
        <f t="shared" si="19"/>
        <v>0</v>
      </c>
      <c r="BI38" s="29">
        <v>0</v>
      </c>
      <c r="BJ38" s="29">
        <v>0</v>
      </c>
      <c r="BK38" s="25"/>
      <c r="BL38" s="138">
        <f t="shared" si="20"/>
        <v>3</v>
      </c>
      <c r="BM38" s="139">
        <f t="shared" si="21"/>
        <v>2</v>
      </c>
      <c r="BN38" s="139">
        <f t="shared" si="22"/>
        <v>1</v>
      </c>
      <c r="BO38" s="139">
        <f t="shared" si="23"/>
        <v>0</v>
      </c>
      <c r="BP38" s="139">
        <f t="shared" si="24"/>
        <v>0</v>
      </c>
      <c r="BQ38" s="139">
        <f t="shared" si="25"/>
        <v>0</v>
      </c>
      <c r="BR38" s="139">
        <f t="shared" si="26"/>
        <v>0</v>
      </c>
      <c r="BS38" s="141">
        <f t="shared" si="27"/>
        <v>0</v>
      </c>
      <c r="BT38" s="8"/>
      <c r="BU38" s="85">
        <f>I29</f>
        <v>10</v>
      </c>
      <c r="BV38" s="26">
        <f>BV34</f>
        <v>10</v>
      </c>
      <c r="BW38" s="84">
        <f t="shared" si="28"/>
        <v>1.666666666666667</v>
      </c>
      <c r="BX38" s="84">
        <f t="shared" si="29"/>
        <v>5</v>
      </c>
      <c r="BY38" s="84">
        <f t="shared" si="30"/>
        <v>6.6666666666666679</v>
      </c>
      <c r="BZ38" s="84">
        <f t="shared" si="31"/>
        <v>0</v>
      </c>
      <c r="CA38" s="84">
        <f t="shared" si="32"/>
        <v>0</v>
      </c>
      <c r="CB38" s="84">
        <f t="shared" si="33"/>
        <v>0</v>
      </c>
      <c r="CC38" s="84">
        <f t="shared" si="34"/>
        <v>0</v>
      </c>
      <c r="CD38" s="84">
        <f t="shared" si="35"/>
        <v>0</v>
      </c>
      <c r="CE38" s="8"/>
      <c r="CF38" s="22">
        <f t="shared" si="36"/>
        <v>1.6666666666666667</v>
      </c>
      <c r="CG38" s="23">
        <f t="shared" si="37"/>
        <v>5</v>
      </c>
      <c r="CH38" s="23">
        <f t="shared" si="38"/>
        <v>6.666666666666667</v>
      </c>
      <c r="CI38" s="23">
        <f t="shared" si="39"/>
        <v>0</v>
      </c>
      <c r="CJ38" s="23">
        <f t="shared" si="40"/>
        <v>0</v>
      </c>
      <c r="CK38" s="23">
        <f t="shared" si="41"/>
        <v>0</v>
      </c>
      <c r="CL38" s="23">
        <f t="shared" si="42"/>
        <v>0</v>
      </c>
      <c r="CM38" s="24">
        <f t="shared" si="43"/>
        <v>0</v>
      </c>
      <c r="CN38" s="25"/>
    </row>
    <row r="39" spans="1:92" s="5" customFormat="1" ht="39.950000000000003" customHeight="1" x14ac:dyDescent="0.35">
      <c r="A39" s="261">
        <f>ROW()</f>
        <v>39</v>
      </c>
      <c r="B39" s="200" t="s">
        <v>61</v>
      </c>
      <c r="C39" s="134" t="s">
        <v>86</v>
      </c>
      <c r="D39" s="10"/>
      <c r="E39" s="74"/>
      <c r="F39" s="21"/>
      <c r="G39" s="19"/>
      <c r="H39" s="19"/>
      <c r="I39" s="19"/>
      <c r="J39" s="19"/>
      <c r="K39" s="19"/>
      <c r="L39" s="19"/>
      <c r="M39" s="138">
        <f t="shared" si="3"/>
        <v>1</v>
      </c>
      <c r="N39" s="139">
        <f t="shared" si="3"/>
        <v>2</v>
      </c>
      <c r="O39" s="139">
        <f t="shared" si="3"/>
        <v>3</v>
      </c>
      <c r="P39" s="139">
        <f t="shared" si="3"/>
        <v>0</v>
      </c>
      <c r="Q39" s="139">
        <f t="shared" si="3"/>
        <v>0</v>
      </c>
      <c r="R39" s="139">
        <f t="shared" si="3"/>
        <v>0</v>
      </c>
      <c r="S39" s="139">
        <f t="shared" si="3"/>
        <v>0</v>
      </c>
      <c r="T39" s="141">
        <f t="shared" si="3"/>
        <v>0</v>
      </c>
      <c r="U39" s="66"/>
      <c r="V39" s="101" t="str">
        <f t="shared" si="4"/>
        <v>❸ meilleure modalités de contrôle de la qualité des produits fournisseurs</v>
      </c>
      <c r="W39" s="102">
        <v>8.3333333333333339</v>
      </c>
      <c r="X39" s="348"/>
      <c r="Y39" s="138">
        <f t="shared" si="5"/>
        <v>1</v>
      </c>
      <c r="Z39" s="66"/>
      <c r="AA39" s="101" t="str">
        <f t="shared" si="6"/>
        <v>❸ meilleure modalités de contrôle de la qualité des produits fournisseurs</v>
      </c>
      <c r="AB39" s="27">
        <v>6.67</v>
      </c>
      <c r="AC39" s="348"/>
      <c r="AD39" s="138">
        <f t="shared" si="7"/>
        <v>2</v>
      </c>
      <c r="AE39" s="66"/>
      <c r="AF39" s="101" t="str">
        <f t="shared" si="8"/>
        <v>❸ meilleure modalités de contrôle de la qualité des produits fournisseurs</v>
      </c>
      <c r="AG39" s="27">
        <v>5</v>
      </c>
      <c r="AH39" s="348"/>
      <c r="AI39" s="138">
        <f t="shared" si="9"/>
        <v>3</v>
      </c>
      <c r="AJ39" s="66"/>
      <c r="AK39" s="101" t="str">
        <f t="shared" si="10"/>
        <v>❸ meilleure modalités de contrôle de la qualité des produits fournisseurs</v>
      </c>
      <c r="AL39" s="27"/>
      <c r="AM39" s="348"/>
      <c r="AN39" s="138">
        <f t="shared" si="11"/>
        <v>0</v>
      </c>
      <c r="AO39" s="66"/>
      <c r="AP39" s="101" t="str">
        <f t="shared" si="12"/>
        <v>❸ meilleure modalités de contrôle de la qualité des produits fournisseurs</v>
      </c>
      <c r="AQ39" s="27"/>
      <c r="AR39" s="348"/>
      <c r="AS39" s="138">
        <f t="shared" si="13"/>
        <v>0</v>
      </c>
      <c r="AT39" s="66"/>
      <c r="AU39" s="101" t="str">
        <f t="shared" si="14"/>
        <v>❸ meilleure modalités de contrôle de la qualité des produits fournisseurs</v>
      </c>
      <c r="AV39" s="27"/>
      <c r="AW39" s="348"/>
      <c r="AX39" s="138">
        <f t="shared" si="15"/>
        <v>0</v>
      </c>
      <c r="AY39" s="66"/>
      <c r="AZ39" s="101" t="str">
        <f t="shared" si="16"/>
        <v>❸ meilleure modalités de contrôle de la qualité des produits fournisseurs</v>
      </c>
      <c r="BA39" s="27"/>
      <c r="BB39" s="348"/>
      <c r="BC39" s="138">
        <f t="shared" si="17"/>
        <v>0</v>
      </c>
      <c r="BD39" s="66"/>
      <c r="BE39" s="101" t="str">
        <f t="shared" si="18"/>
        <v>❸ meilleure modalités de contrôle de la qualité des produits fournisseurs</v>
      </c>
      <c r="BF39" s="27"/>
      <c r="BG39" s="348"/>
      <c r="BH39" s="138">
        <f t="shared" si="19"/>
        <v>0</v>
      </c>
      <c r="BI39" s="29">
        <v>0</v>
      </c>
      <c r="BJ39" s="29">
        <v>0</v>
      </c>
      <c r="BK39" s="25"/>
      <c r="BL39" s="138">
        <f t="shared" si="20"/>
        <v>1</v>
      </c>
      <c r="BM39" s="139">
        <f t="shared" si="21"/>
        <v>2</v>
      </c>
      <c r="BN39" s="139">
        <f t="shared" si="22"/>
        <v>3</v>
      </c>
      <c r="BO39" s="139">
        <f t="shared" si="23"/>
        <v>0</v>
      </c>
      <c r="BP39" s="139">
        <f t="shared" si="24"/>
        <v>0</v>
      </c>
      <c r="BQ39" s="139">
        <f t="shared" si="25"/>
        <v>0</v>
      </c>
      <c r="BR39" s="139">
        <f t="shared" si="26"/>
        <v>0</v>
      </c>
      <c r="BS39" s="141">
        <f t="shared" si="27"/>
        <v>0</v>
      </c>
      <c r="BT39" s="8"/>
      <c r="BU39" s="85">
        <f>I29</f>
        <v>10</v>
      </c>
      <c r="BV39" s="26">
        <f>BV34</f>
        <v>10</v>
      </c>
      <c r="BW39" s="84">
        <f t="shared" si="28"/>
        <v>8.3333333333333339</v>
      </c>
      <c r="BX39" s="84">
        <f t="shared" si="29"/>
        <v>6.67</v>
      </c>
      <c r="BY39" s="84">
        <f t="shared" si="30"/>
        <v>5</v>
      </c>
      <c r="BZ39" s="84">
        <f t="shared" si="31"/>
        <v>0</v>
      </c>
      <c r="CA39" s="84">
        <f t="shared" si="32"/>
        <v>0</v>
      </c>
      <c r="CB39" s="84">
        <f t="shared" si="33"/>
        <v>0</v>
      </c>
      <c r="CC39" s="84">
        <f t="shared" si="34"/>
        <v>0</v>
      </c>
      <c r="CD39" s="84">
        <f t="shared" si="35"/>
        <v>0</v>
      </c>
      <c r="CE39" s="8"/>
      <c r="CF39" s="22">
        <f t="shared" si="36"/>
        <v>8.3333333333333339</v>
      </c>
      <c r="CG39" s="23">
        <f t="shared" si="37"/>
        <v>6.67</v>
      </c>
      <c r="CH39" s="23">
        <f t="shared" si="38"/>
        <v>5</v>
      </c>
      <c r="CI39" s="23">
        <f t="shared" si="39"/>
        <v>0</v>
      </c>
      <c r="CJ39" s="23">
        <f t="shared" si="40"/>
        <v>0</v>
      </c>
      <c r="CK39" s="23">
        <f t="shared" si="41"/>
        <v>0</v>
      </c>
      <c r="CL39" s="23">
        <f t="shared" si="42"/>
        <v>0</v>
      </c>
      <c r="CM39" s="24">
        <f t="shared" si="43"/>
        <v>0</v>
      </c>
      <c r="CN39" s="25"/>
    </row>
    <row r="40" spans="1:92" s="5" customFormat="1" ht="39.950000000000003" customHeight="1" x14ac:dyDescent="0.35">
      <c r="A40" s="261">
        <f>ROW()</f>
        <v>40</v>
      </c>
      <c r="B40" s="200" t="s">
        <v>61</v>
      </c>
      <c r="C40" s="87"/>
      <c r="D40" s="10"/>
      <c r="E40" s="74"/>
      <c r="F40" s="21"/>
      <c r="G40" s="19"/>
      <c r="H40" s="19"/>
      <c r="I40" s="19"/>
      <c r="J40" s="19"/>
      <c r="K40" s="19"/>
      <c r="L40" s="19"/>
      <c r="M40" s="138">
        <f t="shared" si="3"/>
        <v>0</v>
      </c>
      <c r="N40" s="139">
        <f t="shared" si="3"/>
        <v>0</v>
      </c>
      <c r="O40" s="139">
        <f t="shared" si="3"/>
        <v>0</v>
      </c>
      <c r="P40" s="139">
        <f t="shared" si="3"/>
        <v>0</v>
      </c>
      <c r="Q40" s="139">
        <f t="shared" si="3"/>
        <v>0</v>
      </c>
      <c r="R40" s="139">
        <f t="shared" si="3"/>
        <v>0</v>
      </c>
      <c r="S40" s="139">
        <f t="shared" si="3"/>
        <v>0</v>
      </c>
      <c r="T40" s="141">
        <f t="shared" si="3"/>
        <v>0</v>
      </c>
      <c r="U40" s="66"/>
      <c r="V40" s="101">
        <f t="shared" si="4"/>
        <v>0</v>
      </c>
      <c r="W40" s="27"/>
      <c r="X40" s="348"/>
      <c r="Y40" s="138">
        <f t="shared" si="5"/>
        <v>0</v>
      </c>
      <c r="Z40" s="66"/>
      <c r="AA40" s="101">
        <f t="shared" si="6"/>
        <v>0</v>
      </c>
      <c r="AB40" s="27"/>
      <c r="AC40" s="348"/>
      <c r="AD40" s="138">
        <f t="shared" si="7"/>
        <v>0</v>
      </c>
      <c r="AE40" s="66"/>
      <c r="AF40" s="101">
        <f t="shared" si="8"/>
        <v>0</v>
      </c>
      <c r="AG40" s="27"/>
      <c r="AH40" s="348"/>
      <c r="AI40" s="138">
        <f t="shared" si="9"/>
        <v>0</v>
      </c>
      <c r="AJ40" s="66"/>
      <c r="AK40" s="101">
        <f t="shared" si="10"/>
        <v>0</v>
      </c>
      <c r="AL40" s="27"/>
      <c r="AM40" s="348"/>
      <c r="AN40" s="138">
        <f t="shared" si="11"/>
        <v>0</v>
      </c>
      <c r="AO40" s="66"/>
      <c r="AP40" s="101">
        <f t="shared" si="12"/>
        <v>0</v>
      </c>
      <c r="AQ40" s="27"/>
      <c r="AR40" s="348"/>
      <c r="AS40" s="138">
        <f t="shared" si="13"/>
        <v>0</v>
      </c>
      <c r="AT40" s="66"/>
      <c r="AU40" s="101">
        <f t="shared" si="14"/>
        <v>0</v>
      </c>
      <c r="AV40" s="27"/>
      <c r="AW40" s="348"/>
      <c r="AX40" s="138">
        <f t="shared" si="15"/>
        <v>0</v>
      </c>
      <c r="AY40" s="66"/>
      <c r="AZ40" s="101">
        <f t="shared" si="16"/>
        <v>0</v>
      </c>
      <c r="BA40" s="27"/>
      <c r="BB40" s="348"/>
      <c r="BC40" s="138">
        <f t="shared" si="17"/>
        <v>0</v>
      </c>
      <c r="BD40" s="66"/>
      <c r="BE40" s="101">
        <f t="shared" si="18"/>
        <v>0</v>
      </c>
      <c r="BF40" s="27"/>
      <c r="BG40" s="348"/>
      <c r="BH40" s="138">
        <f t="shared" si="19"/>
        <v>0</v>
      </c>
      <c r="BI40" s="29">
        <v>0</v>
      </c>
      <c r="BJ40" s="29">
        <v>0</v>
      </c>
      <c r="BK40" s="25"/>
      <c r="BL40" s="138">
        <f>IF(BW40=0,0,RANK(BW40,BW40:CD40))</f>
        <v>0</v>
      </c>
      <c r="BM40" s="139">
        <f>IF(BX40=0,0,RANK(BX40,BW40:CD40))</f>
        <v>0</v>
      </c>
      <c r="BN40" s="139">
        <f>IF(BY40=0,0,RANK(BY40,BW40:CD40))</f>
        <v>0</v>
      </c>
      <c r="BO40" s="139">
        <f>IF(BZ40=0,0,RANK(BZ40,BW40:CD40))</f>
        <v>0</v>
      </c>
      <c r="BP40" s="139">
        <f>IF(CA40=0,0,RANK(CA40,BW40:CD40))</f>
        <v>0</v>
      </c>
      <c r="BQ40" s="139">
        <f>IF(CB40=0,0,RANK(CB40,BW40:CD40))</f>
        <v>0</v>
      </c>
      <c r="BR40" s="139">
        <f>IF(CC40=0,0,RANK(CC40,BW40:CD40))</f>
        <v>0</v>
      </c>
      <c r="BS40" s="141">
        <f>IF(CD40=0,0,RANK(CD40,BW40:CD40))</f>
        <v>0</v>
      </c>
      <c r="BT40" s="8"/>
      <c r="BU40" s="85">
        <f>I29</f>
        <v>10</v>
      </c>
      <c r="BV40" s="26">
        <f>BV34</f>
        <v>10</v>
      </c>
      <c r="BW40" s="84">
        <f>IF(BV40=0,0,(CF40/BV40)*BU40)</f>
        <v>0</v>
      </c>
      <c r="BX40" s="84">
        <f>IF(BV40=0,0,(CG40/BV40)*BU40)</f>
        <v>0</v>
      </c>
      <c r="BY40" s="84">
        <f>IF(BV40=0,0,(CH40/BV40)*BU40)</f>
        <v>0</v>
      </c>
      <c r="BZ40" s="84">
        <f>IF(BV40=0,0,(CI40/BV40)*BU40)</f>
        <v>0</v>
      </c>
      <c r="CA40" s="84">
        <f>IF(BV40=0,0,(CJ40/BV40)*BU40)</f>
        <v>0</v>
      </c>
      <c r="CB40" s="84">
        <f>IF(BV40=0,0,(CK40/BV40)*BU40)</f>
        <v>0</v>
      </c>
      <c r="CC40" s="84">
        <f>IF(BV40=0,0,(CL40/BV40)*BU40)</f>
        <v>0</v>
      </c>
      <c r="CD40" s="84">
        <f>IF(BV40=0,0,(CM40/BV40)*BU40)</f>
        <v>0</v>
      </c>
      <c r="CE40" s="8"/>
      <c r="CF40" s="22">
        <f t="shared" si="36"/>
        <v>0</v>
      </c>
      <c r="CG40" s="23">
        <f t="shared" si="37"/>
        <v>0</v>
      </c>
      <c r="CH40" s="23">
        <f t="shared" si="38"/>
        <v>0</v>
      </c>
      <c r="CI40" s="23">
        <f t="shared" si="39"/>
        <v>0</v>
      </c>
      <c r="CJ40" s="23">
        <f t="shared" si="40"/>
        <v>0</v>
      </c>
      <c r="CK40" s="23">
        <f t="shared" si="41"/>
        <v>0</v>
      </c>
      <c r="CL40" s="23">
        <f t="shared" si="42"/>
        <v>0</v>
      </c>
      <c r="CM40" s="24">
        <f t="shared" si="43"/>
        <v>0</v>
      </c>
      <c r="CN40" s="25"/>
    </row>
    <row r="41" spans="1:92" s="5" customFormat="1" ht="39.950000000000003" customHeight="1" x14ac:dyDescent="0.35">
      <c r="A41" s="261">
        <f>ROW()</f>
        <v>41</v>
      </c>
      <c r="B41" s="200" t="s">
        <v>61</v>
      </c>
      <c r="C41" s="87"/>
      <c r="D41" s="10"/>
      <c r="E41" s="74"/>
      <c r="F41" s="21"/>
      <c r="G41" s="19"/>
      <c r="H41" s="19"/>
      <c r="I41" s="19"/>
      <c r="J41" s="19"/>
      <c r="K41" s="19"/>
      <c r="L41" s="19"/>
      <c r="M41" s="138">
        <f t="shared" si="3"/>
        <v>0</v>
      </c>
      <c r="N41" s="139">
        <f t="shared" si="3"/>
        <v>0</v>
      </c>
      <c r="O41" s="139">
        <f t="shared" si="3"/>
        <v>0</v>
      </c>
      <c r="P41" s="139">
        <f t="shared" si="3"/>
        <v>0</v>
      </c>
      <c r="Q41" s="139">
        <f t="shared" si="3"/>
        <v>0</v>
      </c>
      <c r="R41" s="139">
        <f t="shared" si="3"/>
        <v>0</v>
      </c>
      <c r="S41" s="139">
        <f t="shared" si="3"/>
        <v>0</v>
      </c>
      <c r="T41" s="141">
        <f t="shared" si="3"/>
        <v>0</v>
      </c>
      <c r="U41" s="66"/>
      <c r="V41" s="101">
        <f t="shared" si="4"/>
        <v>0</v>
      </c>
      <c r="W41" s="27"/>
      <c r="X41" s="348"/>
      <c r="Y41" s="138">
        <f t="shared" si="5"/>
        <v>0</v>
      </c>
      <c r="Z41" s="66"/>
      <c r="AA41" s="101">
        <f t="shared" si="6"/>
        <v>0</v>
      </c>
      <c r="AB41" s="27"/>
      <c r="AC41" s="348"/>
      <c r="AD41" s="138">
        <f t="shared" si="7"/>
        <v>0</v>
      </c>
      <c r="AE41" s="66"/>
      <c r="AF41" s="101">
        <f t="shared" si="8"/>
        <v>0</v>
      </c>
      <c r="AG41" s="27"/>
      <c r="AH41" s="348"/>
      <c r="AI41" s="138">
        <f t="shared" si="9"/>
        <v>0</v>
      </c>
      <c r="AJ41" s="66"/>
      <c r="AK41" s="101">
        <f t="shared" si="10"/>
        <v>0</v>
      </c>
      <c r="AL41" s="27"/>
      <c r="AM41" s="348"/>
      <c r="AN41" s="138">
        <f t="shared" si="11"/>
        <v>0</v>
      </c>
      <c r="AO41" s="66"/>
      <c r="AP41" s="101">
        <f t="shared" si="12"/>
        <v>0</v>
      </c>
      <c r="AQ41" s="27"/>
      <c r="AR41" s="348"/>
      <c r="AS41" s="138">
        <f t="shared" si="13"/>
        <v>0</v>
      </c>
      <c r="AT41" s="66"/>
      <c r="AU41" s="101">
        <f t="shared" si="14"/>
        <v>0</v>
      </c>
      <c r="AV41" s="27"/>
      <c r="AW41" s="348"/>
      <c r="AX41" s="138">
        <f t="shared" si="15"/>
        <v>0</v>
      </c>
      <c r="AY41" s="66"/>
      <c r="AZ41" s="101">
        <f t="shared" si="16"/>
        <v>0</v>
      </c>
      <c r="BA41" s="27"/>
      <c r="BB41" s="348"/>
      <c r="BC41" s="138">
        <f t="shared" si="17"/>
        <v>0</v>
      </c>
      <c r="BD41" s="66"/>
      <c r="BE41" s="101">
        <f t="shared" si="18"/>
        <v>0</v>
      </c>
      <c r="BF41" s="27"/>
      <c r="BG41" s="348"/>
      <c r="BH41" s="138">
        <f t="shared" si="19"/>
        <v>0</v>
      </c>
      <c r="BI41" s="29">
        <v>0</v>
      </c>
      <c r="BJ41" s="29">
        <v>0</v>
      </c>
      <c r="BK41" s="25"/>
      <c r="BL41" s="138">
        <f>IF(BW41=0,0,RANK(BW41,BW41:CD41))</f>
        <v>0</v>
      </c>
      <c r="BM41" s="139">
        <f>IF(BX41=0,0,RANK(BX41,BW41:CD41))</f>
        <v>0</v>
      </c>
      <c r="BN41" s="139">
        <f>IF(BY41=0,0,RANK(BY41,BW41:CD41))</f>
        <v>0</v>
      </c>
      <c r="BO41" s="139">
        <f>IF(BZ41=0,0,RANK(BZ41,BW41:CD41))</f>
        <v>0</v>
      </c>
      <c r="BP41" s="139">
        <f>IF(CA41=0,0,RANK(CA41,BW41:CD41))</f>
        <v>0</v>
      </c>
      <c r="BQ41" s="139">
        <f>IF(CB41=0,0,RANK(CB41,BW41:CD41))</f>
        <v>0</v>
      </c>
      <c r="BR41" s="139">
        <f>IF(CC41=0,0,RANK(CC41,BW41:CD41))</f>
        <v>0</v>
      </c>
      <c r="BS41" s="141">
        <f>IF(CD41=0,0,RANK(CD41,BW41:CD41))</f>
        <v>0</v>
      </c>
      <c r="BT41" s="8"/>
      <c r="BU41" s="85">
        <f>I29</f>
        <v>10</v>
      </c>
      <c r="BV41" s="26">
        <f>BV34</f>
        <v>10</v>
      </c>
      <c r="BW41" s="84">
        <f>IF(BV41=0,0,(CF41/BV41)*BU41)</f>
        <v>0</v>
      </c>
      <c r="BX41" s="84">
        <f>IF(BV41=0,0,(CG41/BV41)*BU41)</f>
        <v>0</v>
      </c>
      <c r="BY41" s="84">
        <f>IF(BV41=0,0,(CH41/BV41)*BU41)</f>
        <v>0</v>
      </c>
      <c r="BZ41" s="84">
        <f>IF(BV41=0,0,(CI41/BV41)*BU41)</f>
        <v>0</v>
      </c>
      <c r="CA41" s="84">
        <f>IF(BV41=0,0,(CJ41/BV41)*BU41)</f>
        <v>0</v>
      </c>
      <c r="CB41" s="84">
        <f>IF(BV41=0,0,(CK41/BV41)*BU41)</f>
        <v>0</v>
      </c>
      <c r="CC41" s="84">
        <f>IF(BV41=0,0,(CL41/BV41)*BU41)</f>
        <v>0</v>
      </c>
      <c r="CD41" s="84">
        <f>IF(BV41=0,0,(CM41/BV41)*BU41)</f>
        <v>0</v>
      </c>
      <c r="CE41" s="8"/>
      <c r="CF41" s="22">
        <f t="shared" si="36"/>
        <v>0</v>
      </c>
      <c r="CG41" s="23">
        <f t="shared" si="37"/>
        <v>0</v>
      </c>
      <c r="CH41" s="23">
        <f t="shared" si="38"/>
        <v>0</v>
      </c>
      <c r="CI41" s="23">
        <f t="shared" si="39"/>
        <v>0</v>
      </c>
      <c r="CJ41" s="23">
        <f t="shared" si="40"/>
        <v>0</v>
      </c>
      <c r="CK41" s="23">
        <f t="shared" si="41"/>
        <v>0</v>
      </c>
      <c r="CL41" s="23">
        <f t="shared" si="42"/>
        <v>0</v>
      </c>
      <c r="CM41" s="24">
        <f t="shared" si="43"/>
        <v>0</v>
      </c>
      <c r="CN41" s="25"/>
    </row>
    <row r="42" spans="1:92" s="5" customFormat="1" ht="39.950000000000003" customHeight="1" x14ac:dyDescent="0.35">
      <c r="A42" s="261">
        <f>ROW()</f>
        <v>42</v>
      </c>
      <c r="B42" s="200" t="s">
        <v>61</v>
      </c>
      <c r="C42" s="87"/>
      <c r="D42" s="10"/>
      <c r="E42" s="74"/>
      <c r="F42" s="21"/>
      <c r="G42" s="19"/>
      <c r="H42" s="19"/>
      <c r="I42" s="19"/>
      <c r="J42" s="19"/>
      <c r="K42" s="19"/>
      <c r="L42" s="19"/>
      <c r="M42" s="138">
        <f t="shared" si="3"/>
        <v>0</v>
      </c>
      <c r="N42" s="139">
        <f t="shared" si="3"/>
        <v>0</v>
      </c>
      <c r="O42" s="139">
        <f t="shared" si="3"/>
        <v>0</v>
      </c>
      <c r="P42" s="139">
        <f t="shared" si="3"/>
        <v>0</v>
      </c>
      <c r="Q42" s="139">
        <f t="shared" si="3"/>
        <v>0</v>
      </c>
      <c r="R42" s="139">
        <f t="shared" si="3"/>
        <v>0</v>
      </c>
      <c r="S42" s="139">
        <f t="shared" si="3"/>
        <v>0</v>
      </c>
      <c r="T42" s="141">
        <f t="shared" si="3"/>
        <v>0</v>
      </c>
      <c r="U42" s="66"/>
      <c r="V42" s="101">
        <f t="shared" si="4"/>
        <v>0</v>
      </c>
      <c r="W42" s="27"/>
      <c r="X42" s="348"/>
      <c r="Y42" s="138">
        <f t="shared" si="5"/>
        <v>0</v>
      </c>
      <c r="Z42" s="66"/>
      <c r="AA42" s="101">
        <f t="shared" si="6"/>
        <v>0</v>
      </c>
      <c r="AB42" s="27"/>
      <c r="AC42" s="348"/>
      <c r="AD42" s="138">
        <f t="shared" si="7"/>
        <v>0</v>
      </c>
      <c r="AE42" s="66"/>
      <c r="AF42" s="101">
        <f t="shared" si="8"/>
        <v>0</v>
      </c>
      <c r="AG42" s="27"/>
      <c r="AH42" s="348"/>
      <c r="AI42" s="138">
        <f t="shared" si="9"/>
        <v>0</v>
      </c>
      <c r="AJ42" s="66"/>
      <c r="AK42" s="101">
        <f t="shared" si="10"/>
        <v>0</v>
      </c>
      <c r="AL42" s="27"/>
      <c r="AM42" s="348"/>
      <c r="AN42" s="138">
        <f t="shared" si="11"/>
        <v>0</v>
      </c>
      <c r="AO42" s="66"/>
      <c r="AP42" s="101">
        <f t="shared" si="12"/>
        <v>0</v>
      </c>
      <c r="AQ42" s="27"/>
      <c r="AR42" s="348"/>
      <c r="AS42" s="138">
        <f t="shared" si="13"/>
        <v>0</v>
      </c>
      <c r="AT42" s="66"/>
      <c r="AU42" s="101">
        <f t="shared" si="14"/>
        <v>0</v>
      </c>
      <c r="AV42" s="27"/>
      <c r="AW42" s="348"/>
      <c r="AX42" s="138">
        <f t="shared" si="15"/>
        <v>0</v>
      </c>
      <c r="AY42" s="66"/>
      <c r="AZ42" s="101">
        <f t="shared" si="16"/>
        <v>0</v>
      </c>
      <c r="BA42" s="27"/>
      <c r="BB42" s="348"/>
      <c r="BC42" s="138">
        <f t="shared" si="17"/>
        <v>0</v>
      </c>
      <c r="BD42" s="66"/>
      <c r="BE42" s="101">
        <f t="shared" si="18"/>
        <v>0</v>
      </c>
      <c r="BF42" s="27"/>
      <c r="BG42" s="348"/>
      <c r="BH42" s="138">
        <f t="shared" si="19"/>
        <v>0</v>
      </c>
      <c r="BI42" s="29">
        <v>0</v>
      </c>
      <c r="BJ42" s="29">
        <v>0</v>
      </c>
      <c r="BK42" s="25"/>
      <c r="BL42" s="138">
        <f>IF(BW42=0,0,RANK(BW42,BW42:CD42))</f>
        <v>0</v>
      </c>
      <c r="BM42" s="139">
        <f>IF(BX42=0,0,RANK(BX42,BW42:CD42))</f>
        <v>0</v>
      </c>
      <c r="BN42" s="139">
        <f>IF(BY42=0,0,RANK(BY42,BW42:CD42))</f>
        <v>0</v>
      </c>
      <c r="BO42" s="139">
        <f>IF(BZ42=0,0,RANK(BZ42,BW42:CD42))</f>
        <v>0</v>
      </c>
      <c r="BP42" s="139">
        <f>IF(CA42=0,0,RANK(CA42,BW42:CD42))</f>
        <v>0</v>
      </c>
      <c r="BQ42" s="139">
        <f>IF(CB42=0,0,RANK(CB42,BW42:CD42))</f>
        <v>0</v>
      </c>
      <c r="BR42" s="139">
        <f>IF(CC42=0,0,RANK(CC42,BW42:CD42))</f>
        <v>0</v>
      </c>
      <c r="BS42" s="141">
        <f>IF(CD42=0,0,RANK(CD42,BW42:CD42))</f>
        <v>0</v>
      </c>
      <c r="BT42" s="8"/>
      <c r="BU42" s="85">
        <f>I29</f>
        <v>10</v>
      </c>
      <c r="BV42" s="26">
        <f>BV34</f>
        <v>10</v>
      </c>
      <c r="BW42" s="84">
        <f>IF(BV42=0,0,(CF42/BV42)*BU42)</f>
        <v>0</v>
      </c>
      <c r="BX42" s="84">
        <f>IF(BV42=0,0,(CG42/BV42)*BU42)</f>
        <v>0</v>
      </c>
      <c r="BY42" s="84">
        <f>IF(BV42=0,0,(CH42/BV42)*BU42)</f>
        <v>0</v>
      </c>
      <c r="BZ42" s="84">
        <f>IF(BV42=0,0,(CI42/BV42)*BU42)</f>
        <v>0</v>
      </c>
      <c r="CA42" s="84">
        <f>IF(BV42=0,0,(CJ42/BV42)*BU42)</f>
        <v>0</v>
      </c>
      <c r="CB42" s="84">
        <f>IF(BV42=0,0,(CK42/BV42)*BU42)</f>
        <v>0</v>
      </c>
      <c r="CC42" s="84">
        <f>IF(BV42=0,0,(CL42/BV42)*BU42)</f>
        <v>0</v>
      </c>
      <c r="CD42" s="84">
        <f>IF(BV42=0,0,(CM42/BV42)*BU42)</f>
        <v>0</v>
      </c>
      <c r="CE42" s="8"/>
      <c r="CF42" s="22">
        <f t="shared" si="36"/>
        <v>0</v>
      </c>
      <c r="CG42" s="23">
        <f t="shared" si="37"/>
        <v>0</v>
      </c>
      <c r="CH42" s="23">
        <f t="shared" si="38"/>
        <v>0</v>
      </c>
      <c r="CI42" s="23">
        <f t="shared" si="39"/>
        <v>0</v>
      </c>
      <c r="CJ42" s="23">
        <f t="shared" si="40"/>
        <v>0</v>
      </c>
      <c r="CK42" s="23">
        <f t="shared" si="41"/>
        <v>0</v>
      </c>
      <c r="CL42" s="23">
        <f t="shared" si="42"/>
        <v>0</v>
      </c>
      <c r="CM42" s="24">
        <f t="shared" si="43"/>
        <v>0</v>
      </c>
      <c r="CN42" s="25"/>
    </row>
    <row r="43" spans="1:92" s="5" customFormat="1" ht="39.950000000000003" customHeight="1" x14ac:dyDescent="0.35">
      <c r="A43" s="261">
        <f>ROW()</f>
        <v>43</v>
      </c>
      <c r="B43" s="200" t="s">
        <v>61</v>
      </c>
      <c r="C43" s="87"/>
      <c r="D43" s="10"/>
      <c r="E43" s="74"/>
      <c r="F43" s="21"/>
      <c r="G43" s="19"/>
      <c r="H43" s="19"/>
      <c r="I43" s="19"/>
      <c r="J43" s="19"/>
      <c r="K43" s="19"/>
      <c r="L43" s="19"/>
      <c r="M43" s="138">
        <f t="shared" si="3"/>
        <v>0</v>
      </c>
      <c r="N43" s="139">
        <f t="shared" si="3"/>
        <v>0</v>
      </c>
      <c r="O43" s="139">
        <f t="shared" si="3"/>
        <v>0</v>
      </c>
      <c r="P43" s="139">
        <f t="shared" si="3"/>
        <v>0</v>
      </c>
      <c r="Q43" s="139">
        <f t="shared" si="3"/>
        <v>0</v>
      </c>
      <c r="R43" s="139">
        <f t="shared" si="3"/>
        <v>0</v>
      </c>
      <c r="S43" s="139">
        <f t="shared" si="3"/>
        <v>0</v>
      </c>
      <c r="T43" s="141">
        <f t="shared" si="3"/>
        <v>0</v>
      </c>
      <c r="U43" s="66"/>
      <c r="V43" s="101">
        <f t="shared" si="4"/>
        <v>0</v>
      </c>
      <c r="W43" s="27"/>
      <c r="X43" s="348"/>
      <c r="Y43" s="138">
        <f t="shared" si="5"/>
        <v>0</v>
      </c>
      <c r="Z43" s="66"/>
      <c r="AA43" s="101">
        <f t="shared" si="6"/>
        <v>0</v>
      </c>
      <c r="AB43" s="27"/>
      <c r="AC43" s="348"/>
      <c r="AD43" s="138">
        <f t="shared" si="7"/>
        <v>0</v>
      </c>
      <c r="AE43" s="66"/>
      <c r="AF43" s="101">
        <f t="shared" si="8"/>
        <v>0</v>
      </c>
      <c r="AG43" s="27"/>
      <c r="AH43" s="348"/>
      <c r="AI43" s="138">
        <f t="shared" si="9"/>
        <v>0</v>
      </c>
      <c r="AJ43" s="66"/>
      <c r="AK43" s="101">
        <f t="shared" si="10"/>
        <v>0</v>
      </c>
      <c r="AL43" s="27"/>
      <c r="AM43" s="348"/>
      <c r="AN43" s="138">
        <f t="shared" si="11"/>
        <v>0</v>
      </c>
      <c r="AO43" s="66"/>
      <c r="AP43" s="101">
        <f t="shared" si="12"/>
        <v>0</v>
      </c>
      <c r="AQ43" s="27"/>
      <c r="AR43" s="348"/>
      <c r="AS43" s="138">
        <f t="shared" si="13"/>
        <v>0</v>
      </c>
      <c r="AT43" s="66"/>
      <c r="AU43" s="101">
        <f t="shared" si="14"/>
        <v>0</v>
      </c>
      <c r="AV43" s="27"/>
      <c r="AW43" s="348"/>
      <c r="AX43" s="138">
        <f t="shared" si="15"/>
        <v>0</v>
      </c>
      <c r="AY43" s="66"/>
      <c r="AZ43" s="101">
        <f t="shared" si="16"/>
        <v>0</v>
      </c>
      <c r="BA43" s="27"/>
      <c r="BB43" s="348"/>
      <c r="BC43" s="138">
        <f t="shared" si="17"/>
        <v>0</v>
      </c>
      <c r="BD43" s="66"/>
      <c r="BE43" s="101">
        <f t="shared" si="18"/>
        <v>0</v>
      </c>
      <c r="BF43" s="27"/>
      <c r="BG43" s="348"/>
      <c r="BH43" s="138">
        <f t="shared" si="19"/>
        <v>0</v>
      </c>
      <c r="BI43" s="29">
        <v>0</v>
      </c>
      <c r="BJ43" s="29">
        <v>0</v>
      </c>
      <c r="BK43" s="25"/>
      <c r="BL43" s="138">
        <f>IF(BW43=0,0,RANK(BW43,BW43:CD43))</f>
        <v>0</v>
      </c>
      <c r="BM43" s="139">
        <f>IF(BX43=0,0,RANK(BX43,BW43:CD43))</f>
        <v>0</v>
      </c>
      <c r="BN43" s="139">
        <f>IF(BY43=0,0,RANK(BY43,BW43:CD43))</f>
        <v>0</v>
      </c>
      <c r="BO43" s="139">
        <f>IF(BZ43=0,0,RANK(BZ43,BW43:CD43))</f>
        <v>0</v>
      </c>
      <c r="BP43" s="139">
        <f>IF(CA43=0,0,RANK(CA43,BW43:CD43))</f>
        <v>0</v>
      </c>
      <c r="BQ43" s="139">
        <f>IF(CB43=0,0,RANK(CB43,BW43:CD43))</f>
        <v>0</v>
      </c>
      <c r="BR43" s="139">
        <f>IF(CC43=0,0,RANK(CC43,BW43:CD43))</f>
        <v>0</v>
      </c>
      <c r="BS43" s="141">
        <f>IF(CD43=0,0,RANK(CD43,BW43:CD43))</f>
        <v>0</v>
      </c>
      <c r="BT43" s="8"/>
      <c r="BU43" s="85">
        <f>I29</f>
        <v>10</v>
      </c>
      <c r="BV43" s="26">
        <f>BV34</f>
        <v>10</v>
      </c>
      <c r="BW43" s="84">
        <f>IF(BV43=0,0,(CF43/BV43)*BU43)</f>
        <v>0</v>
      </c>
      <c r="BX43" s="84">
        <f>IF(BV43=0,0,(CG43/BV43)*BU43)</f>
        <v>0</v>
      </c>
      <c r="BY43" s="84">
        <f>IF(BV43=0,0,(CH43/BV43)*BU43)</f>
        <v>0</v>
      </c>
      <c r="BZ43" s="84">
        <f>IF(BV43=0,0,(CI43/BV43)*BU43)</f>
        <v>0</v>
      </c>
      <c r="CA43" s="84">
        <f>IF(BV43=0,0,(CJ43/BV43)*BU43)</f>
        <v>0</v>
      </c>
      <c r="CB43" s="84">
        <f>IF(BV43=0,0,(CK43/BV43)*BU43)</f>
        <v>0</v>
      </c>
      <c r="CC43" s="84">
        <f>IF(BV43=0,0,(CL43/BV43)*BU43)</f>
        <v>0</v>
      </c>
      <c r="CD43" s="84">
        <f>IF(BV43=0,0,(CM43/BV43)*BU43)</f>
        <v>0</v>
      </c>
      <c r="CE43" s="8"/>
      <c r="CF43" s="22">
        <f t="shared" si="36"/>
        <v>0</v>
      </c>
      <c r="CG43" s="23">
        <f t="shared" si="37"/>
        <v>0</v>
      </c>
      <c r="CH43" s="23">
        <f t="shared" si="38"/>
        <v>0</v>
      </c>
      <c r="CI43" s="23">
        <f t="shared" si="39"/>
        <v>0</v>
      </c>
      <c r="CJ43" s="23">
        <f t="shared" si="40"/>
        <v>0</v>
      </c>
      <c r="CK43" s="23">
        <f t="shared" si="41"/>
        <v>0</v>
      </c>
      <c r="CL43" s="23">
        <f t="shared" si="42"/>
        <v>0</v>
      </c>
      <c r="CM43" s="24">
        <f t="shared" si="43"/>
        <v>0</v>
      </c>
      <c r="CN43" s="25"/>
    </row>
    <row r="44" spans="1:92" s="5" customFormat="1" ht="39.950000000000003" customHeight="1" x14ac:dyDescent="0.35">
      <c r="A44" s="261">
        <f>ROW()</f>
        <v>44</v>
      </c>
      <c r="B44" s="200" t="s">
        <v>61</v>
      </c>
      <c r="C44" s="87"/>
      <c r="D44" s="10"/>
      <c r="E44" s="74"/>
      <c r="F44" s="21"/>
      <c r="G44" s="19"/>
      <c r="H44" s="19"/>
      <c r="I44" s="19"/>
      <c r="J44" s="19"/>
      <c r="K44" s="19"/>
      <c r="L44" s="19"/>
      <c r="M44" s="138">
        <f t="shared" si="3"/>
        <v>0</v>
      </c>
      <c r="N44" s="139">
        <f t="shared" si="3"/>
        <v>0</v>
      </c>
      <c r="O44" s="139">
        <f t="shared" si="3"/>
        <v>0</v>
      </c>
      <c r="P44" s="139">
        <f t="shared" si="3"/>
        <v>0</v>
      </c>
      <c r="Q44" s="139">
        <f t="shared" si="3"/>
        <v>0</v>
      </c>
      <c r="R44" s="139">
        <f t="shared" si="3"/>
        <v>0</v>
      </c>
      <c r="S44" s="139">
        <f t="shared" si="3"/>
        <v>0</v>
      </c>
      <c r="T44" s="141">
        <f t="shared" si="3"/>
        <v>0</v>
      </c>
      <c r="U44" s="66"/>
      <c r="V44" s="101">
        <f t="shared" si="4"/>
        <v>0</v>
      </c>
      <c r="W44" s="27"/>
      <c r="X44" s="348"/>
      <c r="Y44" s="138">
        <f t="shared" si="5"/>
        <v>0</v>
      </c>
      <c r="Z44" s="66"/>
      <c r="AA44" s="101">
        <f t="shared" si="6"/>
        <v>0</v>
      </c>
      <c r="AB44" s="27"/>
      <c r="AC44" s="348"/>
      <c r="AD44" s="138">
        <f t="shared" si="7"/>
        <v>0</v>
      </c>
      <c r="AE44" s="66"/>
      <c r="AF44" s="101">
        <f t="shared" si="8"/>
        <v>0</v>
      </c>
      <c r="AG44" s="27"/>
      <c r="AH44" s="348"/>
      <c r="AI44" s="138">
        <f t="shared" si="9"/>
        <v>0</v>
      </c>
      <c r="AJ44" s="66"/>
      <c r="AK44" s="101">
        <f t="shared" si="10"/>
        <v>0</v>
      </c>
      <c r="AL44" s="27"/>
      <c r="AM44" s="348"/>
      <c r="AN44" s="138">
        <f t="shared" si="11"/>
        <v>0</v>
      </c>
      <c r="AO44" s="66"/>
      <c r="AP44" s="101">
        <f t="shared" si="12"/>
        <v>0</v>
      </c>
      <c r="AQ44" s="27"/>
      <c r="AR44" s="348"/>
      <c r="AS44" s="138">
        <f t="shared" si="13"/>
        <v>0</v>
      </c>
      <c r="AT44" s="66"/>
      <c r="AU44" s="101">
        <f t="shared" si="14"/>
        <v>0</v>
      </c>
      <c r="AV44" s="27"/>
      <c r="AW44" s="348"/>
      <c r="AX44" s="138">
        <f t="shared" si="15"/>
        <v>0</v>
      </c>
      <c r="AY44" s="66"/>
      <c r="AZ44" s="101">
        <f t="shared" si="16"/>
        <v>0</v>
      </c>
      <c r="BA44" s="27"/>
      <c r="BB44" s="348"/>
      <c r="BC44" s="138">
        <f t="shared" si="17"/>
        <v>0</v>
      </c>
      <c r="BD44" s="66"/>
      <c r="BE44" s="101">
        <f t="shared" si="18"/>
        <v>0</v>
      </c>
      <c r="BF44" s="27"/>
      <c r="BG44" s="348"/>
      <c r="BH44" s="138">
        <f t="shared" si="19"/>
        <v>0</v>
      </c>
      <c r="BI44" s="29">
        <v>0</v>
      </c>
      <c r="BJ44" s="29">
        <v>0</v>
      </c>
      <c r="BK44" s="25"/>
      <c r="BL44" s="138">
        <f>IF(BW44=0,0,RANK(BW44,BW44:CD44))</f>
        <v>0</v>
      </c>
      <c r="BM44" s="139">
        <f>IF(BX44=0,0,RANK(BX44,BW44:CD44))</f>
        <v>0</v>
      </c>
      <c r="BN44" s="139">
        <f>IF(BY44=0,0,RANK(BY44,BW44:CD44))</f>
        <v>0</v>
      </c>
      <c r="BO44" s="139">
        <f>IF(BZ44=0,0,RANK(BZ44,BW44:CD44))</f>
        <v>0</v>
      </c>
      <c r="BP44" s="139">
        <f>IF(CA44=0,0,RANK(CA44,BW44:CD44))</f>
        <v>0</v>
      </c>
      <c r="BQ44" s="139">
        <f>IF(CB44=0,0,RANK(CB44,BW44:CD44))</f>
        <v>0</v>
      </c>
      <c r="BR44" s="139">
        <f>IF(CC44=0,0,RANK(CC44,BW44:CD44))</f>
        <v>0</v>
      </c>
      <c r="BS44" s="141">
        <f>IF(CD44=0,0,RANK(CD44,BW44:CD44))</f>
        <v>0</v>
      </c>
      <c r="BT44" s="8"/>
      <c r="BU44" s="85">
        <f>I29</f>
        <v>10</v>
      </c>
      <c r="BV44" s="26">
        <f>BV34</f>
        <v>10</v>
      </c>
      <c r="BW44" s="84">
        <f>IF(BV44=0,0,(CF44/BV44)*BU44)</f>
        <v>0</v>
      </c>
      <c r="BX44" s="84">
        <f>IF(BV44=0,0,(CG44/BV44)*BU44)</f>
        <v>0</v>
      </c>
      <c r="BY44" s="84">
        <f>IF(BV44=0,0,(CH44/BV44)*BU44)</f>
        <v>0</v>
      </c>
      <c r="BZ44" s="84">
        <f>IF(BV44=0,0,(CI44/BV44)*BU44)</f>
        <v>0</v>
      </c>
      <c r="CA44" s="84">
        <f>IF(BV44=0,0,(CJ44/BV44)*BU44)</f>
        <v>0</v>
      </c>
      <c r="CB44" s="84">
        <f>IF(BV44=0,0,(CK44/BV44)*BU44)</f>
        <v>0</v>
      </c>
      <c r="CC44" s="84">
        <f>IF(BV44=0,0,(CL44/BV44)*BU44)</f>
        <v>0</v>
      </c>
      <c r="CD44" s="84">
        <f>IF(BV44=0,0,(CM44/BV44)*BU44)</f>
        <v>0</v>
      </c>
      <c r="CE44" s="8"/>
      <c r="CF44" s="22">
        <f t="shared" si="36"/>
        <v>0</v>
      </c>
      <c r="CG44" s="23">
        <f t="shared" si="37"/>
        <v>0</v>
      </c>
      <c r="CH44" s="23">
        <f t="shared" si="38"/>
        <v>0</v>
      </c>
      <c r="CI44" s="23">
        <f t="shared" si="39"/>
        <v>0</v>
      </c>
      <c r="CJ44" s="23">
        <f t="shared" si="40"/>
        <v>0</v>
      </c>
      <c r="CK44" s="23">
        <f t="shared" si="41"/>
        <v>0</v>
      </c>
      <c r="CL44" s="23">
        <f t="shared" si="42"/>
        <v>0</v>
      </c>
      <c r="CM44" s="24">
        <f t="shared" si="43"/>
        <v>0</v>
      </c>
      <c r="CN44" s="25"/>
    </row>
    <row r="45" spans="1:92" s="5" customFormat="1" ht="39.950000000000003" customHeight="1" x14ac:dyDescent="0.35">
      <c r="A45" s="261">
        <f>ROW()</f>
        <v>45</v>
      </c>
      <c r="B45" s="200" t="s">
        <v>61</v>
      </c>
      <c r="C45" s="87"/>
      <c r="D45" s="10"/>
      <c r="E45" s="74"/>
      <c r="F45" s="21"/>
      <c r="G45" s="19"/>
      <c r="H45" s="19"/>
      <c r="I45" s="19"/>
      <c r="J45" s="19"/>
      <c r="K45" s="19"/>
      <c r="L45" s="19"/>
      <c r="M45" s="138">
        <f t="shared" si="3"/>
        <v>0</v>
      </c>
      <c r="N45" s="139">
        <f t="shared" si="3"/>
        <v>0</v>
      </c>
      <c r="O45" s="139">
        <f t="shared" si="3"/>
        <v>0</v>
      </c>
      <c r="P45" s="139">
        <f t="shared" si="3"/>
        <v>0</v>
      </c>
      <c r="Q45" s="139">
        <f t="shared" si="3"/>
        <v>0</v>
      </c>
      <c r="R45" s="139">
        <f t="shared" si="3"/>
        <v>0</v>
      </c>
      <c r="S45" s="139">
        <f t="shared" si="3"/>
        <v>0</v>
      </c>
      <c r="T45" s="141">
        <f t="shared" si="3"/>
        <v>0</v>
      </c>
      <c r="U45" s="66"/>
      <c r="V45" s="101">
        <f t="shared" si="4"/>
        <v>0</v>
      </c>
      <c r="W45" s="27"/>
      <c r="X45" s="348"/>
      <c r="Y45" s="138">
        <f t="shared" si="5"/>
        <v>0</v>
      </c>
      <c r="Z45" s="66"/>
      <c r="AA45" s="101">
        <f t="shared" si="6"/>
        <v>0</v>
      </c>
      <c r="AB45" s="27"/>
      <c r="AC45" s="348"/>
      <c r="AD45" s="138">
        <f t="shared" si="7"/>
        <v>0</v>
      </c>
      <c r="AE45" s="66"/>
      <c r="AF45" s="101">
        <f t="shared" si="8"/>
        <v>0</v>
      </c>
      <c r="AG45" s="27"/>
      <c r="AH45" s="348"/>
      <c r="AI45" s="138">
        <f t="shared" si="9"/>
        <v>0</v>
      </c>
      <c r="AJ45" s="66"/>
      <c r="AK45" s="101">
        <f t="shared" si="10"/>
        <v>0</v>
      </c>
      <c r="AL45" s="27"/>
      <c r="AM45" s="348"/>
      <c r="AN45" s="138">
        <f t="shared" si="11"/>
        <v>0</v>
      </c>
      <c r="AO45" s="66"/>
      <c r="AP45" s="101">
        <f t="shared" si="12"/>
        <v>0</v>
      </c>
      <c r="AQ45" s="27"/>
      <c r="AR45" s="348"/>
      <c r="AS45" s="138">
        <f t="shared" si="13"/>
        <v>0</v>
      </c>
      <c r="AT45" s="66"/>
      <c r="AU45" s="101">
        <f t="shared" si="14"/>
        <v>0</v>
      </c>
      <c r="AV45" s="27"/>
      <c r="AW45" s="348"/>
      <c r="AX45" s="138">
        <f t="shared" si="15"/>
        <v>0</v>
      </c>
      <c r="AY45" s="66"/>
      <c r="AZ45" s="101">
        <f t="shared" si="16"/>
        <v>0</v>
      </c>
      <c r="BA45" s="27"/>
      <c r="BB45" s="348"/>
      <c r="BC45" s="138">
        <f t="shared" si="17"/>
        <v>0</v>
      </c>
      <c r="BD45" s="66"/>
      <c r="BE45" s="101">
        <f t="shared" si="18"/>
        <v>0</v>
      </c>
      <c r="BF45" s="27"/>
      <c r="BG45" s="348"/>
      <c r="BH45" s="138">
        <f t="shared" si="19"/>
        <v>0</v>
      </c>
      <c r="BI45" s="29">
        <v>0</v>
      </c>
      <c r="BJ45" s="29">
        <v>0</v>
      </c>
      <c r="BK45" s="25"/>
      <c r="BL45" s="138">
        <f t="shared" si="20"/>
        <v>0</v>
      </c>
      <c r="BM45" s="139">
        <f t="shared" si="21"/>
        <v>0</v>
      </c>
      <c r="BN45" s="139">
        <f t="shared" si="22"/>
        <v>0</v>
      </c>
      <c r="BO45" s="139">
        <f t="shared" si="23"/>
        <v>0</v>
      </c>
      <c r="BP45" s="139">
        <f t="shared" si="24"/>
        <v>0</v>
      </c>
      <c r="BQ45" s="139">
        <f t="shared" si="25"/>
        <v>0</v>
      </c>
      <c r="BR45" s="139">
        <f t="shared" si="26"/>
        <v>0</v>
      </c>
      <c r="BS45" s="141">
        <f t="shared" si="27"/>
        <v>0</v>
      </c>
      <c r="BT45" s="8"/>
      <c r="BU45" s="85">
        <f>I29</f>
        <v>10</v>
      </c>
      <c r="BV45" s="26">
        <f>BV34</f>
        <v>10</v>
      </c>
      <c r="BW45" s="84">
        <f t="shared" si="28"/>
        <v>0</v>
      </c>
      <c r="BX45" s="84">
        <f t="shared" si="29"/>
        <v>0</v>
      </c>
      <c r="BY45" s="84">
        <f t="shared" si="30"/>
        <v>0</v>
      </c>
      <c r="BZ45" s="84">
        <f t="shared" si="31"/>
        <v>0</v>
      </c>
      <c r="CA45" s="84">
        <f t="shared" si="32"/>
        <v>0</v>
      </c>
      <c r="CB45" s="84">
        <f t="shared" si="33"/>
        <v>0</v>
      </c>
      <c r="CC45" s="84">
        <f t="shared" si="34"/>
        <v>0</v>
      </c>
      <c r="CD45" s="84">
        <f t="shared" si="35"/>
        <v>0</v>
      </c>
      <c r="CE45" s="8"/>
      <c r="CF45" s="22">
        <f t="shared" si="36"/>
        <v>0</v>
      </c>
      <c r="CG45" s="23">
        <f t="shared" si="37"/>
        <v>0</v>
      </c>
      <c r="CH45" s="23">
        <f t="shared" si="38"/>
        <v>0</v>
      </c>
      <c r="CI45" s="23">
        <f t="shared" si="39"/>
        <v>0</v>
      </c>
      <c r="CJ45" s="23">
        <f t="shared" si="40"/>
        <v>0</v>
      </c>
      <c r="CK45" s="23">
        <f t="shared" si="41"/>
        <v>0</v>
      </c>
      <c r="CL45" s="23">
        <f t="shared" si="42"/>
        <v>0</v>
      </c>
      <c r="CM45" s="24">
        <f t="shared" si="43"/>
        <v>0</v>
      </c>
      <c r="CN45" s="25"/>
    </row>
    <row r="46" spans="1:92" s="5" customFormat="1" ht="39.950000000000003" customHeight="1" x14ac:dyDescent="0.35">
      <c r="A46" s="261">
        <f>ROW()</f>
        <v>46</v>
      </c>
      <c r="B46" s="75"/>
      <c r="C46" s="78"/>
      <c r="D46" s="10"/>
      <c r="E46" s="74"/>
      <c r="F46" s="21"/>
      <c r="G46" s="19"/>
      <c r="H46" s="19"/>
      <c r="I46" s="19"/>
      <c r="J46" s="19"/>
      <c r="K46" s="19"/>
      <c r="L46" s="1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89"/>
      <c r="AJ46" s="89"/>
      <c r="AK46" s="89"/>
      <c r="AL46" s="89"/>
      <c r="AM46" s="89"/>
      <c r="AN46" s="89"/>
      <c r="AO46" s="89"/>
      <c r="AP46" s="89"/>
      <c r="AQ46" s="89"/>
      <c r="AR46" s="89"/>
      <c r="AS46" s="89"/>
      <c r="AT46" s="89"/>
      <c r="AU46" s="89"/>
      <c r="AV46" s="89"/>
      <c r="AW46" s="89"/>
      <c r="AX46" s="89"/>
      <c r="AY46" s="89"/>
      <c r="AZ46" s="89"/>
      <c r="BA46" s="89"/>
      <c r="BB46" s="89"/>
      <c r="BC46" s="89"/>
      <c r="BD46" s="89"/>
      <c r="BE46" s="89"/>
      <c r="BF46" s="89"/>
      <c r="BG46" s="89"/>
      <c r="BH46" s="89"/>
      <c r="BI46" s="133"/>
      <c r="BJ46" s="133"/>
      <c r="BK46" s="133"/>
      <c r="BL46" s="133"/>
      <c r="BM46" s="133"/>
      <c r="BN46" s="133"/>
      <c r="BO46" s="133"/>
      <c r="BP46" s="133"/>
      <c r="BQ46" s="133"/>
      <c r="BR46" s="133"/>
      <c r="BS46" s="133"/>
      <c r="BT46" s="133"/>
      <c r="BU46" s="133"/>
      <c r="BV46" s="133"/>
      <c r="BW46" s="133"/>
      <c r="BX46" s="133"/>
      <c r="BY46" s="133"/>
      <c r="BZ46" s="133"/>
      <c r="CA46" s="133"/>
      <c r="CB46" s="133"/>
      <c r="CC46" s="133"/>
      <c r="CD46" s="133"/>
      <c r="CE46" s="133"/>
      <c r="CF46" s="133"/>
      <c r="CG46" s="133"/>
      <c r="CH46" s="133"/>
      <c r="CI46" s="133"/>
      <c r="CJ46" s="133"/>
      <c r="CK46" s="133"/>
      <c r="CL46" s="133"/>
      <c r="CM46" s="133"/>
      <c r="CN46" s="133"/>
    </row>
    <row r="47" spans="1:92" s="5" customFormat="1" ht="39.950000000000003" customHeight="1" x14ac:dyDescent="0.35">
      <c r="A47" s="261">
        <f>ROW()</f>
        <v>47</v>
      </c>
      <c r="B47" s="200" t="s">
        <v>61</v>
      </c>
      <c r="C47" s="79" t="s">
        <v>97</v>
      </c>
      <c r="E47" s="74"/>
      <c r="F47" s="19"/>
      <c r="G47" s="19"/>
      <c r="H47" s="19"/>
      <c r="I47" s="19"/>
      <c r="J47" s="19"/>
      <c r="K47" s="19"/>
      <c r="L47" s="1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AM47" s="89"/>
      <c r="AN47" s="89"/>
      <c r="AO47" s="89"/>
      <c r="AP47" s="89"/>
      <c r="AQ47" s="89"/>
      <c r="AR47" s="89"/>
      <c r="AS47" s="89"/>
      <c r="AT47" s="89"/>
      <c r="AU47" s="89"/>
      <c r="AV47" s="89"/>
      <c r="AW47" s="89"/>
      <c r="AX47" s="89"/>
      <c r="AY47" s="89"/>
      <c r="AZ47" s="89"/>
      <c r="BA47" s="89"/>
      <c r="BB47" s="89"/>
      <c r="BC47" s="89"/>
      <c r="BD47" s="89"/>
      <c r="BE47" s="89"/>
      <c r="BF47" s="89"/>
      <c r="BG47" s="89"/>
      <c r="BH47" s="89"/>
      <c r="BI47" s="133"/>
      <c r="BJ47" s="133"/>
      <c r="BK47" s="133"/>
      <c r="BL47" s="133"/>
      <c r="BM47" s="133"/>
      <c r="BN47" s="133"/>
      <c r="BO47" s="133"/>
      <c r="BP47" s="133"/>
      <c r="BQ47" s="133"/>
      <c r="BR47" s="133"/>
      <c r="BS47" s="133"/>
      <c r="BT47" s="133"/>
      <c r="BU47" s="133"/>
      <c r="BV47" s="133"/>
      <c r="BW47" s="133"/>
      <c r="BX47" s="133"/>
      <c r="BY47" s="133"/>
      <c r="BZ47" s="133"/>
      <c r="CA47" s="133"/>
      <c r="CB47" s="133"/>
      <c r="CC47" s="133"/>
      <c r="CD47" s="133"/>
      <c r="CE47" s="133"/>
      <c r="CF47" s="133"/>
      <c r="CG47" s="133"/>
      <c r="CH47" s="133"/>
      <c r="CI47" s="133"/>
      <c r="CJ47" s="133"/>
      <c r="CK47" s="133"/>
      <c r="CL47" s="133"/>
      <c r="CM47" s="133"/>
      <c r="CN47" s="133"/>
    </row>
    <row r="48" spans="1:92" s="5" customFormat="1" ht="39.950000000000003" customHeight="1" thickBot="1" x14ac:dyDescent="0.4">
      <c r="A48" s="261">
        <f>ROW()</f>
        <v>48</v>
      </c>
      <c r="B48" s="80"/>
      <c r="C48" s="206" t="s">
        <v>96</v>
      </c>
      <c r="D48" s="80"/>
      <c r="E48" s="81"/>
      <c r="F48" s="82"/>
      <c r="G48" s="82"/>
      <c r="H48" s="82"/>
      <c r="I48" s="82"/>
      <c r="J48" s="82"/>
      <c r="K48" s="82"/>
      <c r="L48" s="82"/>
      <c r="M48" s="136"/>
      <c r="N48" s="136"/>
      <c r="O48" s="136"/>
      <c r="P48" s="136"/>
      <c r="Q48" s="136"/>
      <c r="R48" s="136"/>
      <c r="S48" s="136"/>
      <c r="T48" s="136"/>
      <c r="U48" s="136"/>
      <c r="V48" s="136"/>
      <c r="W48" s="136"/>
      <c r="X48" s="136"/>
      <c r="Y48" s="136"/>
      <c r="Z48" s="136"/>
      <c r="AA48" s="136"/>
      <c r="AB48" s="136"/>
      <c r="AC48" s="136"/>
      <c r="AD48" s="136"/>
      <c r="AE48" s="136"/>
      <c r="AF48" s="136"/>
      <c r="AG48" s="136"/>
      <c r="AH48" s="136"/>
      <c r="AI48" s="136"/>
      <c r="AJ48" s="136"/>
      <c r="AK48" s="136"/>
      <c r="AL48" s="136"/>
      <c r="AM48" s="136"/>
      <c r="AN48" s="136"/>
      <c r="AO48" s="136"/>
      <c r="AP48" s="136"/>
      <c r="AQ48" s="136"/>
      <c r="AR48" s="136"/>
      <c r="AS48" s="136"/>
      <c r="AT48" s="136"/>
      <c r="AU48" s="136"/>
      <c r="AV48" s="136"/>
      <c r="AW48" s="136"/>
      <c r="AX48" s="136"/>
      <c r="AY48" s="136"/>
      <c r="AZ48" s="136"/>
      <c r="BA48" s="136"/>
      <c r="BB48" s="136"/>
      <c r="BC48" s="136"/>
      <c r="BD48" s="136"/>
      <c r="BE48" s="136"/>
      <c r="BF48" s="136"/>
      <c r="BG48" s="136"/>
      <c r="BH48" s="136"/>
      <c r="BI48" s="171"/>
      <c r="BJ48" s="171"/>
      <c r="BK48" s="171"/>
      <c r="BL48" s="171"/>
      <c r="BM48" s="171"/>
      <c r="BN48" s="171"/>
      <c r="BO48" s="171"/>
      <c r="BP48" s="171"/>
      <c r="BQ48" s="171"/>
      <c r="BR48" s="171"/>
      <c r="BS48" s="171"/>
      <c r="BT48" s="171"/>
      <c r="BU48" s="171"/>
      <c r="BV48" s="171"/>
      <c r="BW48" s="171"/>
      <c r="BX48" s="171"/>
      <c r="BY48" s="171"/>
      <c r="BZ48" s="171"/>
      <c r="CA48" s="171"/>
      <c r="CB48" s="171"/>
      <c r="CC48" s="171"/>
      <c r="CD48" s="171"/>
      <c r="CE48" s="171"/>
      <c r="CF48" s="171"/>
      <c r="CG48" s="171"/>
      <c r="CH48" s="171"/>
      <c r="CI48" s="171"/>
      <c r="CJ48" s="171"/>
      <c r="CK48" s="171"/>
      <c r="CL48" s="171"/>
      <c r="CM48" s="171"/>
      <c r="CN48" s="171"/>
    </row>
    <row r="49" spans="1:92" s="5" customFormat="1" ht="39.950000000000003" customHeight="1" x14ac:dyDescent="0.25">
      <c r="A49" s="261">
        <f>ROW()</f>
        <v>49</v>
      </c>
      <c r="B49" s="646" t="s">
        <v>89</v>
      </c>
      <c r="C49" s="646"/>
      <c r="D49" s="646"/>
      <c r="E49" s="646"/>
      <c r="F49" s="646"/>
      <c r="G49" s="646"/>
      <c r="H49" s="646"/>
      <c r="I49" s="646"/>
      <c r="J49" s="646"/>
      <c r="K49" s="646"/>
      <c r="L49" s="135"/>
      <c r="M49" s="128"/>
      <c r="N49" s="128"/>
      <c r="O49" s="128"/>
      <c r="P49" s="128"/>
      <c r="Q49" s="128"/>
      <c r="R49" s="128"/>
      <c r="S49" s="128"/>
      <c r="T49" s="128"/>
      <c r="U49" s="128"/>
      <c r="V49" s="128"/>
      <c r="W49" s="128"/>
      <c r="X49" s="128"/>
      <c r="Y49" s="128"/>
      <c r="Z49" s="128"/>
      <c r="AA49" s="128"/>
      <c r="AB49" s="128"/>
      <c r="AC49" s="128"/>
      <c r="AD49" s="128"/>
      <c r="AE49" s="128"/>
      <c r="AF49" s="128"/>
      <c r="AG49" s="128"/>
      <c r="AH49" s="128"/>
      <c r="AI49" s="128"/>
      <c r="AJ49" s="128"/>
      <c r="AK49" s="128"/>
      <c r="AL49" s="128"/>
      <c r="AM49" s="128"/>
      <c r="AN49" s="128"/>
      <c r="AO49" s="128"/>
      <c r="AP49" s="128"/>
      <c r="AQ49" s="128"/>
      <c r="AR49" s="128"/>
      <c r="AS49" s="128"/>
      <c r="AT49" s="128"/>
      <c r="AU49" s="128"/>
      <c r="AV49" s="128"/>
      <c r="AW49" s="128"/>
      <c r="AX49" s="128"/>
      <c r="AY49" s="128"/>
      <c r="AZ49" s="128"/>
      <c r="BA49" s="128"/>
      <c r="BB49" s="128"/>
      <c r="BC49" s="128"/>
      <c r="BD49" s="128"/>
      <c r="BE49" s="128"/>
      <c r="BF49" s="128"/>
      <c r="BG49" s="128"/>
      <c r="BH49" s="128"/>
      <c r="BI49" s="180"/>
      <c r="BJ49" s="180"/>
      <c r="BK49" s="180"/>
      <c r="BL49" s="180"/>
      <c r="BM49" s="180"/>
      <c r="BN49" s="180"/>
      <c r="BO49" s="180"/>
      <c r="BP49" s="180"/>
      <c r="BQ49" s="180"/>
      <c r="BR49" s="180"/>
      <c r="BS49" s="180"/>
      <c r="BT49" s="180"/>
      <c r="BU49" s="180"/>
      <c r="BV49" s="180"/>
      <c r="BW49" s="180"/>
      <c r="BX49" s="180"/>
      <c r="BY49" s="180"/>
      <c r="BZ49" s="180"/>
      <c r="CA49" s="180"/>
      <c r="CB49" s="180"/>
      <c r="CC49" s="180"/>
      <c r="CD49" s="181" t="s">
        <v>83</v>
      </c>
      <c r="CE49" s="180"/>
      <c r="CF49" s="180"/>
      <c r="CG49" s="180"/>
      <c r="CH49" s="180"/>
      <c r="CI49" s="180"/>
      <c r="CJ49" s="180"/>
      <c r="CK49" s="180"/>
      <c r="CL49" s="180"/>
      <c r="CM49" s="180"/>
      <c r="CN49" s="180"/>
    </row>
    <row r="50" spans="1:92" s="5" customFormat="1" ht="39.950000000000003" customHeight="1" x14ac:dyDescent="0.35">
      <c r="A50" s="261">
        <f>ROW()</f>
        <v>50</v>
      </c>
      <c r="B50" s="89" t="s">
        <v>152</v>
      </c>
      <c r="C50" s="72"/>
      <c r="D50" s="72"/>
      <c r="E50" s="50"/>
      <c r="F50" s="50"/>
      <c r="G50" s="73"/>
      <c r="H50" s="50"/>
      <c r="I50" s="71"/>
      <c r="J50" s="50"/>
      <c r="K50" s="91"/>
      <c r="L50" s="91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89"/>
      <c r="AI50" s="89"/>
      <c r="AJ50" s="89"/>
      <c r="AK50" s="89"/>
      <c r="AL50" s="89"/>
      <c r="AM50" s="89"/>
      <c r="AN50" s="89"/>
      <c r="AO50" s="89"/>
      <c r="AP50" s="89"/>
      <c r="AQ50" s="89"/>
      <c r="AR50" s="89"/>
      <c r="AS50" s="89"/>
      <c r="AT50" s="89"/>
      <c r="AU50" s="89"/>
      <c r="AV50" s="89"/>
      <c r="AW50" s="89"/>
      <c r="AX50" s="89"/>
      <c r="AY50" s="89"/>
      <c r="AZ50" s="89"/>
      <c r="BA50" s="89"/>
      <c r="BB50" s="89"/>
      <c r="BC50" s="89"/>
      <c r="BD50" s="89"/>
      <c r="BE50" s="89"/>
      <c r="BF50" s="89"/>
      <c r="BG50" s="89"/>
      <c r="BH50" s="89"/>
      <c r="BI50" s="133"/>
      <c r="BJ50" s="133"/>
      <c r="BK50" s="133"/>
      <c r="BL50" s="133"/>
      <c r="BM50" s="133"/>
      <c r="BN50" s="133"/>
      <c r="BO50" s="133"/>
      <c r="BP50" s="133"/>
      <c r="BQ50" s="133"/>
      <c r="BR50" s="133"/>
      <c r="BS50" s="133"/>
      <c r="BT50" s="133"/>
      <c r="BU50" s="133"/>
      <c r="BV50" s="133"/>
      <c r="BW50" s="133"/>
      <c r="BX50" s="133"/>
      <c r="BY50" s="133"/>
      <c r="BZ50" s="133"/>
      <c r="CA50" s="133"/>
      <c r="CB50" s="133"/>
      <c r="CC50" s="133"/>
      <c r="CD50" s="182"/>
      <c r="CE50" s="133"/>
      <c r="CF50" s="133"/>
      <c r="CG50" s="133"/>
      <c r="CH50" s="133"/>
      <c r="CI50" s="133"/>
      <c r="CJ50" s="133"/>
      <c r="CK50" s="133"/>
      <c r="CL50" s="133"/>
      <c r="CM50" s="133"/>
      <c r="CN50" s="133"/>
    </row>
    <row r="51" spans="1:92" s="5" customFormat="1" ht="39.950000000000003" customHeight="1" x14ac:dyDescent="0.35">
      <c r="A51" s="261">
        <f>ROW()</f>
        <v>51</v>
      </c>
      <c r="B51" s="89"/>
      <c r="C51" s="72"/>
      <c r="D51" s="72"/>
      <c r="E51" s="50"/>
      <c r="F51" s="50"/>
      <c r="G51" s="73"/>
      <c r="H51" s="50"/>
      <c r="I51" s="71"/>
      <c r="J51" s="50"/>
      <c r="K51" s="91"/>
      <c r="L51" s="91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89"/>
      <c r="AG51" s="89"/>
      <c r="AH51" s="89"/>
      <c r="AI51" s="89"/>
      <c r="AJ51" s="89"/>
      <c r="AK51" s="89"/>
      <c r="AL51" s="89"/>
      <c r="AM51" s="89"/>
      <c r="AN51" s="89"/>
      <c r="AO51" s="89"/>
      <c r="AP51" s="89"/>
      <c r="AQ51" s="89"/>
      <c r="AR51" s="89"/>
      <c r="AS51" s="89"/>
      <c r="AT51" s="89"/>
      <c r="AU51" s="89"/>
      <c r="AV51" s="89"/>
      <c r="AW51" s="89"/>
      <c r="AX51" s="89"/>
      <c r="AY51" s="89"/>
      <c r="AZ51" s="89"/>
      <c r="BA51" s="89"/>
      <c r="BB51" s="89"/>
      <c r="BC51" s="89"/>
      <c r="BD51" s="89"/>
      <c r="BE51" s="89"/>
      <c r="BF51" s="89"/>
      <c r="BG51" s="89"/>
      <c r="BH51" s="89"/>
      <c r="BI51" s="133"/>
      <c r="BJ51" s="133"/>
      <c r="BK51" s="133"/>
      <c r="BL51" s="133"/>
      <c r="BM51" s="133"/>
      <c r="BN51" s="133"/>
      <c r="BO51" s="133"/>
      <c r="BP51" s="133"/>
      <c r="BQ51" s="133"/>
      <c r="BR51" s="133"/>
      <c r="BS51" s="133"/>
      <c r="BT51" s="133"/>
      <c r="BU51" s="133"/>
      <c r="BV51" s="133"/>
      <c r="BW51" s="133"/>
      <c r="BX51" s="133"/>
      <c r="BY51" s="133"/>
      <c r="BZ51" s="133"/>
      <c r="CA51" s="133"/>
      <c r="CB51" s="133"/>
      <c r="CC51" s="133"/>
      <c r="CD51" s="182"/>
      <c r="CE51" s="133"/>
      <c r="CF51" s="133"/>
      <c r="CG51" s="133"/>
      <c r="CH51" s="133"/>
      <c r="CI51" s="133"/>
      <c r="CJ51" s="133"/>
      <c r="CK51" s="133"/>
      <c r="CL51" s="133"/>
      <c r="CM51" s="133"/>
      <c r="CN51" s="133"/>
    </row>
    <row r="52" spans="1:92" s="5" customFormat="1" ht="39.950000000000003" customHeight="1" x14ac:dyDescent="0.5">
      <c r="A52" s="261">
        <f>ROW()</f>
        <v>52</v>
      </c>
      <c r="C52" s="88"/>
      <c r="D52" s="88"/>
      <c r="E52" s="74"/>
      <c r="F52" s="92"/>
      <c r="G52" s="92"/>
      <c r="H52" s="93" t="s">
        <v>138</v>
      </c>
      <c r="I52" s="67">
        <v>10</v>
      </c>
      <c r="J52" s="89"/>
      <c r="K52" s="92"/>
      <c r="L52" s="91"/>
      <c r="M52" s="143"/>
      <c r="N52" s="144"/>
      <c r="O52" s="144"/>
      <c r="P52" s="144"/>
      <c r="Q52" s="144"/>
      <c r="R52" s="144"/>
      <c r="S52" s="144"/>
      <c r="T52" s="144"/>
      <c r="U52" s="190" t="s">
        <v>100</v>
      </c>
      <c r="V52" s="195" t="str">
        <f>D56</f>
        <v>excellent au-delà des attentes</v>
      </c>
      <c r="W52" s="213">
        <f>D58</f>
        <v>10</v>
      </c>
      <c r="X52" s="195" t="str">
        <f>H56</f>
        <v>Acceptable</v>
      </c>
      <c r="Y52" s="191">
        <f>H58</f>
        <v>3.3333333333333335</v>
      </c>
      <c r="Z52" s="190" t="s">
        <v>100</v>
      </c>
      <c r="AA52" s="195" t="str">
        <f>D56</f>
        <v>excellent au-delà des attentes</v>
      </c>
      <c r="AB52" s="213">
        <f>D58</f>
        <v>10</v>
      </c>
      <c r="AC52" s="195" t="str">
        <f>H56</f>
        <v>Acceptable</v>
      </c>
      <c r="AD52" s="191">
        <f>H58</f>
        <v>3.3333333333333335</v>
      </c>
      <c r="AE52" s="190" t="s">
        <v>100</v>
      </c>
      <c r="AF52" s="195" t="str">
        <f>D56</f>
        <v>excellent au-delà des attentes</v>
      </c>
      <c r="AG52" s="213">
        <f>D58</f>
        <v>10</v>
      </c>
      <c r="AH52" s="195" t="str">
        <f>H56</f>
        <v>Acceptable</v>
      </c>
      <c r="AI52" s="191">
        <f>H58</f>
        <v>3.3333333333333335</v>
      </c>
      <c r="AJ52" s="190" t="s">
        <v>100</v>
      </c>
      <c r="AK52" s="195" t="str">
        <f>D56</f>
        <v>excellent au-delà des attentes</v>
      </c>
      <c r="AL52" s="213">
        <f>D58</f>
        <v>10</v>
      </c>
      <c r="AM52" s="195" t="str">
        <f>H56</f>
        <v>Acceptable</v>
      </c>
      <c r="AN52" s="191">
        <f>H58</f>
        <v>3.3333333333333335</v>
      </c>
      <c r="AO52" s="190" t="s">
        <v>100</v>
      </c>
      <c r="AP52" s="195" t="str">
        <f>D56</f>
        <v>excellent au-delà des attentes</v>
      </c>
      <c r="AQ52" s="213">
        <f>D58</f>
        <v>10</v>
      </c>
      <c r="AR52" s="195" t="str">
        <f>H56</f>
        <v>Acceptable</v>
      </c>
      <c r="AS52" s="191">
        <f>H58</f>
        <v>3.3333333333333335</v>
      </c>
      <c r="AT52" s="190" t="s">
        <v>100</v>
      </c>
      <c r="AU52" s="195" t="str">
        <f>D56</f>
        <v>excellent au-delà des attentes</v>
      </c>
      <c r="AV52" s="213">
        <f>D58</f>
        <v>10</v>
      </c>
      <c r="AW52" s="195" t="str">
        <f>H56</f>
        <v>Acceptable</v>
      </c>
      <c r="AX52" s="191">
        <f>H58</f>
        <v>3.3333333333333335</v>
      </c>
      <c r="AY52" s="190" t="s">
        <v>100</v>
      </c>
      <c r="AZ52" s="195" t="str">
        <f>D56</f>
        <v>excellent au-delà des attentes</v>
      </c>
      <c r="BA52" s="213">
        <f>D58</f>
        <v>10</v>
      </c>
      <c r="BB52" s="195" t="str">
        <f>H56</f>
        <v>Acceptable</v>
      </c>
      <c r="BC52" s="191">
        <f>H58</f>
        <v>3.3333333333333335</v>
      </c>
      <c r="BD52" s="190" t="s">
        <v>100</v>
      </c>
      <c r="BE52" s="195" t="str">
        <f>D56</f>
        <v>excellent au-delà des attentes</v>
      </c>
      <c r="BF52" s="213">
        <f>D58</f>
        <v>10</v>
      </c>
      <c r="BG52" s="195" t="str">
        <f>H56</f>
        <v>Acceptable</v>
      </c>
      <c r="BH52" s="191">
        <f>H58</f>
        <v>3.3333333333333335</v>
      </c>
      <c r="BI52" s="29">
        <v>0</v>
      </c>
      <c r="BJ52" s="29">
        <v>0</v>
      </c>
      <c r="BK52" s="133"/>
      <c r="BL52" s="133"/>
      <c r="BM52" s="133"/>
      <c r="BN52" s="133"/>
      <c r="BO52" s="133"/>
      <c r="BP52" s="133"/>
      <c r="BQ52" s="133"/>
      <c r="BR52" s="133"/>
      <c r="BS52" s="133"/>
      <c r="BT52" s="133"/>
      <c r="BU52" s="133"/>
      <c r="BV52" s="133"/>
      <c r="BW52" s="133"/>
      <c r="BX52" s="673" t="s">
        <v>56</v>
      </c>
      <c r="BY52" s="673"/>
      <c r="BZ52" s="674" t="s">
        <v>53</v>
      </c>
      <c r="CA52" s="133"/>
      <c r="CB52" s="675" t="s">
        <v>54</v>
      </c>
      <c r="CC52" s="133"/>
      <c r="CD52" s="676" t="s">
        <v>55</v>
      </c>
      <c r="CE52" s="133"/>
      <c r="CF52" s="133"/>
      <c r="CG52" s="133"/>
      <c r="CH52" s="133"/>
      <c r="CI52" s="133"/>
      <c r="CJ52" s="133"/>
      <c r="CK52" s="133"/>
      <c r="CL52" s="133"/>
      <c r="CM52" s="133"/>
      <c r="CN52" s="133"/>
    </row>
    <row r="53" spans="1:92" s="5" customFormat="1" ht="39.950000000000003" customHeight="1" x14ac:dyDescent="0.5">
      <c r="A53" s="261">
        <f>ROW()</f>
        <v>53</v>
      </c>
      <c r="C53" s="89"/>
      <c r="D53" s="89"/>
      <c r="E53" s="74"/>
      <c r="F53" s="92"/>
      <c r="G53" s="92"/>
      <c r="H53" s="68"/>
      <c r="I53" s="94"/>
      <c r="J53" s="89"/>
      <c r="K53" s="92"/>
      <c r="L53" s="91"/>
      <c r="M53" s="145"/>
      <c r="N53" s="89"/>
      <c r="O53" s="89"/>
      <c r="P53" s="89"/>
      <c r="Q53" s="89"/>
      <c r="R53" s="89"/>
      <c r="S53" s="89"/>
      <c r="T53" s="89"/>
      <c r="U53" s="145"/>
      <c r="V53" s="196" t="str">
        <f>E56</f>
        <v>répond très bien aux besoins exprimés</v>
      </c>
      <c r="W53" s="69">
        <f>E58</f>
        <v>8.3333333333333339</v>
      </c>
      <c r="X53" s="196" t="str">
        <f>I56</f>
        <v>Minimum</v>
      </c>
      <c r="Y53" s="192">
        <f>I58</f>
        <v>1.6666666666666667</v>
      </c>
      <c r="Z53" s="145"/>
      <c r="AA53" s="196" t="str">
        <f>E56</f>
        <v>répond très bien aux besoins exprimés</v>
      </c>
      <c r="AB53" s="69">
        <f>E58</f>
        <v>8.3333333333333339</v>
      </c>
      <c r="AC53" s="196" t="str">
        <f>I56</f>
        <v>Minimum</v>
      </c>
      <c r="AD53" s="192">
        <f>I58</f>
        <v>1.6666666666666667</v>
      </c>
      <c r="AE53" s="145"/>
      <c r="AF53" s="196" t="str">
        <f>E56</f>
        <v>répond très bien aux besoins exprimés</v>
      </c>
      <c r="AG53" s="69">
        <f>E58</f>
        <v>8.3333333333333339</v>
      </c>
      <c r="AH53" s="196" t="str">
        <f>I56</f>
        <v>Minimum</v>
      </c>
      <c r="AI53" s="192">
        <f>I58</f>
        <v>1.6666666666666667</v>
      </c>
      <c r="AJ53" s="145"/>
      <c r="AK53" s="196" t="str">
        <f>E56</f>
        <v>répond très bien aux besoins exprimés</v>
      </c>
      <c r="AL53" s="69">
        <f>E58</f>
        <v>8.3333333333333339</v>
      </c>
      <c r="AM53" s="196" t="str">
        <f>I56</f>
        <v>Minimum</v>
      </c>
      <c r="AN53" s="192">
        <f>I58</f>
        <v>1.6666666666666667</v>
      </c>
      <c r="AO53" s="145"/>
      <c r="AP53" s="196" t="str">
        <f>E56</f>
        <v>répond très bien aux besoins exprimés</v>
      </c>
      <c r="AQ53" s="69">
        <f>E58</f>
        <v>8.3333333333333339</v>
      </c>
      <c r="AR53" s="196" t="str">
        <f>I56</f>
        <v>Minimum</v>
      </c>
      <c r="AS53" s="192">
        <f>I58</f>
        <v>1.6666666666666667</v>
      </c>
      <c r="AT53" s="145"/>
      <c r="AU53" s="196" t="str">
        <f>E56</f>
        <v>répond très bien aux besoins exprimés</v>
      </c>
      <c r="AV53" s="69">
        <f>E58</f>
        <v>8.3333333333333339</v>
      </c>
      <c r="AW53" s="196" t="str">
        <f>I56</f>
        <v>Minimum</v>
      </c>
      <c r="AX53" s="192">
        <f>I58</f>
        <v>1.6666666666666667</v>
      </c>
      <c r="AY53" s="145"/>
      <c r="AZ53" s="196" t="str">
        <f>E56</f>
        <v>répond très bien aux besoins exprimés</v>
      </c>
      <c r="BA53" s="69">
        <f>E58</f>
        <v>8.3333333333333339</v>
      </c>
      <c r="BB53" s="196" t="str">
        <f>I56</f>
        <v>Minimum</v>
      </c>
      <c r="BC53" s="192">
        <f>I58</f>
        <v>1.6666666666666667</v>
      </c>
      <c r="BD53" s="145"/>
      <c r="BE53" s="196" t="str">
        <f>E56</f>
        <v>répond très bien aux besoins exprimés</v>
      </c>
      <c r="BF53" s="69">
        <f>E58</f>
        <v>8.3333333333333339</v>
      </c>
      <c r="BG53" s="196" t="str">
        <f>I56</f>
        <v>Minimum</v>
      </c>
      <c r="BH53" s="192">
        <f>I58</f>
        <v>1.6666666666666667</v>
      </c>
      <c r="BI53" s="29">
        <v>0</v>
      </c>
      <c r="BJ53" s="29">
        <v>0</v>
      </c>
      <c r="BK53" s="133"/>
      <c r="BL53" s="133"/>
      <c r="BM53" s="133"/>
      <c r="BN53" s="133"/>
      <c r="BO53" s="133"/>
      <c r="BP53" s="133"/>
      <c r="BQ53" s="133"/>
      <c r="BR53" s="133"/>
      <c r="BS53" s="133"/>
      <c r="BT53" s="133"/>
      <c r="BU53" s="133"/>
      <c r="BV53" s="133"/>
      <c r="BW53" s="133"/>
      <c r="BX53" s="673"/>
      <c r="BY53" s="673"/>
      <c r="BZ53" s="674"/>
      <c r="CA53" s="61"/>
      <c r="CB53" s="675"/>
      <c r="CC53" s="61"/>
      <c r="CD53" s="676"/>
      <c r="CE53" s="133"/>
      <c r="CF53" s="133"/>
      <c r="CG53" s="133"/>
      <c r="CH53" s="133"/>
      <c r="CI53" s="133"/>
      <c r="CJ53" s="133"/>
      <c r="CK53" s="133"/>
      <c r="CL53" s="133"/>
      <c r="CM53" s="133"/>
      <c r="CN53" s="133"/>
    </row>
    <row r="54" spans="1:92" s="5" customFormat="1" ht="39.950000000000003" customHeight="1" thickBot="1" x14ac:dyDescent="0.55000000000000004">
      <c r="A54" s="261">
        <f>ROW()</f>
        <v>54</v>
      </c>
      <c r="B54" s="89"/>
      <c r="C54" s="89"/>
      <c r="D54" s="89"/>
      <c r="E54" s="74"/>
      <c r="F54" s="92"/>
      <c r="G54" s="92"/>
      <c r="H54" s="95" t="s">
        <v>85</v>
      </c>
      <c r="I54" s="76">
        <f>COUNTA(C59:C68)</f>
        <v>6</v>
      </c>
      <c r="J54" s="96"/>
      <c r="K54" s="92"/>
      <c r="L54" s="91"/>
      <c r="M54" s="145"/>
      <c r="N54" s="89"/>
      <c r="O54" s="89"/>
      <c r="P54" s="89"/>
      <c r="Q54" s="89"/>
      <c r="R54" s="89"/>
      <c r="S54" s="89"/>
      <c r="T54" s="89"/>
      <c r="U54" s="145"/>
      <c r="V54" s="196" t="str">
        <f>F56</f>
        <v>Très satisfaisant</v>
      </c>
      <c r="W54" s="69">
        <f>F58</f>
        <v>6.666666666666667</v>
      </c>
      <c r="X54" s="196" t="str">
        <f>J56</f>
        <v xml:space="preserve">Non retenu </v>
      </c>
      <c r="Y54" s="192" t="str">
        <f>J58</f>
        <v>0</v>
      </c>
      <c r="Z54" s="145"/>
      <c r="AA54" s="196" t="str">
        <f>F56</f>
        <v>Très satisfaisant</v>
      </c>
      <c r="AB54" s="69">
        <f>F58</f>
        <v>6.666666666666667</v>
      </c>
      <c r="AC54" s="196" t="str">
        <f>J56</f>
        <v xml:space="preserve">Non retenu </v>
      </c>
      <c r="AD54" s="192" t="str">
        <f>J58</f>
        <v>0</v>
      </c>
      <c r="AE54" s="145"/>
      <c r="AF54" s="196" t="str">
        <f>F56</f>
        <v>Très satisfaisant</v>
      </c>
      <c r="AG54" s="69">
        <f>F58</f>
        <v>6.666666666666667</v>
      </c>
      <c r="AH54" s="196" t="str">
        <f>J56</f>
        <v xml:space="preserve">Non retenu </v>
      </c>
      <c r="AI54" s="192" t="str">
        <f>J58</f>
        <v>0</v>
      </c>
      <c r="AJ54" s="145"/>
      <c r="AK54" s="196" t="str">
        <f>F56</f>
        <v>Très satisfaisant</v>
      </c>
      <c r="AL54" s="69">
        <f>F58</f>
        <v>6.666666666666667</v>
      </c>
      <c r="AM54" s="196" t="str">
        <f>J56</f>
        <v xml:space="preserve">Non retenu </v>
      </c>
      <c r="AN54" s="192" t="str">
        <f>J58</f>
        <v>0</v>
      </c>
      <c r="AO54" s="145"/>
      <c r="AP54" s="196" t="str">
        <f>F56</f>
        <v>Très satisfaisant</v>
      </c>
      <c r="AQ54" s="69">
        <f>F58</f>
        <v>6.666666666666667</v>
      </c>
      <c r="AR54" s="196" t="str">
        <f>J56</f>
        <v xml:space="preserve">Non retenu </v>
      </c>
      <c r="AS54" s="192" t="str">
        <f>J58</f>
        <v>0</v>
      </c>
      <c r="AT54" s="145"/>
      <c r="AU54" s="196" t="str">
        <f>F56</f>
        <v>Très satisfaisant</v>
      </c>
      <c r="AV54" s="69">
        <f>F58</f>
        <v>6.666666666666667</v>
      </c>
      <c r="AW54" s="196" t="str">
        <f>J56</f>
        <v xml:space="preserve">Non retenu </v>
      </c>
      <c r="AX54" s="192" t="str">
        <f>J58</f>
        <v>0</v>
      </c>
      <c r="AY54" s="145"/>
      <c r="AZ54" s="196" t="str">
        <f>F56</f>
        <v>Très satisfaisant</v>
      </c>
      <c r="BA54" s="69">
        <f>F58</f>
        <v>6.666666666666667</v>
      </c>
      <c r="BB54" s="196" t="str">
        <f>J56</f>
        <v xml:space="preserve">Non retenu </v>
      </c>
      <c r="BC54" s="192" t="str">
        <f>J58</f>
        <v>0</v>
      </c>
      <c r="BD54" s="145"/>
      <c r="BE54" s="196" t="str">
        <f>F56</f>
        <v>Très satisfaisant</v>
      </c>
      <c r="BF54" s="69">
        <f>F58</f>
        <v>6.666666666666667</v>
      </c>
      <c r="BG54" s="196" t="str">
        <f>J56</f>
        <v xml:space="preserve">Non retenu </v>
      </c>
      <c r="BH54" s="192" t="str">
        <f>J58</f>
        <v>0</v>
      </c>
      <c r="BI54" s="29">
        <v>0</v>
      </c>
      <c r="BJ54" s="29">
        <v>0</v>
      </c>
      <c r="BK54" s="133"/>
      <c r="BL54" s="133"/>
      <c r="BM54" s="133"/>
      <c r="BN54" s="133"/>
      <c r="BO54" s="133"/>
      <c r="BP54" s="133"/>
      <c r="BQ54" s="133"/>
      <c r="BR54" s="133"/>
      <c r="BS54" s="133"/>
      <c r="BT54" s="133"/>
      <c r="BU54" s="133"/>
      <c r="BV54" s="133"/>
      <c r="BW54" s="133"/>
      <c r="BX54" s="65">
        <f>(BZ54/CB54)*CD54</f>
        <v>7.5</v>
      </c>
      <c r="BY54" s="65" t="s">
        <v>35</v>
      </c>
      <c r="BZ54" s="62">
        <v>1.5</v>
      </c>
      <c r="CA54" s="65" t="s">
        <v>36</v>
      </c>
      <c r="CB54" s="63">
        <v>3</v>
      </c>
      <c r="CC54" s="65" t="s">
        <v>10</v>
      </c>
      <c r="CD54" s="64">
        <v>15</v>
      </c>
      <c r="CE54" s="133"/>
      <c r="CF54" s="133"/>
      <c r="CG54" s="133"/>
      <c r="CH54" s="133"/>
      <c r="CI54" s="133"/>
      <c r="CJ54" s="133"/>
      <c r="CK54" s="133"/>
      <c r="CL54" s="133"/>
      <c r="CM54" s="133"/>
      <c r="CN54" s="133"/>
    </row>
    <row r="55" spans="1:92" s="5" customFormat="1" ht="39.950000000000003" customHeight="1" x14ac:dyDescent="0.5">
      <c r="A55" s="261">
        <f>ROW()</f>
        <v>55</v>
      </c>
      <c r="B55" s="75"/>
      <c r="C55" s="75"/>
      <c r="D55" s="75"/>
      <c r="E55" s="74"/>
      <c r="F55" s="92"/>
      <c r="G55" s="92"/>
      <c r="H55" s="92"/>
      <c r="I55" s="97" t="s">
        <v>212</v>
      </c>
      <c r="J55" s="98" t="str">
        <f>ADDRESS(ROW(C59),COLUMN(C59),4)</f>
        <v>C59</v>
      </c>
      <c r="K55" s="98" t="str">
        <f>ADDRESS(ROW(C68),COLUMN(C68),4)</f>
        <v>C68</v>
      </c>
      <c r="L55" s="91"/>
      <c r="M55" s="146"/>
      <c r="N55" s="147"/>
      <c r="O55" s="147"/>
      <c r="P55" s="147"/>
      <c r="Q55" s="147"/>
      <c r="R55" s="147"/>
      <c r="S55" s="147"/>
      <c r="T55" s="147"/>
      <c r="U55" s="146"/>
      <c r="V55" s="198" t="str">
        <f>G56</f>
        <v>Satisfaisant</v>
      </c>
      <c r="W55" s="193">
        <f>G58</f>
        <v>5</v>
      </c>
      <c r="X55" s="197"/>
      <c r="Y55" s="194"/>
      <c r="Z55" s="146"/>
      <c r="AA55" s="198" t="str">
        <f>G56</f>
        <v>Satisfaisant</v>
      </c>
      <c r="AB55" s="193">
        <f>G58</f>
        <v>5</v>
      </c>
      <c r="AC55" s="197"/>
      <c r="AD55" s="194"/>
      <c r="AE55" s="146"/>
      <c r="AF55" s="198" t="str">
        <f>G56</f>
        <v>Satisfaisant</v>
      </c>
      <c r="AG55" s="193">
        <f>G58</f>
        <v>5</v>
      </c>
      <c r="AH55" s="197"/>
      <c r="AI55" s="194"/>
      <c r="AJ55" s="146"/>
      <c r="AK55" s="198" t="str">
        <f>G56</f>
        <v>Satisfaisant</v>
      </c>
      <c r="AL55" s="193">
        <f>G58</f>
        <v>5</v>
      </c>
      <c r="AM55" s="197"/>
      <c r="AN55" s="194"/>
      <c r="AO55" s="146"/>
      <c r="AP55" s="198" t="str">
        <f>G56</f>
        <v>Satisfaisant</v>
      </c>
      <c r="AQ55" s="193">
        <f>G58</f>
        <v>5</v>
      </c>
      <c r="AR55" s="197"/>
      <c r="AS55" s="194"/>
      <c r="AT55" s="146"/>
      <c r="AU55" s="198" t="str">
        <f>G56</f>
        <v>Satisfaisant</v>
      </c>
      <c r="AV55" s="193">
        <f>G58</f>
        <v>5</v>
      </c>
      <c r="AW55" s="197"/>
      <c r="AX55" s="194"/>
      <c r="AY55" s="146"/>
      <c r="AZ55" s="198" t="str">
        <f>G56</f>
        <v>Satisfaisant</v>
      </c>
      <c r="BA55" s="193">
        <f>G58</f>
        <v>5</v>
      </c>
      <c r="BB55" s="197"/>
      <c r="BC55" s="194"/>
      <c r="BD55" s="146"/>
      <c r="BE55" s="198" t="str">
        <f>G56</f>
        <v>Satisfaisant</v>
      </c>
      <c r="BF55" s="193">
        <f>G58</f>
        <v>5</v>
      </c>
      <c r="BG55" s="197"/>
      <c r="BH55" s="194"/>
      <c r="BI55" s="29">
        <v>0</v>
      </c>
      <c r="BJ55" s="29">
        <v>0</v>
      </c>
      <c r="BK55" s="25"/>
      <c r="BL55" s="677" t="str">
        <f>B49</f>
        <v>sous critère Ⓑ</v>
      </c>
      <c r="BM55" s="678"/>
      <c r="BN55" s="678"/>
      <c r="BO55" s="678"/>
      <c r="BP55" s="678"/>
      <c r="BQ55" s="678"/>
      <c r="BR55" s="678"/>
      <c r="BS55" s="679"/>
      <c r="BT55" s="89"/>
      <c r="BU55" s="680" t="s">
        <v>51</v>
      </c>
      <c r="BV55" s="682" t="s">
        <v>52</v>
      </c>
      <c r="BW55" s="684" t="str">
        <f>BL55</f>
        <v>sous critère Ⓑ</v>
      </c>
      <c r="BX55" s="685"/>
      <c r="BY55" s="685"/>
      <c r="BZ55" s="685"/>
      <c r="CA55" s="685"/>
      <c r="CB55" s="685"/>
      <c r="CC55" s="685"/>
      <c r="CD55" s="686"/>
      <c r="CE55" s="89"/>
      <c r="CF55" s="696" t="str">
        <f>BL55</f>
        <v>sous critère Ⓑ</v>
      </c>
      <c r="CG55" s="697"/>
      <c r="CH55" s="697"/>
      <c r="CI55" s="697"/>
      <c r="CJ55" s="697"/>
      <c r="CK55" s="697"/>
      <c r="CL55" s="697"/>
      <c r="CM55" s="698"/>
      <c r="CN55" s="25"/>
    </row>
    <row r="56" spans="1:92" s="5" customFormat="1" ht="39.950000000000003" customHeight="1" x14ac:dyDescent="0.35">
      <c r="A56" s="261">
        <f>ROW()</f>
        <v>56</v>
      </c>
      <c r="B56" s="75"/>
      <c r="C56" s="30"/>
      <c r="D56" s="699" t="s">
        <v>65</v>
      </c>
      <c r="E56" s="699" t="s">
        <v>60</v>
      </c>
      <c r="F56" s="699" t="s">
        <v>64</v>
      </c>
      <c r="G56" s="699" t="s">
        <v>7</v>
      </c>
      <c r="H56" s="699" t="s">
        <v>8</v>
      </c>
      <c r="I56" s="699" t="s">
        <v>38</v>
      </c>
      <c r="J56" s="699" t="s">
        <v>9</v>
      </c>
      <c r="K56" s="19"/>
      <c r="L56" s="91"/>
      <c r="M56" s="701" t="str">
        <f>B49</f>
        <v>sous critère Ⓑ</v>
      </c>
      <c r="N56" s="702"/>
      <c r="O56" s="702"/>
      <c r="P56" s="702"/>
      <c r="Q56" s="702"/>
      <c r="R56" s="702"/>
      <c r="S56" s="702"/>
      <c r="T56" s="703"/>
      <c r="U56" s="38"/>
      <c r="V56" s="105" t="s">
        <v>104</v>
      </c>
      <c r="W56" s="105"/>
      <c r="X56" s="106"/>
      <c r="Y56" s="107"/>
      <c r="Z56" s="37"/>
      <c r="AA56" s="108" t="s">
        <v>105</v>
      </c>
      <c r="AB56" s="108"/>
      <c r="AC56" s="109"/>
      <c r="AD56" s="109"/>
      <c r="AE56" s="39"/>
      <c r="AF56" s="110" t="s">
        <v>106</v>
      </c>
      <c r="AG56" s="110"/>
      <c r="AH56" s="111"/>
      <c r="AI56" s="112"/>
      <c r="AJ56" s="51"/>
      <c r="AK56" s="113" t="s">
        <v>107</v>
      </c>
      <c r="AL56" s="113"/>
      <c r="AM56" s="114"/>
      <c r="AN56" s="115"/>
      <c r="AO56" s="53"/>
      <c r="AP56" s="116" t="s">
        <v>108</v>
      </c>
      <c r="AQ56" s="116"/>
      <c r="AR56" s="117"/>
      <c r="AS56" s="117"/>
      <c r="AT56" s="55"/>
      <c r="AU56" s="118" t="s">
        <v>109</v>
      </c>
      <c r="AV56" s="118"/>
      <c r="AW56" s="119"/>
      <c r="AX56" s="119"/>
      <c r="AY56" s="57"/>
      <c r="AZ56" s="120" t="s">
        <v>110</v>
      </c>
      <c r="BA56" s="120"/>
      <c r="BB56" s="121"/>
      <c r="BC56" s="121"/>
      <c r="BD56" s="59"/>
      <c r="BE56" s="122" t="s">
        <v>111</v>
      </c>
      <c r="BF56" s="123"/>
      <c r="BG56" s="124"/>
      <c r="BH56" s="125"/>
      <c r="BI56" s="29">
        <v>0</v>
      </c>
      <c r="BJ56" s="29">
        <v>0</v>
      </c>
      <c r="BK56" s="25"/>
      <c r="BL56" s="704" t="str">
        <f>B50</f>
        <v>le référencement des fournisseurs et  la liste des fournisseurs (BIS)</v>
      </c>
      <c r="BM56" s="705"/>
      <c r="BN56" s="705"/>
      <c r="BO56" s="705"/>
      <c r="BP56" s="705"/>
      <c r="BQ56" s="705"/>
      <c r="BR56" s="705"/>
      <c r="BS56" s="706"/>
      <c r="BT56" s="89"/>
      <c r="BU56" s="681"/>
      <c r="BV56" s="683"/>
      <c r="BW56" s="129" t="s">
        <v>57</v>
      </c>
      <c r="BX56" s="129"/>
      <c r="BY56" s="129"/>
      <c r="BZ56" s="129"/>
      <c r="CA56" s="129"/>
      <c r="CB56" s="129"/>
      <c r="CC56" s="129"/>
      <c r="CD56" s="142" t="str">
        <f>BL56</f>
        <v>le référencement des fournisseurs et  la liste des fournisseurs (BIS)</v>
      </c>
      <c r="CE56" s="89"/>
      <c r="CF56" s="130" t="s">
        <v>101</v>
      </c>
      <c r="CG56" s="131"/>
      <c r="CH56" s="131"/>
      <c r="CI56" s="131"/>
      <c r="CJ56" s="131"/>
      <c r="CK56" s="131"/>
      <c r="CL56" s="131"/>
      <c r="CM56" s="132" t="str">
        <f>BL56</f>
        <v>le référencement des fournisseurs et  la liste des fournisseurs (BIS)</v>
      </c>
      <c r="CN56" s="25"/>
    </row>
    <row r="57" spans="1:92" s="5" customFormat="1" ht="39.950000000000003" customHeight="1" thickBot="1" x14ac:dyDescent="0.3">
      <c r="A57" s="261">
        <f>ROW()</f>
        <v>57</v>
      </c>
      <c r="B57" s="10"/>
      <c r="C57" s="10"/>
      <c r="D57" s="700"/>
      <c r="E57" s="700"/>
      <c r="F57" s="700"/>
      <c r="G57" s="700"/>
      <c r="H57" s="700"/>
      <c r="I57" s="700"/>
      <c r="J57" s="700"/>
      <c r="K57" s="10"/>
      <c r="L57" s="91"/>
      <c r="M57" s="712" t="str">
        <f>B50</f>
        <v>le référencement des fournisseurs et  la liste des fournisseurs (BIS)</v>
      </c>
      <c r="N57" s="713"/>
      <c r="O57" s="713"/>
      <c r="P57" s="713"/>
      <c r="Q57" s="713"/>
      <c r="R57" s="713"/>
      <c r="S57" s="713"/>
      <c r="T57" s="714"/>
      <c r="U57" s="43" t="s">
        <v>58</v>
      </c>
      <c r="V57" s="151" t="s">
        <v>0</v>
      </c>
      <c r="W57" s="151"/>
      <c r="X57" s="126" t="s">
        <v>62</v>
      </c>
      <c r="Y57" s="100" t="s">
        <v>28</v>
      </c>
      <c r="Z57" s="42" t="s">
        <v>58</v>
      </c>
      <c r="AA57" s="152" t="s">
        <v>0</v>
      </c>
      <c r="AB57" s="152"/>
      <c r="AC57" s="126" t="s">
        <v>62</v>
      </c>
      <c r="AD57" s="104" t="s">
        <v>28</v>
      </c>
      <c r="AE57" s="40" t="s">
        <v>58</v>
      </c>
      <c r="AF57" s="153" t="s">
        <v>0</v>
      </c>
      <c r="AG57" s="153"/>
      <c r="AH57" s="126" t="s">
        <v>62</v>
      </c>
      <c r="AI57" s="44" t="s">
        <v>28</v>
      </c>
      <c r="AJ57" s="52" t="s">
        <v>58</v>
      </c>
      <c r="AK57" s="154" t="s">
        <v>0</v>
      </c>
      <c r="AL57" s="154"/>
      <c r="AM57" s="126" t="s">
        <v>62</v>
      </c>
      <c r="AN57" s="46" t="s">
        <v>28</v>
      </c>
      <c r="AO57" s="54" t="s">
        <v>58</v>
      </c>
      <c r="AP57" s="155" t="s">
        <v>0</v>
      </c>
      <c r="AQ57" s="155"/>
      <c r="AR57" s="126" t="s">
        <v>62</v>
      </c>
      <c r="AS57" s="47" t="s">
        <v>28</v>
      </c>
      <c r="AT57" s="56" t="s">
        <v>58</v>
      </c>
      <c r="AU57" s="156" t="s">
        <v>0</v>
      </c>
      <c r="AV57" s="156"/>
      <c r="AW57" s="126" t="s">
        <v>62</v>
      </c>
      <c r="AX57" s="103" t="s">
        <v>28</v>
      </c>
      <c r="AY57" s="58" t="s">
        <v>58</v>
      </c>
      <c r="AZ57" s="157" t="s">
        <v>0</v>
      </c>
      <c r="BA57" s="157"/>
      <c r="BB57" s="126" t="s">
        <v>62</v>
      </c>
      <c r="BC57" s="48" t="s">
        <v>28</v>
      </c>
      <c r="BD57" s="60" t="s">
        <v>58</v>
      </c>
      <c r="BE57" s="158" t="s">
        <v>0</v>
      </c>
      <c r="BF57" s="158"/>
      <c r="BG57" s="126" t="s">
        <v>62</v>
      </c>
      <c r="BH57" s="45" t="s">
        <v>28</v>
      </c>
      <c r="BI57" s="29">
        <v>0</v>
      </c>
      <c r="BJ57" s="29">
        <v>0</v>
      </c>
      <c r="BK57" s="25"/>
      <c r="BL57" s="711" t="str">
        <f>V56</f>
        <v>Soumissionnaire A</v>
      </c>
      <c r="BM57" s="665" t="str">
        <f>AA56</f>
        <v>Soumissionnaire  B</v>
      </c>
      <c r="BN57" s="667" t="str">
        <f>AF56</f>
        <v>Soumissionnaire  C</v>
      </c>
      <c r="BO57" s="669" t="str">
        <f>AK56</f>
        <v>Soumissionnaire  D</v>
      </c>
      <c r="BP57" s="671" t="str">
        <f>AP56</f>
        <v>Soumissionnaire  E</v>
      </c>
      <c r="BQ57" s="687" t="str">
        <f>AU56</f>
        <v>Soumissionnaire  F</v>
      </c>
      <c r="BR57" s="709" t="str">
        <f>AZ56</f>
        <v>Soumissionnaire G</v>
      </c>
      <c r="BS57" s="707" t="str">
        <f>BE56</f>
        <v>Soumissionnaire  H</v>
      </c>
      <c r="BT57" s="89"/>
      <c r="BU57" s="99">
        <f>I52</f>
        <v>10</v>
      </c>
      <c r="BV57" s="86">
        <f>D58</f>
        <v>10</v>
      </c>
      <c r="BW57" s="711" t="str">
        <f>V56</f>
        <v>Soumissionnaire A</v>
      </c>
      <c r="BX57" s="665" t="str">
        <f>AA56</f>
        <v>Soumissionnaire  B</v>
      </c>
      <c r="BY57" s="667" t="str">
        <f>AF56</f>
        <v>Soumissionnaire  C</v>
      </c>
      <c r="BZ57" s="669" t="str">
        <f>AK56</f>
        <v>Soumissionnaire  D</v>
      </c>
      <c r="CA57" s="671" t="str">
        <f>AP56</f>
        <v>Soumissionnaire  E</v>
      </c>
      <c r="CB57" s="687" t="str">
        <f>AU56</f>
        <v>Soumissionnaire  F</v>
      </c>
      <c r="CC57" s="709" t="str">
        <f>AZ56</f>
        <v>Soumissionnaire G</v>
      </c>
      <c r="CD57" s="707" t="str">
        <f>BE56</f>
        <v>Soumissionnaire  H</v>
      </c>
      <c r="CE57" s="89"/>
      <c r="CF57" s="711" t="str">
        <f>V56</f>
        <v>Soumissionnaire A</v>
      </c>
      <c r="CG57" s="665" t="str">
        <f>AA56</f>
        <v>Soumissionnaire  B</v>
      </c>
      <c r="CH57" s="667" t="str">
        <f>AF56</f>
        <v>Soumissionnaire  C</v>
      </c>
      <c r="CI57" s="669" t="str">
        <f>AK56</f>
        <v>Soumissionnaire  D</v>
      </c>
      <c r="CJ57" s="671" t="str">
        <f>AP56</f>
        <v>Soumissionnaire  E</v>
      </c>
      <c r="CK57" s="687" t="str">
        <f>AU56</f>
        <v>Soumissionnaire  F</v>
      </c>
      <c r="CL57" s="709" t="str">
        <f>AZ56</f>
        <v>Soumissionnaire G</v>
      </c>
      <c r="CM57" s="707" t="str">
        <f>BE56</f>
        <v>Soumissionnaire  H</v>
      </c>
      <c r="CN57" s="25"/>
    </row>
    <row r="58" spans="1:92" s="5" customFormat="1" ht="39.950000000000003" customHeight="1" x14ac:dyDescent="0.35">
      <c r="A58" s="261">
        <f>ROW()</f>
        <v>58</v>
      </c>
      <c r="B58" s="75"/>
      <c r="C58" s="77" t="s">
        <v>67</v>
      </c>
      <c r="D58" s="69">
        <f>I25</f>
        <v>10</v>
      </c>
      <c r="E58" s="69">
        <f>IF(F58=0,0,IF(F58&gt;=I52,0,IF(F58&gt;=I52,0,F58+I58)))</f>
        <v>8.3333333333333339</v>
      </c>
      <c r="F58" s="69">
        <f>IF(G58&gt;=I52,0,IF(G58&gt;=I52,0,G58+I58))</f>
        <v>6.666666666666667</v>
      </c>
      <c r="G58" s="69">
        <f>(I52/6)+H58</f>
        <v>5</v>
      </c>
      <c r="H58" s="69">
        <f>(I52/6)+I58</f>
        <v>3.3333333333333335</v>
      </c>
      <c r="I58" s="69">
        <f>I52/6</f>
        <v>1.6666666666666667</v>
      </c>
      <c r="J58" s="69" t="s">
        <v>6</v>
      </c>
      <c r="K58" s="20" t="s">
        <v>87</v>
      </c>
      <c r="L58" s="19"/>
      <c r="M58" s="137" t="s">
        <v>2</v>
      </c>
      <c r="N58" s="31" t="s">
        <v>3</v>
      </c>
      <c r="O58" s="32" t="s">
        <v>4</v>
      </c>
      <c r="P58" s="33" t="s">
        <v>5</v>
      </c>
      <c r="Q58" s="34" t="s">
        <v>13</v>
      </c>
      <c r="R58" s="35" t="s">
        <v>21</v>
      </c>
      <c r="S58" s="36" t="s">
        <v>15</v>
      </c>
      <c r="T58" s="140" t="s">
        <v>24</v>
      </c>
      <c r="U58" s="127" t="s">
        <v>59</v>
      </c>
      <c r="V58" s="150"/>
      <c r="W58" s="199" t="s">
        <v>100</v>
      </c>
      <c r="X58" s="189" t="s">
        <v>63</v>
      </c>
      <c r="Y58" s="148"/>
      <c r="Z58" s="127" t="s">
        <v>59</v>
      </c>
      <c r="AA58" s="150"/>
      <c r="AB58" s="199" t="s">
        <v>100</v>
      </c>
      <c r="AC58" s="189" t="s">
        <v>63</v>
      </c>
      <c r="AD58" s="148"/>
      <c r="AE58" s="127" t="s">
        <v>59</v>
      </c>
      <c r="AF58" s="150"/>
      <c r="AG58" s="199" t="s">
        <v>100</v>
      </c>
      <c r="AH58" s="189" t="s">
        <v>63</v>
      </c>
      <c r="AI58" s="148"/>
      <c r="AJ58" s="41" t="s">
        <v>59</v>
      </c>
      <c r="AK58" s="150"/>
      <c r="AL58" s="199" t="s">
        <v>100</v>
      </c>
      <c r="AM58" s="189" t="s">
        <v>63</v>
      </c>
      <c r="AN58" s="148"/>
      <c r="AO58" s="41" t="s">
        <v>59</v>
      </c>
      <c r="AP58" s="150"/>
      <c r="AQ58" s="199" t="s">
        <v>100</v>
      </c>
      <c r="AR58" s="189" t="s">
        <v>63</v>
      </c>
      <c r="AS58" s="148"/>
      <c r="AT58" s="41" t="s">
        <v>59</v>
      </c>
      <c r="AU58" s="150"/>
      <c r="AV58" s="199" t="s">
        <v>100</v>
      </c>
      <c r="AW58" s="189" t="s">
        <v>63</v>
      </c>
      <c r="AX58" s="148"/>
      <c r="AY58" s="41" t="s">
        <v>59</v>
      </c>
      <c r="AZ58" s="150"/>
      <c r="BA58" s="199" t="s">
        <v>100</v>
      </c>
      <c r="BB58" s="189" t="s">
        <v>63</v>
      </c>
      <c r="BC58" s="148"/>
      <c r="BD58" s="41" t="s">
        <v>59</v>
      </c>
      <c r="BE58" s="150"/>
      <c r="BF58" s="199" t="s">
        <v>100</v>
      </c>
      <c r="BG58" s="189" t="s">
        <v>63</v>
      </c>
      <c r="BH58" s="148"/>
      <c r="BI58" s="29">
        <v>0</v>
      </c>
      <c r="BJ58" s="29">
        <v>0</v>
      </c>
      <c r="BK58" s="25"/>
      <c r="BL58" s="664"/>
      <c r="BM58" s="710"/>
      <c r="BN58" s="693"/>
      <c r="BO58" s="694"/>
      <c r="BP58" s="695"/>
      <c r="BQ58" s="688"/>
      <c r="BR58" s="690"/>
      <c r="BS58" s="708"/>
      <c r="BT58" s="89"/>
      <c r="BW58" s="664"/>
      <c r="BX58" s="710"/>
      <c r="BY58" s="693"/>
      <c r="BZ58" s="694"/>
      <c r="CA58" s="695"/>
      <c r="CB58" s="688"/>
      <c r="CC58" s="690"/>
      <c r="CD58" s="708"/>
      <c r="CE58" s="89"/>
      <c r="CF58" s="664"/>
      <c r="CG58" s="710"/>
      <c r="CH58" s="693"/>
      <c r="CI58" s="694"/>
      <c r="CJ58" s="695"/>
      <c r="CK58" s="688"/>
      <c r="CL58" s="690"/>
      <c r="CM58" s="708"/>
      <c r="CN58" s="25"/>
    </row>
    <row r="59" spans="1:92" s="5" customFormat="1" ht="39.950000000000003" customHeight="1" x14ac:dyDescent="0.35">
      <c r="A59" s="261">
        <f>ROW()</f>
        <v>59</v>
      </c>
      <c r="B59" s="200" t="s">
        <v>61</v>
      </c>
      <c r="C59" s="87"/>
      <c r="D59" s="10"/>
      <c r="E59" s="74"/>
      <c r="F59" s="21"/>
      <c r="G59" s="19"/>
      <c r="H59" s="19"/>
      <c r="I59" s="19"/>
      <c r="J59" s="19"/>
      <c r="K59" s="19"/>
      <c r="L59" s="19"/>
      <c r="M59" s="138">
        <f t="shared" ref="M59:T68" si="44">BL59</f>
        <v>0</v>
      </c>
      <c r="N59" s="139">
        <f t="shared" si="44"/>
        <v>0</v>
      </c>
      <c r="O59" s="139">
        <f t="shared" si="44"/>
        <v>0</v>
      </c>
      <c r="P59" s="139">
        <f t="shared" si="44"/>
        <v>0</v>
      </c>
      <c r="Q59" s="139">
        <f t="shared" si="44"/>
        <v>0</v>
      </c>
      <c r="R59" s="139">
        <f t="shared" si="44"/>
        <v>0</v>
      </c>
      <c r="S59" s="139">
        <f t="shared" si="44"/>
        <v>0</v>
      </c>
      <c r="T59" s="141">
        <f t="shared" si="44"/>
        <v>0</v>
      </c>
      <c r="U59" s="66"/>
      <c r="V59" s="101">
        <f t="shared" ref="V59:V68" si="45">C59</f>
        <v>0</v>
      </c>
      <c r="W59" s="102"/>
      <c r="X59" s="348"/>
      <c r="Y59" s="138">
        <f t="shared" ref="Y59:Y68" si="46">BL59</f>
        <v>0</v>
      </c>
      <c r="Z59" s="66"/>
      <c r="AA59" s="101">
        <f t="shared" ref="AA59:AA68" si="47">C59</f>
        <v>0</v>
      </c>
      <c r="AB59" s="27"/>
      <c r="AC59" s="348"/>
      <c r="AD59" s="138">
        <f t="shared" ref="AD59:AD68" si="48">BM59</f>
        <v>0</v>
      </c>
      <c r="AE59" s="66"/>
      <c r="AF59" s="101">
        <f t="shared" ref="AF59:AF68" si="49">C59</f>
        <v>0</v>
      </c>
      <c r="AG59" s="102"/>
      <c r="AH59" s="348"/>
      <c r="AI59" s="138">
        <f t="shared" ref="AI59:AI68" si="50">BN59</f>
        <v>0</v>
      </c>
      <c r="AJ59" s="66"/>
      <c r="AK59" s="101">
        <f t="shared" ref="AK59:AK68" si="51">C59</f>
        <v>0</v>
      </c>
      <c r="AL59" s="102"/>
      <c r="AM59" s="348"/>
      <c r="AN59" s="138">
        <f t="shared" ref="AN59:AN68" si="52">BO59</f>
        <v>0</v>
      </c>
      <c r="AO59" s="66"/>
      <c r="AP59" s="101">
        <f t="shared" ref="AP59:AP68" si="53">C59</f>
        <v>0</v>
      </c>
      <c r="AQ59" s="102"/>
      <c r="AR59" s="348"/>
      <c r="AS59" s="138">
        <f t="shared" ref="AS59:AS68" si="54">BP59</f>
        <v>0</v>
      </c>
      <c r="AT59" s="66"/>
      <c r="AU59" s="101">
        <f t="shared" ref="AU59:AU68" si="55">C59</f>
        <v>0</v>
      </c>
      <c r="AV59" s="102"/>
      <c r="AW59" s="348"/>
      <c r="AX59" s="138">
        <f t="shared" ref="AX59:AX68" si="56">BQ59</f>
        <v>0</v>
      </c>
      <c r="AY59" s="66"/>
      <c r="AZ59" s="101">
        <f t="shared" ref="AZ59:AZ68" si="57">C59</f>
        <v>0</v>
      </c>
      <c r="BA59" s="102"/>
      <c r="BB59" s="348"/>
      <c r="BC59" s="138">
        <f t="shared" ref="BC59:BC68" si="58">BR59</f>
        <v>0</v>
      </c>
      <c r="BD59" s="66"/>
      <c r="BE59" s="101">
        <f t="shared" ref="BE59:BE68" si="59">C59</f>
        <v>0</v>
      </c>
      <c r="BF59" s="102"/>
      <c r="BG59" s="348"/>
      <c r="BH59" s="138">
        <f t="shared" ref="BH59:BH68" si="60">BS59</f>
        <v>0</v>
      </c>
      <c r="BI59" s="29">
        <v>0</v>
      </c>
      <c r="BJ59" s="29">
        <v>0</v>
      </c>
      <c r="BK59" s="25"/>
      <c r="BL59" s="138">
        <f t="shared" ref="BL59:BL68" si="61">IF(BW59=0,0,RANK(BW59,BW59:CD59))</f>
        <v>0</v>
      </c>
      <c r="BM59" s="139">
        <f t="shared" ref="BM59:BM68" si="62">IF(BX59=0,0,RANK(BX59,BW59:CD59))</f>
        <v>0</v>
      </c>
      <c r="BN59" s="139">
        <f t="shared" ref="BN59:BN68" si="63">IF(BY59=0,0,RANK(BY59,BW59:CD59))</f>
        <v>0</v>
      </c>
      <c r="BO59" s="139">
        <f t="shared" ref="BO59:BO68" si="64">IF(BZ59=0,0,RANK(BZ59,BW59:CD59))</f>
        <v>0</v>
      </c>
      <c r="BP59" s="139">
        <f t="shared" ref="BP59:BP68" si="65">IF(CA59=0,0,RANK(CA59,BW59:CD59))</f>
        <v>0</v>
      </c>
      <c r="BQ59" s="139">
        <f t="shared" ref="BQ59:BQ68" si="66">IF(CB59=0,0,RANK(CB59,BW59:CD59))</f>
        <v>0</v>
      </c>
      <c r="BR59" s="139">
        <f t="shared" ref="BR59:BR68" si="67">IF(CC59=0,0,RANK(CC59,BW59:CD59))</f>
        <v>0</v>
      </c>
      <c r="BS59" s="141">
        <f t="shared" ref="BS59:BS68" si="68">IF(CD59=0,0,RANK(CD59,BW59:CD59))</f>
        <v>0</v>
      </c>
      <c r="BT59" s="8"/>
      <c r="BU59" s="85">
        <f>I52</f>
        <v>10</v>
      </c>
      <c r="BV59" s="26">
        <f>BV57</f>
        <v>10</v>
      </c>
      <c r="BW59" s="84">
        <f t="shared" ref="BW59:BW68" si="69">IF(BV59=0,0,(CF59/BV59)*BU59)</f>
        <v>0</v>
      </c>
      <c r="BX59" s="84">
        <f t="shared" ref="BX59:BX68" si="70">IF(BV59=0,0,(CG59/BV59)*BU59)</f>
        <v>0</v>
      </c>
      <c r="BY59" s="84">
        <f t="shared" ref="BY59:BY68" si="71">IF(BV59=0,0,(CH59/BV59)*BU59)</f>
        <v>0</v>
      </c>
      <c r="BZ59" s="84">
        <f t="shared" ref="BZ59:BZ68" si="72">IF(BV59=0,0,(CI59/BV59)*BU59)</f>
        <v>0</v>
      </c>
      <c r="CA59" s="84">
        <f t="shared" ref="CA59:CA68" si="73">IF(BV59=0,0,(CJ59/BV59)*BU59)</f>
        <v>0</v>
      </c>
      <c r="CB59" s="84">
        <f t="shared" ref="CB59:CB68" si="74">IF(BV59=0,0,(CK59/BV59)*BU59)</f>
        <v>0</v>
      </c>
      <c r="CC59" s="84">
        <f t="shared" ref="CC59:CC68" si="75">IF(BV59=0,0,(CL59/BV59)*BU59)</f>
        <v>0</v>
      </c>
      <c r="CD59" s="84">
        <f t="shared" ref="CD59:CD68" si="76">IF(BV59=0,0,(CM59/BV59)*BU59)</f>
        <v>0</v>
      </c>
      <c r="CE59" s="8"/>
      <c r="CF59" s="22">
        <f t="shared" ref="CF59:CF68" si="77">W59</f>
        <v>0</v>
      </c>
      <c r="CG59" s="23">
        <f t="shared" ref="CG59:CG68" si="78">AB59</f>
        <v>0</v>
      </c>
      <c r="CH59" s="23">
        <f t="shared" ref="CH59:CH68" si="79">AG59</f>
        <v>0</v>
      </c>
      <c r="CI59" s="23">
        <f t="shared" ref="CI59:CI68" si="80">+AL59</f>
        <v>0</v>
      </c>
      <c r="CJ59" s="23">
        <f t="shared" ref="CJ59:CJ68" si="81">AQ59</f>
        <v>0</v>
      </c>
      <c r="CK59" s="23">
        <f t="shared" ref="CK59:CK68" si="82">AV59</f>
        <v>0</v>
      </c>
      <c r="CL59" s="23">
        <f t="shared" ref="CL59:CL68" si="83">BA59</f>
        <v>0</v>
      </c>
      <c r="CM59" s="24">
        <f t="shared" ref="CM59:CM68" si="84">BF59</f>
        <v>0</v>
      </c>
      <c r="CN59" s="25"/>
    </row>
    <row r="60" spans="1:92" s="5" customFormat="1" ht="39.950000000000003" customHeight="1" x14ac:dyDescent="0.35">
      <c r="A60" s="261">
        <f>ROW()</f>
        <v>60</v>
      </c>
      <c r="B60" s="200" t="s">
        <v>61</v>
      </c>
      <c r="C60" s="87" t="s">
        <v>70</v>
      </c>
      <c r="D60" s="10"/>
      <c r="E60" s="74"/>
      <c r="F60" s="21"/>
      <c r="G60" s="19"/>
      <c r="H60" s="19"/>
      <c r="I60" s="19"/>
      <c r="J60" s="19"/>
      <c r="K60" s="19"/>
      <c r="L60" s="19"/>
      <c r="M60" s="138">
        <f t="shared" si="44"/>
        <v>0</v>
      </c>
      <c r="N60" s="139">
        <f t="shared" si="44"/>
        <v>0</v>
      </c>
      <c r="O60" s="139">
        <f t="shared" si="44"/>
        <v>0</v>
      </c>
      <c r="P60" s="139">
        <f t="shared" si="44"/>
        <v>0</v>
      </c>
      <c r="Q60" s="139">
        <f t="shared" si="44"/>
        <v>0</v>
      </c>
      <c r="R60" s="139">
        <f t="shared" si="44"/>
        <v>0</v>
      </c>
      <c r="S60" s="139">
        <f t="shared" si="44"/>
        <v>0</v>
      </c>
      <c r="T60" s="141">
        <f t="shared" si="44"/>
        <v>0</v>
      </c>
      <c r="U60" s="66"/>
      <c r="V60" s="101" t="str">
        <f t="shared" si="45"/>
        <v>❶ plus de variété des produits,</v>
      </c>
      <c r="W60" s="27"/>
      <c r="X60" s="348"/>
      <c r="Y60" s="138">
        <f t="shared" si="46"/>
        <v>0</v>
      </c>
      <c r="Z60" s="66"/>
      <c r="AA60" s="101" t="str">
        <f t="shared" si="47"/>
        <v>❶ plus de variété des produits,</v>
      </c>
      <c r="AB60" s="27"/>
      <c r="AC60" s="348"/>
      <c r="AD60" s="138">
        <f t="shared" si="48"/>
        <v>0</v>
      </c>
      <c r="AE60" s="66"/>
      <c r="AF60" s="101" t="str">
        <f t="shared" si="49"/>
        <v>❶ plus de variété des produits,</v>
      </c>
      <c r="AG60" s="27"/>
      <c r="AH60" s="348"/>
      <c r="AI60" s="138">
        <f t="shared" si="50"/>
        <v>0</v>
      </c>
      <c r="AJ60" s="66"/>
      <c r="AK60" s="101" t="str">
        <f t="shared" si="51"/>
        <v>❶ plus de variété des produits,</v>
      </c>
      <c r="AL60" s="27"/>
      <c r="AM60" s="348"/>
      <c r="AN60" s="138">
        <f t="shared" si="52"/>
        <v>0</v>
      </c>
      <c r="AO60" s="66"/>
      <c r="AP60" s="101" t="str">
        <f t="shared" si="53"/>
        <v>❶ plus de variété des produits,</v>
      </c>
      <c r="AQ60" s="27"/>
      <c r="AR60" s="348"/>
      <c r="AS60" s="138">
        <f t="shared" si="54"/>
        <v>0</v>
      </c>
      <c r="AT60" s="66"/>
      <c r="AU60" s="101" t="str">
        <f t="shared" si="55"/>
        <v>❶ plus de variété des produits,</v>
      </c>
      <c r="AV60" s="27"/>
      <c r="AW60" s="348"/>
      <c r="AX60" s="138">
        <f t="shared" si="56"/>
        <v>0</v>
      </c>
      <c r="AY60" s="66"/>
      <c r="AZ60" s="101" t="str">
        <f t="shared" si="57"/>
        <v>❶ plus de variété des produits,</v>
      </c>
      <c r="BA60" s="27"/>
      <c r="BB60" s="348"/>
      <c r="BC60" s="138">
        <f t="shared" si="58"/>
        <v>0</v>
      </c>
      <c r="BD60" s="66"/>
      <c r="BE60" s="101" t="str">
        <f t="shared" si="59"/>
        <v>❶ plus de variété des produits,</v>
      </c>
      <c r="BF60" s="27"/>
      <c r="BG60" s="348"/>
      <c r="BH60" s="138">
        <f t="shared" si="60"/>
        <v>0</v>
      </c>
      <c r="BI60" s="29">
        <v>0</v>
      </c>
      <c r="BJ60" s="29">
        <v>0</v>
      </c>
      <c r="BK60" s="25"/>
      <c r="BL60" s="138">
        <f t="shared" si="61"/>
        <v>0</v>
      </c>
      <c r="BM60" s="139">
        <f t="shared" si="62"/>
        <v>0</v>
      </c>
      <c r="BN60" s="139">
        <f t="shared" si="63"/>
        <v>0</v>
      </c>
      <c r="BO60" s="139">
        <f t="shared" si="64"/>
        <v>0</v>
      </c>
      <c r="BP60" s="139">
        <f t="shared" si="65"/>
        <v>0</v>
      </c>
      <c r="BQ60" s="139">
        <f t="shared" si="66"/>
        <v>0</v>
      </c>
      <c r="BR60" s="139">
        <f t="shared" si="67"/>
        <v>0</v>
      </c>
      <c r="BS60" s="141">
        <f t="shared" si="68"/>
        <v>0</v>
      </c>
      <c r="BT60" s="8"/>
      <c r="BU60" s="85">
        <f>I52</f>
        <v>10</v>
      </c>
      <c r="BV60" s="26">
        <f>BV57</f>
        <v>10</v>
      </c>
      <c r="BW60" s="84">
        <f t="shared" si="69"/>
        <v>0</v>
      </c>
      <c r="BX60" s="84">
        <f t="shared" si="70"/>
        <v>0</v>
      </c>
      <c r="BY60" s="84">
        <f t="shared" si="71"/>
        <v>0</v>
      </c>
      <c r="BZ60" s="84">
        <f t="shared" si="72"/>
        <v>0</v>
      </c>
      <c r="CA60" s="84">
        <f t="shared" si="73"/>
        <v>0</v>
      </c>
      <c r="CB60" s="84">
        <f t="shared" si="74"/>
        <v>0</v>
      </c>
      <c r="CC60" s="84">
        <f t="shared" si="75"/>
        <v>0</v>
      </c>
      <c r="CD60" s="84">
        <f t="shared" si="76"/>
        <v>0</v>
      </c>
      <c r="CE60" s="8"/>
      <c r="CF60" s="22">
        <f t="shared" si="77"/>
        <v>0</v>
      </c>
      <c r="CG60" s="23">
        <f t="shared" si="78"/>
        <v>0</v>
      </c>
      <c r="CH60" s="23">
        <f t="shared" si="79"/>
        <v>0</v>
      </c>
      <c r="CI60" s="23">
        <f t="shared" si="80"/>
        <v>0</v>
      </c>
      <c r="CJ60" s="23">
        <f t="shared" si="81"/>
        <v>0</v>
      </c>
      <c r="CK60" s="23">
        <f t="shared" si="82"/>
        <v>0</v>
      </c>
      <c r="CL60" s="23">
        <f t="shared" si="83"/>
        <v>0</v>
      </c>
      <c r="CM60" s="24">
        <f t="shared" si="84"/>
        <v>0</v>
      </c>
      <c r="CN60" s="25"/>
    </row>
    <row r="61" spans="1:92" s="5" customFormat="1" ht="39.950000000000003" customHeight="1" x14ac:dyDescent="0.35">
      <c r="A61" s="261">
        <f>ROW()</f>
        <v>61</v>
      </c>
      <c r="B61" s="200" t="s">
        <v>61</v>
      </c>
      <c r="C61" s="87" t="s">
        <v>71</v>
      </c>
      <c r="D61" s="10"/>
      <c r="E61" s="74"/>
      <c r="F61" s="21"/>
      <c r="G61" s="19"/>
      <c r="H61" s="19"/>
      <c r="I61" s="19"/>
      <c r="J61" s="19"/>
      <c r="K61" s="19"/>
      <c r="L61" s="19"/>
      <c r="M61" s="138">
        <f t="shared" si="44"/>
        <v>0</v>
      </c>
      <c r="N61" s="139">
        <f t="shared" si="44"/>
        <v>0</v>
      </c>
      <c r="O61" s="139">
        <f t="shared" si="44"/>
        <v>0</v>
      </c>
      <c r="P61" s="139">
        <f t="shared" si="44"/>
        <v>0</v>
      </c>
      <c r="Q61" s="139">
        <f t="shared" si="44"/>
        <v>0</v>
      </c>
      <c r="R61" s="139">
        <f t="shared" si="44"/>
        <v>0</v>
      </c>
      <c r="S61" s="139">
        <f t="shared" si="44"/>
        <v>0</v>
      </c>
      <c r="T61" s="141">
        <f t="shared" si="44"/>
        <v>0</v>
      </c>
      <c r="U61" s="66"/>
      <c r="V61" s="101" t="str">
        <f t="shared" si="45"/>
        <v xml:space="preserve">❷ plus de qualité </v>
      </c>
      <c r="W61" s="27"/>
      <c r="X61" s="348"/>
      <c r="Y61" s="138">
        <f t="shared" si="46"/>
        <v>0</v>
      </c>
      <c r="Z61" s="66"/>
      <c r="AA61" s="101" t="str">
        <f t="shared" si="47"/>
        <v xml:space="preserve">❷ plus de qualité </v>
      </c>
      <c r="AB61" s="27"/>
      <c r="AC61" s="348"/>
      <c r="AD61" s="138">
        <f t="shared" si="48"/>
        <v>0</v>
      </c>
      <c r="AE61" s="66"/>
      <c r="AF61" s="101" t="str">
        <f t="shared" si="49"/>
        <v xml:space="preserve">❷ plus de qualité </v>
      </c>
      <c r="AG61" s="27"/>
      <c r="AH61" s="348"/>
      <c r="AI61" s="138">
        <f t="shared" si="50"/>
        <v>0</v>
      </c>
      <c r="AJ61" s="66"/>
      <c r="AK61" s="101" t="str">
        <f t="shared" si="51"/>
        <v xml:space="preserve">❷ plus de qualité </v>
      </c>
      <c r="AL61" s="27"/>
      <c r="AM61" s="348"/>
      <c r="AN61" s="138">
        <f t="shared" si="52"/>
        <v>0</v>
      </c>
      <c r="AO61" s="66"/>
      <c r="AP61" s="101" t="str">
        <f t="shared" si="53"/>
        <v xml:space="preserve">❷ plus de qualité </v>
      </c>
      <c r="AQ61" s="27"/>
      <c r="AR61" s="348"/>
      <c r="AS61" s="138">
        <f t="shared" si="54"/>
        <v>0</v>
      </c>
      <c r="AT61" s="66"/>
      <c r="AU61" s="101" t="str">
        <f t="shared" si="55"/>
        <v xml:space="preserve">❷ plus de qualité </v>
      </c>
      <c r="AV61" s="27"/>
      <c r="AW61" s="348"/>
      <c r="AX61" s="138">
        <f t="shared" si="56"/>
        <v>0</v>
      </c>
      <c r="AY61" s="66"/>
      <c r="AZ61" s="101" t="str">
        <f t="shared" si="57"/>
        <v xml:space="preserve">❷ plus de qualité </v>
      </c>
      <c r="BA61" s="27"/>
      <c r="BB61" s="348"/>
      <c r="BC61" s="138">
        <f t="shared" si="58"/>
        <v>0</v>
      </c>
      <c r="BD61" s="66"/>
      <c r="BE61" s="101" t="str">
        <f t="shared" si="59"/>
        <v xml:space="preserve">❷ plus de qualité </v>
      </c>
      <c r="BF61" s="27"/>
      <c r="BG61" s="348"/>
      <c r="BH61" s="138">
        <f t="shared" si="60"/>
        <v>0</v>
      </c>
      <c r="BI61" s="29">
        <v>0</v>
      </c>
      <c r="BJ61" s="29">
        <v>0</v>
      </c>
      <c r="BK61" s="25"/>
      <c r="BL61" s="138">
        <f t="shared" si="61"/>
        <v>0</v>
      </c>
      <c r="BM61" s="139">
        <f t="shared" si="62"/>
        <v>0</v>
      </c>
      <c r="BN61" s="139">
        <f t="shared" si="63"/>
        <v>0</v>
      </c>
      <c r="BO61" s="139">
        <f t="shared" si="64"/>
        <v>0</v>
      </c>
      <c r="BP61" s="139">
        <f t="shared" si="65"/>
        <v>0</v>
      </c>
      <c r="BQ61" s="139">
        <f t="shared" si="66"/>
        <v>0</v>
      </c>
      <c r="BR61" s="139">
        <f t="shared" si="67"/>
        <v>0</v>
      </c>
      <c r="BS61" s="141">
        <f t="shared" si="68"/>
        <v>0</v>
      </c>
      <c r="BT61" s="8"/>
      <c r="BU61" s="85">
        <f>I52</f>
        <v>10</v>
      </c>
      <c r="BV61" s="26">
        <f>BV57</f>
        <v>10</v>
      </c>
      <c r="BW61" s="84">
        <f t="shared" si="69"/>
        <v>0</v>
      </c>
      <c r="BX61" s="84">
        <f t="shared" si="70"/>
        <v>0</v>
      </c>
      <c r="BY61" s="84">
        <f t="shared" si="71"/>
        <v>0</v>
      </c>
      <c r="BZ61" s="84">
        <f t="shared" si="72"/>
        <v>0</v>
      </c>
      <c r="CA61" s="84">
        <f t="shared" si="73"/>
        <v>0</v>
      </c>
      <c r="CB61" s="84">
        <f t="shared" si="74"/>
        <v>0</v>
      </c>
      <c r="CC61" s="84">
        <f t="shared" si="75"/>
        <v>0</v>
      </c>
      <c r="CD61" s="84">
        <f t="shared" si="76"/>
        <v>0</v>
      </c>
      <c r="CE61" s="8"/>
      <c r="CF61" s="22">
        <f t="shared" si="77"/>
        <v>0</v>
      </c>
      <c r="CG61" s="23">
        <f t="shared" si="78"/>
        <v>0</v>
      </c>
      <c r="CH61" s="23">
        <f t="shared" si="79"/>
        <v>0</v>
      </c>
      <c r="CI61" s="23">
        <f t="shared" si="80"/>
        <v>0</v>
      </c>
      <c r="CJ61" s="23">
        <f t="shared" si="81"/>
        <v>0</v>
      </c>
      <c r="CK61" s="23">
        <f t="shared" si="82"/>
        <v>0</v>
      </c>
      <c r="CL61" s="23">
        <f t="shared" si="83"/>
        <v>0</v>
      </c>
      <c r="CM61" s="24">
        <f t="shared" si="84"/>
        <v>0</v>
      </c>
      <c r="CN61" s="25"/>
    </row>
    <row r="62" spans="1:92" s="5" customFormat="1" ht="39.950000000000003" customHeight="1" x14ac:dyDescent="0.35">
      <c r="A62" s="261">
        <f>ROW()</f>
        <v>62</v>
      </c>
      <c r="B62" s="200" t="s">
        <v>61</v>
      </c>
      <c r="C62" s="87" t="s">
        <v>72</v>
      </c>
      <c r="D62" s="10"/>
      <c r="E62" s="74"/>
      <c r="F62" s="21"/>
      <c r="G62" s="19"/>
      <c r="H62" s="19"/>
      <c r="I62" s="19"/>
      <c r="J62" s="19"/>
      <c r="K62" s="19"/>
      <c r="L62" s="19"/>
      <c r="M62" s="138">
        <f t="shared" si="44"/>
        <v>0</v>
      </c>
      <c r="N62" s="139">
        <f t="shared" si="44"/>
        <v>0</v>
      </c>
      <c r="O62" s="139">
        <f t="shared" si="44"/>
        <v>0</v>
      </c>
      <c r="P62" s="139">
        <f t="shared" si="44"/>
        <v>0</v>
      </c>
      <c r="Q62" s="139">
        <f t="shared" si="44"/>
        <v>0</v>
      </c>
      <c r="R62" s="139">
        <f t="shared" si="44"/>
        <v>0</v>
      </c>
      <c r="S62" s="139">
        <f t="shared" si="44"/>
        <v>0</v>
      </c>
      <c r="T62" s="141">
        <f t="shared" si="44"/>
        <v>0</v>
      </c>
      <c r="U62" s="66"/>
      <c r="V62" s="101" t="str">
        <f t="shared" si="45"/>
        <v>❸ meilleur conditionnement,</v>
      </c>
      <c r="W62" s="27"/>
      <c r="X62" s="348"/>
      <c r="Y62" s="138">
        <f t="shared" si="46"/>
        <v>0</v>
      </c>
      <c r="Z62" s="66"/>
      <c r="AA62" s="101" t="str">
        <f t="shared" si="47"/>
        <v>❸ meilleur conditionnement,</v>
      </c>
      <c r="AB62" s="27"/>
      <c r="AC62" s="348"/>
      <c r="AD62" s="138">
        <f t="shared" si="48"/>
        <v>0</v>
      </c>
      <c r="AE62" s="66"/>
      <c r="AF62" s="101" t="str">
        <f t="shared" si="49"/>
        <v>❸ meilleur conditionnement,</v>
      </c>
      <c r="AG62" s="27"/>
      <c r="AH62" s="348"/>
      <c r="AI62" s="138">
        <f t="shared" si="50"/>
        <v>0</v>
      </c>
      <c r="AJ62" s="66"/>
      <c r="AK62" s="101" t="str">
        <f t="shared" si="51"/>
        <v>❸ meilleur conditionnement,</v>
      </c>
      <c r="AL62" s="27"/>
      <c r="AM62" s="348"/>
      <c r="AN62" s="138">
        <f t="shared" si="52"/>
        <v>0</v>
      </c>
      <c r="AO62" s="66"/>
      <c r="AP62" s="101" t="str">
        <f t="shared" si="53"/>
        <v>❸ meilleur conditionnement,</v>
      </c>
      <c r="AQ62" s="27"/>
      <c r="AR62" s="348"/>
      <c r="AS62" s="138">
        <f t="shared" si="54"/>
        <v>0</v>
      </c>
      <c r="AT62" s="66"/>
      <c r="AU62" s="101" t="str">
        <f t="shared" si="55"/>
        <v>❸ meilleur conditionnement,</v>
      </c>
      <c r="AV62" s="27"/>
      <c r="AW62" s="348"/>
      <c r="AX62" s="138">
        <f t="shared" si="56"/>
        <v>0</v>
      </c>
      <c r="AY62" s="66"/>
      <c r="AZ62" s="101" t="str">
        <f t="shared" si="57"/>
        <v>❸ meilleur conditionnement,</v>
      </c>
      <c r="BA62" s="27"/>
      <c r="BB62" s="348"/>
      <c r="BC62" s="138">
        <f t="shared" si="58"/>
        <v>0</v>
      </c>
      <c r="BD62" s="66"/>
      <c r="BE62" s="101" t="str">
        <f t="shared" si="59"/>
        <v>❸ meilleur conditionnement,</v>
      </c>
      <c r="BF62" s="27"/>
      <c r="BG62" s="348"/>
      <c r="BH62" s="138">
        <f t="shared" si="60"/>
        <v>0</v>
      </c>
      <c r="BI62" s="29">
        <v>0</v>
      </c>
      <c r="BJ62" s="29">
        <v>0</v>
      </c>
      <c r="BK62" s="25"/>
      <c r="BL62" s="138">
        <f t="shared" si="61"/>
        <v>0</v>
      </c>
      <c r="BM62" s="139">
        <f t="shared" si="62"/>
        <v>0</v>
      </c>
      <c r="BN62" s="139">
        <f t="shared" si="63"/>
        <v>0</v>
      </c>
      <c r="BO62" s="139">
        <f t="shared" si="64"/>
        <v>0</v>
      </c>
      <c r="BP62" s="139">
        <f t="shared" si="65"/>
        <v>0</v>
      </c>
      <c r="BQ62" s="139">
        <f t="shared" si="66"/>
        <v>0</v>
      </c>
      <c r="BR62" s="139">
        <f t="shared" si="67"/>
        <v>0</v>
      </c>
      <c r="BS62" s="141">
        <f t="shared" si="68"/>
        <v>0</v>
      </c>
      <c r="BT62" s="8"/>
      <c r="BU62" s="85">
        <f>I52</f>
        <v>10</v>
      </c>
      <c r="BV62" s="26">
        <f>BV57</f>
        <v>10</v>
      </c>
      <c r="BW62" s="84">
        <f t="shared" si="69"/>
        <v>0</v>
      </c>
      <c r="BX62" s="84">
        <f t="shared" si="70"/>
        <v>0</v>
      </c>
      <c r="BY62" s="84">
        <f t="shared" si="71"/>
        <v>0</v>
      </c>
      <c r="BZ62" s="84">
        <f t="shared" si="72"/>
        <v>0</v>
      </c>
      <c r="CA62" s="84">
        <f t="shared" si="73"/>
        <v>0</v>
      </c>
      <c r="CB62" s="84">
        <f t="shared" si="74"/>
        <v>0</v>
      </c>
      <c r="CC62" s="84">
        <f t="shared" si="75"/>
        <v>0</v>
      </c>
      <c r="CD62" s="84">
        <f t="shared" si="76"/>
        <v>0</v>
      </c>
      <c r="CE62" s="8"/>
      <c r="CF62" s="22">
        <f t="shared" si="77"/>
        <v>0</v>
      </c>
      <c r="CG62" s="23">
        <f t="shared" si="78"/>
        <v>0</v>
      </c>
      <c r="CH62" s="23">
        <f t="shared" si="79"/>
        <v>0</v>
      </c>
      <c r="CI62" s="23">
        <f t="shared" si="80"/>
        <v>0</v>
      </c>
      <c r="CJ62" s="23">
        <f t="shared" si="81"/>
        <v>0</v>
      </c>
      <c r="CK62" s="23">
        <f t="shared" si="82"/>
        <v>0</v>
      </c>
      <c r="CL62" s="23">
        <f t="shared" si="83"/>
        <v>0</v>
      </c>
      <c r="CM62" s="24">
        <f t="shared" si="84"/>
        <v>0</v>
      </c>
      <c r="CN62" s="25"/>
    </row>
    <row r="63" spans="1:92" s="5" customFormat="1" ht="39.950000000000003" customHeight="1" x14ac:dyDescent="0.35">
      <c r="A63" s="261">
        <f>ROW()</f>
        <v>63</v>
      </c>
      <c r="B63" s="200" t="s">
        <v>61</v>
      </c>
      <c r="C63" s="87" t="s">
        <v>73</v>
      </c>
      <c r="D63" s="10"/>
      <c r="E63" s="74"/>
      <c r="F63" s="21"/>
      <c r="G63" s="19"/>
      <c r="H63" s="19"/>
      <c r="I63" s="19"/>
      <c r="J63" s="19"/>
      <c r="K63" s="19"/>
      <c r="L63" s="19"/>
      <c r="M63" s="138">
        <f t="shared" si="44"/>
        <v>0</v>
      </c>
      <c r="N63" s="139">
        <f t="shared" si="44"/>
        <v>0</v>
      </c>
      <c r="O63" s="139">
        <f t="shared" si="44"/>
        <v>0</v>
      </c>
      <c r="P63" s="139">
        <f t="shared" si="44"/>
        <v>0</v>
      </c>
      <c r="Q63" s="139">
        <f t="shared" si="44"/>
        <v>0</v>
      </c>
      <c r="R63" s="139">
        <f t="shared" si="44"/>
        <v>0</v>
      </c>
      <c r="S63" s="139">
        <f t="shared" si="44"/>
        <v>0</v>
      </c>
      <c r="T63" s="141">
        <f t="shared" si="44"/>
        <v>0</v>
      </c>
      <c r="U63" s="66"/>
      <c r="V63" s="101" t="str">
        <f t="shared" si="45"/>
        <v>❹ meilleure fréquence de parution</v>
      </c>
      <c r="W63" s="27"/>
      <c r="X63" s="348"/>
      <c r="Y63" s="138">
        <f t="shared" si="46"/>
        <v>0</v>
      </c>
      <c r="Z63" s="66"/>
      <c r="AA63" s="101" t="str">
        <f t="shared" si="47"/>
        <v>❹ meilleure fréquence de parution</v>
      </c>
      <c r="AB63" s="27"/>
      <c r="AC63" s="348"/>
      <c r="AD63" s="138">
        <f t="shared" si="48"/>
        <v>0</v>
      </c>
      <c r="AE63" s="66"/>
      <c r="AF63" s="101" t="str">
        <f t="shared" si="49"/>
        <v>❹ meilleure fréquence de parution</v>
      </c>
      <c r="AG63" s="27"/>
      <c r="AH63" s="348"/>
      <c r="AI63" s="138">
        <f t="shared" si="50"/>
        <v>0</v>
      </c>
      <c r="AJ63" s="66"/>
      <c r="AK63" s="101" t="str">
        <f t="shared" si="51"/>
        <v>❹ meilleure fréquence de parution</v>
      </c>
      <c r="AL63" s="27"/>
      <c r="AM63" s="348"/>
      <c r="AN63" s="138">
        <f t="shared" si="52"/>
        <v>0</v>
      </c>
      <c r="AO63" s="66"/>
      <c r="AP63" s="101" t="str">
        <f t="shared" si="53"/>
        <v>❹ meilleure fréquence de parution</v>
      </c>
      <c r="AQ63" s="27"/>
      <c r="AR63" s="348"/>
      <c r="AS63" s="138">
        <f t="shared" si="54"/>
        <v>0</v>
      </c>
      <c r="AT63" s="66"/>
      <c r="AU63" s="101" t="str">
        <f t="shared" si="55"/>
        <v>❹ meilleure fréquence de parution</v>
      </c>
      <c r="AV63" s="27"/>
      <c r="AW63" s="348"/>
      <c r="AX63" s="138">
        <f t="shared" si="56"/>
        <v>0</v>
      </c>
      <c r="AY63" s="66"/>
      <c r="AZ63" s="101" t="str">
        <f t="shared" si="57"/>
        <v>❹ meilleure fréquence de parution</v>
      </c>
      <c r="BA63" s="27"/>
      <c r="BB63" s="348"/>
      <c r="BC63" s="138">
        <f t="shared" si="58"/>
        <v>0</v>
      </c>
      <c r="BD63" s="66"/>
      <c r="BE63" s="101" t="str">
        <f t="shared" si="59"/>
        <v>❹ meilleure fréquence de parution</v>
      </c>
      <c r="BF63" s="27"/>
      <c r="BG63" s="348"/>
      <c r="BH63" s="138">
        <f t="shared" si="60"/>
        <v>0</v>
      </c>
      <c r="BI63" s="29">
        <v>0</v>
      </c>
      <c r="BJ63" s="29">
        <v>0</v>
      </c>
      <c r="BK63" s="25"/>
      <c r="BL63" s="138">
        <f t="shared" si="61"/>
        <v>0</v>
      </c>
      <c r="BM63" s="139">
        <f t="shared" si="62"/>
        <v>0</v>
      </c>
      <c r="BN63" s="139">
        <f t="shared" si="63"/>
        <v>0</v>
      </c>
      <c r="BO63" s="139">
        <f t="shared" si="64"/>
        <v>0</v>
      </c>
      <c r="BP63" s="139">
        <f t="shared" si="65"/>
        <v>0</v>
      </c>
      <c r="BQ63" s="139">
        <f t="shared" si="66"/>
        <v>0</v>
      </c>
      <c r="BR63" s="139">
        <f t="shared" si="67"/>
        <v>0</v>
      </c>
      <c r="BS63" s="141">
        <f t="shared" si="68"/>
        <v>0</v>
      </c>
      <c r="BT63" s="8"/>
      <c r="BU63" s="85">
        <f>I52</f>
        <v>10</v>
      </c>
      <c r="BV63" s="26">
        <f>BV57</f>
        <v>10</v>
      </c>
      <c r="BW63" s="84">
        <f t="shared" si="69"/>
        <v>0</v>
      </c>
      <c r="BX63" s="84">
        <f t="shared" si="70"/>
        <v>0</v>
      </c>
      <c r="BY63" s="84">
        <f t="shared" si="71"/>
        <v>0</v>
      </c>
      <c r="BZ63" s="84">
        <f t="shared" si="72"/>
        <v>0</v>
      </c>
      <c r="CA63" s="84">
        <f t="shared" si="73"/>
        <v>0</v>
      </c>
      <c r="CB63" s="84">
        <f t="shared" si="74"/>
        <v>0</v>
      </c>
      <c r="CC63" s="84">
        <f t="shared" si="75"/>
        <v>0</v>
      </c>
      <c r="CD63" s="84">
        <f t="shared" si="76"/>
        <v>0</v>
      </c>
      <c r="CE63" s="8"/>
      <c r="CF63" s="22">
        <f t="shared" si="77"/>
        <v>0</v>
      </c>
      <c r="CG63" s="23">
        <f t="shared" si="78"/>
        <v>0</v>
      </c>
      <c r="CH63" s="23">
        <f t="shared" si="79"/>
        <v>0</v>
      </c>
      <c r="CI63" s="23">
        <f t="shared" si="80"/>
        <v>0</v>
      </c>
      <c r="CJ63" s="23">
        <f t="shared" si="81"/>
        <v>0</v>
      </c>
      <c r="CK63" s="23">
        <f t="shared" si="82"/>
        <v>0</v>
      </c>
      <c r="CL63" s="23">
        <f t="shared" si="83"/>
        <v>0</v>
      </c>
      <c r="CM63" s="24">
        <f t="shared" si="84"/>
        <v>0</v>
      </c>
      <c r="CN63" s="25"/>
    </row>
    <row r="64" spans="1:92" s="5" customFormat="1" ht="39.950000000000003" customHeight="1" x14ac:dyDescent="0.35">
      <c r="A64" s="261">
        <f>ROW()</f>
        <v>64</v>
      </c>
      <c r="B64" s="200" t="s">
        <v>61</v>
      </c>
      <c r="C64" s="87" t="s">
        <v>74</v>
      </c>
      <c r="D64" s="10"/>
      <c r="E64" s="74"/>
      <c r="F64" s="21"/>
      <c r="G64" s="19"/>
      <c r="H64" s="19"/>
      <c r="I64" s="19"/>
      <c r="J64" s="19"/>
      <c r="K64" s="19"/>
      <c r="L64" s="19"/>
      <c r="M64" s="138">
        <f t="shared" si="44"/>
        <v>0</v>
      </c>
      <c r="N64" s="139">
        <f t="shared" si="44"/>
        <v>0</v>
      </c>
      <c r="O64" s="139">
        <f t="shared" si="44"/>
        <v>0</v>
      </c>
      <c r="P64" s="139">
        <f t="shared" si="44"/>
        <v>0</v>
      </c>
      <c r="Q64" s="139">
        <f t="shared" si="44"/>
        <v>0</v>
      </c>
      <c r="R64" s="139">
        <f t="shared" si="44"/>
        <v>0</v>
      </c>
      <c r="S64" s="139">
        <f t="shared" si="44"/>
        <v>0</v>
      </c>
      <c r="T64" s="141">
        <f t="shared" si="44"/>
        <v>0</v>
      </c>
      <c r="U64" s="66"/>
      <c r="V64" s="101" t="str">
        <f t="shared" si="45"/>
        <v>❺  meilleures  promotions-  la remise sur catalogue</v>
      </c>
      <c r="W64" s="27"/>
      <c r="X64" s="348"/>
      <c r="Y64" s="138">
        <f t="shared" si="46"/>
        <v>0</v>
      </c>
      <c r="Z64" s="66"/>
      <c r="AA64" s="101" t="str">
        <f t="shared" si="47"/>
        <v>❺  meilleures  promotions-  la remise sur catalogue</v>
      </c>
      <c r="AB64" s="27"/>
      <c r="AC64" s="348"/>
      <c r="AD64" s="138">
        <f t="shared" si="48"/>
        <v>0</v>
      </c>
      <c r="AE64" s="66"/>
      <c r="AF64" s="101" t="str">
        <f t="shared" si="49"/>
        <v>❺  meilleures  promotions-  la remise sur catalogue</v>
      </c>
      <c r="AG64" s="27"/>
      <c r="AH64" s="348"/>
      <c r="AI64" s="138">
        <f t="shared" si="50"/>
        <v>0</v>
      </c>
      <c r="AJ64" s="66"/>
      <c r="AK64" s="101" t="str">
        <f t="shared" si="51"/>
        <v>❺  meilleures  promotions-  la remise sur catalogue</v>
      </c>
      <c r="AL64" s="27"/>
      <c r="AM64" s="348"/>
      <c r="AN64" s="138">
        <f t="shared" si="52"/>
        <v>0</v>
      </c>
      <c r="AO64" s="66"/>
      <c r="AP64" s="101" t="str">
        <f t="shared" si="53"/>
        <v>❺  meilleures  promotions-  la remise sur catalogue</v>
      </c>
      <c r="AQ64" s="27"/>
      <c r="AR64" s="348"/>
      <c r="AS64" s="138">
        <f t="shared" si="54"/>
        <v>0</v>
      </c>
      <c r="AT64" s="66"/>
      <c r="AU64" s="101" t="str">
        <f t="shared" si="55"/>
        <v>❺  meilleures  promotions-  la remise sur catalogue</v>
      </c>
      <c r="AV64" s="27"/>
      <c r="AW64" s="348"/>
      <c r="AX64" s="138">
        <f t="shared" si="56"/>
        <v>0</v>
      </c>
      <c r="AY64" s="66"/>
      <c r="AZ64" s="101" t="str">
        <f t="shared" si="57"/>
        <v>❺  meilleures  promotions-  la remise sur catalogue</v>
      </c>
      <c r="BA64" s="27"/>
      <c r="BB64" s="348"/>
      <c r="BC64" s="138">
        <f t="shared" si="58"/>
        <v>0</v>
      </c>
      <c r="BD64" s="66"/>
      <c r="BE64" s="101" t="str">
        <f t="shared" si="59"/>
        <v>❺  meilleures  promotions-  la remise sur catalogue</v>
      </c>
      <c r="BF64" s="27"/>
      <c r="BG64" s="348"/>
      <c r="BH64" s="138">
        <f t="shared" si="60"/>
        <v>0</v>
      </c>
      <c r="BI64" s="29">
        <v>0</v>
      </c>
      <c r="BJ64" s="29">
        <v>0</v>
      </c>
      <c r="BK64" s="25"/>
      <c r="BL64" s="138">
        <f t="shared" si="61"/>
        <v>0</v>
      </c>
      <c r="BM64" s="139">
        <f t="shared" si="62"/>
        <v>0</v>
      </c>
      <c r="BN64" s="139">
        <f t="shared" si="63"/>
        <v>0</v>
      </c>
      <c r="BO64" s="139">
        <f t="shared" si="64"/>
        <v>0</v>
      </c>
      <c r="BP64" s="139">
        <f t="shared" si="65"/>
        <v>0</v>
      </c>
      <c r="BQ64" s="139">
        <f t="shared" si="66"/>
        <v>0</v>
      </c>
      <c r="BR64" s="139">
        <f t="shared" si="67"/>
        <v>0</v>
      </c>
      <c r="BS64" s="141">
        <f t="shared" si="68"/>
        <v>0</v>
      </c>
      <c r="BT64" s="8"/>
      <c r="BU64" s="85">
        <f>I52</f>
        <v>10</v>
      </c>
      <c r="BV64" s="26">
        <f>BV57</f>
        <v>10</v>
      </c>
      <c r="BW64" s="84">
        <f t="shared" si="69"/>
        <v>0</v>
      </c>
      <c r="BX64" s="84">
        <f t="shared" si="70"/>
        <v>0</v>
      </c>
      <c r="BY64" s="84">
        <f t="shared" si="71"/>
        <v>0</v>
      </c>
      <c r="BZ64" s="84">
        <f t="shared" si="72"/>
        <v>0</v>
      </c>
      <c r="CA64" s="84">
        <f t="shared" si="73"/>
        <v>0</v>
      </c>
      <c r="CB64" s="84">
        <f t="shared" si="74"/>
        <v>0</v>
      </c>
      <c r="CC64" s="84">
        <f t="shared" si="75"/>
        <v>0</v>
      </c>
      <c r="CD64" s="84">
        <f t="shared" si="76"/>
        <v>0</v>
      </c>
      <c r="CE64" s="8"/>
      <c r="CF64" s="22">
        <f t="shared" si="77"/>
        <v>0</v>
      </c>
      <c r="CG64" s="23">
        <f t="shared" si="78"/>
        <v>0</v>
      </c>
      <c r="CH64" s="23">
        <f t="shared" si="79"/>
        <v>0</v>
      </c>
      <c r="CI64" s="23">
        <f t="shared" si="80"/>
        <v>0</v>
      </c>
      <c r="CJ64" s="23">
        <f t="shared" si="81"/>
        <v>0</v>
      </c>
      <c r="CK64" s="23">
        <f t="shared" si="82"/>
        <v>0</v>
      </c>
      <c r="CL64" s="23">
        <f t="shared" si="83"/>
        <v>0</v>
      </c>
      <c r="CM64" s="24">
        <f t="shared" si="84"/>
        <v>0</v>
      </c>
      <c r="CN64" s="25"/>
    </row>
    <row r="65" spans="1:92" s="5" customFormat="1" ht="39.950000000000003" customHeight="1" x14ac:dyDescent="0.35">
      <c r="A65" s="261">
        <f>ROW()</f>
        <v>65</v>
      </c>
      <c r="B65" s="200" t="s">
        <v>61</v>
      </c>
      <c r="C65" s="87" t="s">
        <v>84</v>
      </c>
      <c r="D65" s="10"/>
      <c r="E65" s="74"/>
      <c r="F65" s="21"/>
      <c r="G65" s="19"/>
      <c r="H65" s="19"/>
      <c r="I65" s="19"/>
      <c r="J65" s="19"/>
      <c r="K65" s="19"/>
      <c r="L65" s="19"/>
      <c r="M65" s="138">
        <f t="shared" si="44"/>
        <v>0</v>
      </c>
      <c r="N65" s="139">
        <f t="shared" si="44"/>
        <v>0</v>
      </c>
      <c r="O65" s="139">
        <f t="shared" si="44"/>
        <v>0</v>
      </c>
      <c r="P65" s="139">
        <f t="shared" si="44"/>
        <v>0</v>
      </c>
      <c r="Q65" s="139">
        <f t="shared" si="44"/>
        <v>0</v>
      </c>
      <c r="R65" s="139">
        <f t="shared" si="44"/>
        <v>0</v>
      </c>
      <c r="S65" s="139">
        <f t="shared" si="44"/>
        <v>0</v>
      </c>
      <c r="T65" s="141">
        <f t="shared" si="44"/>
        <v>0</v>
      </c>
      <c r="U65" s="66"/>
      <c r="V65" s="101" t="str">
        <f t="shared" si="45"/>
        <v>❻ meilleures remises sur catalogue</v>
      </c>
      <c r="W65" s="27"/>
      <c r="X65" s="348"/>
      <c r="Y65" s="138">
        <f t="shared" si="46"/>
        <v>0</v>
      </c>
      <c r="Z65" s="66"/>
      <c r="AA65" s="101" t="str">
        <f t="shared" si="47"/>
        <v>❻ meilleures remises sur catalogue</v>
      </c>
      <c r="AB65" s="27"/>
      <c r="AC65" s="348"/>
      <c r="AD65" s="138">
        <f t="shared" si="48"/>
        <v>0</v>
      </c>
      <c r="AE65" s="66"/>
      <c r="AF65" s="101" t="str">
        <f t="shared" si="49"/>
        <v>❻ meilleures remises sur catalogue</v>
      </c>
      <c r="AG65" s="27"/>
      <c r="AH65" s="348"/>
      <c r="AI65" s="138">
        <f t="shared" si="50"/>
        <v>0</v>
      </c>
      <c r="AJ65" s="66"/>
      <c r="AK65" s="101" t="str">
        <f t="shared" si="51"/>
        <v>❻ meilleures remises sur catalogue</v>
      </c>
      <c r="AL65" s="27"/>
      <c r="AM65" s="348"/>
      <c r="AN65" s="138">
        <f t="shared" si="52"/>
        <v>0</v>
      </c>
      <c r="AO65" s="66"/>
      <c r="AP65" s="101" t="str">
        <f t="shared" si="53"/>
        <v>❻ meilleures remises sur catalogue</v>
      </c>
      <c r="AQ65" s="27"/>
      <c r="AR65" s="348"/>
      <c r="AS65" s="138">
        <f t="shared" si="54"/>
        <v>0</v>
      </c>
      <c r="AT65" s="66"/>
      <c r="AU65" s="101" t="str">
        <f t="shared" si="55"/>
        <v>❻ meilleures remises sur catalogue</v>
      </c>
      <c r="AV65" s="27"/>
      <c r="AW65" s="348"/>
      <c r="AX65" s="138">
        <f t="shared" si="56"/>
        <v>0</v>
      </c>
      <c r="AY65" s="66"/>
      <c r="AZ65" s="101" t="str">
        <f t="shared" si="57"/>
        <v>❻ meilleures remises sur catalogue</v>
      </c>
      <c r="BA65" s="27"/>
      <c r="BB65" s="348"/>
      <c r="BC65" s="138">
        <f t="shared" si="58"/>
        <v>0</v>
      </c>
      <c r="BD65" s="66"/>
      <c r="BE65" s="101" t="str">
        <f t="shared" si="59"/>
        <v>❻ meilleures remises sur catalogue</v>
      </c>
      <c r="BF65" s="27"/>
      <c r="BG65" s="348"/>
      <c r="BH65" s="138">
        <f t="shared" si="60"/>
        <v>0</v>
      </c>
      <c r="BI65" s="29">
        <v>0</v>
      </c>
      <c r="BJ65" s="29">
        <v>0</v>
      </c>
      <c r="BK65" s="25"/>
      <c r="BL65" s="138">
        <f t="shared" si="61"/>
        <v>0</v>
      </c>
      <c r="BM65" s="139">
        <f t="shared" si="62"/>
        <v>0</v>
      </c>
      <c r="BN65" s="139">
        <f t="shared" si="63"/>
        <v>0</v>
      </c>
      <c r="BO65" s="139">
        <f t="shared" si="64"/>
        <v>0</v>
      </c>
      <c r="BP65" s="139">
        <f t="shared" si="65"/>
        <v>0</v>
      </c>
      <c r="BQ65" s="139">
        <f t="shared" si="66"/>
        <v>0</v>
      </c>
      <c r="BR65" s="139">
        <f t="shared" si="67"/>
        <v>0</v>
      </c>
      <c r="BS65" s="141">
        <f t="shared" si="68"/>
        <v>0</v>
      </c>
      <c r="BT65" s="8"/>
      <c r="BU65" s="85">
        <f>I52</f>
        <v>10</v>
      </c>
      <c r="BV65" s="26">
        <f>BV57</f>
        <v>10</v>
      </c>
      <c r="BW65" s="84">
        <f t="shared" si="69"/>
        <v>0</v>
      </c>
      <c r="BX65" s="84">
        <f t="shared" si="70"/>
        <v>0</v>
      </c>
      <c r="BY65" s="84">
        <f t="shared" si="71"/>
        <v>0</v>
      </c>
      <c r="BZ65" s="84">
        <f t="shared" si="72"/>
        <v>0</v>
      </c>
      <c r="CA65" s="84">
        <f t="shared" si="73"/>
        <v>0</v>
      </c>
      <c r="CB65" s="84">
        <f t="shared" si="74"/>
        <v>0</v>
      </c>
      <c r="CC65" s="84">
        <f t="shared" si="75"/>
        <v>0</v>
      </c>
      <c r="CD65" s="84">
        <f t="shared" si="76"/>
        <v>0</v>
      </c>
      <c r="CE65" s="8"/>
      <c r="CF65" s="22">
        <f t="shared" si="77"/>
        <v>0</v>
      </c>
      <c r="CG65" s="23">
        <f t="shared" si="78"/>
        <v>0</v>
      </c>
      <c r="CH65" s="23">
        <f t="shared" si="79"/>
        <v>0</v>
      </c>
      <c r="CI65" s="23">
        <f t="shared" si="80"/>
        <v>0</v>
      </c>
      <c r="CJ65" s="23">
        <f t="shared" si="81"/>
        <v>0</v>
      </c>
      <c r="CK65" s="23">
        <f t="shared" si="82"/>
        <v>0</v>
      </c>
      <c r="CL65" s="23">
        <f t="shared" si="83"/>
        <v>0</v>
      </c>
      <c r="CM65" s="24">
        <f t="shared" si="84"/>
        <v>0</v>
      </c>
      <c r="CN65" s="25"/>
    </row>
    <row r="66" spans="1:92" s="5" customFormat="1" ht="39.950000000000003" customHeight="1" x14ac:dyDescent="0.35">
      <c r="A66" s="261">
        <f>ROW()</f>
        <v>66</v>
      </c>
      <c r="B66" s="200" t="s">
        <v>61</v>
      </c>
      <c r="C66" s="87"/>
      <c r="D66" s="10"/>
      <c r="E66" s="74"/>
      <c r="F66" s="21"/>
      <c r="G66" s="19"/>
      <c r="H66" s="19"/>
      <c r="I66" s="19"/>
      <c r="J66" s="19"/>
      <c r="K66" s="19"/>
      <c r="L66" s="19"/>
      <c r="M66" s="138">
        <f t="shared" si="44"/>
        <v>0</v>
      </c>
      <c r="N66" s="139">
        <f t="shared" si="44"/>
        <v>0</v>
      </c>
      <c r="O66" s="139">
        <f t="shared" si="44"/>
        <v>0</v>
      </c>
      <c r="P66" s="139">
        <f t="shared" si="44"/>
        <v>0</v>
      </c>
      <c r="Q66" s="139">
        <f t="shared" si="44"/>
        <v>0</v>
      </c>
      <c r="R66" s="139">
        <f t="shared" si="44"/>
        <v>0</v>
      </c>
      <c r="S66" s="139">
        <f t="shared" si="44"/>
        <v>0</v>
      </c>
      <c r="T66" s="141">
        <f t="shared" si="44"/>
        <v>0</v>
      </c>
      <c r="U66" s="66"/>
      <c r="V66" s="101">
        <f t="shared" si="45"/>
        <v>0</v>
      </c>
      <c r="W66" s="27"/>
      <c r="X66" s="348"/>
      <c r="Y66" s="138">
        <f t="shared" si="46"/>
        <v>0</v>
      </c>
      <c r="Z66" s="66"/>
      <c r="AA66" s="101">
        <f t="shared" si="47"/>
        <v>0</v>
      </c>
      <c r="AB66" s="27"/>
      <c r="AC66" s="348"/>
      <c r="AD66" s="138">
        <f t="shared" si="48"/>
        <v>0</v>
      </c>
      <c r="AE66" s="66"/>
      <c r="AF66" s="101">
        <f t="shared" si="49"/>
        <v>0</v>
      </c>
      <c r="AG66" s="27"/>
      <c r="AH66" s="348"/>
      <c r="AI66" s="138">
        <f t="shared" si="50"/>
        <v>0</v>
      </c>
      <c r="AJ66" s="66"/>
      <c r="AK66" s="101">
        <f t="shared" si="51"/>
        <v>0</v>
      </c>
      <c r="AL66" s="27"/>
      <c r="AM66" s="348"/>
      <c r="AN66" s="138">
        <f t="shared" si="52"/>
        <v>0</v>
      </c>
      <c r="AO66" s="66"/>
      <c r="AP66" s="101">
        <f t="shared" si="53"/>
        <v>0</v>
      </c>
      <c r="AQ66" s="27"/>
      <c r="AR66" s="348"/>
      <c r="AS66" s="138">
        <f t="shared" si="54"/>
        <v>0</v>
      </c>
      <c r="AT66" s="66"/>
      <c r="AU66" s="101">
        <f t="shared" si="55"/>
        <v>0</v>
      </c>
      <c r="AV66" s="27"/>
      <c r="AW66" s="348"/>
      <c r="AX66" s="138">
        <f t="shared" si="56"/>
        <v>0</v>
      </c>
      <c r="AY66" s="66"/>
      <c r="AZ66" s="101">
        <f t="shared" si="57"/>
        <v>0</v>
      </c>
      <c r="BA66" s="27"/>
      <c r="BB66" s="348"/>
      <c r="BC66" s="138">
        <f t="shared" si="58"/>
        <v>0</v>
      </c>
      <c r="BD66" s="66"/>
      <c r="BE66" s="101">
        <f t="shared" si="59"/>
        <v>0</v>
      </c>
      <c r="BF66" s="27"/>
      <c r="BG66" s="348"/>
      <c r="BH66" s="138">
        <f t="shared" si="60"/>
        <v>0</v>
      </c>
      <c r="BI66" s="29">
        <v>0</v>
      </c>
      <c r="BJ66" s="29">
        <v>0</v>
      </c>
      <c r="BK66" s="25"/>
      <c r="BL66" s="138">
        <f t="shared" si="61"/>
        <v>0</v>
      </c>
      <c r="BM66" s="139">
        <f t="shared" si="62"/>
        <v>0</v>
      </c>
      <c r="BN66" s="139">
        <f t="shared" si="63"/>
        <v>0</v>
      </c>
      <c r="BO66" s="139">
        <f t="shared" si="64"/>
        <v>0</v>
      </c>
      <c r="BP66" s="139">
        <f t="shared" si="65"/>
        <v>0</v>
      </c>
      <c r="BQ66" s="139">
        <f t="shared" si="66"/>
        <v>0</v>
      </c>
      <c r="BR66" s="139">
        <f t="shared" si="67"/>
        <v>0</v>
      </c>
      <c r="BS66" s="141">
        <f t="shared" si="68"/>
        <v>0</v>
      </c>
      <c r="BT66" s="8"/>
      <c r="BU66" s="85">
        <f>I52</f>
        <v>10</v>
      </c>
      <c r="BV66" s="26">
        <f>BV57</f>
        <v>10</v>
      </c>
      <c r="BW66" s="84">
        <f t="shared" si="69"/>
        <v>0</v>
      </c>
      <c r="BX66" s="84">
        <f t="shared" si="70"/>
        <v>0</v>
      </c>
      <c r="BY66" s="84">
        <f t="shared" si="71"/>
        <v>0</v>
      </c>
      <c r="BZ66" s="84">
        <f t="shared" si="72"/>
        <v>0</v>
      </c>
      <c r="CA66" s="84">
        <f t="shared" si="73"/>
        <v>0</v>
      </c>
      <c r="CB66" s="84">
        <f t="shared" si="74"/>
        <v>0</v>
      </c>
      <c r="CC66" s="84">
        <f t="shared" si="75"/>
        <v>0</v>
      </c>
      <c r="CD66" s="84">
        <f t="shared" si="76"/>
        <v>0</v>
      </c>
      <c r="CE66" s="8"/>
      <c r="CF66" s="22">
        <f t="shared" si="77"/>
        <v>0</v>
      </c>
      <c r="CG66" s="23">
        <f t="shared" si="78"/>
        <v>0</v>
      </c>
      <c r="CH66" s="23">
        <f t="shared" si="79"/>
        <v>0</v>
      </c>
      <c r="CI66" s="23">
        <f t="shared" si="80"/>
        <v>0</v>
      </c>
      <c r="CJ66" s="23">
        <f t="shared" si="81"/>
        <v>0</v>
      </c>
      <c r="CK66" s="23">
        <f t="shared" si="82"/>
        <v>0</v>
      </c>
      <c r="CL66" s="23">
        <f t="shared" si="83"/>
        <v>0</v>
      </c>
      <c r="CM66" s="24">
        <f t="shared" si="84"/>
        <v>0</v>
      </c>
      <c r="CN66" s="25"/>
    </row>
    <row r="67" spans="1:92" s="5" customFormat="1" ht="39.950000000000003" customHeight="1" x14ac:dyDescent="0.35">
      <c r="A67" s="261">
        <f>ROW()</f>
        <v>67</v>
      </c>
      <c r="B67" s="200" t="s">
        <v>61</v>
      </c>
      <c r="C67" s="87"/>
      <c r="D67" s="10"/>
      <c r="E67" s="74"/>
      <c r="F67" s="21"/>
      <c r="G67" s="19"/>
      <c r="H67" s="19"/>
      <c r="I67" s="19"/>
      <c r="J67" s="19"/>
      <c r="K67" s="19"/>
      <c r="L67" s="19"/>
      <c r="M67" s="138">
        <f t="shared" si="44"/>
        <v>0</v>
      </c>
      <c r="N67" s="139">
        <f t="shared" si="44"/>
        <v>0</v>
      </c>
      <c r="O67" s="139">
        <f t="shared" si="44"/>
        <v>0</v>
      </c>
      <c r="P67" s="139">
        <f t="shared" si="44"/>
        <v>0</v>
      </c>
      <c r="Q67" s="139">
        <f t="shared" si="44"/>
        <v>0</v>
      </c>
      <c r="R67" s="139">
        <f t="shared" si="44"/>
        <v>0</v>
      </c>
      <c r="S67" s="139">
        <f t="shared" si="44"/>
        <v>0</v>
      </c>
      <c r="T67" s="141">
        <f t="shared" si="44"/>
        <v>0</v>
      </c>
      <c r="U67" s="66"/>
      <c r="V67" s="101">
        <f t="shared" si="45"/>
        <v>0</v>
      </c>
      <c r="W67" s="27"/>
      <c r="X67" s="348"/>
      <c r="Y67" s="138">
        <f t="shared" si="46"/>
        <v>0</v>
      </c>
      <c r="Z67" s="66"/>
      <c r="AA67" s="101">
        <f t="shared" si="47"/>
        <v>0</v>
      </c>
      <c r="AB67" s="27"/>
      <c r="AC67" s="348"/>
      <c r="AD67" s="138">
        <f t="shared" si="48"/>
        <v>0</v>
      </c>
      <c r="AE67" s="66"/>
      <c r="AF67" s="101">
        <f t="shared" si="49"/>
        <v>0</v>
      </c>
      <c r="AG67" s="27"/>
      <c r="AH67" s="348"/>
      <c r="AI67" s="138">
        <f t="shared" si="50"/>
        <v>0</v>
      </c>
      <c r="AJ67" s="66"/>
      <c r="AK67" s="101">
        <f t="shared" si="51"/>
        <v>0</v>
      </c>
      <c r="AL67" s="27"/>
      <c r="AM67" s="348"/>
      <c r="AN67" s="138">
        <f t="shared" si="52"/>
        <v>0</v>
      </c>
      <c r="AO67" s="66"/>
      <c r="AP67" s="101">
        <f t="shared" si="53"/>
        <v>0</v>
      </c>
      <c r="AQ67" s="27"/>
      <c r="AR67" s="348"/>
      <c r="AS67" s="138">
        <f t="shared" si="54"/>
        <v>0</v>
      </c>
      <c r="AT67" s="66"/>
      <c r="AU67" s="101">
        <f t="shared" si="55"/>
        <v>0</v>
      </c>
      <c r="AV67" s="27"/>
      <c r="AW67" s="348"/>
      <c r="AX67" s="138">
        <f t="shared" si="56"/>
        <v>0</v>
      </c>
      <c r="AY67" s="66"/>
      <c r="AZ67" s="101">
        <f t="shared" si="57"/>
        <v>0</v>
      </c>
      <c r="BA67" s="27"/>
      <c r="BB67" s="348"/>
      <c r="BC67" s="138">
        <f t="shared" si="58"/>
        <v>0</v>
      </c>
      <c r="BD67" s="66"/>
      <c r="BE67" s="101">
        <f t="shared" si="59"/>
        <v>0</v>
      </c>
      <c r="BF67" s="27"/>
      <c r="BG67" s="348"/>
      <c r="BH67" s="138">
        <f t="shared" si="60"/>
        <v>0</v>
      </c>
      <c r="BI67" s="29">
        <v>0</v>
      </c>
      <c r="BJ67" s="29">
        <v>0</v>
      </c>
      <c r="BK67" s="25"/>
      <c r="BL67" s="138">
        <f t="shared" si="61"/>
        <v>0</v>
      </c>
      <c r="BM67" s="139">
        <f t="shared" si="62"/>
        <v>0</v>
      </c>
      <c r="BN67" s="139">
        <f t="shared" si="63"/>
        <v>0</v>
      </c>
      <c r="BO67" s="139">
        <f t="shared" si="64"/>
        <v>0</v>
      </c>
      <c r="BP67" s="139">
        <f t="shared" si="65"/>
        <v>0</v>
      </c>
      <c r="BQ67" s="139">
        <f t="shared" si="66"/>
        <v>0</v>
      </c>
      <c r="BR67" s="139">
        <f t="shared" si="67"/>
        <v>0</v>
      </c>
      <c r="BS67" s="141">
        <f t="shared" si="68"/>
        <v>0</v>
      </c>
      <c r="BT67" s="8"/>
      <c r="BU67" s="85">
        <f>I52</f>
        <v>10</v>
      </c>
      <c r="BV67" s="26">
        <f>BV57</f>
        <v>10</v>
      </c>
      <c r="BW67" s="84">
        <f t="shared" si="69"/>
        <v>0</v>
      </c>
      <c r="BX67" s="84">
        <f t="shared" si="70"/>
        <v>0</v>
      </c>
      <c r="BY67" s="84">
        <f t="shared" si="71"/>
        <v>0</v>
      </c>
      <c r="BZ67" s="84">
        <f t="shared" si="72"/>
        <v>0</v>
      </c>
      <c r="CA67" s="84">
        <f t="shared" si="73"/>
        <v>0</v>
      </c>
      <c r="CB67" s="84">
        <f t="shared" si="74"/>
        <v>0</v>
      </c>
      <c r="CC67" s="84">
        <f t="shared" si="75"/>
        <v>0</v>
      </c>
      <c r="CD67" s="84">
        <f t="shared" si="76"/>
        <v>0</v>
      </c>
      <c r="CE67" s="8"/>
      <c r="CF67" s="22">
        <f t="shared" si="77"/>
        <v>0</v>
      </c>
      <c r="CG67" s="23">
        <f t="shared" si="78"/>
        <v>0</v>
      </c>
      <c r="CH67" s="23">
        <f t="shared" si="79"/>
        <v>0</v>
      </c>
      <c r="CI67" s="23">
        <f t="shared" si="80"/>
        <v>0</v>
      </c>
      <c r="CJ67" s="23">
        <f t="shared" si="81"/>
        <v>0</v>
      </c>
      <c r="CK67" s="23">
        <f t="shared" si="82"/>
        <v>0</v>
      </c>
      <c r="CL67" s="23">
        <f t="shared" si="83"/>
        <v>0</v>
      </c>
      <c r="CM67" s="24">
        <f t="shared" si="84"/>
        <v>0</v>
      </c>
      <c r="CN67" s="25"/>
    </row>
    <row r="68" spans="1:92" s="5" customFormat="1" ht="39.950000000000003" customHeight="1" x14ac:dyDescent="0.35">
      <c r="A68" s="261">
        <f>ROW()</f>
        <v>68</v>
      </c>
      <c r="B68" s="200" t="s">
        <v>61</v>
      </c>
      <c r="C68" s="87"/>
      <c r="D68" s="10"/>
      <c r="E68" s="74"/>
      <c r="F68" s="21"/>
      <c r="G68" s="19"/>
      <c r="H68" s="19"/>
      <c r="I68" s="19"/>
      <c r="J68" s="19"/>
      <c r="K68" s="19"/>
      <c r="L68" s="19"/>
      <c r="M68" s="138">
        <f t="shared" si="44"/>
        <v>0</v>
      </c>
      <c r="N68" s="139">
        <f t="shared" si="44"/>
        <v>0</v>
      </c>
      <c r="O68" s="139">
        <f t="shared" si="44"/>
        <v>0</v>
      </c>
      <c r="P68" s="139">
        <f t="shared" si="44"/>
        <v>0</v>
      </c>
      <c r="Q68" s="139">
        <f t="shared" si="44"/>
        <v>0</v>
      </c>
      <c r="R68" s="139">
        <f t="shared" si="44"/>
        <v>0</v>
      </c>
      <c r="S68" s="139">
        <f t="shared" si="44"/>
        <v>0</v>
      </c>
      <c r="T68" s="141">
        <f t="shared" si="44"/>
        <v>0</v>
      </c>
      <c r="U68" s="66"/>
      <c r="V68" s="101">
        <f t="shared" si="45"/>
        <v>0</v>
      </c>
      <c r="W68" s="27"/>
      <c r="X68" s="348"/>
      <c r="Y68" s="138">
        <f t="shared" si="46"/>
        <v>0</v>
      </c>
      <c r="Z68" s="66"/>
      <c r="AA68" s="101">
        <f t="shared" si="47"/>
        <v>0</v>
      </c>
      <c r="AB68" s="27"/>
      <c r="AC68" s="348"/>
      <c r="AD68" s="138">
        <f t="shared" si="48"/>
        <v>0</v>
      </c>
      <c r="AE68" s="66"/>
      <c r="AF68" s="101">
        <f t="shared" si="49"/>
        <v>0</v>
      </c>
      <c r="AG68" s="27"/>
      <c r="AH68" s="348"/>
      <c r="AI68" s="138">
        <f t="shared" si="50"/>
        <v>0</v>
      </c>
      <c r="AJ68" s="66"/>
      <c r="AK68" s="101">
        <f t="shared" si="51"/>
        <v>0</v>
      </c>
      <c r="AL68" s="27"/>
      <c r="AM68" s="348"/>
      <c r="AN68" s="138">
        <f t="shared" si="52"/>
        <v>0</v>
      </c>
      <c r="AO68" s="66"/>
      <c r="AP68" s="101">
        <f t="shared" si="53"/>
        <v>0</v>
      </c>
      <c r="AQ68" s="27"/>
      <c r="AR68" s="348"/>
      <c r="AS68" s="138">
        <f t="shared" si="54"/>
        <v>0</v>
      </c>
      <c r="AT68" s="66"/>
      <c r="AU68" s="101">
        <f t="shared" si="55"/>
        <v>0</v>
      </c>
      <c r="AV68" s="27"/>
      <c r="AW68" s="348"/>
      <c r="AX68" s="138">
        <f t="shared" si="56"/>
        <v>0</v>
      </c>
      <c r="AY68" s="66"/>
      <c r="AZ68" s="101">
        <f t="shared" si="57"/>
        <v>0</v>
      </c>
      <c r="BA68" s="27"/>
      <c r="BB68" s="348"/>
      <c r="BC68" s="138">
        <f t="shared" si="58"/>
        <v>0</v>
      </c>
      <c r="BD68" s="66"/>
      <c r="BE68" s="101">
        <f t="shared" si="59"/>
        <v>0</v>
      </c>
      <c r="BF68" s="27"/>
      <c r="BG68" s="348"/>
      <c r="BH68" s="138">
        <f t="shared" si="60"/>
        <v>0</v>
      </c>
      <c r="BI68" s="29">
        <v>0</v>
      </c>
      <c r="BJ68" s="29">
        <v>0</v>
      </c>
      <c r="BK68" s="25"/>
      <c r="BL68" s="138">
        <f t="shared" si="61"/>
        <v>0</v>
      </c>
      <c r="BM68" s="139">
        <f t="shared" si="62"/>
        <v>0</v>
      </c>
      <c r="BN68" s="139">
        <f t="shared" si="63"/>
        <v>0</v>
      </c>
      <c r="BO68" s="139">
        <f t="shared" si="64"/>
        <v>0</v>
      </c>
      <c r="BP68" s="139">
        <f t="shared" si="65"/>
        <v>0</v>
      </c>
      <c r="BQ68" s="139">
        <f t="shared" si="66"/>
        <v>0</v>
      </c>
      <c r="BR68" s="139">
        <f t="shared" si="67"/>
        <v>0</v>
      </c>
      <c r="BS68" s="141">
        <f t="shared" si="68"/>
        <v>0</v>
      </c>
      <c r="BT68" s="8"/>
      <c r="BU68" s="85">
        <f>I52</f>
        <v>10</v>
      </c>
      <c r="BV68" s="26">
        <f>BV57</f>
        <v>10</v>
      </c>
      <c r="BW68" s="84">
        <f t="shared" si="69"/>
        <v>0</v>
      </c>
      <c r="BX68" s="84">
        <f t="shared" si="70"/>
        <v>0</v>
      </c>
      <c r="BY68" s="84">
        <f t="shared" si="71"/>
        <v>0</v>
      </c>
      <c r="BZ68" s="84">
        <f t="shared" si="72"/>
        <v>0</v>
      </c>
      <c r="CA68" s="84">
        <f t="shared" si="73"/>
        <v>0</v>
      </c>
      <c r="CB68" s="84">
        <f t="shared" si="74"/>
        <v>0</v>
      </c>
      <c r="CC68" s="84">
        <f t="shared" si="75"/>
        <v>0</v>
      </c>
      <c r="CD68" s="84">
        <f t="shared" si="76"/>
        <v>0</v>
      </c>
      <c r="CE68" s="8"/>
      <c r="CF68" s="22">
        <f t="shared" si="77"/>
        <v>0</v>
      </c>
      <c r="CG68" s="23">
        <f t="shared" si="78"/>
        <v>0</v>
      </c>
      <c r="CH68" s="23">
        <f t="shared" si="79"/>
        <v>0</v>
      </c>
      <c r="CI68" s="23">
        <f t="shared" si="80"/>
        <v>0</v>
      </c>
      <c r="CJ68" s="23">
        <f t="shared" si="81"/>
        <v>0</v>
      </c>
      <c r="CK68" s="23">
        <f t="shared" si="82"/>
        <v>0</v>
      </c>
      <c r="CL68" s="23">
        <f t="shared" si="83"/>
        <v>0</v>
      </c>
      <c r="CM68" s="24">
        <f t="shared" si="84"/>
        <v>0</v>
      </c>
      <c r="CN68" s="25"/>
    </row>
    <row r="69" spans="1:92" s="5" customFormat="1" ht="39.950000000000003" customHeight="1" x14ac:dyDescent="0.35">
      <c r="A69" s="261">
        <f>ROW()</f>
        <v>69</v>
      </c>
      <c r="B69" s="75"/>
      <c r="C69" s="78"/>
      <c r="D69" s="10"/>
      <c r="E69" s="74"/>
      <c r="F69" s="21"/>
      <c r="G69" s="19"/>
      <c r="H69" s="19"/>
      <c r="I69" s="19"/>
      <c r="J69" s="19"/>
      <c r="K69" s="19"/>
      <c r="L69" s="19"/>
      <c r="M69" s="89"/>
      <c r="N69" s="89"/>
      <c r="O69" s="89"/>
      <c r="P69" s="89"/>
      <c r="Q69" s="89"/>
      <c r="R69" s="89"/>
      <c r="S69" s="89"/>
      <c r="T69" s="89"/>
      <c r="U69" s="89"/>
      <c r="V69" s="89"/>
      <c r="W69" s="89"/>
      <c r="X69" s="89"/>
      <c r="Y69" s="89"/>
      <c r="Z69" s="89"/>
      <c r="AA69" s="89"/>
      <c r="AB69" s="89"/>
      <c r="AC69" s="89"/>
      <c r="AD69" s="89"/>
      <c r="AE69" s="89"/>
      <c r="AF69" s="89"/>
      <c r="AG69" s="89"/>
      <c r="AH69" s="89"/>
      <c r="AI69" s="89"/>
      <c r="AJ69" s="89"/>
      <c r="AK69" s="89"/>
      <c r="AL69" s="89"/>
      <c r="AM69" s="89"/>
      <c r="AN69" s="89"/>
      <c r="AO69" s="89"/>
      <c r="AP69" s="89"/>
      <c r="AQ69" s="89"/>
      <c r="AR69" s="89"/>
      <c r="AS69" s="89"/>
      <c r="AT69" s="89"/>
      <c r="AU69" s="89"/>
      <c r="AV69" s="89"/>
      <c r="AW69" s="89"/>
      <c r="AX69" s="89"/>
      <c r="AY69" s="89"/>
      <c r="AZ69" s="89"/>
      <c r="BA69" s="89"/>
      <c r="BB69" s="89"/>
      <c r="BC69" s="89"/>
      <c r="BD69" s="89"/>
      <c r="BE69" s="89"/>
      <c r="BF69" s="89"/>
      <c r="BG69" s="89"/>
      <c r="BH69" s="89"/>
      <c r="BI69" s="133"/>
      <c r="BJ69" s="133"/>
      <c r="BK69" s="133"/>
      <c r="BL69" s="133"/>
      <c r="BM69" s="133"/>
      <c r="BN69" s="133"/>
      <c r="BO69" s="133"/>
      <c r="BP69" s="133"/>
      <c r="BQ69" s="133"/>
      <c r="BR69" s="133"/>
      <c r="BS69" s="133"/>
      <c r="BT69" s="133"/>
      <c r="BU69" s="133"/>
      <c r="BV69" s="133"/>
      <c r="BW69" s="133"/>
      <c r="BX69" s="133"/>
      <c r="BY69" s="133"/>
      <c r="BZ69" s="133"/>
      <c r="CA69" s="133"/>
      <c r="CB69" s="133"/>
      <c r="CC69" s="133"/>
      <c r="CD69" s="133"/>
      <c r="CE69" s="133"/>
      <c r="CF69" s="133"/>
      <c r="CG69" s="133"/>
      <c r="CH69" s="133"/>
      <c r="CI69" s="133"/>
      <c r="CJ69" s="133"/>
      <c r="CK69" s="133"/>
      <c r="CL69" s="133"/>
      <c r="CM69" s="133"/>
      <c r="CN69" s="133"/>
    </row>
    <row r="70" spans="1:92" s="5" customFormat="1" ht="39.950000000000003" customHeight="1" x14ac:dyDescent="0.35">
      <c r="A70" s="261">
        <f>ROW()</f>
        <v>70</v>
      </c>
      <c r="B70" s="200" t="s">
        <v>61</v>
      </c>
      <c r="C70" s="79" t="s">
        <v>97</v>
      </c>
      <c r="E70" s="74"/>
      <c r="F70" s="19"/>
      <c r="G70" s="19"/>
      <c r="H70" s="19"/>
      <c r="I70" s="19"/>
      <c r="J70" s="19"/>
      <c r="K70" s="19"/>
      <c r="L70" s="19"/>
      <c r="M70" s="89"/>
      <c r="N70" s="89"/>
      <c r="O70" s="89"/>
      <c r="P70" s="89"/>
      <c r="Q70" s="89"/>
      <c r="R70" s="89"/>
      <c r="S70" s="89"/>
      <c r="T70" s="89"/>
      <c r="U70" s="89"/>
      <c r="V70" s="89"/>
      <c r="W70" s="89"/>
      <c r="X70" s="89"/>
      <c r="Y70" s="89"/>
      <c r="Z70" s="89"/>
      <c r="AA70" s="89"/>
      <c r="AB70" s="89"/>
      <c r="AC70" s="89"/>
      <c r="AD70" s="89"/>
      <c r="AE70" s="89"/>
      <c r="AF70" s="89"/>
      <c r="AG70" s="89"/>
      <c r="AH70" s="89"/>
      <c r="AI70" s="89"/>
      <c r="AJ70" s="89"/>
      <c r="AK70" s="89"/>
      <c r="AL70" s="89"/>
      <c r="AM70" s="89"/>
      <c r="AN70" s="89"/>
      <c r="AO70" s="89"/>
      <c r="AP70" s="89"/>
      <c r="AQ70" s="89"/>
      <c r="AR70" s="89"/>
      <c r="AS70" s="89"/>
      <c r="AT70" s="89"/>
      <c r="AU70" s="89"/>
      <c r="AV70" s="89"/>
      <c r="AW70" s="89"/>
      <c r="AX70" s="89"/>
      <c r="AY70" s="89"/>
      <c r="AZ70" s="89"/>
      <c r="BA70" s="89"/>
      <c r="BB70" s="89"/>
      <c r="BC70" s="89"/>
      <c r="BD70" s="89"/>
      <c r="BE70" s="89"/>
      <c r="BF70" s="89"/>
      <c r="BG70" s="89"/>
      <c r="BH70" s="89"/>
      <c r="BI70" s="133"/>
      <c r="BJ70" s="133"/>
      <c r="BK70" s="133"/>
      <c r="BL70" s="133"/>
      <c r="BM70" s="133"/>
      <c r="BN70" s="133"/>
      <c r="BO70" s="133"/>
      <c r="BP70" s="133"/>
      <c r="BQ70" s="133"/>
      <c r="BR70" s="133"/>
      <c r="BS70" s="133"/>
      <c r="BT70" s="133"/>
      <c r="BU70" s="133"/>
      <c r="BV70" s="133"/>
      <c r="BW70" s="133"/>
      <c r="BX70" s="133"/>
      <c r="BY70" s="133"/>
      <c r="BZ70" s="133"/>
      <c r="CA70" s="133"/>
      <c r="CB70" s="133"/>
      <c r="CC70" s="133"/>
      <c r="CD70" s="133"/>
      <c r="CE70" s="133"/>
      <c r="CF70" s="133"/>
      <c r="CG70" s="133"/>
      <c r="CH70" s="133"/>
      <c r="CI70" s="133"/>
      <c r="CJ70" s="133"/>
      <c r="CK70" s="133"/>
      <c r="CL70" s="133"/>
      <c r="CM70" s="133"/>
      <c r="CN70" s="133"/>
    </row>
    <row r="71" spans="1:92" s="5" customFormat="1" ht="39.950000000000003" customHeight="1" thickBot="1" x14ac:dyDescent="0.4">
      <c r="A71" s="261">
        <f>ROW()</f>
        <v>71</v>
      </c>
      <c r="B71" s="80"/>
      <c r="C71" s="206" t="s">
        <v>96</v>
      </c>
      <c r="D71" s="80"/>
      <c r="E71" s="81"/>
      <c r="F71" s="82"/>
      <c r="G71" s="82"/>
      <c r="H71" s="82"/>
      <c r="I71" s="82"/>
      <c r="J71" s="82"/>
      <c r="K71" s="82"/>
      <c r="L71" s="82"/>
      <c r="M71" s="136"/>
      <c r="N71" s="136"/>
      <c r="O71" s="136"/>
      <c r="P71" s="136"/>
      <c r="Q71" s="136"/>
      <c r="R71" s="136"/>
      <c r="S71" s="136"/>
      <c r="T71" s="136"/>
      <c r="U71" s="136"/>
      <c r="V71" s="136"/>
      <c r="W71" s="136"/>
      <c r="X71" s="136"/>
      <c r="Y71" s="136"/>
      <c r="Z71" s="136"/>
      <c r="AA71" s="136"/>
      <c r="AB71" s="136"/>
      <c r="AC71" s="136"/>
      <c r="AD71" s="136"/>
      <c r="AE71" s="136"/>
      <c r="AF71" s="136"/>
      <c r="AG71" s="136"/>
      <c r="AH71" s="136"/>
      <c r="AI71" s="136"/>
      <c r="AJ71" s="136"/>
      <c r="AK71" s="136"/>
      <c r="AL71" s="136"/>
      <c r="AM71" s="136"/>
      <c r="AN71" s="136"/>
      <c r="AO71" s="136"/>
      <c r="AP71" s="136"/>
      <c r="AQ71" s="136"/>
      <c r="AR71" s="136"/>
      <c r="AS71" s="136"/>
      <c r="AT71" s="136"/>
      <c r="AU71" s="136"/>
      <c r="AV71" s="136"/>
      <c r="AW71" s="136"/>
      <c r="AX71" s="136"/>
      <c r="AY71" s="136"/>
      <c r="AZ71" s="136"/>
      <c r="BA71" s="136"/>
      <c r="BB71" s="136"/>
      <c r="BC71" s="136"/>
      <c r="BD71" s="136"/>
      <c r="BE71" s="136"/>
      <c r="BF71" s="136"/>
      <c r="BG71" s="136"/>
      <c r="BH71" s="136"/>
      <c r="BI71" s="171"/>
      <c r="BJ71" s="171"/>
      <c r="BK71" s="171"/>
      <c r="BL71" s="171"/>
      <c r="BM71" s="171"/>
      <c r="BN71" s="171"/>
      <c r="BO71" s="171"/>
      <c r="BP71" s="171"/>
      <c r="BQ71" s="171"/>
      <c r="BR71" s="171"/>
      <c r="BS71" s="171"/>
      <c r="BT71" s="171"/>
      <c r="BU71" s="171"/>
      <c r="BV71" s="171"/>
      <c r="BW71" s="171"/>
      <c r="BX71" s="171"/>
      <c r="BY71" s="171"/>
      <c r="BZ71" s="171"/>
      <c r="CA71" s="171"/>
      <c r="CB71" s="171"/>
      <c r="CC71" s="171"/>
      <c r="CD71" s="171"/>
      <c r="CE71" s="171"/>
      <c r="CF71" s="171"/>
      <c r="CG71" s="171"/>
      <c r="CH71" s="171"/>
      <c r="CI71" s="171"/>
      <c r="CJ71" s="171"/>
      <c r="CK71" s="171"/>
      <c r="CL71" s="171"/>
      <c r="CM71" s="171"/>
      <c r="CN71" s="171"/>
    </row>
    <row r="72" spans="1:92" s="5" customFormat="1" ht="39.950000000000003" customHeight="1" x14ac:dyDescent="0.25">
      <c r="A72" s="261">
        <f>ROW()</f>
        <v>72</v>
      </c>
      <c r="B72" s="646" t="s">
        <v>90</v>
      </c>
      <c r="C72" s="646"/>
      <c r="D72" s="646"/>
      <c r="E72" s="646"/>
      <c r="F72" s="646"/>
      <c r="G72" s="646"/>
      <c r="H72" s="646"/>
      <c r="I72" s="646"/>
      <c r="J72" s="646"/>
      <c r="K72" s="646"/>
      <c r="L72" s="135"/>
      <c r="M72" s="128"/>
      <c r="N72" s="128"/>
      <c r="O72" s="128"/>
      <c r="P72" s="128"/>
      <c r="Q72" s="128"/>
      <c r="R72" s="128"/>
      <c r="S72" s="128"/>
      <c r="T72" s="128"/>
      <c r="U72" s="128"/>
      <c r="V72" s="128"/>
      <c r="W72" s="128"/>
      <c r="X72" s="128"/>
      <c r="Y72" s="128"/>
      <c r="Z72" s="128"/>
      <c r="AA72" s="128"/>
      <c r="AB72" s="128"/>
      <c r="AC72" s="128"/>
      <c r="AD72" s="128"/>
      <c r="AE72" s="128"/>
      <c r="AF72" s="128"/>
      <c r="AG72" s="128"/>
      <c r="AH72" s="128"/>
      <c r="AI72" s="128"/>
      <c r="AJ72" s="128"/>
      <c r="AK72" s="128"/>
      <c r="AL72" s="128"/>
      <c r="AM72" s="128"/>
      <c r="AN72" s="128"/>
      <c r="AO72" s="128"/>
      <c r="AP72" s="128"/>
      <c r="AQ72" s="128"/>
      <c r="AR72" s="128"/>
      <c r="AS72" s="128"/>
      <c r="AT72" s="128"/>
      <c r="AU72" s="128"/>
      <c r="AV72" s="128"/>
      <c r="AW72" s="128"/>
      <c r="AX72" s="128"/>
      <c r="AY72" s="128"/>
      <c r="AZ72" s="128"/>
      <c r="BA72" s="128"/>
      <c r="BB72" s="128"/>
      <c r="BC72" s="128"/>
      <c r="BD72" s="128"/>
      <c r="BE72" s="128"/>
      <c r="BF72" s="128"/>
      <c r="BG72" s="128"/>
      <c r="BH72" s="128"/>
      <c r="BI72" s="180"/>
      <c r="BJ72" s="180"/>
      <c r="BK72" s="180"/>
      <c r="BL72" s="180"/>
      <c r="BM72" s="180"/>
      <c r="BN72" s="180"/>
      <c r="BO72" s="180"/>
      <c r="BP72" s="180"/>
      <c r="BQ72" s="180"/>
      <c r="BR72" s="180"/>
      <c r="BS72" s="180"/>
      <c r="BT72" s="180"/>
      <c r="BU72" s="180"/>
      <c r="BV72" s="180"/>
      <c r="BW72" s="180"/>
      <c r="BX72" s="180"/>
      <c r="BY72" s="180"/>
      <c r="BZ72" s="180"/>
      <c r="CA72" s="180"/>
      <c r="CB72" s="180"/>
      <c r="CC72" s="180"/>
      <c r="CD72" s="181" t="s">
        <v>83</v>
      </c>
      <c r="CE72" s="180"/>
      <c r="CF72" s="180"/>
      <c r="CG72" s="180"/>
      <c r="CH72" s="180"/>
      <c r="CI72" s="180"/>
      <c r="CJ72" s="180"/>
      <c r="CK72" s="180"/>
      <c r="CL72" s="180"/>
      <c r="CM72" s="180"/>
      <c r="CN72" s="180"/>
    </row>
    <row r="73" spans="1:92" s="5" customFormat="1" ht="39.950000000000003" customHeight="1" x14ac:dyDescent="0.35">
      <c r="A73" s="261">
        <f>ROW()</f>
        <v>73</v>
      </c>
      <c r="B73" s="89" t="s">
        <v>102</v>
      </c>
      <c r="C73" s="72"/>
      <c r="D73" s="72"/>
      <c r="E73" s="50"/>
      <c r="F73" s="50"/>
      <c r="G73" s="73"/>
      <c r="H73" s="50"/>
      <c r="I73" s="71"/>
      <c r="J73" s="50"/>
      <c r="K73" s="91"/>
      <c r="L73" s="91"/>
      <c r="M73" s="89"/>
      <c r="N73" s="89"/>
      <c r="O73" s="89"/>
      <c r="P73" s="89"/>
      <c r="Q73" s="89"/>
      <c r="R73" s="89"/>
      <c r="S73" s="89"/>
      <c r="T73" s="89"/>
      <c r="U73" s="89"/>
      <c r="V73" s="89"/>
      <c r="W73" s="89"/>
      <c r="X73" s="89"/>
      <c r="Y73" s="89"/>
      <c r="Z73" s="89"/>
      <c r="AA73" s="89"/>
      <c r="AB73" s="89"/>
      <c r="AC73" s="89"/>
      <c r="AD73" s="89"/>
      <c r="AE73" s="89"/>
      <c r="AF73" s="89"/>
      <c r="AG73" s="89"/>
      <c r="AH73" s="89"/>
      <c r="AI73" s="89"/>
      <c r="AJ73" s="89"/>
      <c r="AK73" s="89"/>
      <c r="AL73" s="89"/>
      <c r="AM73" s="89"/>
      <c r="AN73" s="89"/>
      <c r="AO73" s="89"/>
      <c r="AP73" s="89"/>
      <c r="AQ73" s="89"/>
      <c r="AR73" s="89"/>
      <c r="AS73" s="89"/>
      <c r="AT73" s="89"/>
      <c r="AU73" s="89"/>
      <c r="AV73" s="89"/>
      <c r="AW73" s="89"/>
      <c r="AX73" s="89"/>
      <c r="AY73" s="89"/>
      <c r="AZ73" s="89"/>
      <c r="BA73" s="89"/>
      <c r="BB73" s="89"/>
      <c r="BC73" s="89"/>
      <c r="BD73" s="89"/>
      <c r="BE73" s="89"/>
      <c r="BF73" s="89"/>
      <c r="BG73" s="89"/>
      <c r="BH73" s="89"/>
      <c r="BI73" s="133"/>
      <c r="BJ73" s="133"/>
      <c r="BK73" s="133"/>
      <c r="BL73" s="133"/>
      <c r="BM73" s="133"/>
      <c r="BN73" s="133"/>
      <c r="BO73" s="133"/>
      <c r="BP73" s="133"/>
      <c r="BQ73" s="133"/>
      <c r="BR73" s="133"/>
      <c r="BS73" s="133"/>
      <c r="BT73" s="133"/>
      <c r="BU73" s="133"/>
      <c r="BV73" s="133"/>
      <c r="BW73" s="133"/>
      <c r="BX73" s="133"/>
      <c r="BY73" s="133"/>
      <c r="BZ73" s="133"/>
      <c r="CA73" s="133"/>
      <c r="CB73" s="133"/>
      <c r="CC73" s="133"/>
      <c r="CD73" s="182"/>
      <c r="CE73" s="133"/>
      <c r="CF73" s="133"/>
      <c r="CG73" s="133"/>
      <c r="CH73" s="133"/>
      <c r="CI73" s="133"/>
      <c r="CJ73" s="133"/>
      <c r="CK73" s="133"/>
      <c r="CL73" s="133"/>
      <c r="CM73" s="133"/>
      <c r="CN73" s="133"/>
    </row>
    <row r="74" spans="1:92" s="5" customFormat="1" ht="39.950000000000003" customHeight="1" x14ac:dyDescent="0.35">
      <c r="A74" s="261">
        <f>ROW()</f>
        <v>74</v>
      </c>
      <c r="B74" s="89"/>
      <c r="C74" s="72"/>
      <c r="D74" s="72"/>
      <c r="E74" s="50"/>
      <c r="F74" s="50"/>
      <c r="G74" s="73"/>
      <c r="H74" s="50"/>
      <c r="I74" s="71"/>
      <c r="J74" s="50"/>
      <c r="K74" s="91"/>
      <c r="L74" s="91"/>
      <c r="M74" s="89"/>
      <c r="N74" s="89"/>
      <c r="O74" s="89"/>
      <c r="P74" s="89"/>
      <c r="Q74" s="89"/>
      <c r="R74" s="89"/>
      <c r="S74" s="89"/>
      <c r="T74" s="89"/>
      <c r="U74" s="89"/>
      <c r="V74" s="89"/>
      <c r="W74" s="89"/>
      <c r="X74" s="89"/>
      <c r="Y74" s="89"/>
      <c r="Z74" s="89"/>
      <c r="AA74" s="89"/>
      <c r="AB74" s="89"/>
      <c r="AC74" s="89"/>
      <c r="AD74" s="89"/>
      <c r="AE74" s="89"/>
      <c r="AF74" s="89"/>
      <c r="AG74" s="89"/>
      <c r="AH74" s="89"/>
      <c r="AI74" s="89"/>
      <c r="AJ74" s="89"/>
      <c r="AK74" s="89"/>
      <c r="AL74" s="89"/>
      <c r="AM74" s="89"/>
      <c r="AN74" s="89"/>
      <c r="AO74" s="89"/>
      <c r="AP74" s="89"/>
      <c r="AQ74" s="89"/>
      <c r="AR74" s="89"/>
      <c r="AS74" s="89"/>
      <c r="AT74" s="89"/>
      <c r="AU74" s="89"/>
      <c r="AV74" s="89"/>
      <c r="AW74" s="89"/>
      <c r="AX74" s="89"/>
      <c r="AY74" s="89"/>
      <c r="AZ74" s="89"/>
      <c r="BA74" s="89"/>
      <c r="BB74" s="89"/>
      <c r="BC74" s="89"/>
      <c r="BD74" s="89"/>
      <c r="BE74" s="89"/>
      <c r="BF74" s="89"/>
      <c r="BG74" s="89"/>
      <c r="BH74" s="89"/>
      <c r="BI74" s="133"/>
      <c r="BJ74" s="133"/>
      <c r="BK74" s="133"/>
      <c r="BL74" s="133"/>
      <c r="BM74" s="133"/>
      <c r="BN74" s="133"/>
      <c r="BO74" s="133"/>
      <c r="BP74" s="133"/>
      <c r="BQ74" s="133"/>
      <c r="BR74" s="133"/>
      <c r="BS74" s="133"/>
      <c r="BT74" s="133"/>
      <c r="BU74" s="133"/>
      <c r="BV74" s="133"/>
      <c r="BW74" s="133"/>
      <c r="BX74" s="133"/>
      <c r="BY74" s="133"/>
      <c r="BZ74" s="133"/>
      <c r="CA74" s="133"/>
      <c r="CB74" s="133"/>
      <c r="CC74" s="133"/>
      <c r="CD74" s="182"/>
      <c r="CE74" s="133"/>
      <c r="CF74" s="133"/>
      <c r="CG74" s="133"/>
      <c r="CH74" s="133"/>
      <c r="CI74" s="133"/>
      <c r="CJ74" s="133"/>
      <c r="CK74" s="133"/>
      <c r="CL74" s="133"/>
      <c r="CM74" s="133"/>
      <c r="CN74" s="133"/>
    </row>
    <row r="75" spans="1:92" s="5" customFormat="1" ht="39.950000000000003" customHeight="1" x14ac:dyDescent="0.5">
      <c r="A75" s="261">
        <f>ROW()</f>
        <v>75</v>
      </c>
      <c r="C75" s="88"/>
      <c r="D75" s="88"/>
      <c r="E75" s="74"/>
      <c r="F75" s="92"/>
      <c r="G75" s="92"/>
      <c r="H75" s="93" t="s">
        <v>137</v>
      </c>
      <c r="I75" s="67">
        <v>10</v>
      </c>
      <c r="J75" s="89"/>
      <c r="K75" s="92"/>
      <c r="L75" s="91"/>
      <c r="M75" s="143"/>
      <c r="N75" s="144"/>
      <c r="O75" s="144"/>
      <c r="P75" s="144"/>
      <c r="Q75" s="144"/>
      <c r="R75" s="144"/>
      <c r="S75" s="144"/>
      <c r="T75" s="144"/>
      <c r="U75" s="190" t="s">
        <v>100</v>
      </c>
      <c r="V75" s="195" t="str">
        <f>D79</f>
        <v>excellent au-delà des attentes</v>
      </c>
      <c r="W75" s="213">
        <f>D81</f>
        <v>10</v>
      </c>
      <c r="X75" s="195" t="str">
        <f>H79</f>
        <v>Acceptable</v>
      </c>
      <c r="Y75" s="191">
        <f>H81</f>
        <v>3.3333333333333335</v>
      </c>
      <c r="Z75" s="190" t="s">
        <v>100</v>
      </c>
      <c r="AA75" s="195" t="str">
        <f>D79</f>
        <v>excellent au-delà des attentes</v>
      </c>
      <c r="AB75" s="213">
        <f>D81</f>
        <v>10</v>
      </c>
      <c r="AC75" s="195" t="str">
        <f>H79</f>
        <v>Acceptable</v>
      </c>
      <c r="AD75" s="191">
        <f>H81</f>
        <v>3.3333333333333335</v>
      </c>
      <c r="AE75" s="190" t="s">
        <v>100</v>
      </c>
      <c r="AF75" s="195" t="str">
        <f>D79</f>
        <v>excellent au-delà des attentes</v>
      </c>
      <c r="AG75" s="213">
        <f>D81</f>
        <v>10</v>
      </c>
      <c r="AH75" s="195" t="str">
        <f>H79</f>
        <v>Acceptable</v>
      </c>
      <c r="AI75" s="191">
        <f>H81</f>
        <v>3.3333333333333335</v>
      </c>
      <c r="AJ75" s="190" t="s">
        <v>100</v>
      </c>
      <c r="AK75" s="195" t="str">
        <f>D79</f>
        <v>excellent au-delà des attentes</v>
      </c>
      <c r="AL75" s="213">
        <f>D81</f>
        <v>10</v>
      </c>
      <c r="AM75" s="195" t="str">
        <f>H79</f>
        <v>Acceptable</v>
      </c>
      <c r="AN75" s="191">
        <f>H81</f>
        <v>3.3333333333333335</v>
      </c>
      <c r="AO75" s="190" t="s">
        <v>100</v>
      </c>
      <c r="AP75" s="195" t="str">
        <f>D79</f>
        <v>excellent au-delà des attentes</v>
      </c>
      <c r="AQ75" s="213">
        <f>D81</f>
        <v>10</v>
      </c>
      <c r="AR75" s="195" t="str">
        <f>H79</f>
        <v>Acceptable</v>
      </c>
      <c r="AS75" s="191">
        <f>H81</f>
        <v>3.3333333333333335</v>
      </c>
      <c r="AT75" s="190" t="s">
        <v>100</v>
      </c>
      <c r="AU75" s="195" t="str">
        <f>D79</f>
        <v>excellent au-delà des attentes</v>
      </c>
      <c r="AV75" s="213">
        <f>D81</f>
        <v>10</v>
      </c>
      <c r="AW75" s="195" t="str">
        <f>H79</f>
        <v>Acceptable</v>
      </c>
      <c r="AX75" s="191">
        <f>H81</f>
        <v>3.3333333333333335</v>
      </c>
      <c r="AY75" s="190" t="s">
        <v>100</v>
      </c>
      <c r="AZ75" s="195" t="str">
        <f>D79</f>
        <v>excellent au-delà des attentes</v>
      </c>
      <c r="BA75" s="213">
        <f>D81</f>
        <v>10</v>
      </c>
      <c r="BB75" s="195" t="str">
        <f>H79</f>
        <v>Acceptable</v>
      </c>
      <c r="BC75" s="191">
        <f>H81</f>
        <v>3.3333333333333335</v>
      </c>
      <c r="BD75" s="190" t="s">
        <v>100</v>
      </c>
      <c r="BE75" s="195" t="str">
        <f>D79</f>
        <v>excellent au-delà des attentes</v>
      </c>
      <c r="BF75" s="213">
        <f>D81</f>
        <v>10</v>
      </c>
      <c r="BG75" s="195" t="str">
        <f>H79</f>
        <v>Acceptable</v>
      </c>
      <c r="BH75" s="191">
        <f>H81</f>
        <v>3.3333333333333335</v>
      </c>
      <c r="BI75" s="29">
        <v>0</v>
      </c>
      <c r="BJ75" s="29">
        <v>0</v>
      </c>
      <c r="BK75" s="133"/>
      <c r="BL75" s="133"/>
      <c r="BM75" s="133"/>
      <c r="BN75" s="133"/>
      <c r="BO75" s="133"/>
      <c r="BP75" s="133"/>
      <c r="BQ75" s="133"/>
      <c r="BR75" s="133"/>
      <c r="BS75" s="133"/>
      <c r="BT75" s="133"/>
      <c r="BU75" s="133"/>
      <c r="BV75" s="133"/>
      <c r="BW75" s="133"/>
      <c r="BX75" s="673" t="s">
        <v>56</v>
      </c>
      <c r="BY75" s="673"/>
      <c r="BZ75" s="674" t="s">
        <v>53</v>
      </c>
      <c r="CA75" s="133"/>
      <c r="CB75" s="675" t="s">
        <v>54</v>
      </c>
      <c r="CC75" s="133"/>
      <c r="CD75" s="676" t="s">
        <v>55</v>
      </c>
      <c r="CE75" s="133"/>
      <c r="CF75" s="133"/>
      <c r="CG75" s="133"/>
      <c r="CH75" s="133"/>
      <c r="CI75" s="133"/>
      <c r="CJ75" s="133"/>
      <c r="CK75" s="133"/>
      <c r="CL75" s="133"/>
      <c r="CM75" s="133"/>
      <c r="CN75" s="133"/>
    </row>
    <row r="76" spans="1:92" s="5" customFormat="1" ht="39.950000000000003" customHeight="1" x14ac:dyDescent="0.5">
      <c r="A76" s="261">
        <f>ROW()</f>
        <v>76</v>
      </c>
      <c r="C76" s="89"/>
      <c r="D76" s="89"/>
      <c r="E76" s="74"/>
      <c r="F76" s="92"/>
      <c r="G76" s="92"/>
      <c r="H76" s="68"/>
      <c r="I76" s="94"/>
      <c r="J76" s="89"/>
      <c r="K76" s="92"/>
      <c r="L76" s="91"/>
      <c r="M76" s="145"/>
      <c r="N76" s="89"/>
      <c r="O76" s="89"/>
      <c r="P76" s="89"/>
      <c r="Q76" s="89"/>
      <c r="R76" s="89"/>
      <c r="S76" s="89"/>
      <c r="T76" s="89"/>
      <c r="U76" s="145"/>
      <c r="V76" s="196" t="str">
        <f>E79</f>
        <v>répond très bien aux besoins exprimés</v>
      </c>
      <c r="W76" s="69">
        <f>E81</f>
        <v>8.3333333333333339</v>
      </c>
      <c r="X76" s="196" t="str">
        <f>I79</f>
        <v>Minimum</v>
      </c>
      <c r="Y76" s="192">
        <f>I81</f>
        <v>1.6666666666666667</v>
      </c>
      <c r="Z76" s="145"/>
      <c r="AA76" s="196" t="str">
        <f>E79</f>
        <v>répond très bien aux besoins exprimés</v>
      </c>
      <c r="AB76" s="69">
        <f>E81</f>
        <v>8.3333333333333339</v>
      </c>
      <c r="AC76" s="196" t="str">
        <f>I79</f>
        <v>Minimum</v>
      </c>
      <c r="AD76" s="192">
        <f>I81</f>
        <v>1.6666666666666667</v>
      </c>
      <c r="AE76" s="145"/>
      <c r="AF76" s="196" t="str">
        <f>E79</f>
        <v>répond très bien aux besoins exprimés</v>
      </c>
      <c r="AG76" s="69">
        <f>E81</f>
        <v>8.3333333333333339</v>
      </c>
      <c r="AH76" s="196" t="str">
        <f>I79</f>
        <v>Minimum</v>
      </c>
      <c r="AI76" s="192">
        <f>I81</f>
        <v>1.6666666666666667</v>
      </c>
      <c r="AJ76" s="145"/>
      <c r="AK76" s="196" t="str">
        <f>E79</f>
        <v>répond très bien aux besoins exprimés</v>
      </c>
      <c r="AL76" s="69">
        <f>E81</f>
        <v>8.3333333333333339</v>
      </c>
      <c r="AM76" s="196" t="str">
        <f>I79</f>
        <v>Minimum</v>
      </c>
      <c r="AN76" s="192">
        <f>I81</f>
        <v>1.6666666666666667</v>
      </c>
      <c r="AO76" s="145"/>
      <c r="AP76" s="196" t="str">
        <f>E79</f>
        <v>répond très bien aux besoins exprimés</v>
      </c>
      <c r="AQ76" s="69">
        <f>E81</f>
        <v>8.3333333333333339</v>
      </c>
      <c r="AR76" s="196" t="str">
        <f>I79</f>
        <v>Minimum</v>
      </c>
      <c r="AS76" s="192">
        <f>I81</f>
        <v>1.6666666666666667</v>
      </c>
      <c r="AT76" s="145"/>
      <c r="AU76" s="196" t="str">
        <f>E79</f>
        <v>répond très bien aux besoins exprimés</v>
      </c>
      <c r="AV76" s="69">
        <f>E81</f>
        <v>8.3333333333333339</v>
      </c>
      <c r="AW76" s="196" t="str">
        <f>I79</f>
        <v>Minimum</v>
      </c>
      <c r="AX76" s="192">
        <f>I81</f>
        <v>1.6666666666666667</v>
      </c>
      <c r="AY76" s="145"/>
      <c r="AZ76" s="196" t="str">
        <f>E79</f>
        <v>répond très bien aux besoins exprimés</v>
      </c>
      <c r="BA76" s="69">
        <f>E81</f>
        <v>8.3333333333333339</v>
      </c>
      <c r="BB76" s="196" t="str">
        <f>I79</f>
        <v>Minimum</v>
      </c>
      <c r="BC76" s="192">
        <f>I81</f>
        <v>1.6666666666666667</v>
      </c>
      <c r="BD76" s="145"/>
      <c r="BE76" s="196" t="str">
        <f>E79</f>
        <v>répond très bien aux besoins exprimés</v>
      </c>
      <c r="BF76" s="69">
        <f>E81</f>
        <v>8.3333333333333339</v>
      </c>
      <c r="BG76" s="196" t="str">
        <f>I79</f>
        <v>Minimum</v>
      </c>
      <c r="BH76" s="192">
        <f>I81</f>
        <v>1.6666666666666667</v>
      </c>
      <c r="BI76" s="29">
        <v>0</v>
      </c>
      <c r="BJ76" s="29">
        <v>0</v>
      </c>
      <c r="BK76" s="133"/>
      <c r="BL76" s="133"/>
      <c r="BM76" s="133"/>
      <c r="BN76" s="133"/>
      <c r="BO76" s="133"/>
      <c r="BP76" s="133"/>
      <c r="BQ76" s="133"/>
      <c r="BR76" s="133"/>
      <c r="BS76" s="133"/>
      <c r="BT76" s="133"/>
      <c r="BU76" s="133"/>
      <c r="BV76" s="133"/>
      <c r="BW76" s="133"/>
      <c r="BX76" s="673"/>
      <c r="BY76" s="673"/>
      <c r="BZ76" s="674"/>
      <c r="CA76" s="61"/>
      <c r="CB76" s="675"/>
      <c r="CC76" s="61"/>
      <c r="CD76" s="676"/>
      <c r="CE76" s="133"/>
      <c r="CF76" s="133"/>
      <c r="CG76" s="133"/>
      <c r="CH76" s="133"/>
      <c r="CI76" s="133"/>
      <c r="CJ76" s="133"/>
      <c r="CK76" s="133"/>
      <c r="CL76" s="133"/>
      <c r="CM76" s="133"/>
      <c r="CN76" s="133"/>
    </row>
    <row r="77" spans="1:92" s="5" customFormat="1" ht="39.950000000000003" customHeight="1" thickBot="1" x14ac:dyDescent="0.55000000000000004">
      <c r="A77" s="261">
        <f>ROW()</f>
        <v>77</v>
      </c>
      <c r="B77" s="89"/>
      <c r="C77" s="89"/>
      <c r="D77" s="89"/>
      <c r="E77" s="74"/>
      <c r="F77" s="92"/>
      <c r="G77" s="92"/>
      <c r="H77" s="95" t="s">
        <v>85</v>
      </c>
      <c r="I77" s="76">
        <f>COUNTA(C82:C91)</f>
        <v>2</v>
      </c>
      <c r="J77" s="96"/>
      <c r="K77" s="92"/>
      <c r="L77" s="91"/>
      <c r="M77" s="145"/>
      <c r="N77" s="89"/>
      <c r="O77" s="89"/>
      <c r="P77" s="89"/>
      <c r="Q77" s="89"/>
      <c r="R77" s="89"/>
      <c r="S77" s="89"/>
      <c r="T77" s="89"/>
      <c r="U77" s="145"/>
      <c r="V77" s="196" t="str">
        <f>F79</f>
        <v>Très satisfaisant</v>
      </c>
      <c r="W77" s="69">
        <f>F81</f>
        <v>6.666666666666667</v>
      </c>
      <c r="X77" s="196" t="str">
        <f>J79</f>
        <v xml:space="preserve">Non retenu </v>
      </c>
      <c r="Y77" s="192" t="str">
        <f>J81</f>
        <v>0</v>
      </c>
      <c r="Z77" s="145"/>
      <c r="AA77" s="196" t="str">
        <f>F79</f>
        <v>Très satisfaisant</v>
      </c>
      <c r="AB77" s="69">
        <f>F81</f>
        <v>6.666666666666667</v>
      </c>
      <c r="AC77" s="196" t="str">
        <f>J79</f>
        <v xml:space="preserve">Non retenu </v>
      </c>
      <c r="AD77" s="192" t="str">
        <f>J81</f>
        <v>0</v>
      </c>
      <c r="AE77" s="145"/>
      <c r="AF77" s="196" t="str">
        <f>F79</f>
        <v>Très satisfaisant</v>
      </c>
      <c r="AG77" s="69">
        <f>F81</f>
        <v>6.666666666666667</v>
      </c>
      <c r="AH77" s="196" t="str">
        <f>J79</f>
        <v xml:space="preserve">Non retenu </v>
      </c>
      <c r="AI77" s="192" t="str">
        <f>J81</f>
        <v>0</v>
      </c>
      <c r="AJ77" s="145"/>
      <c r="AK77" s="196" t="str">
        <f>F79</f>
        <v>Très satisfaisant</v>
      </c>
      <c r="AL77" s="69">
        <f>F81</f>
        <v>6.666666666666667</v>
      </c>
      <c r="AM77" s="196" t="str">
        <f>J79</f>
        <v xml:space="preserve">Non retenu </v>
      </c>
      <c r="AN77" s="192" t="str">
        <f>J81</f>
        <v>0</v>
      </c>
      <c r="AO77" s="145"/>
      <c r="AP77" s="196" t="str">
        <f>F79</f>
        <v>Très satisfaisant</v>
      </c>
      <c r="AQ77" s="69">
        <f>F81</f>
        <v>6.666666666666667</v>
      </c>
      <c r="AR77" s="196" t="str">
        <f>J79</f>
        <v xml:space="preserve">Non retenu </v>
      </c>
      <c r="AS77" s="192" t="str">
        <f>J81</f>
        <v>0</v>
      </c>
      <c r="AT77" s="145"/>
      <c r="AU77" s="196" t="str">
        <f>F79</f>
        <v>Très satisfaisant</v>
      </c>
      <c r="AV77" s="69">
        <f>F81</f>
        <v>6.666666666666667</v>
      </c>
      <c r="AW77" s="196" t="str">
        <f>J79</f>
        <v xml:space="preserve">Non retenu </v>
      </c>
      <c r="AX77" s="192" t="str">
        <f>J81</f>
        <v>0</v>
      </c>
      <c r="AY77" s="145"/>
      <c r="AZ77" s="196" t="str">
        <f>F79</f>
        <v>Très satisfaisant</v>
      </c>
      <c r="BA77" s="69">
        <f>F81</f>
        <v>6.666666666666667</v>
      </c>
      <c r="BB77" s="196" t="str">
        <f>J79</f>
        <v xml:space="preserve">Non retenu </v>
      </c>
      <c r="BC77" s="192" t="str">
        <f>J81</f>
        <v>0</v>
      </c>
      <c r="BD77" s="145"/>
      <c r="BE77" s="196" t="str">
        <f>F79</f>
        <v>Très satisfaisant</v>
      </c>
      <c r="BF77" s="69">
        <f>F81</f>
        <v>6.666666666666667</v>
      </c>
      <c r="BG77" s="196" t="str">
        <f>J79</f>
        <v xml:space="preserve">Non retenu </v>
      </c>
      <c r="BH77" s="192" t="str">
        <f>J81</f>
        <v>0</v>
      </c>
      <c r="BI77" s="29">
        <v>0</v>
      </c>
      <c r="BJ77" s="29">
        <v>0</v>
      </c>
      <c r="BK77" s="133"/>
      <c r="BL77" s="133"/>
      <c r="BM77" s="133"/>
      <c r="BN77" s="133"/>
      <c r="BO77" s="133"/>
      <c r="BP77" s="133"/>
      <c r="BQ77" s="133"/>
      <c r="BR77" s="133"/>
      <c r="BS77" s="133"/>
      <c r="BT77" s="133"/>
      <c r="BU77" s="133"/>
      <c r="BV77" s="133"/>
      <c r="BW77" s="133"/>
      <c r="BX77" s="65">
        <f>(BZ77/CB77)*CD77</f>
        <v>7.5</v>
      </c>
      <c r="BY77" s="65" t="s">
        <v>35</v>
      </c>
      <c r="BZ77" s="62">
        <v>1.5</v>
      </c>
      <c r="CA77" s="65" t="s">
        <v>36</v>
      </c>
      <c r="CB77" s="63">
        <v>3</v>
      </c>
      <c r="CC77" s="65" t="s">
        <v>10</v>
      </c>
      <c r="CD77" s="64">
        <v>15</v>
      </c>
      <c r="CE77" s="133"/>
      <c r="CF77" s="133"/>
      <c r="CG77" s="133"/>
      <c r="CH77" s="133"/>
      <c r="CI77" s="133"/>
      <c r="CJ77" s="133"/>
      <c r="CK77" s="133"/>
      <c r="CL77" s="133"/>
      <c r="CM77" s="133"/>
      <c r="CN77" s="133"/>
    </row>
    <row r="78" spans="1:92" s="5" customFormat="1" ht="39.950000000000003" customHeight="1" x14ac:dyDescent="0.5">
      <c r="A78" s="261">
        <f>ROW()</f>
        <v>78</v>
      </c>
      <c r="B78" s="75"/>
      <c r="C78" s="75"/>
      <c r="D78" s="75"/>
      <c r="E78" s="74"/>
      <c r="F78" s="92"/>
      <c r="G78" s="92"/>
      <c r="H78" s="92"/>
      <c r="I78" s="97" t="s">
        <v>212</v>
      </c>
      <c r="J78" s="98" t="str">
        <f>ADDRESS(ROW(C82),COLUMN(C82),4)</f>
        <v>C82</v>
      </c>
      <c r="K78" s="98" t="str">
        <f>ADDRESS(ROW(C91),COLUMN(C91),4)</f>
        <v>C91</v>
      </c>
      <c r="L78" s="91"/>
      <c r="M78" s="146"/>
      <c r="N78" s="147"/>
      <c r="O78" s="147"/>
      <c r="P78" s="147"/>
      <c r="Q78" s="147"/>
      <c r="R78" s="147"/>
      <c r="S78" s="147"/>
      <c r="T78" s="147"/>
      <c r="U78" s="146"/>
      <c r="V78" s="198" t="str">
        <f>G79</f>
        <v>Satisfaisant</v>
      </c>
      <c r="W78" s="193">
        <f>G81</f>
        <v>5</v>
      </c>
      <c r="X78" s="197"/>
      <c r="Y78" s="194"/>
      <c r="Z78" s="146"/>
      <c r="AA78" s="198" t="str">
        <f>G79</f>
        <v>Satisfaisant</v>
      </c>
      <c r="AB78" s="193">
        <f>G81</f>
        <v>5</v>
      </c>
      <c r="AC78" s="197"/>
      <c r="AD78" s="194"/>
      <c r="AE78" s="146"/>
      <c r="AF78" s="198" t="str">
        <f>G79</f>
        <v>Satisfaisant</v>
      </c>
      <c r="AG78" s="193">
        <f>G81</f>
        <v>5</v>
      </c>
      <c r="AH78" s="197"/>
      <c r="AI78" s="194"/>
      <c r="AJ78" s="146"/>
      <c r="AK78" s="198" t="str">
        <f>G79</f>
        <v>Satisfaisant</v>
      </c>
      <c r="AL78" s="193">
        <f>G81</f>
        <v>5</v>
      </c>
      <c r="AM78" s="197"/>
      <c r="AN78" s="194"/>
      <c r="AO78" s="146"/>
      <c r="AP78" s="198" t="str">
        <f>G79</f>
        <v>Satisfaisant</v>
      </c>
      <c r="AQ78" s="193">
        <f>G81</f>
        <v>5</v>
      </c>
      <c r="AR78" s="197"/>
      <c r="AS78" s="194"/>
      <c r="AT78" s="146"/>
      <c r="AU78" s="198" t="str">
        <f>G79</f>
        <v>Satisfaisant</v>
      </c>
      <c r="AV78" s="193">
        <f>G81</f>
        <v>5</v>
      </c>
      <c r="AW78" s="197"/>
      <c r="AX78" s="194"/>
      <c r="AY78" s="146"/>
      <c r="AZ78" s="198" t="str">
        <f>G79</f>
        <v>Satisfaisant</v>
      </c>
      <c r="BA78" s="193">
        <f>G81</f>
        <v>5</v>
      </c>
      <c r="BB78" s="197"/>
      <c r="BC78" s="194"/>
      <c r="BD78" s="146"/>
      <c r="BE78" s="198" t="str">
        <f>G79</f>
        <v>Satisfaisant</v>
      </c>
      <c r="BF78" s="193">
        <f>G81</f>
        <v>5</v>
      </c>
      <c r="BG78" s="197"/>
      <c r="BH78" s="194"/>
      <c r="BI78" s="29">
        <v>0</v>
      </c>
      <c r="BJ78" s="29">
        <v>0</v>
      </c>
      <c r="BK78" s="25"/>
      <c r="BL78" s="677" t="str">
        <f>B72</f>
        <v xml:space="preserve">sous critère Ⓒ </v>
      </c>
      <c r="BM78" s="678"/>
      <c r="BN78" s="678"/>
      <c r="BO78" s="678"/>
      <c r="BP78" s="678"/>
      <c r="BQ78" s="678"/>
      <c r="BR78" s="678"/>
      <c r="BS78" s="679"/>
      <c r="BT78" s="89"/>
      <c r="BU78" s="680" t="s">
        <v>51</v>
      </c>
      <c r="BV78" s="682" t="s">
        <v>52</v>
      </c>
      <c r="BW78" s="684" t="str">
        <f>BL78</f>
        <v xml:space="preserve">sous critère Ⓒ </v>
      </c>
      <c r="BX78" s="685"/>
      <c r="BY78" s="685"/>
      <c r="BZ78" s="685"/>
      <c r="CA78" s="685"/>
      <c r="CB78" s="685"/>
      <c r="CC78" s="685"/>
      <c r="CD78" s="686"/>
      <c r="CE78" s="89"/>
      <c r="CF78" s="696" t="str">
        <f>BL78</f>
        <v xml:space="preserve">sous critère Ⓒ </v>
      </c>
      <c r="CG78" s="697"/>
      <c r="CH78" s="697"/>
      <c r="CI78" s="697"/>
      <c r="CJ78" s="697"/>
      <c r="CK78" s="697"/>
      <c r="CL78" s="697"/>
      <c r="CM78" s="698"/>
      <c r="CN78" s="25"/>
    </row>
    <row r="79" spans="1:92" s="5" customFormat="1" ht="39.950000000000003" customHeight="1" x14ac:dyDescent="0.35">
      <c r="A79" s="261">
        <f>ROW()</f>
        <v>79</v>
      </c>
      <c r="B79" s="75"/>
      <c r="C79" s="30"/>
      <c r="D79" s="699" t="s">
        <v>65</v>
      </c>
      <c r="E79" s="699" t="s">
        <v>60</v>
      </c>
      <c r="F79" s="699" t="s">
        <v>64</v>
      </c>
      <c r="G79" s="699" t="s">
        <v>7</v>
      </c>
      <c r="H79" s="699" t="s">
        <v>8</v>
      </c>
      <c r="I79" s="699" t="s">
        <v>38</v>
      </c>
      <c r="J79" s="699" t="s">
        <v>9</v>
      </c>
      <c r="K79" s="19"/>
      <c r="L79" s="91"/>
      <c r="M79" s="701" t="str">
        <f>B72</f>
        <v xml:space="preserve">sous critère Ⓒ </v>
      </c>
      <c r="N79" s="702"/>
      <c r="O79" s="702"/>
      <c r="P79" s="702"/>
      <c r="Q79" s="702"/>
      <c r="R79" s="702"/>
      <c r="S79" s="702"/>
      <c r="T79" s="703"/>
      <c r="U79" s="38"/>
      <c r="V79" s="105" t="s">
        <v>104</v>
      </c>
      <c r="W79" s="105"/>
      <c r="X79" s="106"/>
      <c r="Y79" s="107"/>
      <c r="Z79" s="37"/>
      <c r="AA79" s="108" t="s">
        <v>105</v>
      </c>
      <c r="AB79" s="108"/>
      <c r="AC79" s="109"/>
      <c r="AD79" s="109"/>
      <c r="AE79" s="39"/>
      <c r="AF79" s="110" t="s">
        <v>106</v>
      </c>
      <c r="AG79" s="110"/>
      <c r="AH79" s="111"/>
      <c r="AI79" s="112"/>
      <c r="AJ79" s="51"/>
      <c r="AK79" s="113" t="s">
        <v>107</v>
      </c>
      <c r="AL79" s="113"/>
      <c r="AM79" s="114"/>
      <c r="AN79" s="115"/>
      <c r="AO79" s="53"/>
      <c r="AP79" s="116" t="s">
        <v>108</v>
      </c>
      <c r="AQ79" s="116"/>
      <c r="AR79" s="117"/>
      <c r="AS79" s="117"/>
      <c r="AT79" s="55"/>
      <c r="AU79" s="118" t="s">
        <v>109</v>
      </c>
      <c r="AV79" s="118"/>
      <c r="AW79" s="119"/>
      <c r="AX79" s="119"/>
      <c r="AY79" s="57"/>
      <c r="AZ79" s="120" t="s">
        <v>110</v>
      </c>
      <c r="BA79" s="120"/>
      <c r="BB79" s="121"/>
      <c r="BC79" s="121"/>
      <c r="BD79" s="59"/>
      <c r="BE79" s="122" t="s">
        <v>111</v>
      </c>
      <c r="BF79" s="123"/>
      <c r="BG79" s="124"/>
      <c r="BH79" s="125"/>
      <c r="BI79" s="29">
        <v>0</v>
      </c>
      <c r="BJ79" s="29">
        <v>0</v>
      </c>
      <c r="BK79" s="25"/>
      <c r="BL79" s="704" t="str">
        <f>B73</f>
        <v>les modalités d'information du client en cas de manque ou de substitution de produits</v>
      </c>
      <c r="BM79" s="705"/>
      <c r="BN79" s="705"/>
      <c r="BO79" s="705"/>
      <c r="BP79" s="705"/>
      <c r="BQ79" s="705"/>
      <c r="BR79" s="705"/>
      <c r="BS79" s="706"/>
      <c r="BT79" s="89"/>
      <c r="BU79" s="681"/>
      <c r="BV79" s="683"/>
      <c r="BW79" s="129" t="s">
        <v>57</v>
      </c>
      <c r="BX79" s="129"/>
      <c r="BY79" s="129"/>
      <c r="BZ79" s="129"/>
      <c r="CA79" s="129"/>
      <c r="CB79" s="129"/>
      <c r="CC79" s="129"/>
      <c r="CD79" s="142" t="str">
        <f>BL79</f>
        <v>les modalités d'information du client en cas de manque ou de substitution de produits</v>
      </c>
      <c r="CE79" s="89"/>
      <c r="CF79" s="130" t="s">
        <v>101</v>
      </c>
      <c r="CG79" s="131"/>
      <c r="CH79" s="131"/>
      <c r="CI79" s="131"/>
      <c r="CJ79" s="131"/>
      <c r="CK79" s="131"/>
      <c r="CL79" s="131"/>
      <c r="CM79" s="132" t="str">
        <f>BL79</f>
        <v>les modalités d'information du client en cas de manque ou de substitution de produits</v>
      </c>
      <c r="CN79" s="25"/>
    </row>
    <row r="80" spans="1:92" s="5" customFormat="1" ht="39.950000000000003" customHeight="1" thickBot="1" x14ac:dyDescent="0.3">
      <c r="A80" s="261">
        <f>ROW()</f>
        <v>80</v>
      </c>
      <c r="B80" s="10"/>
      <c r="C80" s="10"/>
      <c r="D80" s="700"/>
      <c r="E80" s="700"/>
      <c r="F80" s="700"/>
      <c r="G80" s="700"/>
      <c r="H80" s="700"/>
      <c r="I80" s="700"/>
      <c r="J80" s="700"/>
      <c r="K80" s="10"/>
      <c r="L80" s="91"/>
      <c r="M80" s="712" t="str">
        <f>B73</f>
        <v>les modalités d'information du client en cas de manque ou de substitution de produits</v>
      </c>
      <c r="N80" s="713"/>
      <c r="O80" s="713"/>
      <c r="P80" s="713"/>
      <c r="Q80" s="713"/>
      <c r="R80" s="713"/>
      <c r="S80" s="713"/>
      <c r="T80" s="714"/>
      <c r="U80" s="43" t="s">
        <v>58</v>
      </c>
      <c r="V80" s="151" t="s">
        <v>0</v>
      </c>
      <c r="W80" s="151"/>
      <c r="X80" s="126" t="s">
        <v>62</v>
      </c>
      <c r="Y80" s="100" t="s">
        <v>28</v>
      </c>
      <c r="Z80" s="42" t="s">
        <v>58</v>
      </c>
      <c r="AA80" s="152" t="s">
        <v>0</v>
      </c>
      <c r="AB80" s="152"/>
      <c r="AC80" s="126" t="s">
        <v>62</v>
      </c>
      <c r="AD80" s="104" t="s">
        <v>28</v>
      </c>
      <c r="AE80" s="40" t="s">
        <v>58</v>
      </c>
      <c r="AF80" s="153" t="s">
        <v>0</v>
      </c>
      <c r="AG80" s="153"/>
      <c r="AH80" s="126" t="s">
        <v>62</v>
      </c>
      <c r="AI80" s="44" t="s">
        <v>28</v>
      </c>
      <c r="AJ80" s="52" t="s">
        <v>58</v>
      </c>
      <c r="AK80" s="154" t="s">
        <v>0</v>
      </c>
      <c r="AL80" s="154"/>
      <c r="AM80" s="126" t="s">
        <v>62</v>
      </c>
      <c r="AN80" s="46" t="s">
        <v>28</v>
      </c>
      <c r="AO80" s="54" t="s">
        <v>58</v>
      </c>
      <c r="AP80" s="155" t="s">
        <v>0</v>
      </c>
      <c r="AQ80" s="155"/>
      <c r="AR80" s="126" t="s">
        <v>62</v>
      </c>
      <c r="AS80" s="47" t="s">
        <v>28</v>
      </c>
      <c r="AT80" s="56" t="s">
        <v>58</v>
      </c>
      <c r="AU80" s="156" t="s">
        <v>0</v>
      </c>
      <c r="AV80" s="156"/>
      <c r="AW80" s="126" t="s">
        <v>62</v>
      </c>
      <c r="AX80" s="103" t="s">
        <v>28</v>
      </c>
      <c r="AY80" s="58" t="s">
        <v>58</v>
      </c>
      <c r="AZ80" s="157" t="s">
        <v>0</v>
      </c>
      <c r="BA80" s="157"/>
      <c r="BB80" s="126" t="s">
        <v>62</v>
      </c>
      <c r="BC80" s="48" t="s">
        <v>28</v>
      </c>
      <c r="BD80" s="60" t="s">
        <v>58</v>
      </c>
      <c r="BE80" s="158" t="s">
        <v>0</v>
      </c>
      <c r="BF80" s="158"/>
      <c r="BG80" s="126" t="s">
        <v>62</v>
      </c>
      <c r="BH80" s="45" t="s">
        <v>28</v>
      </c>
      <c r="BI80" s="29">
        <v>0</v>
      </c>
      <c r="BJ80" s="29">
        <v>0</v>
      </c>
      <c r="BK80" s="25"/>
      <c r="BL80" s="711" t="str">
        <f>V79</f>
        <v>Soumissionnaire A</v>
      </c>
      <c r="BM80" s="665" t="str">
        <f>AA79</f>
        <v>Soumissionnaire  B</v>
      </c>
      <c r="BN80" s="667" t="str">
        <f>AF79</f>
        <v>Soumissionnaire  C</v>
      </c>
      <c r="BO80" s="669" t="str">
        <f>AK79</f>
        <v>Soumissionnaire  D</v>
      </c>
      <c r="BP80" s="671" t="str">
        <f>AP79</f>
        <v>Soumissionnaire  E</v>
      </c>
      <c r="BQ80" s="687" t="str">
        <f>AU79</f>
        <v>Soumissionnaire  F</v>
      </c>
      <c r="BR80" s="709" t="str">
        <f>AZ79</f>
        <v>Soumissionnaire G</v>
      </c>
      <c r="BS80" s="707" t="str">
        <f>BE79</f>
        <v>Soumissionnaire  H</v>
      </c>
      <c r="BT80" s="89"/>
      <c r="BU80" s="99">
        <f>I75</f>
        <v>10</v>
      </c>
      <c r="BV80" s="86">
        <f>D81</f>
        <v>10</v>
      </c>
      <c r="BW80" s="711" t="str">
        <f>V79</f>
        <v>Soumissionnaire A</v>
      </c>
      <c r="BX80" s="665" t="str">
        <f>AA79</f>
        <v>Soumissionnaire  B</v>
      </c>
      <c r="BY80" s="667" t="str">
        <f>AF79</f>
        <v>Soumissionnaire  C</v>
      </c>
      <c r="BZ80" s="669" t="str">
        <f>AK79</f>
        <v>Soumissionnaire  D</v>
      </c>
      <c r="CA80" s="671" t="str">
        <f>AP79</f>
        <v>Soumissionnaire  E</v>
      </c>
      <c r="CB80" s="687" t="str">
        <f>AU79</f>
        <v>Soumissionnaire  F</v>
      </c>
      <c r="CC80" s="709" t="str">
        <f>AZ79</f>
        <v>Soumissionnaire G</v>
      </c>
      <c r="CD80" s="707" t="str">
        <f>BE79</f>
        <v>Soumissionnaire  H</v>
      </c>
      <c r="CE80" s="89"/>
      <c r="CF80" s="711" t="str">
        <f>V79</f>
        <v>Soumissionnaire A</v>
      </c>
      <c r="CG80" s="665" t="str">
        <f>AA79</f>
        <v>Soumissionnaire  B</v>
      </c>
      <c r="CH80" s="667" t="str">
        <f>AF79</f>
        <v>Soumissionnaire  C</v>
      </c>
      <c r="CI80" s="669" t="str">
        <f>AK79</f>
        <v>Soumissionnaire  D</v>
      </c>
      <c r="CJ80" s="671" t="str">
        <f>AP79</f>
        <v>Soumissionnaire  E</v>
      </c>
      <c r="CK80" s="687" t="str">
        <f>AU79</f>
        <v>Soumissionnaire  F</v>
      </c>
      <c r="CL80" s="709" t="str">
        <f>AZ79</f>
        <v>Soumissionnaire G</v>
      </c>
      <c r="CM80" s="707" t="str">
        <f>BE79</f>
        <v>Soumissionnaire  H</v>
      </c>
      <c r="CN80" s="25"/>
    </row>
    <row r="81" spans="1:92" s="5" customFormat="1" ht="39.950000000000003" customHeight="1" x14ac:dyDescent="0.35">
      <c r="A81" s="261">
        <f>ROW()</f>
        <v>81</v>
      </c>
      <c r="B81" s="75"/>
      <c r="C81" s="77" t="s">
        <v>67</v>
      </c>
      <c r="D81" s="69">
        <f>I25</f>
        <v>10</v>
      </c>
      <c r="E81" s="69">
        <f>IF(F81=0,0,IF(F81&gt;=I75,0,IF(F81&gt;=I75,0,F81+I81)))</f>
        <v>8.3333333333333339</v>
      </c>
      <c r="F81" s="69">
        <f>IF(G81&gt;=I75,0,IF(G81&gt;=I75,0,G81+I81))</f>
        <v>6.666666666666667</v>
      </c>
      <c r="G81" s="69">
        <f>(I75/6)+H81</f>
        <v>5</v>
      </c>
      <c r="H81" s="69">
        <f>(I75/6)+I81</f>
        <v>3.3333333333333335</v>
      </c>
      <c r="I81" s="69">
        <f>I75/6</f>
        <v>1.6666666666666667</v>
      </c>
      <c r="J81" s="69" t="s">
        <v>6</v>
      </c>
      <c r="K81" s="20" t="s">
        <v>87</v>
      </c>
      <c r="L81" s="19"/>
      <c r="M81" s="137" t="s">
        <v>2</v>
      </c>
      <c r="N81" s="31" t="s">
        <v>3</v>
      </c>
      <c r="O81" s="32" t="s">
        <v>4</v>
      </c>
      <c r="P81" s="33" t="s">
        <v>5</v>
      </c>
      <c r="Q81" s="34" t="s">
        <v>13</v>
      </c>
      <c r="R81" s="35" t="s">
        <v>21</v>
      </c>
      <c r="S81" s="36" t="s">
        <v>15</v>
      </c>
      <c r="T81" s="140" t="s">
        <v>24</v>
      </c>
      <c r="U81" s="41" t="s">
        <v>59</v>
      </c>
      <c r="V81" s="150"/>
      <c r="W81" s="199" t="s">
        <v>100</v>
      </c>
      <c r="X81" s="189" t="s">
        <v>63</v>
      </c>
      <c r="Y81" s="148"/>
      <c r="Z81" s="127" t="s">
        <v>59</v>
      </c>
      <c r="AA81" s="150"/>
      <c r="AB81" s="199" t="s">
        <v>100</v>
      </c>
      <c r="AC81" s="189" t="s">
        <v>63</v>
      </c>
      <c r="AD81" s="148"/>
      <c r="AE81" s="127" t="s">
        <v>59</v>
      </c>
      <c r="AF81" s="150"/>
      <c r="AG81" s="199" t="s">
        <v>100</v>
      </c>
      <c r="AH81" s="189" t="s">
        <v>63</v>
      </c>
      <c r="AI81" s="148"/>
      <c r="AJ81" s="41" t="s">
        <v>59</v>
      </c>
      <c r="AK81" s="150"/>
      <c r="AL81" s="199" t="s">
        <v>100</v>
      </c>
      <c r="AM81" s="189" t="s">
        <v>63</v>
      </c>
      <c r="AN81" s="148"/>
      <c r="AO81" s="127" t="s">
        <v>59</v>
      </c>
      <c r="AP81" s="150"/>
      <c r="AQ81" s="199" t="s">
        <v>100</v>
      </c>
      <c r="AR81" s="189" t="s">
        <v>63</v>
      </c>
      <c r="AS81" s="148"/>
      <c r="AT81" s="41" t="s">
        <v>59</v>
      </c>
      <c r="AU81" s="150"/>
      <c r="AV81" s="199" t="s">
        <v>100</v>
      </c>
      <c r="AW81" s="189" t="s">
        <v>63</v>
      </c>
      <c r="AX81" s="148"/>
      <c r="AY81" s="41" t="s">
        <v>59</v>
      </c>
      <c r="AZ81" s="150"/>
      <c r="BA81" s="199" t="s">
        <v>100</v>
      </c>
      <c r="BB81" s="189" t="s">
        <v>63</v>
      </c>
      <c r="BC81" s="148"/>
      <c r="BD81" s="41" t="s">
        <v>59</v>
      </c>
      <c r="BE81" s="150"/>
      <c r="BF81" s="199" t="s">
        <v>100</v>
      </c>
      <c r="BG81" s="189" t="s">
        <v>63</v>
      </c>
      <c r="BH81" s="148"/>
      <c r="BI81" s="29">
        <v>0</v>
      </c>
      <c r="BJ81" s="29">
        <v>0</v>
      </c>
      <c r="BK81" s="25"/>
      <c r="BL81" s="664"/>
      <c r="BM81" s="710"/>
      <c r="BN81" s="693"/>
      <c r="BO81" s="694"/>
      <c r="BP81" s="695"/>
      <c r="BQ81" s="688"/>
      <c r="BR81" s="690"/>
      <c r="BS81" s="708"/>
      <c r="BT81" s="89"/>
      <c r="BW81" s="664"/>
      <c r="BX81" s="710"/>
      <c r="BY81" s="693"/>
      <c r="BZ81" s="694"/>
      <c r="CA81" s="695"/>
      <c r="CB81" s="688"/>
      <c r="CC81" s="690"/>
      <c r="CD81" s="708"/>
      <c r="CE81" s="89"/>
      <c r="CF81" s="664"/>
      <c r="CG81" s="710"/>
      <c r="CH81" s="693"/>
      <c r="CI81" s="694"/>
      <c r="CJ81" s="695"/>
      <c r="CK81" s="688"/>
      <c r="CL81" s="690"/>
      <c r="CM81" s="708"/>
      <c r="CN81" s="25"/>
    </row>
    <row r="82" spans="1:92" s="5" customFormat="1" ht="39.950000000000003" customHeight="1" x14ac:dyDescent="0.35">
      <c r="A82" s="261">
        <f>ROW()</f>
        <v>82</v>
      </c>
      <c r="B82" s="200" t="s">
        <v>61</v>
      </c>
      <c r="C82" s="87"/>
      <c r="D82" s="74"/>
      <c r="E82" s="74"/>
      <c r="F82" s="21"/>
      <c r="G82" s="19"/>
      <c r="H82" s="19"/>
      <c r="I82" s="19"/>
      <c r="J82" s="19"/>
      <c r="K82" s="19"/>
      <c r="L82" s="19"/>
      <c r="M82" s="138">
        <f t="shared" ref="M82:T91" si="85">BL82</f>
        <v>0</v>
      </c>
      <c r="N82" s="139">
        <f t="shared" si="85"/>
        <v>0</v>
      </c>
      <c r="O82" s="139">
        <f t="shared" si="85"/>
        <v>0</v>
      </c>
      <c r="P82" s="139">
        <f t="shared" si="85"/>
        <v>0</v>
      </c>
      <c r="Q82" s="139">
        <f t="shared" si="85"/>
        <v>0</v>
      </c>
      <c r="R82" s="139">
        <f t="shared" si="85"/>
        <v>0</v>
      </c>
      <c r="S82" s="139">
        <f t="shared" si="85"/>
        <v>0</v>
      </c>
      <c r="T82" s="141">
        <f t="shared" si="85"/>
        <v>0</v>
      </c>
      <c r="U82" s="66"/>
      <c r="V82" s="101">
        <f t="shared" ref="V82:V91" si="86">C82</f>
        <v>0</v>
      </c>
      <c r="W82" s="27"/>
      <c r="X82" s="348"/>
      <c r="Y82" s="138">
        <f t="shared" ref="Y82:Y91" si="87">BL82</f>
        <v>0</v>
      </c>
      <c r="Z82" s="66"/>
      <c r="AA82" s="101">
        <f t="shared" ref="AA82:AA91" si="88">C82</f>
        <v>0</v>
      </c>
      <c r="AB82" s="27"/>
      <c r="AC82" s="348"/>
      <c r="AD82" s="138">
        <f t="shared" ref="AD82:AD91" si="89">BM82</f>
        <v>0</v>
      </c>
      <c r="AE82" s="66"/>
      <c r="AF82" s="101">
        <f t="shared" ref="AF82:AF91" si="90">C82</f>
        <v>0</v>
      </c>
      <c r="AG82" s="27"/>
      <c r="AH82" s="348"/>
      <c r="AI82" s="138">
        <f t="shared" ref="AI82:AI91" si="91">BN82</f>
        <v>0</v>
      </c>
      <c r="AJ82" s="66"/>
      <c r="AK82" s="101">
        <f t="shared" ref="AK82:AK91" si="92">C82</f>
        <v>0</v>
      </c>
      <c r="AL82" s="102"/>
      <c r="AM82" s="348"/>
      <c r="AN82" s="138">
        <f t="shared" ref="AN82:AN91" si="93">BO82</f>
        <v>0</v>
      </c>
      <c r="AO82" s="66"/>
      <c r="AP82" s="101">
        <f t="shared" ref="AP82:AP91" si="94">C82</f>
        <v>0</v>
      </c>
      <c r="AQ82" s="102"/>
      <c r="AR82" s="348"/>
      <c r="AS82" s="138">
        <f t="shared" ref="AS82:AS91" si="95">BP82</f>
        <v>0</v>
      </c>
      <c r="AT82" s="66"/>
      <c r="AU82" s="101">
        <f t="shared" ref="AU82:AU91" si="96">C82</f>
        <v>0</v>
      </c>
      <c r="AV82" s="102"/>
      <c r="AW82" s="348"/>
      <c r="AX82" s="138">
        <f t="shared" ref="AX82:AX91" si="97">BQ82</f>
        <v>0</v>
      </c>
      <c r="AY82" s="66"/>
      <c r="AZ82" s="101">
        <f t="shared" ref="AZ82:AZ91" si="98">C82</f>
        <v>0</v>
      </c>
      <c r="BA82" s="102"/>
      <c r="BB82" s="348"/>
      <c r="BC82" s="138">
        <f t="shared" ref="BC82:BC91" si="99">BR82</f>
        <v>0</v>
      </c>
      <c r="BD82" s="66"/>
      <c r="BE82" s="101">
        <f t="shared" ref="BE82:BE91" si="100">C82</f>
        <v>0</v>
      </c>
      <c r="BF82" s="102"/>
      <c r="BG82" s="348"/>
      <c r="BH82" s="138">
        <f t="shared" ref="BH82:BH91" si="101">BS82</f>
        <v>0</v>
      </c>
      <c r="BI82" s="29">
        <v>0</v>
      </c>
      <c r="BJ82" s="29">
        <v>0</v>
      </c>
      <c r="BK82" s="25"/>
      <c r="BL82" s="138">
        <f t="shared" ref="BL82:BL91" si="102">IF(BW82=0,0,RANK(BW82,BW82:CD82))</f>
        <v>0</v>
      </c>
      <c r="BM82" s="139">
        <f t="shared" ref="BM82:BM91" si="103">IF(BX82=0,0,RANK(BX82,BW82:CD82))</f>
        <v>0</v>
      </c>
      <c r="BN82" s="139">
        <f t="shared" ref="BN82:BN91" si="104">IF(BY82=0,0,RANK(BY82,BW82:CD82))</f>
        <v>0</v>
      </c>
      <c r="BO82" s="139">
        <f t="shared" ref="BO82:BO91" si="105">IF(BZ82=0,0,RANK(BZ82,BW82:CD82))</f>
        <v>0</v>
      </c>
      <c r="BP82" s="139">
        <f t="shared" ref="BP82:BP91" si="106">IF(CA82=0,0,RANK(CA82,BW82:CD82))</f>
        <v>0</v>
      </c>
      <c r="BQ82" s="139">
        <f t="shared" ref="BQ82:BQ91" si="107">IF(CB82=0,0,RANK(CB82,BW82:CD82))</f>
        <v>0</v>
      </c>
      <c r="BR82" s="139">
        <f t="shared" ref="BR82:BR91" si="108">IF(CC82=0,0,RANK(CC82,BW82:CD82))</f>
        <v>0</v>
      </c>
      <c r="BS82" s="141">
        <f t="shared" ref="BS82:BS91" si="109">IF(CD82=0,0,RANK(CD82,BW82:CD82))</f>
        <v>0</v>
      </c>
      <c r="BT82" s="8"/>
      <c r="BU82" s="85">
        <f>I75</f>
        <v>10</v>
      </c>
      <c r="BV82" s="26">
        <f>BV80</f>
        <v>10</v>
      </c>
      <c r="BW82" s="84">
        <f t="shared" ref="BW82:BW91" si="110">IF(BV82=0,0,(CF82/BV82)*BU82)</f>
        <v>0</v>
      </c>
      <c r="BX82" s="84">
        <f t="shared" ref="BX82:BX91" si="111">IF(BV82=0,0,(CG82/BV82)*BU82)</f>
        <v>0</v>
      </c>
      <c r="BY82" s="84">
        <f t="shared" ref="BY82:BY91" si="112">IF(BV82=0,0,(CH82/BV82)*BU82)</f>
        <v>0</v>
      </c>
      <c r="BZ82" s="84">
        <f t="shared" ref="BZ82:BZ91" si="113">IF(BV82=0,0,(CI82/BV82)*BU82)</f>
        <v>0</v>
      </c>
      <c r="CA82" s="84">
        <f t="shared" ref="CA82:CA91" si="114">IF(BV82=0,0,(CJ82/BV82)*BU82)</f>
        <v>0</v>
      </c>
      <c r="CB82" s="84">
        <f t="shared" ref="CB82:CB91" si="115">IF(BV82=0,0,(CK82/BV82)*BU82)</f>
        <v>0</v>
      </c>
      <c r="CC82" s="84">
        <f t="shared" ref="CC82:CC91" si="116">IF(BV82=0,0,(CL82/BV82)*BU82)</f>
        <v>0</v>
      </c>
      <c r="CD82" s="84">
        <f t="shared" ref="CD82:CD91" si="117">IF(BV82=0,0,(CM82/BV82)*BU82)</f>
        <v>0</v>
      </c>
      <c r="CE82" s="8"/>
      <c r="CF82" s="22">
        <f t="shared" ref="CF82:CF91" si="118">W82</f>
        <v>0</v>
      </c>
      <c r="CG82" s="23">
        <f t="shared" ref="CG82:CG91" si="119">AB82</f>
        <v>0</v>
      </c>
      <c r="CH82" s="23">
        <f t="shared" ref="CH82:CH91" si="120">AG82</f>
        <v>0</v>
      </c>
      <c r="CI82" s="23">
        <f t="shared" ref="CI82:CI91" si="121">+AL82</f>
        <v>0</v>
      </c>
      <c r="CJ82" s="23">
        <f t="shared" ref="CJ82:CJ91" si="122">AQ82</f>
        <v>0</v>
      </c>
      <c r="CK82" s="23">
        <f t="shared" ref="CK82:CK91" si="123">AV82</f>
        <v>0</v>
      </c>
      <c r="CL82" s="23">
        <f t="shared" ref="CL82:CL91" si="124">BA82</f>
        <v>0</v>
      </c>
      <c r="CM82" s="24">
        <f t="shared" ref="CM82:CM91" si="125">BF82</f>
        <v>0</v>
      </c>
      <c r="CN82" s="25"/>
    </row>
    <row r="83" spans="1:92" s="5" customFormat="1" ht="39.950000000000003" customHeight="1" x14ac:dyDescent="0.35">
      <c r="A83" s="261">
        <f>ROW()</f>
        <v>83</v>
      </c>
      <c r="B83" s="200" t="s">
        <v>61</v>
      </c>
      <c r="C83" s="87" t="s">
        <v>75</v>
      </c>
      <c r="D83" s="83"/>
      <c r="E83" s="74"/>
      <c r="F83" s="21"/>
      <c r="G83" s="19"/>
      <c r="H83" s="19"/>
      <c r="I83" s="19"/>
      <c r="J83" s="19"/>
      <c r="K83" s="19"/>
      <c r="L83" s="19"/>
      <c r="M83" s="138">
        <f t="shared" si="85"/>
        <v>0</v>
      </c>
      <c r="N83" s="139">
        <f t="shared" si="85"/>
        <v>0</v>
      </c>
      <c r="O83" s="139">
        <f t="shared" si="85"/>
        <v>0</v>
      </c>
      <c r="P83" s="139">
        <f t="shared" si="85"/>
        <v>0</v>
      </c>
      <c r="Q83" s="139">
        <f t="shared" si="85"/>
        <v>0</v>
      </c>
      <c r="R83" s="139">
        <f t="shared" si="85"/>
        <v>0</v>
      </c>
      <c r="S83" s="139">
        <f t="shared" si="85"/>
        <v>0</v>
      </c>
      <c r="T83" s="141">
        <f t="shared" si="85"/>
        <v>0</v>
      </c>
      <c r="U83" s="66"/>
      <c r="V83" s="101" t="str">
        <f t="shared" si="86"/>
        <v>❶ meilleure réactivité</v>
      </c>
      <c r="W83" s="27"/>
      <c r="X83" s="348"/>
      <c r="Y83" s="138">
        <f t="shared" si="87"/>
        <v>0</v>
      </c>
      <c r="Z83" s="66"/>
      <c r="AA83" s="101" t="str">
        <f t="shared" si="88"/>
        <v>❶ meilleure réactivité</v>
      </c>
      <c r="AB83" s="27"/>
      <c r="AC83" s="348"/>
      <c r="AD83" s="138">
        <f t="shared" si="89"/>
        <v>0</v>
      </c>
      <c r="AE83" s="66"/>
      <c r="AF83" s="101" t="str">
        <f t="shared" si="90"/>
        <v>❶ meilleure réactivité</v>
      </c>
      <c r="AG83" s="27"/>
      <c r="AH83" s="348"/>
      <c r="AI83" s="138">
        <f t="shared" si="91"/>
        <v>0</v>
      </c>
      <c r="AJ83" s="66"/>
      <c r="AK83" s="101" t="str">
        <f t="shared" si="92"/>
        <v>❶ meilleure réactivité</v>
      </c>
      <c r="AL83" s="27"/>
      <c r="AM83" s="348"/>
      <c r="AN83" s="138">
        <f t="shared" si="93"/>
        <v>0</v>
      </c>
      <c r="AO83" s="66"/>
      <c r="AP83" s="101" t="str">
        <f t="shared" si="94"/>
        <v>❶ meilleure réactivité</v>
      </c>
      <c r="AQ83" s="27"/>
      <c r="AR83" s="348"/>
      <c r="AS83" s="138">
        <f t="shared" si="95"/>
        <v>0</v>
      </c>
      <c r="AT83" s="66"/>
      <c r="AU83" s="101" t="str">
        <f t="shared" si="96"/>
        <v>❶ meilleure réactivité</v>
      </c>
      <c r="AV83" s="27"/>
      <c r="AW83" s="348"/>
      <c r="AX83" s="138">
        <f t="shared" si="97"/>
        <v>0</v>
      </c>
      <c r="AY83" s="66"/>
      <c r="AZ83" s="101" t="str">
        <f t="shared" si="98"/>
        <v>❶ meilleure réactivité</v>
      </c>
      <c r="BA83" s="27"/>
      <c r="BB83" s="348"/>
      <c r="BC83" s="138">
        <f t="shared" si="99"/>
        <v>0</v>
      </c>
      <c r="BD83" s="66"/>
      <c r="BE83" s="101" t="str">
        <f t="shared" si="100"/>
        <v>❶ meilleure réactivité</v>
      </c>
      <c r="BF83" s="27"/>
      <c r="BG83" s="348"/>
      <c r="BH83" s="138">
        <f t="shared" si="101"/>
        <v>0</v>
      </c>
      <c r="BI83" s="29">
        <v>0</v>
      </c>
      <c r="BJ83" s="29">
        <v>0</v>
      </c>
      <c r="BK83" s="25"/>
      <c r="BL83" s="138">
        <f t="shared" si="102"/>
        <v>0</v>
      </c>
      <c r="BM83" s="139">
        <f t="shared" si="103"/>
        <v>0</v>
      </c>
      <c r="BN83" s="139">
        <f t="shared" si="104"/>
        <v>0</v>
      </c>
      <c r="BO83" s="139">
        <f t="shared" si="105"/>
        <v>0</v>
      </c>
      <c r="BP83" s="139">
        <f t="shared" si="106"/>
        <v>0</v>
      </c>
      <c r="BQ83" s="139">
        <f t="shared" si="107"/>
        <v>0</v>
      </c>
      <c r="BR83" s="139">
        <f t="shared" si="108"/>
        <v>0</v>
      </c>
      <c r="BS83" s="141">
        <f t="shared" si="109"/>
        <v>0</v>
      </c>
      <c r="BT83" s="8"/>
      <c r="BU83" s="85">
        <f>I75</f>
        <v>10</v>
      </c>
      <c r="BV83" s="26">
        <f>BV80</f>
        <v>10</v>
      </c>
      <c r="BW83" s="84">
        <f t="shared" si="110"/>
        <v>0</v>
      </c>
      <c r="BX83" s="84">
        <f t="shared" si="111"/>
        <v>0</v>
      </c>
      <c r="BY83" s="84">
        <f t="shared" si="112"/>
        <v>0</v>
      </c>
      <c r="BZ83" s="84">
        <f t="shared" si="113"/>
        <v>0</v>
      </c>
      <c r="CA83" s="84">
        <f t="shared" si="114"/>
        <v>0</v>
      </c>
      <c r="CB83" s="84">
        <f t="shared" si="115"/>
        <v>0</v>
      </c>
      <c r="CC83" s="84">
        <f t="shared" si="116"/>
        <v>0</v>
      </c>
      <c r="CD83" s="84">
        <f t="shared" si="117"/>
        <v>0</v>
      </c>
      <c r="CE83" s="8"/>
      <c r="CF83" s="22">
        <f t="shared" si="118"/>
        <v>0</v>
      </c>
      <c r="CG83" s="23">
        <f t="shared" si="119"/>
        <v>0</v>
      </c>
      <c r="CH83" s="23">
        <f t="shared" si="120"/>
        <v>0</v>
      </c>
      <c r="CI83" s="23">
        <f t="shared" si="121"/>
        <v>0</v>
      </c>
      <c r="CJ83" s="23">
        <f t="shared" si="122"/>
        <v>0</v>
      </c>
      <c r="CK83" s="23">
        <f t="shared" si="123"/>
        <v>0</v>
      </c>
      <c r="CL83" s="23">
        <f t="shared" si="124"/>
        <v>0</v>
      </c>
      <c r="CM83" s="24">
        <f t="shared" si="125"/>
        <v>0</v>
      </c>
      <c r="CN83" s="25"/>
    </row>
    <row r="84" spans="1:92" s="5" customFormat="1" ht="39.950000000000003" customHeight="1" x14ac:dyDescent="0.35">
      <c r="A84" s="261">
        <f>ROW()</f>
        <v>84</v>
      </c>
      <c r="B84" s="200" t="s">
        <v>61</v>
      </c>
      <c r="C84" s="90" t="s">
        <v>76</v>
      </c>
      <c r="D84" s="78"/>
      <c r="E84" s="74"/>
      <c r="F84" s="21"/>
      <c r="G84" s="19"/>
      <c r="H84" s="19"/>
      <c r="I84" s="19"/>
      <c r="J84" s="19"/>
      <c r="K84" s="19"/>
      <c r="L84" s="19"/>
      <c r="M84" s="138">
        <f t="shared" si="85"/>
        <v>0</v>
      </c>
      <c r="N84" s="139">
        <f t="shared" si="85"/>
        <v>0</v>
      </c>
      <c r="O84" s="139">
        <f t="shared" si="85"/>
        <v>0</v>
      </c>
      <c r="P84" s="139">
        <f t="shared" si="85"/>
        <v>0</v>
      </c>
      <c r="Q84" s="139">
        <f t="shared" si="85"/>
        <v>0</v>
      </c>
      <c r="R84" s="139">
        <f t="shared" si="85"/>
        <v>0</v>
      </c>
      <c r="S84" s="139">
        <f t="shared" si="85"/>
        <v>0</v>
      </c>
      <c r="T84" s="141">
        <f t="shared" si="85"/>
        <v>0</v>
      </c>
      <c r="U84" s="66"/>
      <c r="V84" s="101" t="str">
        <f t="shared" si="86"/>
        <v>❷ meilleure proposition de remplacement  de produit</v>
      </c>
      <c r="W84" s="27"/>
      <c r="X84" s="348"/>
      <c r="Y84" s="138">
        <f t="shared" si="87"/>
        <v>0</v>
      </c>
      <c r="Z84" s="66"/>
      <c r="AA84" s="101" t="str">
        <f t="shared" si="88"/>
        <v>❷ meilleure proposition de remplacement  de produit</v>
      </c>
      <c r="AB84" s="27"/>
      <c r="AC84" s="348"/>
      <c r="AD84" s="138">
        <f t="shared" si="89"/>
        <v>0</v>
      </c>
      <c r="AE84" s="66"/>
      <c r="AF84" s="101" t="str">
        <f t="shared" si="90"/>
        <v>❷ meilleure proposition de remplacement  de produit</v>
      </c>
      <c r="AG84" s="27"/>
      <c r="AH84" s="348"/>
      <c r="AI84" s="138">
        <f t="shared" si="91"/>
        <v>0</v>
      </c>
      <c r="AJ84" s="66"/>
      <c r="AK84" s="101" t="str">
        <f t="shared" si="92"/>
        <v>❷ meilleure proposition de remplacement  de produit</v>
      </c>
      <c r="AL84" s="27"/>
      <c r="AM84" s="348"/>
      <c r="AN84" s="138">
        <f t="shared" si="93"/>
        <v>0</v>
      </c>
      <c r="AO84" s="66"/>
      <c r="AP84" s="101" t="str">
        <f t="shared" si="94"/>
        <v>❷ meilleure proposition de remplacement  de produit</v>
      </c>
      <c r="AQ84" s="27"/>
      <c r="AR84" s="348"/>
      <c r="AS84" s="138">
        <f t="shared" si="95"/>
        <v>0</v>
      </c>
      <c r="AT84" s="66"/>
      <c r="AU84" s="101" t="str">
        <f t="shared" si="96"/>
        <v>❷ meilleure proposition de remplacement  de produit</v>
      </c>
      <c r="AV84" s="27"/>
      <c r="AW84" s="348"/>
      <c r="AX84" s="138">
        <f t="shared" si="97"/>
        <v>0</v>
      </c>
      <c r="AY84" s="66"/>
      <c r="AZ84" s="101" t="str">
        <f t="shared" si="98"/>
        <v>❷ meilleure proposition de remplacement  de produit</v>
      </c>
      <c r="BA84" s="27"/>
      <c r="BB84" s="348"/>
      <c r="BC84" s="138">
        <f t="shared" si="99"/>
        <v>0</v>
      </c>
      <c r="BD84" s="66"/>
      <c r="BE84" s="101" t="str">
        <f t="shared" si="100"/>
        <v>❷ meilleure proposition de remplacement  de produit</v>
      </c>
      <c r="BF84" s="27"/>
      <c r="BG84" s="348"/>
      <c r="BH84" s="138">
        <f t="shared" si="101"/>
        <v>0</v>
      </c>
      <c r="BI84" s="29">
        <v>0</v>
      </c>
      <c r="BJ84" s="29">
        <v>0</v>
      </c>
      <c r="BK84" s="25"/>
      <c r="BL84" s="138">
        <f t="shared" si="102"/>
        <v>0</v>
      </c>
      <c r="BM84" s="139">
        <f t="shared" si="103"/>
        <v>0</v>
      </c>
      <c r="BN84" s="139">
        <f t="shared" si="104"/>
        <v>0</v>
      </c>
      <c r="BO84" s="139">
        <f t="shared" si="105"/>
        <v>0</v>
      </c>
      <c r="BP84" s="139">
        <f t="shared" si="106"/>
        <v>0</v>
      </c>
      <c r="BQ84" s="139">
        <f t="shared" si="107"/>
        <v>0</v>
      </c>
      <c r="BR84" s="139">
        <f t="shared" si="108"/>
        <v>0</v>
      </c>
      <c r="BS84" s="141">
        <f t="shared" si="109"/>
        <v>0</v>
      </c>
      <c r="BT84" s="8"/>
      <c r="BU84" s="85">
        <f>I75</f>
        <v>10</v>
      </c>
      <c r="BV84" s="26">
        <f>BV80</f>
        <v>10</v>
      </c>
      <c r="BW84" s="84">
        <f t="shared" si="110"/>
        <v>0</v>
      </c>
      <c r="BX84" s="84">
        <f t="shared" si="111"/>
        <v>0</v>
      </c>
      <c r="BY84" s="84">
        <f t="shared" si="112"/>
        <v>0</v>
      </c>
      <c r="BZ84" s="84">
        <f t="shared" si="113"/>
        <v>0</v>
      </c>
      <c r="CA84" s="84">
        <f t="shared" si="114"/>
        <v>0</v>
      </c>
      <c r="CB84" s="84">
        <f t="shared" si="115"/>
        <v>0</v>
      </c>
      <c r="CC84" s="84">
        <f t="shared" si="116"/>
        <v>0</v>
      </c>
      <c r="CD84" s="84">
        <f t="shared" si="117"/>
        <v>0</v>
      </c>
      <c r="CE84" s="8"/>
      <c r="CF84" s="22">
        <f t="shared" si="118"/>
        <v>0</v>
      </c>
      <c r="CG84" s="23">
        <f t="shared" si="119"/>
        <v>0</v>
      </c>
      <c r="CH84" s="23">
        <f t="shared" si="120"/>
        <v>0</v>
      </c>
      <c r="CI84" s="23">
        <f t="shared" si="121"/>
        <v>0</v>
      </c>
      <c r="CJ84" s="23">
        <f t="shared" si="122"/>
        <v>0</v>
      </c>
      <c r="CK84" s="23">
        <f t="shared" si="123"/>
        <v>0</v>
      </c>
      <c r="CL84" s="23">
        <f t="shared" si="124"/>
        <v>0</v>
      </c>
      <c r="CM84" s="24">
        <f t="shared" si="125"/>
        <v>0</v>
      </c>
      <c r="CN84" s="25"/>
    </row>
    <row r="85" spans="1:92" s="5" customFormat="1" ht="39.950000000000003" customHeight="1" x14ac:dyDescent="0.35">
      <c r="A85" s="261">
        <f>ROW()</f>
        <v>85</v>
      </c>
      <c r="B85" s="200" t="s">
        <v>61</v>
      </c>
      <c r="C85" s="87"/>
      <c r="D85" s="78" t="s">
        <v>112</v>
      </c>
      <c r="E85" s="74"/>
      <c r="F85" s="21"/>
      <c r="G85" s="19"/>
      <c r="H85" s="19"/>
      <c r="I85" s="19"/>
      <c r="J85" s="19"/>
      <c r="K85" s="19"/>
      <c r="L85" s="19"/>
      <c r="M85" s="138">
        <f t="shared" si="85"/>
        <v>0</v>
      </c>
      <c r="N85" s="139">
        <f t="shared" si="85"/>
        <v>0</v>
      </c>
      <c r="O85" s="139">
        <f t="shared" si="85"/>
        <v>0</v>
      </c>
      <c r="P85" s="139">
        <f t="shared" si="85"/>
        <v>0</v>
      </c>
      <c r="Q85" s="139">
        <f t="shared" si="85"/>
        <v>0</v>
      </c>
      <c r="R85" s="139">
        <f t="shared" si="85"/>
        <v>0</v>
      </c>
      <c r="S85" s="139">
        <f t="shared" si="85"/>
        <v>0</v>
      </c>
      <c r="T85" s="141">
        <f t="shared" si="85"/>
        <v>0</v>
      </c>
      <c r="U85" s="66"/>
      <c r="V85" s="101">
        <f t="shared" si="86"/>
        <v>0</v>
      </c>
      <c r="W85" s="27"/>
      <c r="X85" s="348"/>
      <c r="Y85" s="138">
        <f t="shared" si="87"/>
        <v>0</v>
      </c>
      <c r="Z85" s="66"/>
      <c r="AA85" s="101">
        <f t="shared" si="88"/>
        <v>0</v>
      </c>
      <c r="AB85" s="27"/>
      <c r="AC85" s="348"/>
      <c r="AD85" s="138">
        <f t="shared" si="89"/>
        <v>0</v>
      </c>
      <c r="AE85" s="66"/>
      <c r="AF85" s="101">
        <f t="shared" si="90"/>
        <v>0</v>
      </c>
      <c r="AG85" s="27"/>
      <c r="AH85" s="348"/>
      <c r="AI85" s="138">
        <f t="shared" si="91"/>
        <v>0</v>
      </c>
      <c r="AJ85" s="66"/>
      <c r="AK85" s="101">
        <f t="shared" si="92"/>
        <v>0</v>
      </c>
      <c r="AL85" s="27"/>
      <c r="AM85" s="348"/>
      <c r="AN85" s="138">
        <f t="shared" si="93"/>
        <v>0</v>
      </c>
      <c r="AO85" s="66"/>
      <c r="AP85" s="101">
        <f t="shared" si="94"/>
        <v>0</v>
      </c>
      <c r="AQ85" s="27"/>
      <c r="AR85" s="348"/>
      <c r="AS85" s="138">
        <f t="shared" si="95"/>
        <v>0</v>
      </c>
      <c r="AT85" s="66"/>
      <c r="AU85" s="101">
        <f t="shared" si="96"/>
        <v>0</v>
      </c>
      <c r="AV85" s="27"/>
      <c r="AW85" s="348"/>
      <c r="AX85" s="138">
        <f t="shared" si="97"/>
        <v>0</v>
      </c>
      <c r="AY85" s="66"/>
      <c r="AZ85" s="101">
        <f t="shared" si="98"/>
        <v>0</v>
      </c>
      <c r="BA85" s="27"/>
      <c r="BB85" s="348"/>
      <c r="BC85" s="138">
        <f t="shared" si="99"/>
        <v>0</v>
      </c>
      <c r="BD85" s="66"/>
      <c r="BE85" s="101">
        <f t="shared" si="100"/>
        <v>0</v>
      </c>
      <c r="BF85" s="27"/>
      <c r="BG85" s="348"/>
      <c r="BH85" s="138">
        <f t="shared" si="101"/>
        <v>0</v>
      </c>
      <c r="BI85" s="29">
        <v>0</v>
      </c>
      <c r="BJ85" s="29">
        <v>0</v>
      </c>
      <c r="BK85" s="25"/>
      <c r="BL85" s="138">
        <f t="shared" si="102"/>
        <v>0</v>
      </c>
      <c r="BM85" s="139">
        <f t="shared" si="103"/>
        <v>0</v>
      </c>
      <c r="BN85" s="139">
        <f t="shared" si="104"/>
        <v>0</v>
      </c>
      <c r="BO85" s="139">
        <f t="shared" si="105"/>
        <v>0</v>
      </c>
      <c r="BP85" s="139">
        <f t="shared" si="106"/>
        <v>0</v>
      </c>
      <c r="BQ85" s="139">
        <f t="shared" si="107"/>
        <v>0</v>
      </c>
      <c r="BR85" s="139">
        <f t="shared" si="108"/>
        <v>0</v>
      </c>
      <c r="BS85" s="141">
        <f t="shared" si="109"/>
        <v>0</v>
      </c>
      <c r="BT85" s="8"/>
      <c r="BU85" s="85">
        <f>I75</f>
        <v>10</v>
      </c>
      <c r="BV85" s="26">
        <f>BV80</f>
        <v>10</v>
      </c>
      <c r="BW85" s="84">
        <f t="shared" si="110"/>
        <v>0</v>
      </c>
      <c r="BX85" s="84">
        <f t="shared" si="111"/>
        <v>0</v>
      </c>
      <c r="BY85" s="84">
        <f t="shared" si="112"/>
        <v>0</v>
      </c>
      <c r="BZ85" s="84">
        <f t="shared" si="113"/>
        <v>0</v>
      </c>
      <c r="CA85" s="84">
        <f t="shared" si="114"/>
        <v>0</v>
      </c>
      <c r="CB85" s="84">
        <f t="shared" si="115"/>
        <v>0</v>
      </c>
      <c r="CC85" s="84">
        <f t="shared" si="116"/>
        <v>0</v>
      </c>
      <c r="CD85" s="84">
        <f t="shared" si="117"/>
        <v>0</v>
      </c>
      <c r="CE85" s="8"/>
      <c r="CF85" s="22">
        <f t="shared" si="118"/>
        <v>0</v>
      </c>
      <c r="CG85" s="23">
        <f t="shared" si="119"/>
        <v>0</v>
      </c>
      <c r="CH85" s="23">
        <f t="shared" si="120"/>
        <v>0</v>
      </c>
      <c r="CI85" s="23">
        <f t="shared" si="121"/>
        <v>0</v>
      </c>
      <c r="CJ85" s="23">
        <f t="shared" si="122"/>
        <v>0</v>
      </c>
      <c r="CK85" s="23">
        <f t="shared" si="123"/>
        <v>0</v>
      </c>
      <c r="CL85" s="23">
        <f t="shared" si="124"/>
        <v>0</v>
      </c>
      <c r="CM85" s="24">
        <f t="shared" si="125"/>
        <v>0</v>
      </c>
      <c r="CN85" s="25"/>
    </row>
    <row r="86" spans="1:92" s="5" customFormat="1" ht="39.950000000000003" customHeight="1" x14ac:dyDescent="0.35">
      <c r="A86" s="261">
        <f>ROW()</f>
        <v>86</v>
      </c>
      <c r="B86" s="200" t="s">
        <v>61</v>
      </c>
      <c r="C86" s="87"/>
      <c r="D86" s="10"/>
      <c r="E86" s="74"/>
      <c r="F86" s="21"/>
      <c r="G86" s="19"/>
      <c r="H86" s="19"/>
      <c r="I86" s="19"/>
      <c r="J86" s="19"/>
      <c r="K86" s="19"/>
      <c r="L86" s="19"/>
      <c r="M86" s="138">
        <f t="shared" si="85"/>
        <v>0</v>
      </c>
      <c r="N86" s="139">
        <f t="shared" si="85"/>
        <v>0</v>
      </c>
      <c r="O86" s="139">
        <f t="shared" si="85"/>
        <v>0</v>
      </c>
      <c r="P86" s="139">
        <f t="shared" si="85"/>
        <v>0</v>
      </c>
      <c r="Q86" s="139">
        <f t="shared" si="85"/>
        <v>0</v>
      </c>
      <c r="R86" s="139">
        <f t="shared" si="85"/>
        <v>0</v>
      </c>
      <c r="S86" s="139">
        <f t="shared" si="85"/>
        <v>0</v>
      </c>
      <c r="T86" s="141">
        <f t="shared" si="85"/>
        <v>0</v>
      </c>
      <c r="U86" s="66"/>
      <c r="V86" s="101">
        <f t="shared" si="86"/>
        <v>0</v>
      </c>
      <c r="W86" s="27"/>
      <c r="X86" s="348"/>
      <c r="Y86" s="138">
        <f t="shared" si="87"/>
        <v>0</v>
      </c>
      <c r="Z86" s="66"/>
      <c r="AA86" s="101">
        <f t="shared" si="88"/>
        <v>0</v>
      </c>
      <c r="AB86" s="27"/>
      <c r="AC86" s="348"/>
      <c r="AD86" s="138">
        <f t="shared" si="89"/>
        <v>0</v>
      </c>
      <c r="AE86" s="66"/>
      <c r="AF86" s="101">
        <f t="shared" si="90"/>
        <v>0</v>
      </c>
      <c r="AG86" s="27"/>
      <c r="AH86" s="348"/>
      <c r="AI86" s="138">
        <f t="shared" si="91"/>
        <v>0</v>
      </c>
      <c r="AJ86" s="66"/>
      <c r="AK86" s="101">
        <f t="shared" si="92"/>
        <v>0</v>
      </c>
      <c r="AL86" s="27"/>
      <c r="AM86" s="348"/>
      <c r="AN86" s="138">
        <f t="shared" si="93"/>
        <v>0</v>
      </c>
      <c r="AO86" s="66"/>
      <c r="AP86" s="101">
        <f t="shared" si="94"/>
        <v>0</v>
      </c>
      <c r="AQ86" s="27"/>
      <c r="AR86" s="348"/>
      <c r="AS86" s="138">
        <f t="shared" si="95"/>
        <v>0</v>
      </c>
      <c r="AT86" s="66"/>
      <c r="AU86" s="101">
        <f t="shared" si="96"/>
        <v>0</v>
      </c>
      <c r="AV86" s="27"/>
      <c r="AW86" s="348"/>
      <c r="AX86" s="138">
        <f t="shared" si="97"/>
        <v>0</v>
      </c>
      <c r="AY86" s="66"/>
      <c r="AZ86" s="101">
        <f t="shared" si="98"/>
        <v>0</v>
      </c>
      <c r="BA86" s="27"/>
      <c r="BB86" s="348"/>
      <c r="BC86" s="138">
        <f t="shared" si="99"/>
        <v>0</v>
      </c>
      <c r="BD86" s="66"/>
      <c r="BE86" s="101">
        <f t="shared" si="100"/>
        <v>0</v>
      </c>
      <c r="BF86" s="27"/>
      <c r="BG86" s="348"/>
      <c r="BH86" s="138">
        <f t="shared" si="101"/>
        <v>0</v>
      </c>
      <c r="BI86" s="29">
        <v>0</v>
      </c>
      <c r="BJ86" s="29">
        <v>0</v>
      </c>
      <c r="BK86" s="25"/>
      <c r="BL86" s="138">
        <f t="shared" si="102"/>
        <v>0</v>
      </c>
      <c r="BM86" s="139">
        <f t="shared" si="103"/>
        <v>0</v>
      </c>
      <c r="BN86" s="139">
        <f t="shared" si="104"/>
        <v>0</v>
      </c>
      <c r="BO86" s="139">
        <f t="shared" si="105"/>
        <v>0</v>
      </c>
      <c r="BP86" s="139">
        <f t="shared" si="106"/>
        <v>0</v>
      </c>
      <c r="BQ86" s="139">
        <f t="shared" si="107"/>
        <v>0</v>
      </c>
      <c r="BR86" s="139">
        <f t="shared" si="108"/>
        <v>0</v>
      </c>
      <c r="BS86" s="141">
        <f t="shared" si="109"/>
        <v>0</v>
      </c>
      <c r="BT86" s="8"/>
      <c r="BU86" s="85">
        <f>I75</f>
        <v>10</v>
      </c>
      <c r="BV86" s="26">
        <f>BV80</f>
        <v>10</v>
      </c>
      <c r="BW86" s="84">
        <f t="shared" si="110"/>
        <v>0</v>
      </c>
      <c r="BX86" s="84">
        <f t="shared" si="111"/>
        <v>0</v>
      </c>
      <c r="BY86" s="84">
        <f t="shared" si="112"/>
        <v>0</v>
      </c>
      <c r="BZ86" s="84">
        <f t="shared" si="113"/>
        <v>0</v>
      </c>
      <c r="CA86" s="84">
        <f t="shared" si="114"/>
        <v>0</v>
      </c>
      <c r="CB86" s="84">
        <f t="shared" si="115"/>
        <v>0</v>
      </c>
      <c r="CC86" s="84">
        <f t="shared" si="116"/>
        <v>0</v>
      </c>
      <c r="CD86" s="84">
        <f t="shared" si="117"/>
        <v>0</v>
      </c>
      <c r="CE86" s="8"/>
      <c r="CF86" s="22">
        <f t="shared" si="118"/>
        <v>0</v>
      </c>
      <c r="CG86" s="23">
        <f t="shared" si="119"/>
        <v>0</v>
      </c>
      <c r="CH86" s="23">
        <f t="shared" si="120"/>
        <v>0</v>
      </c>
      <c r="CI86" s="23">
        <f t="shared" si="121"/>
        <v>0</v>
      </c>
      <c r="CJ86" s="23">
        <f t="shared" si="122"/>
        <v>0</v>
      </c>
      <c r="CK86" s="23">
        <f t="shared" si="123"/>
        <v>0</v>
      </c>
      <c r="CL86" s="23">
        <f t="shared" si="124"/>
        <v>0</v>
      </c>
      <c r="CM86" s="24">
        <f t="shared" si="125"/>
        <v>0</v>
      </c>
      <c r="CN86" s="25"/>
    </row>
    <row r="87" spans="1:92" s="5" customFormat="1" ht="39.950000000000003" customHeight="1" x14ac:dyDescent="0.35">
      <c r="A87" s="261">
        <f>ROW()</f>
        <v>87</v>
      </c>
      <c r="B87" s="200" t="s">
        <v>61</v>
      </c>
      <c r="C87" s="87"/>
      <c r="D87" s="10"/>
      <c r="E87" s="74"/>
      <c r="F87" s="21"/>
      <c r="G87" s="19"/>
      <c r="H87" s="19"/>
      <c r="I87" s="19"/>
      <c r="J87" s="19"/>
      <c r="K87" s="19"/>
      <c r="L87" s="19"/>
      <c r="M87" s="138">
        <f t="shared" si="85"/>
        <v>0</v>
      </c>
      <c r="N87" s="139">
        <f t="shared" si="85"/>
        <v>0</v>
      </c>
      <c r="O87" s="139">
        <f t="shared" si="85"/>
        <v>0</v>
      </c>
      <c r="P87" s="139">
        <f t="shared" si="85"/>
        <v>0</v>
      </c>
      <c r="Q87" s="139">
        <f t="shared" si="85"/>
        <v>0</v>
      </c>
      <c r="R87" s="139">
        <f t="shared" si="85"/>
        <v>0</v>
      </c>
      <c r="S87" s="139">
        <f t="shared" si="85"/>
        <v>0</v>
      </c>
      <c r="T87" s="141">
        <f t="shared" si="85"/>
        <v>0</v>
      </c>
      <c r="U87" s="66"/>
      <c r="V87" s="101">
        <f t="shared" si="86"/>
        <v>0</v>
      </c>
      <c r="W87" s="27"/>
      <c r="X87" s="348"/>
      <c r="Y87" s="138">
        <f t="shared" si="87"/>
        <v>0</v>
      </c>
      <c r="Z87" s="66"/>
      <c r="AA87" s="101">
        <f t="shared" si="88"/>
        <v>0</v>
      </c>
      <c r="AB87" s="27"/>
      <c r="AC87" s="348"/>
      <c r="AD87" s="138">
        <f t="shared" si="89"/>
        <v>0</v>
      </c>
      <c r="AE87" s="66"/>
      <c r="AF87" s="101">
        <f t="shared" si="90"/>
        <v>0</v>
      </c>
      <c r="AG87" s="27"/>
      <c r="AH87" s="348"/>
      <c r="AI87" s="138">
        <f t="shared" si="91"/>
        <v>0</v>
      </c>
      <c r="AJ87" s="66"/>
      <c r="AK87" s="101">
        <f t="shared" si="92"/>
        <v>0</v>
      </c>
      <c r="AL87" s="27"/>
      <c r="AM87" s="348"/>
      <c r="AN87" s="138">
        <f t="shared" si="93"/>
        <v>0</v>
      </c>
      <c r="AO87" s="66"/>
      <c r="AP87" s="101">
        <f t="shared" si="94"/>
        <v>0</v>
      </c>
      <c r="AQ87" s="27"/>
      <c r="AR87" s="348"/>
      <c r="AS87" s="138">
        <f t="shared" si="95"/>
        <v>0</v>
      </c>
      <c r="AT87" s="66"/>
      <c r="AU87" s="101">
        <f t="shared" si="96"/>
        <v>0</v>
      </c>
      <c r="AV87" s="27"/>
      <c r="AW87" s="348"/>
      <c r="AX87" s="138">
        <f t="shared" si="97"/>
        <v>0</v>
      </c>
      <c r="AY87" s="66"/>
      <c r="AZ87" s="101">
        <f t="shared" si="98"/>
        <v>0</v>
      </c>
      <c r="BA87" s="27"/>
      <c r="BB87" s="348"/>
      <c r="BC87" s="138">
        <f t="shared" si="99"/>
        <v>0</v>
      </c>
      <c r="BD87" s="66"/>
      <c r="BE87" s="101">
        <f t="shared" si="100"/>
        <v>0</v>
      </c>
      <c r="BF87" s="27"/>
      <c r="BG87" s="348"/>
      <c r="BH87" s="138">
        <f t="shared" si="101"/>
        <v>0</v>
      </c>
      <c r="BI87" s="29">
        <v>0</v>
      </c>
      <c r="BJ87" s="29">
        <v>0</v>
      </c>
      <c r="BK87" s="25"/>
      <c r="BL87" s="138">
        <f t="shared" si="102"/>
        <v>0</v>
      </c>
      <c r="BM87" s="139">
        <f t="shared" si="103"/>
        <v>0</v>
      </c>
      <c r="BN87" s="139">
        <f t="shared" si="104"/>
        <v>0</v>
      </c>
      <c r="BO87" s="139">
        <f t="shared" si="105"/>
        <v>0</v>
      </c>
      <c r="BP87" s="139">
        <f t="shared" si="106"/>
        <v>0</v>
      </c>
      <c r="BQ87" s="139">
        <f t="shared" si="107"/>
        <v>0</v>
      </c>
      <c r="BR87" s="139">
        <f t="shared" si="108"/>
        <v>0</v>
      </c>
      <c r="BS87" s="141">
        <f t="shared" si="109"/>
        <v>0</v>
      </c>
      <c r="BT87" s="8"/>
      <c r="BU87" s="85">
        <f>I75</f>
        <v>10</v>
      </c>
      <c r="BV87" s="26">
        <f>BV80</f>
        <v>10</v>
      </c>
      <c r="BW87" s="84">
        <f t="shared" si="110"/>
        <v>0</v>
      </c>
      <c r="BX87" s="84">
        <f t="shared" si="111"/>
        <v>0</v>
      </c>
      <c r="BY87" s="84">
        <f t="shared" si="112"/>
        <v>0</v>
      </c>
      <c r="BZ87" s="84">
        <f t="shared" si="113"/>
        <v>0</v>
      </c>
      <c r="CA87" s="84">
        <f t="shared" si="114"/>
        <v>0</v>
      </c>
      <c r="CB87" s="84">
        <f t="shared" si="115"/>
        <v>0</v>
      </c>
      <c r="CC87" s="84">
        <f t="shared" si="116"/>
        <v>0</v>
      </c>
      <c r="CD87" s="84">
        <f t="shared" si="117"/>
        <v>0</v>
      </c>
      <c r="CE87" s="8"/>
      <c r="CF87" s="22">
        <f t="shared" si="118"/>
        <v>0</v>
      </c>
      <c r="CG87" s="23">
        <f t="shared" si="119"/>
        <v>0</v>
      </c>
      <c r="CH87" s="23">
        <f t="shared" si="120"/>
        <v>0</v>
      </c>
      <c r="CI87" s="23">
        <f t="shared" si="121"/>
        <v>0</v>
      </c>
      <c r="CJ87" s="23">
        <f t="shared" si="122"/>
        <v>0</v>
      </c>
      <c r="CK87" s="23">
        <f t="shared" si="123"/>
        <v>0</v>
      </c>
      <c r="CL87" s="23">
        <f t="shared" si="124"/>
        <v>0</v>
      </c>
      <c r="CM87" s="24">
        <f t="shared" si="125"/>
        <v>0</v>
      </c>
      <c r="CN87" s="25"/>
    </row>
    <row r="88" spans="1:92" s="5" customFormat="1" ht="39.950000000000003" customHeight="1" x14ac:dyDescent="0.35">
      <c r="A88" s="261">
        <f>ROW()</f>
        <v>88</v>
      </c>
      <c r="B88" s="200" t="s">
        <v>61</v>
      </c>
      <c r="C88" s="87"/>
      <c r="D88" s="10"/>
      <c r="E88" s="74"/>
      <c r="F88" s="21"/>
      <c r="G88" s="19"/>
      <c r="H88" s="19"/>
      <c r="I88" s="19"/>
      <c r="J88" s="19"/>
      <c r="K88" s="19"/>
      <c r="L88" s="19"/>
      <c r="M88" s="138">
        <f t="shared" si="85"/>
        <v>0</v>
      </c>
      <c r="N88" s="139">
        <f t="shared" si="85"/>
        <v>0</v>
      </c>
      <c r="O88" s="139">
        <f t="shared" si="85"/>
        <v>0</v>
      </c>
      <c r="P88" s="139">
        <f t="shared" si="85"/>
        <v>0</v>
      </c>
      <c r="Q88" s="139">
        <f t="shared" si="85"/>
        <v>0</v>
      </c>
      <c r="R88" s="139">
        <f t="shared" si="85"/>
        <v>0</v>
      </c>
      <c r="S88" s="139">
        <f t="shared" si="85"/>
        <v>0</v>
      </c>
      <c r="T88" s="141">
        <f t="shared" si="85"/>
        <v>0</v>
      </c>
      <c r="U88" s="66"/>
      <c r="V88" s="101">
        <f t="shared" si="86"/>
        <v>0</v>
      </c>
      <c r="W88" s="27"/>
      <c r="X88" s="348"/>
      <c r="Y88" s="138">
        <f t="shared" si="87"/>
        <v>0</v>
      </c>
      <c r="Z88" s="66"/>
      <c r="AA88" s="101">
        <f t="shared" si="88"/>
        <v>0</v>
      </c>
      <c r="AB88" s="27"/>
      <c r="AC88" s="348"/>
      <c r="AD88" s="138">
        <f t="shared" si="89"/>
        <v>0</v>
      </c>
      <c r="AE88" s="66"/>
      <c r="AF88" s="101">
        <f t="shared" si="90"/>
        <v>0</v>
      </c>
      <c r="AG88" s="27"/>
      <c r="AH88" s="348"/>
      <c r="AI88" s="138">
        <f t="shared" si="91"/>
        <v>0</v>
      </c>
      <c r="AJ88" s="66"/>
      <c r="AK88" s="101">
        <f t="shared" si="92"/>
        <v>0</v>
      </c>
      <c r="AL88" s="27"/>
      <c r="AM88" s="348"/>
      <c r="AN88" s="138">
        <f t="shared" si="93"/>
        <v>0</v>
      </c>
      <c r="AO88" s="66"/>
      <c r="AP88" s="101">
        <f t="shared" si="94"/>
        <v>0</v>
      </c>
      <c r="AQ88" s="27"/>
      <c r="AR88" s="348"/>
      <c r="AS88" s="138">
        <f t="shared" si="95"/>
        <v>0</v>
      </c>
      <c r="AT88" s="66"/>
      <c r="AU88" s="101">
        <f t="shared" si="96"/>
        <v>0</v>
      </c>
      <c r="AV88" s="27"/>
      <c r="AW88" s="348"/>
      <c r="AX88" s="138">
        <f t="shared" si="97"/>
        <v>0</v>
      </c>
      <c r="AY88" s="66"/>
      <c r="AZ88" s="101">
        <f t="shared" si="98"/>
        <v>0</v>
      </c>
      <c r="BA88" s="27"/>
      <c r="BB88" s="348"/>
      <c r="BC88" s="138">
        <f t="shared" si="99"/>
        <v>0</v>
      </c>
      <c r="BD88" s="66"/>
      <c r="BE88" s="101">
        <f t="shared" si="100"/>
        <v>0</v>
      </c>
      <c r="BF88" s="27"/>
      <c r="BG88" s="348"/>
      <c r="BH88" s="138">
        <f t="shared" si="101"/>
        <v>0</v>
      </c>
      <c r="BI88" s="29">
        <v>0</v>
      </c>
      <c r="BJ88" s="29">
        <v>0</v>
      </c>
      <c r="BK88" s="25"/>
      <c r="BL88" s="138">
        <f t="shared" si="102"/>
        <v>0</v>
      </c>
      <c r="BM88" s="139">
        <f t="shared" si="103"/>
        <v>0</v>
      </c>
      <c r="BN88" s="139">
        <f t="shared" si="104"/>
        <v>0</v>
      </c>
      <c r="BO88" s="139">
        <f t="shared" si="105"/>
        <v>0</v>
      </c>
      <c r="BP88" s="139">
        <f t="shared" si="106"/>
        <v>0</v>
      </c>
      <c r="BQ88" s="139">
        <f t="shared" si="107"/>
        <v>0</v>
      </c>
      <c r="BR88" s="139">
        <f t="shared" si="108"/>
        <v>0</v>
      </c>
      <c r="BS88" s="141">
        <f t="shared" si="109"/>
        <v>0</v>
      </c>
      <c r="BT88" s="8"/>
      <c r="BU88" s="85">
        <f>I75</f>
        <v>10</v>
      </c>
      <c r="BV88" s="26">
        <f>BV80</f>
        <v>10</v>
      </c>
      <c r="BW88" s="84">
        <f t="shared" si="110"/>
        <v>0</v>
      </c>
      <c r="BX88" s="84">
        <f t="shared" si="111"/>
        <v>0</v>
      </c>
      <c r="BY88" s="84">
        <f t="shared" si="112"/>
        <v>0</v>
      </c>
      <c r="BZ88" s="84">
        <f t="shared" si="113"/>
        <v>0</v>
      </c>
      <c r="CA88" s="84">
        <f t="shared" si="114"/>
        <v>0</v>
      </c>
      <c r="CB88" s="84">
        <f t="shared" si="115"/>
        <v>0</v>
      </c>
      <c r="CC88" s="84">
        <f t="shared" si="116"/>
        <v>0</v>
      </c>
      <c r="CD88" s="84">
        <f t="shared" si="117"/>
        <v>0</v>
      </c>
      <c r="CE88" s="8"/>
      <c r="CF88" s="22">
        <f t="shared" si="118"/>
        <v>0</v>
      </c>
      <c r="CG88" s="23">
        <f t="shared" si="119"/>
        <v>0</v>
      </c>
      <c r="CH88" s="23">
        <f t="shared" si="120"/>
        <v>0</v>
      </c>
      <c r="CI88" s="23">
        <f t="shared" si="121"/>
        <v>0</v>
      </c>
      <c r="CJ88" s="23">
        <f t="shared" si="122"/>
        <v>0</v>
      </c>
      <c r="CK88" s="23">
        <f t="shared" si="123"/>
        <v>0</v>
      </c>
      <c r="CL88" s="23">
        <f t="shared" si="124"/>
        <v>0</v>
      </c>
      <c r="CM88" s="24">
        <f t="shared" si="125"/>
        <v>0</v>
      </c>
      <c r="CN88" s="25"/>
    </row>
    <row r="89" spans="1:92" s="5" customFormat="1" ht="39.950000000000003" customHeight="1" x14ac:dyDescent="0.35">
      <c r="A89" s="261">
        <f>ROW()</f>
        <v>89</v>
      </c>
      <c r="B89" s="200" t="s">
        <v>61</v>
      </c>
      <c r="C89" s="87"/>
      <c r="D89" s="10"/>
      <c r="E89" s="74"/>
      <c r="F89" s="21"/>
      <c r="G89" s="19"/>
      <c r="H89" s="19"/>
      <c r="I89" s="19"/>
      <c r="J89" s="19"/>
      <c r="K89" s="19"/>
      <c r="L89" s="19"/>
      <c r="M89" s="138">
        <f t="shared" si="85"/>
        <v>0</v>
      </c>
      <c r="N89" s="139">
        <f t="shared" si="85"/>
        <v>0</v>
      </c>
      <c r="O89" s="139">
        <f t="shared" si="85"/>
        <v>0</v>
      </c>
      <c r="P89" s="139">
        <f t="shared" si="85"/>
        <v>0</v>
      </c>
      <c r="Q89" s="139">
        <f t="shared" si="85"/>
        <v>0</v>
      </c>
      <c r="R89" s="139">
        <f t="shared" si="85"/>
        <v>0</v>
      </c>
      <c r="S89" s="139">
        <f t="shared" si="85"/>
        <v>0</v>
      </c>
      <c r="T89" s="141">
        <f t="shared" si="85"/>
        <v>0</v>
      </c>
      <c r="U89" s="66"/>
      <c r="V89" s="101">
        <f t="shared" si="86"/>
        <v>0</v>
      </c>
      <c r="W89" s="27"/>
      <c r="X89" s="348"/>
      <c r="Y89" s="138">
        <f t="shared" si="87"/>
        <v>0</v>
      </c>
      <c r="Z89" s="66"/>
      <c r="AA89" s="101">
        <f t="shared" si="88"/>
        <v>0</v>
      </c>
      <c r="AB89" s="27"/>
      <c r="AC89" s="348"/>
      <c r="AD89" s="138">
        <f t="shared" si="89"/>
        <v>0</v>
      </c>
      <c r="AE89" s="66"/>
      <c r="AF89" s="101">
        <f t="shared" si="90"/>
        <v>0</v>
      </c>
      <c r="AG89" s="27"/>
      <c r="AH89" s="348"/>
      <c r="AI89" s="138">
        <f t="shared" si="91"/>
        <v>0</v>
      </c>
      <c r="AJ89" s="66"/>
      <c r="AK89" s="101">
        <f t="shared" si="92"/>
        <v>0</v>
      </c>
      <c r="AL89" s="27"/>
      <c r="AM89" s="348"/>
      <c r="AN89" s="138">
        <f t="shared" si="93"/>
        <v>0</v>
      </c>
      <c r="AO89" s="66"/>
      <c r="AP89" s="101">
        <f t="shared" si="94"/>
        <v>0</v>
      </c>
      <c r="AQ89" s="27"/>
      <c r="AR89" s="348"/>
      <c r="AS89" s="138">
        <f t="shared" si="95"/>
        <v>0</v>
      </c>
      <c r="AT89" s="66"/>
      <c r="AU89" s="101">
        <f t="shared" si="96"/>
        <v>0</v>
      </c>
      <c r="AV89" s="27"/>
      <c r="AW89" s="348"/>
      <c r="AX89" s="138">
        <f t="shared" si="97"/>
        <v>0</v>
      </c>
      <c r="AY89" s="66"/>
      <c r="AZ89" s="101">
        <f t="shared" si="98"/>
        <v>0</v>
      </c>
      <c r="BA89" s="27"/>
      <c r="BB89" s="348"/>
      <c r="BC89" s="138">
        <f t="shared" si="99"/>
        <v>0</v>
      </c>
      <c r="BD89" s="66"/>
      <c r="BE89" s="101">
        <f t="shared" si="100"/>
        <v>0</v>
      </c>
      <c r="BF89" s="27"/>
      <c r="BG89" s="348"/>
      <c r="BH89" s="138">
        <f t="shared" si="101"/>
        <v>0</v>
      </c>
      <c r="BI89" s="29">
        <v>0</v>
      </c>
      <c r="BJ89" s="29">
        <v>0</v>
      </c>
      <c r="BK89" s="25"/>
      <c r="BL89" s="138">
        <f t="shared" si="102"/>
        <v>0</v>
      </c>
      <c r="BM89" s="139">
        <f t="shared" si="103"/>
        <v>0</v>
      </c>
      <c r="BN89" s="139">
        <f t="shared" si="104"/>
        <v>0</v>
      </c>
      <c r="BO89" s="139">
        <f t="shared" si="105"/>
        <v>0</v>
      </c>
      <c r="BP89" s="139">
        <f t="shared" si="106"/>
        <v>0</v>
      </c>
      <c r="BQ89" s="139">
        <f t="shared" si="107"/>
        <v>0</v>
      </c>
      <c r="BR89" s="139">
        <f t="shared" si="108"/>
        <v>0</v>
      </c>
      <c r="BS89" s="141">
        <f t="shared" si="109"/>
        <v>0</v>
      </c>
      <c r="BT89" s="8"/>
      <c r="BU89" s="85">
        <f>I75</f>
        <v>10</v>
      </c>
      <c r="BV89" s="26">
        <f>BV80</f>
        <v>10</v>
      </c>
      <c r="BW89" s="84">
        <f t="shared" si="110"/>
        <v>0</v>
      </c>
      <c r="BX89" s="84">
        <f t="shared" si="111"/>
        <v>0</v>
      </c>
      <c r="BY89" s="84">
        <f t="shared" si="112"/>
        <v>0</v>
      </c>
      <c r="BZ89" s="84">
        <f t="shared" si="113"/>
        <v>0</v>
      </c>
      <c r="CA89" s="84">
        <f t="shared" si="114"/>
        <v>0</v>
      </c>
      <c r="CB89" s="84">
        <f t="shared" si="115"/>
        <v>0</v>
      </c>
      <c r="CC89" s="84">
        <f t="shared" si="116"/>
        <v>0</v>
      </c>
      <c r="CD89" s="84">
        <f t="shared" si="117"/>
        <v>0</v>
      </c>
      <c r="CE89" s="8"/>
      <c r="CF89" s="22">
        <f t="shared" si="118"/>
        <v>0</v>
      </c>
      <c r="CG89" s="23">
        <f t="shared" si="119"/>
        <v>0</v>
      </c>
      <c r="CH89" s="23">
        <f t="shared" si="120"/>
        <v>0</v>
      </c>
      <c r="CI89" s="23">
        <f t="shared" si="121"/>
        <v>0</v>
      </c>
      <c r="CJ89" s="23">
        <f t="shared" si="122"/>
        <v>0</v>
      </c>
      <c r="CK89" s="23">
        <f t="shared" si="123"/>
        <v>0</v>
      </c>
      <c r="CL89" s="23">
        <f t="shared" si="124"/>
        <v>0</v>
      </c>
      <c r="CM89" s="24">
        <f t="shared" si="125"/>
        <v>0</v>
      </c>
      <c r="CN89" s="25"/>
    </row>
    <row r="90" spans="1:92" s="5" customFormat="1" ht="39.950000000000003" customHeight="1" x14ac:dyDescent="0.35">
      <c r="A90" s="261">
        <f>ROW()</f>
        <v>90</v>
      </c>
      <c r="B90" s="200" t="s">
        <v>61</v>
      </c>
      <c r="C90" s="87"/>
      <c r="D90" s="10"/>
      <c r="E90" s="74"/>
      <c r="F90" s="21"/>
      <c r="G90" s="19"/>
      <c r="H90" s="19"/>
      <c r="I90" s="19"/>
      <c r="J90" s="19"/>
      <c r="K90" s="19"/>
      <c r="L90" s="19"/>
      <c r="M90" s="138">
        <f t="shared" si="85"/>
        <v>0</v>
      </c>
      <c r="N90" s="139">
        <f t="shared" si="85"/>
        <v>0</v>
      </c>
      <c r="O90" s="139">
        <f t="shared" si="85"/>
        <v>0</v>
      </c>
      <c r="P90" s="139">
        <f t="shared" si="85"/>
        <v>0</v>
      </c>
      <c r="Q90" s="139">
        <f t="shared" si="85"/>
        <v>0</v>
      </c>
      <c r="R90" s="139">
        <f t="shared" si="85"/>
        <v>0</v>
      </c>
      <c r="S90" s="139">
        <f t="shared" si="85"/>
        <v>0</v>
      </c>
      <c r="T90" s="141">
        <f t="shared" si="85"/>
        <v>0</v>
      </c>
      <c r="U90" s="66"/>
      <c r="V90" s="101">
        <f t="shared" si="86"/>
        <v>0</v>
      </c>
      <c r="W90" s="27"/>
      <c r="X90" s="348"/>
      <c r="Y90" s="138">
        <f t="shared" si="87"/>
        <v>0</v>
      </c>
      <c r="Z90" s="66"/>
      <c r="AA90" s="101">
        <f t="shared" si="88"/>
        <v>0</v>
      </c>
      <c r="AB90" s="27"/>
      <c r="AC90" s="348"/>
      <c r="AD90" s="138">
        <f t="shared" si="89"/>
        <v>0</v>
      </c>
      <c r="AE90" s="66"/>
      <c r="AF90" s="101">
        <f t="shared" si="90"/>
        <v>0</v>
      </c>
      <c r="AG90" s="27"/>
      <c r="AH90" s="348"/>
      <c r="AI90" s="138">
        <f t="shared" si="91"/>
        <v>0</v>
      </c>
      <c r="AJ90" s="66"/>
      <c r="AK90" s="101">
        <f t="shared" si="92"/>
        <v>0</v>
      </c>
      <c r="AL90" s="27"/>
      <c r="AM90" s="348"/>
      <c r="AN90" s="138">
        <f t="shared" si="93"/>
        <v>0</v>
      </c>
      <c r="AO90" s="66"/>
      <c r="AP90" s="101">
        <f t="shared" si="94"/>
        <v>0</v>
      </c>
      <c r="AQ90" s="27"/>
      <c r="AR90" s="348"/>
      <c r="AS90" s="138">
        <f t="shared" si="95"/>
        <v>0</v>
      </c>
      <c r="AT90" s="66"/>
      <c r="AU90" s="101">
        <f t="shared" si="96"/>
        <v>0</v>
      </c>
      <c r="AV90" s="27"/>
      <c r="AW90" s="348"/>
      <c r="AX90" s="138">
        <f t="shared" si="97"/>
        <v>0</v>
      </c>
      <c r="AY90" s="66"/>
      <c r="AZ90" s="101">
        <f t="shared" si="98"/>
        <v>0</v>
      </c>
      <c r="BA90" s="27"/>
      <c r="BB90" s="348"/>
      <c r="BC90" s="138">
        <f t="shared" si="99"/>
        <v>0</v>
      </c>
      <c r="BD90" s="66"/>
      <c r="BE90" s="101">
        <f t="shared" si="100"/>
        <v>0</v>
      </c>
      <c r="BF90" s="27"/>
      <c r="BG90" s="348"/>
      <c r="BH90" s="138">
        <f t="shared" si="101"/>
        <v>0</v>
      </c>
      <c r="BI90" s="29">
        <v>0</v>
      </c>
      <c r="BJ90" s="29">
        <v>0</v>
      </c>
      <c r="BK90" s="25"/>
      <c r="BL90" s="138">
        <f t="shared" si="102"/>
        <v>0</v>
      </c>
      <c r="BM90" s="139">
        <f t="shared" si="103"/>
        <v>0</v>
      </c>
      <c r="BN90" s="139">
        <f t="shared" si="104"/>
        <v>0</v>
      </c>
      <c r="BO90" s="139">
        <f t="shared" si="105"/>
        <v>0</v>
      </c>
      <c r="BP90" s="139">
        <f t="shared" si="106"/>
        <v>0</v>
      </c>
      <c r="BQ90" s="139">
        <f t="shared" si="107"/>
        <v>0</v>
      </c>
      <c r="BR90" s="139">
        <f t="shared" si="108"/>
        <v>0</v>
      </c>
      <c r="BS90" s="141">
        <f t="shared" si="109"/>
        <v>0</v>
      </c>
      <c r="BT90" s="8"/>
      <c r="BU90" s="85">
        <f>I75</f>
        <v>10</v>
      </c>
      <c r="BV90" s="26">
        <f>BV80</f>
        <v>10</v>
      </c>
      <c r="BW90" s="84">
        <f t="shared" si="110"/>
        <v>0</v>
      </c>
      <c r="BX90" s="84">
        <f t="shared" si="111"/>
        <v>0</v>
      </c>
      <c r="BY90" s="84">
        <f t="shared" si="112"/>
        <v>0</v>
      </c>
      <c r="BZ90" s="84">
        <f t="shared" si="113"/>
        <v>0</v>
      </c>
      <c r="CA90" s="84">
        <f t="shared" si="114"/>
        <v>0</v>
      </c>
      <c r="CB90" s="84">
        <f t="shared" si="115"/>
        <v>0</v>
      </c>
      <c r="CC90" s="84">
        <f t="shared" si="116"/>
        <v>0</v>
      </c>
      <c r="CD90" s="84">
        <f t="shared" si="117"/>
        <v>0</v>
      </c>
      <c r="CE90" s="8"/>
      <c r="CF90" s="22">
        <f t="shared" si="118"/>
        <v>0</v>
      </c>
      <c r="CG90" s="23">
        <f t="shared" si="119"/>
        <v>0</v>
      </c>
      <c r="CH90" s="23">
        <f t="shared" si="120"/>
        <v>0</v>
      </c>
      <c r="CI90" s="23">
        <f t="shared" si="121"/>
        <v>0</v>
      </c>
      <c r="CJ90" s="23">
        <f t="shared" si="122"/>
        <v>0</v>
      </c>
      <c r="CK90" s="23">
        <f t="shared" si="123"/>
        <v>0</v>
      </c>
      <c r="CL90" s="23">
        <f t="shared" si="124"/>
        <v>0</v>
      </c>
      <c r="CM90" s="24">
        <f t="shared" si="125"/>
        <v>0</v>
      </c>
      <c r="CN90" s="25"/>
    </row>
    <row r="91" spans="1:92" s="5" customFormat="1" ht="39.950000000000003" customHeight="1" x14ac:dyDescent="0.35">
      <c r="A91" s="261">
        <f>ROW()</f>
        <v>91</v>
      </c>
      <c r="B91" s="200" t="s">
        <v>61</v>
      </c>
      <c r="C91" s="87"/>
      <c r="D91" s="10"/>
      <c r="E91" s="74"/>
      <c r="F91" s="21"/>
      <c r="G91" s="19"/>
      <c r="H91" s="19"/>
      <c r="I91" s="19"/>
      <c r="J91" s="19"/>
      <c r="K91" s="19"/>
      <c r="L91" s="19"/>
      <c r="M91" s="138">
        <f t="shared" si="85"/>
        <v>0</v>
      </c>
      <c r="N91" s="139">
        <f t="shared" si="85"/>
        <v>0</v>
      </c>
      <c r="O91" s="139">
        <f t="shared" si="85"/>
        <v>0</v>
      </c>
      <c r="P91" s="139">
        <f t="shared" si="85"/>
        <v>0</v>
      </c>
      <c r="Q91" s="139">
        <f t="shared" si="85"/>
        <v>0</v>
      </c>
      <c r="R91" s="139">
        <f t="shared" si="85"/>
        <v>0</v>
      </c>
      <c r="S91" s="139">
        <f t="shared" si="85"/>
        <v>0</v>
      </c>
      <c r="T91" s="141">
        <f t="shared" si="85"/>
        <v>0</v>
      </c>
      <c r="U91" s="66"/>
      <c r="V91" s="101">
        <f t="shared" si="86"/>
        <v>0</v>
      </c>
      <c r="W91" s="27"/>
      <c r="X91" s="348"/>
      <c r="Y91" s="138">
        <f t="shared" si="87"/>
        <v>0</v>
      </c>
      <c r="Z91" s="66"/>
      <c r="AA91" s="101">
        <f t="shared" si="88"/>
        <v>0</v>
      </c>
      <c r="AB91" s="27"/>
      <c r="AC91" s="348"/>
      <c r="AD91" s="138">
        <f t="shared" si="89"/>
        <v>0</v>
      </c>
      <c r="AE91" s="66"/>
      <c r="AF91" s="101">
        <f t="shared" si="90"/>
        <v>0</v>
      </c>
      <c r="AG91" s="27"/>
      <c r="AH91" s="348"/>
      <c r="AI91" s="138">
        <f t="shared" si="91"/>
        <v>0</v>
      </c>
      <c r="AJ91" s="66"/>
      <c r="AK91" s="101">
        <f t="shared" si="92"/>
        <v>0</v>
      </c>
      <c r="AL91" s="27"/>
      <c r="AM91" s="348"/>
      <c r="AN91" s="138">
        <f t="shared" si="93"/>
        <v>0</v>
      </c>
      <c r="AO91" s="66"/>
      <c r="AP91" s="101">
        <f t="shared" si="94"/>
        <v>0</v>
      </c>
      <c r="AQ91" s="27"/>
      <c r="AR91" s="348"/>
      <c r="AS91" s="138">
        <f t="shared" si="95"/>
        <v>0</v>
      </c>
      <c r="AT91" s="66"/>
      <c r="AU91" s="101">
        <f t="shared" si="96"/>
        <v>0</v>
      </c>
      <c r="AV91" s="27"/>
      <c r="AW91" s="348"/>
      <c r="AX91" s="138">
        <f t="shared" si="97"/>
        <v>0</v>
      </c>
      <c r="AY91" s="66"/>
      <c r="AZ91" s="101">
        <f t="shared" si="98"/>
        <v>0</v>
      </c>
      <c r="BA91" s="27"/>
      <c r="BB91" s="348"/>
      <c r="BC91" s="138">
        <f t="shared" si="99"/>
        <v>0</v>
      </c>
      <c r="BD91" s="66"/>
      <c r="BE91" s="101">
        <f t="shared" si="100"/>
        <v>0</v>
      </c>
      <c r="BF91" s="27"/>
      <c r="BG91" s="348"/>
      <c r="BH91" s="138">
        <f t="shared" si="101"/>
        <v>0</v>
      </c>
      <c r="BI91" s="29">
        <v>0</v>
      </c>
      <c r="BJ91" s="29">
        <v>0</v>
      </c>
      <c r="BK91" s="25"/>
      <c r="BL91" s="138">
        <f t="shared" si="102"/>
        <v>0</v>
      </c>
      <c r="BM91" s="139">
        <f t="shared" si="103"/>
        <v>0</v>
      </c>
      <c r="BN91" s="139">
        <f t="shared" si="104"/>
        <v>0</v>
      </c>
      <c r="BO91" s="139">
        <f t="shared" si="105"/>
        <v>0</v>
      </c>
      <c r="BP91" s="139">
        <f t="shared" si="106"/>
        <v>0</v>
      </c>
      <c r="BQ91" s="139">
        <f t="shared" si="107"/>
        <v>0</v>
      </c>
      <c r="BR91" s="139">
        <f t="shared" si="108"/>
        <v>0</v>
      </c>
      <c r="BS91" s="141">
        <f t="shared" si="109"/>
        <v>0</v>
      </c>
      <c r="BT91" s="8"/>
      <c r="BU91" s="85">
        <f>I75</f>
        <v>10</v>
      </c>
      <c r="BV91" s="26">
        <f>BV80</f>
        <v>10</v>
      </c>
      <c r="BW91" s="84">
        <f t="shared" si="110"/>
        <v>0</v>
      </c>
      <c r="BX91" s="84">
        <f t="shared" si="111"/>
        <v>0</v>
      </c>
      <c r="BY91" s="84">
        <f t="shared" si="112"/>
        <v>0</v>
      </c>
      <c r="BZ91" s="84">
        <f t="shared" si="113"/>
        <v>0</v>
      </c>
      <c r="CA91" s="84">
        <f t="shared" si="114"/>
        <v>0</v>
      </c>
      <c r="CB91" s="84">
        <f t="shared" si="115"/>
        <v>0</v>
      </c>
      <c r="CC91" s="84">
        <f t="shared" si="116"/>
        <v>0</v>
      </c>
      <c r="CD91" s="84">
        <f t="shared" si="117"/>
        <v>0</v>
      </c>
      <c r="CE91" s="8"/>
      <c r="CF91" s="22">
        <f t="shared" si="118"/>
        <v>0</v>
      </c>
      <c r="CG91" s="23">
        <f t="shared" si="119"/>
        <v>0</v>
      </c>
      <c r="CH91" s="23">
        <f t="shared" si="120"/>
        <v>0</v>
      </c>
      <c r="CI91" s="23">
        <f t="shared" si="121"/>
        <v>0</v>
      </c>
      <c r="CJ91" s="23">
        <f t="shared" si="122"/>
        <v>0</v>
      </c>
      <c r="CK91" s="23">
        <f t="shared" si="123"/>
        <v>0</v>
      </c>
      <c r="CL91" s="23">
        <f t="shared" si="124"/>
        <v>0</v>
      </c>
      <c r="CM91" s="24">
        <f t="shared" si="125"/>
        <v>0</v>
      </c>
      <c r="CN91" s="25"/>
    </row>
    <row r="92" spans="1:92" s="5" customFormat="1" ht="39.950000000000003" customHeight="1" x14ac:dyDescent="0.35">
      <c r="A92" s="261">
        <f>ROW()</f>
        <v>92</v>
      </c>
      <c r="B92" s="75"/>
      <c r="C92" s="78"/>
      <c r="D92" s="10"/>
      <c r="E92" s="74"/>
      <c r="F92" s="21"/>
      <c r="G92" s="19"/>
      <c r="H92" s="19"/>
      <c r="I92" s="19"/>
      <c r="J92" s="19"/>
      <c r="K92" s="19"/>
      <c r="L92" s="19"/>
      <c r="M92" s="89"/>
      <c r="N92" s="89"/>
      <c r="O92" s="89"/>
      <c r="P92" s="89"/>
      <c r="Q92" s="89"/>
      <c r="R92" s="89"/>
      <c r="S92" s="89"/>
      <c r="T92" s="89"/>
      <c r="U92" s="89"/>
      <c r="V92" s="89"/>
      <c r="W92" s="89"/>
      <c r="X92" s="89"/>
      <c r="Y92" s="89"/>
      <c r="Z92" s="89"/>
      <c r="AA92" s="89"/>
      <c r="AB92" s="89"/>
      <c r="AC92" s="89"/>
      <c r="AD92" s="89"/>
      <c r="AE92" s="89"/>
      <c r="AF92" s="89"/>
      <c r="AG92" s="89"/>
      <c r="AH92" s="89"/>
      <c r="AI92" s="89"/>
      <c r="AJ92" s="89"/>
      <c r="AK92" s="89"/>
      <c r="AL92" s="89"/>
      <c r="AM92" s="89"/>
      <c r="AN92" s="89"/>
      <c r="AO92" s="89"/>
      <c r="AP92" s="89"/>
      <c r="AQ92" s="89"/>
      <c r="AR92" s="89"/>
      <c r="AS92" s="89"/>
      <c r="AT92" s="89"/>
      <c r="AU92" s="89"/>
      <c r="AV92" s="89"/>
      <c r="AW92" s="89"/>
      <c r="AX92" s="89"/>
      <c r="AY92" s="89"/>
      <c r="AZ92" s="89"/>
      <c r="BA92" s="89"/>
      <c r="BB92" s="89"/>
      <c r="BC92" s="89"/>
      <c r="BD92" s="89"/>
      <c r="BE92" s="89"/>
      <c r="BF92" s="89"/>
      <c r="BG92" s="89"/>
      <c r="BH92" s="89"/>
      <c r="BI92" s="133"/>
      <c r="BJ92" s="133"/>
      <c r="BK92" s="133"/>
      <c r="BL92" s="133"/>
      <c r="BM92" s="133"/>
      <c r="BN92" s="133"/>
      <c r="BO92" s="133"/>
      <c r="BP92" s="133"/>
      <c r="BQ92" s="133"/>
      <c r="BR92" s="133"/>
      <c r="BS92" s="133"/>
      <c r="BT92" s="133"/>
      <c r="BU92" s="133"/>
      <c r="BV92" s="133"/>
      <c r="BW92" s="133"/>
      <c r="BX92" s="133"/>
      <c r="BY92" s="133"/>
      <c r="BZ92" s="133"/>
      <c r="CA92" s="133"/>
      <c r="CB92" s="133"/>
      <c r="CC92" s="133"/>
      <c r="CD92" s="133"/>
      <c r="CE92" s="133"/>
      <c r="CF92" s="133"/>
      <c r="CG92" s="133"/>
      <c r="CH92" s="133"/>
      <c r="CI92" s="133"/>
      <c r="CJ92" s="133"/>
      <c r="CK92" s="133"/>
      <c r="CL92" s="133"/>
      <c r="CM92" s="133"/>
      <c r="CN92" s="133"/>
    </row>
    <row r="93" spans="1:92" s="5" customFormat="1" ht="39.950000000000003" customHeight="1" x14ac:dyDescent="0.35">
      <c r="A93" s="261">
        <f>ROW()</f>
        <v>93</v>
      </c>
      <c r="B93" s="200" t="s">
        <v>61</v>
      </c>
      <c r="C93" s="79" t="s">
        <v>97</v>
      </c>
      <c r="E93" s="74"/>
      <c r="F93" s="19"/>
      <c r="G93" s="19"/>
      <c r="H93" s="19"/>
      <c r="I93" s="19"/>
      <c r="J93" s="19"/>
      <c r="K93" s="19"/>
      <c r="L93" s="19"/>
      <c r="M93" s="89"/>
      <c r="N93" s="89"/>
      <c r="O93" s="89"/>
      <c r="P93" s="89"/>
      <c r="Q93" s="89"/>
      <c r="R93" s="89"/>
      <c r="S93" s="89"/>
      <c r="T93" s="89"/>
      <c r="U93" s="89"/>
      <c r="V93" s="89"/>
      <c r="W93" s="89"/>
      <c r="X93" s="89"/>
      <c r="Y93" s="89"/>
      <c r="Z93" s="89"/>
      <c r="AA93" s="89"/>
      <c r="AB93" s="89"/>
      <c r="AC93" s="89"/>
      <c r="AD93" s="89"/>
      <c r="AE93" s="89"/>
      <c r="AF93" s="89"/>
      <c r="AG93" s="89"/>
      <c r="AH93" s="89"/>
      <c r="AI93" s="89"/>
      <c r="AJ93" s="89"/>
      <c r="AK93" s="89"/>
      <c r="AL93" s="89"/>
      <c r="AM93" s="89"/>
      <c r="AN93" s="89"/>
      <c r="AO93" s="89"/>
      <c r="AP93" s="89"/>
      <c r="AQ93" s="89"/>
      <c r="AR93" s="89"/>
      <c r="AS93" s="89"/>
      <c r="AT93" s="89"/>
      <c r="AU93" s="89"/>
      <c r="AV93" s="89"/>
      <c r="AW93" s="89"/>
      <c r="AX93" s="89"/>
      <c r="AY93" s="89"/>
      <c r="AZ93" s="89"/>
      <c r="BA93" s="89"/>
      <c r="BB93" s="89"/>
      <c r="BC93" s="89"/>
      <c r="BD93" s="89"/>
      <c r="BE93" s="89"/>
      <c r="BF93" s="89"/>
      <c r="BG93" s="89"/>
      <c r="BH93" s="89"/>
      <c r="BI93" s="133"/>
      <c r="BJ93" s="133"/>
      <c r="BK93" s="133"/>
      <c r="BL93" s="133"/>
      <c r="BM93" s="133"/>
      <c r="BN93" s="133"/>
      <c r="BO93" s="133"/>
      <c r="BP93" s="133"/>
      <c r="BQ93" s="133"/>
      <c r="BR93" s="133"/>
      <c r="BS93" s="133"/>
      <c r="BT93" s="133"/>
      <c r="BU93" s="133"/>
      <c r="BV93" s="133"/>
      <c r="BW93" s="133"/>
      <c r="BX93" s="133"/>
      <c r="BY93" s="133"/>
      <c r="BZ93" s="133"/>
      <c r="CA93" s="133"/>
      <c r="CB93" s="133"/>
      <c r="CC93" s="133"/>
      <c r="CD93" s="133"/>
      <c r="CE93" s="133"/>
      <c r="CF93" s="133"/>
      <c r="CG93" s="133"/>
      <c r="CH93" s="133"/>
      <c r="CI93" s="133"/>
      <c r="CJ93" s="133"/>
      <c r="CK93" s="133"/>
      <c r="CL93" s="133"/>
      <c r="CM93" s="133"/>
      <c r="CN93" s="133"/>
    </row>
    <row r="94" spans="1:92" s="5" customFormat="1" ht="39.950000000000003" customHeight="1" thickBot="1" x14ac:dyDescent="0.4">
      <c r="A94" s="261">
        <f>ROW()</f>
        <v>94</v>
      </c>
      <c r="B94" s="80"/>
      <c r="C94" s="206" t="s">
        <v>96</v>
      </c>
      <c r="D94" s="80"/>
      <c r="E94" s="81"/>
      <c r="F94" s="82"/>
      <c r="G94" s="82"/>
      <c r="H94" s="82"/>
      <c r="I94" s="82"/>
      <c r="J94" s="82"/>
      <c r="K94" s="82"/>
      <c r="L94" s="82"/>
      <c r="M94" s="136"/>
      <c r="N94" s="136"/>
      <c r="O94" s="136"/>
      <c r="P94" s="136"/>
      <c r="Q94" s="136"/>
      <c r="R94" s="136"/>
      <c r="S94" s="136"/>
      <c r="T94" s="136"/>
      <c r="U94" s="136"/>
      <c r="V94" s="136"/>
      <c r="W94" s="136"/>
      <c r="X94" s="136"/>
      <c r="Y94" s="136"/>
      <c r="Z94" s="136"/>
      <c r="AA94" s="136"/>
      <c r="AB94" s="136"/>
      <c r="AC94" s="136"/>
      <c r="AD94" s="136"/>
      <c r="AE94" s="136"/>
      <c r="AF94" s="136"/>
      <c r="AG94" s="136"/>
      <c r="AH94" s="136"/>
      <c r="AI94" s="136"/>
      <c r="AJ94" s="136"/>
      <c r="AK94" s="136"/>
      <c r="AL94" s="136"/>
      <c r="AM94" s="136"/>
      <c r="AN94" s="136"/>
      <c r="AO94" s="136"/>
      <c r="AP94" s="136"/>
      <c r="AQ94" s="136"/>
      <c r="AR94" s="136"/>
      <c r="AS94" s="136"/>
      <c r="AT94" s="136"/>
      <c r="AU94" s="136"/>
      <c r="AV94" s="136"/>
      <c r="AW94" s="136"/>
      <c r="AX94" s="136"/>
      <c r="AY94" s="136"/>
      <c r="AZ94" s="136"/>
      <c r="BA94" s="136"/>
      <c r="BB94" s="136"/>
      <c r="BC94" s="136"/>
      <c r="BD94" s="136"/>
      <c r="BE94" s="136"/>
      <c r="BF94" s="136"/>
      <c r="BG94" s="136"/>
      <c r="BH94" s="136"/>
      <c r="BI94" s="171"/>
      <c r="BJ94" s="171"/>
      <c r="BK94" s="171"/>
      <c r="BL94" s="171"/>
      <c r="BM94" s="171"/>
      <c r="BN94" s="171"/>
      <c r="BO94" s="171"/>
      <c r="BP94" s="171"/>
      <c r="BQ94" s="171"/>
      <c r="BR94" s="171"/>
      <c r="BS94" s="171"/>
      <c r="BT94" s="171"/>
      <c r="BU94" s="171"/>
      <c r="BV94" s="171"/>
      <c r="BW94" s="171"/>
      <c r="BX94" s="171"/>
      <c r="BY94" s="171"/>
      <c r="BZ94" s="171"/>
      <c r="CA94" s="171"/>
      <c r="CB94" s="171"/>
      <c r="CC94" s="171"/>
      <c r="CD94" s="171"/>
      <c r="CE94" s="171"/>
      <c r="CF94" s="171"/>
      <c r="CG94" s="171"/>
      <c r="CH94" s="171"/>
      <c r="CI94" s="171"/>
      <c r="CJ94" s="171"/>
      <c r="CK94" s="171"/>
      <c r="CL94" s="171"/>
      <c r="CM94" s="171"/>
      <c r="CN94" s="171"/>
    </row>
    <row r="95" spans="1:92" s="5" customFormat="1" ht="39.950000000000003" customHeight="1" x14ac:dyDescent="0.25">
      <c r="A95" s="261">
        <f>ROW()</f>
        <v>95</v>
      </c>
      <c r="B95" s="646" t="s">
        <v>92</v>
      </c>
      <c r="C95" s="646"/>
      <c r="D95" s="646"/>
      <c r="E95" s="646"/>
      <c r="F95" s="646"/>
      <c r="G95" s="646"/>
      <c r="H95" s="646"/>
      <c r="I95" s="646"/>
      <c r="J95" s="646"/>
      <c r="K95" s="646"/>
      <c r="L95" s="135"/>
      <c r="M95" s="128"/>
      <c r="N95" s="128"/>
      <c r="O95" s="128"/>
      <c r="P95" s="128"/>
      <c r="Q95" s="128"/>
      <c r="R95" s="128"/>
      <c r="S95" s="128"/>
      <c r="T95" s="128"/>
      <c r="U95" s="128"/>
      <c r="V95" s="128"/>
      <c r="W95" s="128"/>
      <c r="X95" s="128"/>
      <c r="Y95" s="128"/>
      <c r="Z95" s="128"/>
      <c r="AA95" s="128"/>
      <c r="AB95" s="128"/>
      <c r="AC95" s="128"/>
      <c r="AD95" s="128"/>
      <c r="AE95" s="128"/>
      <c r="AF95" s="128"/>
      <c r="AG95" s="128"/>
      <c r="AH95" s="128"/>
      <c r="AI95" s="128"/>
      <c r="AJ95" s="128"/>
      <c r="AK95" s="128"/>
      <c r="AL95" s="128"/>
      <c r="AM95" s="128"/>
      <c r="AN95" s="128"/>
      <c r="AO95" s="128"/>
      <c r="AP95" s="128"/>
      <c r="AQ95" s="128"/>
      <c r="AR95" s="128"/>
      <c r="AS95" s="128"/>
      <c r="AT95" s="128"/>
      <c r="AU95" s="128"/>
      <c r="AV95" s="128"/>
      <c r="AW95" s="128"/>
      <c r="AX95" s="128"/>
      <c r="AY95" s="128"/>
      <c r="AZ95" s="128"/>
      <c r="BA95" s="128"/>
      <c r="BB95" s="128"/>
      <c r="BC95" s="128"/>
      <c r="BD95" s="128"/>
      <c r="BE95" s="128"/>
      <c r="BF95" s="128"/>
      <c r="BG95" s="128"/>
      <c r="BH95" s="128"/>
      <c r="BI95" s="180"/>
      <c r="BJ95" s="180"/>
      <c r="BK95" s="180"/>
      <c r="BL95" s="180"/>
      <c r="BM95" s="180"/>
      <c r="BN95" s="180"/>
      <c r="BO95" s="180"/>
      <c r="BP95" s="180"/>
      <c r="BQ95" s="180"/>
      <c r="BR95" s="180"/>
      <c r="BS95" s="180"/>
      <c r="BT95" s="180"/>
      <c r="BU95" s="180"/>
      <c r="BV95" s="180"/>
      <c r="BW95" s="180"/>
      <c r="BX95" s="180"/>
      <c r="BY95" s="180"/>
      <c r="BZ95" s="180"/>
      <c r="CA95" s="180"/>
      <c r="CB95" s="180"/>
      <c r="CC95" s="180"/>
      <c r="CD95" s="181" t="s">
        <v>83</v>
      </c>
      <c r="CE95" s="180"/>
      <c r="CF95" s="180"/>
      <c r="CG95" s="180"/>
      <c r="CH95" s="180"/>
      <c r="CI95" s="180"/>
      <c r="CJ95" s="180"/>
      <c r="CK95" s="180"/>
      <c r="CL95" s="180"/>
      <c r="CM95" s="180"/>
      <c r="CN95" s="180"/>
    </row>
    <row r="96" spans="1:92" s="5" customFormat="1" ht="39.950000000000003" customHeight="1" x14ac:dyDescent="0.35">
      <c r="A96" s="261">
        <f>ROW()</f>
        <v>96</v>
      </c>
      <c r="B96" s="89" t="s">
        <v>91</v>
      </c>
      <c r="C96" s="72"/>
      <c r="D96" s="72"/>
      <c r="E96" s="50"/>
      <c r="F96" s="50"/>
      <c r="G96" s="73"/>
      <c r="H96" s="50"/>
      <c r="I96" s="71"/>
      <c r="J96" s="50"/>
      <c r="K96" s="91"/>
      <c r="L96" s="91"/>
      <c r="M96" s="89"/>
      <c r="N96" s="89"/>
      <c r="O96" s="89"/>
      <c r="P96" s="89"/>
      <c r="Q96" s="89"/>
      <c r="R96" s="89"/>
      <c r="S96" s="89"/>
      <c r="T96" s="89"/>
      <c r="U96" s="89"/>
      <c r="V96" s="89"/>
      <c r="W96" s="89"/>
      <c r="X96" s="89"/>
      <c r="Y96" s="89"/>
      <c r="Z96" s="89"/>
      <c r="AA96" s="89"/>
      <c r="AB96" s="89"/>
      <c r="AC96" s="89"/>
      <c r="AD96" s="89"/>
      <c r="AE96" s="89"/>
      <c r="AF96" s="89"/>
      <c r="AG96" s="89"/>
      <c r="AH96" s="89"/>
      <c r="AI96" s="89"/>
      <c r="AJ96" s="89"/>
      <c r="AK96" s="89"/>
      <c r="AL96" s="89"/>
      <c r="AM96" s="89"/>
      <c r="AN96" s="89"/>
      <c r="AO96" s="89"/>
      <c r="AP96" s="89"/>
      <c r="AQ96" s="89"/>
      <c r="AR96" s="89"/>
      <c r="AS96" s="89"/>
      <c r="AT96" s="89"/>
      <c r="AU96" s="89"/>
      <c r="AV96" s="89"/>
      <c r="AW96" s="89"/>
      <c r="AX96" s="89"/>
      <c r="AY96" s="89"/>
      <c r="AZ96" s="89"/>
      <c r="BA96" s="89"/>
      <c r="BB96" s="89"/>
      <c r="BC96" s="89"/>
      <c r="BD96" s="89"/>
      <c r="BE96" s="89"/>
      <c r="BF96" s="89"/>
      <c r="BG96" s="89"/>
      <c r="BH96" s="89"/>
      <c r="BI96" s="133"/>
      <c r="BJ96" s="133"/>
      <c r="BK96" s="133"/>
      <c r="BL96" s="133"/>
      <c r="BM96" s="133"/>
      <c r="BN96" s="133"/>
      <c r="BO96" s="133"/>
      <c r="BP96" s="133"/>
      <c r="BQ96" s="133"/>
      <c r="BR96" s="133"/>
      <c r="BS96" s="133"/>
      <c r="BT96" s="133"/>
      <c r="BU96" s="133"/>
      <c r="BV96" s="133"/>
      <c r="BW96" s="133"/>
      <c r="BX96" s="133"/>
      <c r="BY96" s="133"/>
      <c r="BZ96" s="133"/>
      <c r="CA96" s="133"/>
      <c r="CB96" s="133"/>
      <c r="CC96" s="133"/>
      <c r="CD96" s="182"/>
      <c r="CE96" s="133"/>
      <c r="CF96" s="133"/>
      <c r="CG96" s="133"/>
      <c r="CH96" s="133"/>
      <c r="CI96" s="133"/>
      <c r="CJ96" s="133"/>
      <c r="CK96" s="133"/>
      <c r="CL96" s="133"/>
      <c r="CM96" s="133"/>
      <c r="CN96" s="133"/>
    </row>
    <row r="97" spans="1:92" s="5" customFormat="1" ht="39.950000000000003" customHeight="1" x14ac:dyDescent="0.35">
      <c r="A97" s="261">
        <f>ROW()</f>
        <v>97</v>
      </c>
      <c r="B97" s="89"/>
      <c r="C97" s="72"/>
      <c r="D97" s="72"/>
      <c r="E97" s="50"/>
      <c r="F97" s="50"/>
      <c r="G97" s="73"/>
      <c r="H97" s="50"/>
      <c r="I97" s="71"/>
      <c r="J97" s="50"/>
      <c r="K97" s="91"/>
      <c r="L97" s="91"/>
      <c r="M97" s="89"/>
      <c r="N97" s="89"/>
      <c r="O97" s="89"/>
      <c r="P97" s="89"/>
      <c r="Q97" s="89"/>
      <c r="R97" s="89"/>
      <c r="S97" s="89"/>
      <c r="T97" s="89"/>
      <c r="U97" s="89"/>
      <c r="V97" s="89"/>
      <c r="W97" s="89"/>
      <c r="X97" s="89"/>
      <c r="Y97" s="89"/>
      <c r="Z97" s="89"/>
      <c r="AA97" s="89"/>
      <c r="AB97" s="89"/>
      <c r="AC97" s="89"/>
      <c r="AD97" s="89"/>
      <c r="AE97" s="89"/>
      <c r="AF97" s="89"/>
      <c r="AG97" s="89"/>
      <c r="AH97" s="89"/>
      <c r="AI97" s="89"/>
      <c r="AJ97" s="89"/>
      <c r="AK97" s="89"/>
      <c r="AL97" s="89"/>
      <c r="AM97" s="89"/>
      <c r="AN97" s="89"/>
      <c r="AO97" s="89"/>
      <c r="AP97" s="89"/>
      <c r="AQ97" s="89"/>
      <c r="AR97" s="89"/>
      <c r="AS97" s="89"/>
      <c r="AT97" s="89"/>
      <c r="AU97" s="89"/>
      <c r="AV97" s="89"/>
      <c r="AW97" s="89"/>
      <c r="AX97" s="89"/>
      <c r="AY97" s="89"/>
      <c r="AZ97" s="89"/>
      <c r="BA97" s="89"/>
      <c r="BB97" s="89"/>
      <c r="BC97" s="89"/>
      <c r="BD97" s="89"/>
      <c r="BE97" s="89"/>
      <c r="BF97" s="89"/>
      <c r="BG97" s="89"/>
      <c r="BH97" s="89"/>
      <c r="BI97" s="133"/>
      <c r="BJ97" s="133"/>
      <c r="BK97" s="133"/>
      <c r="BL97" s="133"/>
      <c r="BM97" s="133"/>
      <c r="BN97" s="133"/>
      <c r="BO97" s="133"/>
      <c r="BP97" s="133"/>
      <c r="BQ97" s="133"/>
      <c r="BR97" s="133"/>
      <c r="BS97" s="133"/>
      <c r="BT97" s="133"/>
      <c r="BU97" s="133"/>
      <c r="BV97" s="133"/>
      <c r="BW97" s="133"/>
      <c r="BX97" s="133"/>
      <c r="BY97" s="133"/>
      <c r="BZ97" s="133"/>
      <c r="CA97" s="133"/>
      <c r="CB97" s="133"/>
      <c r="CC97" s="133"/>
      <c r="CD97" s="182"/>
      <c r="CE97" s="133"/>
      <c r="CF97" s="133"/>
      <c r="CG97" s="133"/>
      <c r="CH97" s="133"/>
      <c r="CI97" s="133"/>
      <c r="CJ97" s="133"/>
      <c r="CK97" s="133"/>
      <c r="CL97" s="133"/>
      <c r="CM97" s="133"/>
      <c r="CN97" s="133"/>
    </row>
    <row r="98" spans="1:92" s="5" customFormat="1" ht="39.950000000000003" customHeight="1" x14ac:dyDescent="0.5">
      <c r="A98" s="261">
        <f>ROW()</f>
        <v>98</v>
      </c>
      <c r="C98" s="88"/>
      <c r="D98" s="88"/>
      <c r="E98" s="74"/>
      <c r="F98" s="92"/>
      <c r="G98" s="92"/>
      <c r="H98" s="93" t="s">
        <v>136</v>
      </c>
      <c r="I98" s="67">
        <v>10</v>
      </c>
      <c r="J98" s="89"/>
      <c r="K98" s="92"/>
      <c r="L98" s="91"/>
      <c r="M98" s="143"/>
      <c r="N98" s="144"/>
      <c r="O98" s="144"/>
      <c r="P98" s="144"/>
      <c r="Q98" s="144"/>
      <c r="R98" s="144"/>
      <c r="S98" s="144"/>
      <c r="T98" s="144"/>
      <c r="U98" s="190" t="s">
        <v>100</v>
      </c>
      <c r="V98" s="195" t="str">
        <f>D102</f>
        <v>excellent au-delà des attentes</v>
      </c>
      <c r="W98" s="213">
        <f>D104</f>
        <v>10</v>
      </c>
      <c r="X98" s="195" t="str">
        <f>H102</f>
        <v>Acceptable</v>
      </c>
      <c r="Y98" s="191">
        <f>H104</f>
        <v>3.3333333333333335</v>
      </c>
      <c r="Z98" s="190" t="s">
        <v>100</v>
      </c>
      <c r="AA98" s="195" t="str">
        <f>D102</f>
        <v>excellent au-delà des attentes</v>
      </c>
      <c r="AB98" s="213">
        <f>D104</f>
        <v>10</v>
      </c>
      <c r="AC98" s="195" t="str">
        <f>H102</f>
        <v>Acceptable</v>
      </c>
      <c r="AD98" s="191">
        <f>H104</f>
        <v>3.3333333333333335</v>
      </c>
      <c r="AE98" s="190" t="s">
        <v>100</v>
      </c>
      <c r="AF98" s="195" t="str">
        <f>D102</f>
        <v>excellent au-delà des attentes</v>
      </c>
      <c r="AG98" s="213">
        <f>D104</f>
        <v>10</v>
      </c>
      <c r="AH98" s="195" t="str">
        <f>H102</f>
        <v>Acceptable</v>
      </c>
      <c r="AI98" s="191">
        <f>H104</f>
        <v>3.3333333333333335</v>
      </c>
      <c r="AJ98" s="190" t="s">
        <v>100</v>
      </c>
      <c r="AK98" s="195" t="str">
        <f>D102</f>
        <v>excellent au-delà des attentes</v>
      </c>
      <c r="AL98" s="213">
        <f>D104</f>
        <v>10</v>
      </c>
      <c r="AM98" s="195" t="str">
        <f>H102</f>
        <v>Acceptable</v>
      </c>
      <c r="AN98" s="191">
        <f>H104</f>
        <v>3.3333333333333335</v>
      </c>
      <c r="AO98" s="190" t="s">
        <v>100</v>
      </c>
      <c r="AP98" s="195" t="str">
        <f>D102</f>
        <v>excellent au-delà des attentes</v>
      </c>
      <c r="AQ98" s="213">
        <f>D104</f>
        <v>10</v>
      </c>
      <c r="AR98" s="195" t="str">
        <f>H102</f>
        <v>Acceptable</v>
      </c>
      <c r="AS98" s="191">
        <f>H104</f>
        <v>3.3333333333333335</v>
      </c>
      <c r="AT98" s="190" t="s">
        <v>100</v>
      </c>
      <c r="AU98" s="195" t="str">
        <f>D102</f>
        <v>excellent au-delà des attentes</v>
      </c>
      <c r="AV98" s="213">
        <f>D104</f>
        <v>10</v>
      </c>
      <c r="AW98" s="195" t="str">
        <f>H102</f>
        <v>Acceptable</v>
      </c>
      <c r="AX98" s="191">
        <f>H104</f>
        <v>3.3333333333333335</v>
      </c>
      <c r="AY98" s="190" t="s">
        <v>100</v>
      </c>
      <c r="AZ98" s="195" t="str">
        <f>D102</f>
        <v>excellent au-delà des attentes</v>
      </c>
      <c r="BA98" s="213">
        <f>D104</f>
        <v>10</v>
      </c>
      <c r="BB98" s="195" t="str">
        <f>H102</f>
        <v>Acceptable</v>
      </c>
      <c r="BC98" s="191">
        <f>H104</f>
        <v>3.3333333333333335</v>
      </c>
      <c r="BD98" s="190" t="s">
        <v>100</v>
      </c>
      <c r="BE98" s="195" t="str">
        <f>D102</f>
        <v>excellent au-delà des attentes</v>
      </c>
      <c r="BF98" s="213">
        <f>D104</f>
        <v>10</v>
      </c>
      <c r="BG98" s="195" t="str">
        <f>H102</f>
        <v>Acceptable</v>
      </c>
      <c r="BH98" s="191">
        <f>H104</f>
        <v>3.3333333333333335</v>
      </c>
      <c r="BI98" s="29">
        <v>0</v>
      </c>
      <c r="BJ98" s="29">
        <v>0</v>
      </c>
      <c r="BK98" s="133"/>
      <c r="BL98" s="133"/>
      <c r="BM98" s="133"/>
      <c r="BN98" s="133"/>
      <c r="BO98" s="133"/>
      <c r="BP98" s="133"/>
      <c r="BQ98" s="133"/>
      <c r="BR98" s="133"/>
      <c r="BS98" s="133"/>
      <c r="BT98" s="133"/>
      <c r="BU98" s="133"/>
      <c r="BV98" s="133"/>
      <c r="BW98" s="133"/>
      <c r="BX98" s="673" t="s">
        <v>56</v>
      </c>
      <c r="BY98" s="673"/>
      <c r="BZ98" s="674" t="s">
        <v>53</v>
      </c>
      <c r="CA98" s="133"/>
      <c r="CB98" s="675" t="s">
        <v>54</v>
      </c>
      <c r="CC98" s="133"/>
      <c r="CD98" s="676" t="s">
        <v>55</v>
      </c>
      <c r="CE98" s="133"/>
      <c r="CF98" s="133"/>
      <c r="CG98" s="133"/>
      <c r="CH98" s="133"/>
      <c r="CI98" s="133"/>
      <c r="CJ98" s="133"/>
      <c r="CK98" s="133"/>
      <c r="CL98" s="133"/>
      <c r="CM98" s="133"/>
      <c r="CN98" s="133"/>
    </row>
    <row r="99" spans="1:92" s="5" customFormat="1" ht="39.950000000000003" customHeight="1" x14ac:dyDescent="0.5">
      <c r="A99" s="261">
        <f>ROW()</f>
        <v>99</v>
      </c>
      <c r="C99" s="89"/>
      <c r="D99" s="89"/>
      <c r="E99" s="74"/>
      <c r="F99" s="92"/>
      <c r="G99" s="92"/>
      <c r="H99" s="68"/>
      <c r="I99" s="94"/>
      <c r="J99" s="89"/>
      <c r="K99" s="92"/>
      <c r="L99" s="91"/>
      <c r="M99" s="145"/>
      <c r="N99" s="89"/>
      <c r="O99" s="89"/>
      <c r="P99" s="89"/>
      <c r="Q99" s="89"/>
      <c r="R99" s="89"/>
      <c r="S99" s="89"/>
      <c r="T99" s="89"/>
      <c r="U99" s="145"/>
      <c r="V99" s="196" t="str">
        <f>E102</f>
        <v>répond très bien aux besoins exprimés</v>
      </c>
      <c r="W99" s="69">
        <f>E104</f>
        <v>8.3333333333333339</v>
      </c>
      <c r="X99" s="196" t="str">
        <f>I102</f>
        <v>Minimum</v>
      </c>
      <c r="Y99" s="192">
        <f>I104</f>
        <v>1.6666666666666667</v>
      </c>
      <c r="Z99" s="145"/>
      <c r="AA99" s="196" t="str">
        <f>E102</f>
        <v>répond très bien aux besoins exprimés</v>
      </c>
      <c r="AB99" s="69">
        <f>E104</f>
        <v>8.3333333333333339</v>
      </c>
      <c r="AC99" s="196" t="str">
        <f>I102</f>
        <v>Minimum</v>
      </c>
      <c r="AD99" s="192">
        <f>I104</f>
        <v>1.6666666666666667</v>
      </c>
      <c r="AE99" s="145"/>
      <c r="AF99" s="196" t="str">
        <f>E102</f>
        <v>répond très bien aux besoins exprimés</v>
      </c>
      <c r="AG99" s="69">
        <f>E104</f>
        <v>8.3333333333333339</v>
      </c>
      <c r="AH99" s="196" t="str">
        <f>I102</f>
        <v>Minimum</v>
      </c>
      <c r="AI99" s="192">
        <f>I104</f>
        <v>1.6666666666666667</v>
      </c>
      <c r="AJ99" s="145"/>
      <c r="AK99" s="196" t="str">
        <f>E102</f>
        <v>répond très bien aux besoins exprimés</v>
      </c>
      <c r="AL99" s="69">
        <f>E104</f>
        <v>8.3333333333333339</v>
      </c>
      <c r="AM99" s="196" t="str">
        <f>I102</f>
        <v>Minimum</v>
      </c>
      <c r="AN99" s="192">
        <f>I104</f>
        <v>1.6666666666666667</v>
      </c>
      <c r="AO99" s="145"/>
      <c r="AP99" s="196" t="str">
        <f>E102</f>
        <v>répond très bien aux besoins exprimés</v>
      </c>
      <c r="AQ99" s="69">
        <f>E104</f>
        <v>8.3333333333333339</v>
      </c>
      <c r="AR99" s="196" t="str">
        <f>I102</f>
        <v>Minimum</v>
      </c>
      <c r="AS99" s="192">
        <f>I104</f>
        <v>1.6666666666666667</v>
      </c>
      <c r="AT99" s="145"/>
      <c r="AU99" s="196" t="str">
        <f>E102</f>
        <v>répond très bien aux besoins exprimés</v>
      </c>
      <c r="AV99" s="69">
        <f>E104</f>
        <v>8.3333333333333339</v>
      </c>
      <c r="AW99" s="196" t="str">
        <f>I102</f>
        <v>Minimum</v>
      </c>
      <c r="AX99" s="192">
        <f>I104</f>
        <v>1.6666666666666667</v>
      </c>
      <c r="AY99" s="145"/>
      <c r="AZ99" s="196" t="str">
        <f>E102</f>
        <v>répond très bien aux besoins exprimés</v>
      </c>
      <c r="BA99" s="69">
        <f>E104</f>
        <v>8.3333333333333339</v>
      </c>
      <c r="BB99" s="196" t="str">
        <f>I102</f>
        <v>Minimum</v>
      </c>
      <c r="BC99" s="192">
        <f>I104</f>
        <v>1.6666666666666667</v>
      </c>
      <c r="BD99" s="145"/>
      <c r="BE99" s="196" t="str">
        <f>E102</f>
        <v>répond très bien aux besoins exprimés</v>
      </c>
      <c r="BF99" s="69">
        <f>E104</f>
        <v>8.3333333333333339</v>
      </c>
      <c r="BG99" s="196" t="str">
        <f>I102</f>
        <v>Minimum</v>
      </c>
      <c r="BH99" s="192">
        <f>I104</f>
        <v>1.6666666666666667</v>
      </c>
      <c r="BI99" s="29">
        <v>0</v>
      </c>
      <c r="BJ99" s="29">
        <v>0</v>
      </c>
      <c r="BK99" s="133"/>
      <c r="BL99" s="133"/>
      <c r="BM99" s="133"/>
      <c r="BN99" s="133"/>
      <c r="BO99" s="133"/>
      <c r="BP99" s="133"/>
      <c r="BQ99" s="133"/>
      <c r="BR99" s="133"/>
      <c r="BS99" s="133"/>
      <c r="BT99" s="133"/>
      <c r="BU99" s="133"/>
      <c r="BV99" s="133"/>
      <c r="BW99" s="133"/>
      <c r="BX99" s="673"/>
      <c r="BY99" s="673"/>
      <c r="BZ99" s="674"/>
      <c r="CA99" s="61"/>
      <c r="CB99" s="675"/>
      <c r="CC99" s="61"/>
      <c r="CD99" s="676"/>
      <c r="CE99" s="133"/>
      <c r="CF99" s="133"/>
      <c r="CG99" s="133"/>
      <c r="CH99" s="133"/>
      <c r="CI99" s="133"/>
      <c r="CJ99" s="133"/>
      <c r="CK99" s="133"/>
      <c r="CL99" s="133"/>
      <c r="CM99" s="133"/>
      <c r="CN99" s="133"/>
    </row>
    <row r="100" spans="1:92" s="5" customFormat="1" ht="39.950000000000003" customHeight="1" thickBot="1" x14ac:dyDescent="0.55000000000000004">
      <c r="A100" s="261">
        <f>ROW()</f>
        <v>100</v>
      </c>
      <c r="B100" s="89"/>
      <c r="C100" s="89"/>
      <c r="D100" s="89"/>
      <c r="E100" s="74"/>
      <c r="F100" s="92"/>
      <c r="G100" s="92"/>
      <c r="H100" s="95" t="s">
        <v>85</v>
      </c>
      <c r="I100" s="76">
        <f>COUNTA(C105:C114)</f>
        <v>4</v>
      </c>
      <c r="J100" s="96"/>
      <c r="K100" s="92"/>
      <c r="L100" s="91"/>
      <c r="M100" s="145"/>
      <c r="N100" s="89"/>
      <c r="O100" s="89"/>
      <c r="P100" s="89"/>
      <c r="Q100" s="89"/>
      <c r="R100" s="89"/>
      <c r="S100" s="89"/>
      <c r="T100" s="89"/>
      <c r="U100" s="145"/>
      <c r="V100" s="196" t="str">
        <f>F102</f>
        <v>Très satisfaisant</v>
      </c>
      <c r="W100" s="69">
        <f>F104</f>
        <v>6.666666666666667</v>
      </c>
      <c r="X100" s="196" t="str">
        <f>J102</f>
        <v xml:space="preserve">Non retenu </v>
      </c>
      <c r="Y100" s="192" t="str">
        <f>J104</f>
        <v>0</v>
      </c>
      <c r="Z100" s="145"/>
      <c r="AA100" s="196" t="str">
        <f>F102</f>
        <v>Très satisfaisant</v>
      </c>
      <c r="AB100" s="69">
        <f>F104</f>
        <v>6.666666666666667</v>
      </c>
      <c r="AC100" s="196" t="str">
        <f>J102</f>
        <v xml:space="preserve">Non retenu </v>
      </c>
      <c r="AD100" s="192" t="str">
        <f>J104</f>
        <v>0</v>
      </c>
      <c r="AE100" s="145"/>
      <c r="AF100" s="196" t="str">
        <f>F102</f>
        <v>Très satisfaisant</v>
      </c>
      <c r="AG100" s="69">
        <f>F104</f>
        <v>6.666666666666667</v>
      </c>
      <c r="AH100" s="196" t="str">
        <f>J102</f>
        <v xml:space="preserve">Non retenu </v>
      </c>
      <c r="AI100" s="192" t="str">
        <f>J104</f>
        <v>0</v>
      </c>
      <c r="AJ100" s="145"/>
      <c r="AK100" s="196" t="str">
        <f>F102</f>
        <v>Très satisfaisant</v>
      </c>
      <c r="AL100" s="69">
        <f>F104</f>
        <v>6.666666666666667</v>
      </c>
      <c r="AM100" s="196" t="str">
        <f>J102</f>
        <v xml:space="preserve">Non retenu </v>
      </c>
      <c r="AN100" s="192" t="str">
        <f>J104</f>
        <v>0</v>
      </c>
      <c r="AO100" s="145"/>
      <c r="AP100" s="196" t="str">
        <f>F102</f>
        <v>Très satisfaisant</v>
      </c>
      <c r="AQ100" s="69">
        <f>F104</f>
        <v>6.666666666666667</v>
      </c>
      <c r="AR100" s="196" t="str">
        <f>J102</f>
        <v xml:space="preserve">Non retenu </v>
      </c>
      <c r="AS100" s="192" t="str">
        <f>J104</f>
        <v>0</v>
      </c>
      <c r="AT100" s="145"/>
      <c r="AU100" s="196" t="str">
        <f>F102</f>
        <v>Très satisfaisant</v>
      </c>
      <c r="AV100" s="69">
        <f>F104</f>
        <v>6.666666666666667</v>
      </c>
      <c r="AW100" s="196" t="str">
        <f>J102</f>
        <v xml:space="preserve">Non retenu </v>
      </c>
      <c r="AX100" s="192" t="str">
        <f>J104</f>
        <v>0</v>
      </c>
      <c r="AY100" s="145"/>
      <c r="AZ100" s="196" t="str">
        <f>F102</f>
        <v>Très satisfaisant</v>
      </c>
      <c r="BA100" s="69">
        <f>F104</f>
        <v>6.666666666666667</v>
      </c>
      <c r="BB100" s="196" t="str">
        <f>J102</f>
        <v xml:space="preserve">Non retenu </v>
      </c>
      <c r="BC100" s="192" t="str">
        <f>J104</f>
        <v>0</v>
      </c>
      <c r="BD100" s="145"/>
      <c r="BE100" s="196" t="str">
        <f>F102</f>
        <v>Très satisfaisant</v>
      </c>
      <c r="BF100" s="69">
        <f>F104</f>
        <v>6.666666666666667</v>
      </c>
      <c r="BG100" s="196" t="str">
        <f>J102</f>
        <v xml:space="preserve">Non retenu </v>
      </c>
      <c r="BH100" s="192" t="str">
        <f>J104</f>
        <v>0</v>
      </c>
      <c r="BI100" s="29">
        <v>0</v>
      </c>
      <c r="BJ100" s="29">
        <v>0</v>
      </c>
      <c r="BK100" s="133"/>
      <c r="BL100" s="133"/>
      <c r="BM100" s="133"/>
      <c r="BN100" s="133"/>
      <c r="BO100" s="133"/>
      <c r="BP100" s="133"/>
      <c r="BQ100" s="133"/>
      <c r="BR100" s="133"/>
      <c r="BS100" s="133"/>
      <c r="BT100" s="133"/>
      <c r="BU100" s="133"/>
      <c r="BV100" s="133"/>
      <c r="BW100" s="133"/>
      <c r="BX100" s="65">
        <f>(BZ100/CB100)*CD100</f>
        <v>7.5</v>
      </c>
      <c r="BY100" s="65" t="s">
        <v>35</v>
      </c>
      <c r="BZ100" s="62">
        <v>1.5</v>
      </c>
      <c r="CA100" s="65" t="s">
        <v>36</v>
      </c>
      <c r="CB100" s="63">
        <v>3</v>
      </c>
      <c r="CC100" s="65" t="s">
        <v>10</v>
      </c>
      <c r="CD100" s="64">
        <v>15</v>
      </c>
      <c r="CE100" s="133"/>
      <c r="CF100" s="133"/>
      <c r="CG100" s="133"/>
      <c r="CH100" s="133"/>
      <c r="CI100" s="133"/>
      <c r="CJ100" s="133"/>
      <c r="CK100" s="133"/>
      <c r="CL100" s="133"/>
      <c r="CM100" s="133"/>
      <c r="CN100" s="133"/>
    </row>
    <row r="101" spans="1:92" s="5" customFormat="1" ht="39.950000000000003" customHeight="1" x14ac:dyDescent="0.5">
      <c r="A101" s="261">
        <f>ROW()</f>
        <v>101</v>
      </c>
      <c r="B101" s="75"/>
      <c r="C101" s="75"/>
      <c r="D101" s="75"/>
      <c r="E101" s="74"/>
      <c r="F101" s="92"/>
      <c r="G101" s="92"/>
      <c r="H101" s="92"/>
      <c r="I101" s="97" t="s">
        <v>212</v>
      </c>
      <c r="J101" s="98" t="str">
        <f>ADDRESS(ROW(C105),COLUMN(C105),4)</f>
        <v>C105</v>
      </c>
      <c r="K101" s="98" t="str">
        <f>ADDRESS(ROW(C114),COLUMN(C114),4)</f>
        <v>C114</v>
      </c>
      <c r="L101" s="91"/>
      <c r="M101" s="146"/>
      <c r="N101" s="147"/>
      <c r="O101" s="147"/>
      <c r="P101" s="147"/>
      <c r="Q101" s="147"/>
      <c r="R101" s="147"/>
      <c r="S101" s="147"/>
      <c r="T101" s="147"/>
      <c r="U101" s="146"/>
      <c r="V101" s="198" t="str">
        <f>G102</f>
        <v>Satisfaisant</v>
      </c>
      <c r="W101" s="193">
        <f>G104</f>
        <v>5</v>
      </c>
      <c r="X101" s="197"/>
      <c r="Y101" s="194"/>
      <c r="Z101" s="146"/>
      <c r="AA101" s="198" t="str">
        <f>G102</f>
        <v>Satisfaisant</v>
      </c>
      <c r="AB101" s="193">
        <f>G104</f>
        <v>5</v>
      </c>
      <c r="AC101" s="197"/>
      <c r="AD101" s="194"/>
      <c r="AE101" s="146"/>
      <c r="AF101" s="198" t="str">
        <f>G102</f>
        <v>Satisfaisant</v>
      </c>
      <c r="AG101" s="193">
        <f>G104</f>
        <v>5</v>
      </c>
      <c r="AH101" s="197"/>
      <c r="AI101" s="194"/>
      <c r="AJ101" s="146"/>
      <c r="AK101" s="198" t="str">
        <f>G102</f>
        <v>Satisfaisant</v>
      </c>
      <c r="AL101" s="193">
        <f>G104</f>
        <v>5</v>
      </c>
      <c r="AM101" s="197"/>
      <c r="AN101" s="194"/>
      <c r="AO101" s="146"/>
      <c r="AP101" s="198" t="str">
        <f>G102</f>
        <v>Satisfaisant</v>
      </c>
      <c r="AQ101" s="193">
        <f>G104</f>
        <v>5</v>
      </c>
      <c r="AR101" s="197"/>
      <c r="AS101" s="194"/>
      <c r="AT101" s="146"/>
      <c r="AU101" s="198" t="str">
        <f>G102</f>
        <v>Satisfaisant</v>
      </c>
      <c r="AV101" s="193">
        <f>G104</f>
        <v>5</v>
      </c>
      <c r="AW101" s="197"/>
      <c r="AX101" s="194"/>
      <c r="AY101" s="146"/>
      <c r="AZ101" s="198" t="str">
        <f>G102</f>
        <v>Satisfaisant</v>
      </c>
      <c r="BA101" s="193">
        <f>G104</f>
        <v>5</v>
      </c>
      <c r="BB101" s="197"/>
      <c r="BC101" s="194"/>
      <c r="BD101" s="146"/>
      <c r="BE101" s="198" t="str">
        <f>G102</f>
        <v>Satisfaisant</v>
      </c>
      <c r="BF101" s="193">
        <f>G104</f>
        <v>5</v>
      </c>
      <c r="BG101" s="197"/>
      <c r="BH101" s="194"/>
      <c r="BI101" s="29">
        <v>0</v>
      </c>
      <c r="BJ101" s="29">
        <v>0</v>
      </c>
      <c r="BK101" s="25"/>
      <c r="BL101" s="677" t="str">
        <f>B95</f>
        <v xml:space="preserve">sous critère Ⓓ </v>
      </c>
      <c r="BM101" s="678"/>
      <c r="BN101" s="678"/>
      <c r="BO101" s="678"/>
      <c r="BP101" s="678"/>
      <c r="BQ101" s="678"/>
      <c r="BR101" s="678"/>
      <c r="BS101" s="679"/>
      <c r="BT101" s="89"/>
      <c r="BU101" s="680" t="s">
        <v>51</v>
      </c>
      <c r="BV101" s="682" t="s">
        <v>52</v>
      </c>
      <c r="BW101" s="684" t="str">
        <f>BL101</f>
        <v xml:space="preserve">sous critère Ⓓ </v>
      </c>
      <c r="BX101" s="685"/>
      <c r="BY101" s="685"/>
      <c r="BZ101" s="685"/>
      <c r="CA101" s="685"/>
      <c r="CB101" s="685"/>
      <c r="CC101" s="685"/>
      <c r="CD101" s="686"/>
      <c r="CE101" s="89"/>
      <c r="CF101" s="696" t="str">
        <f>BL101</f>
        <v xml:space="preserve">sous critère Ⓓ </v>
      </c>
      <c r="CG101" s="697"/>
      <c r="CH101" s="697"/>
      <c r="CI101" s="697"/>
      <c r="CJ101" s="697"/>
      <c r="CK101" s="697"/>
      <c r="CL101" s="697"/>
      <c r="CM101" s="698"/>
      <c r="CN101" s="25"/>
    </row>
    <row r="102" spans="1:92" s="5" customFormat="1" ht="39.950000000000003" customHeight="1" x14ac:dyDescent="0.35">
      <c r="A102" s="261">
        <f>ROW()</f>
        <v>102</v>
      </c>
      <c r="B102" s="75"/>
      <c r="C102" s="30"/>
      <c r="D102" s="699" t="s">
        <v>65</v>
      </c>
      <c r="E102" s="699" t="s">
        <v>60</v>
      </c>
      <c r="F102" s="699" t="s">
        <v>64</v>
      </c>
      <c r="G102" s="699" t="s">
        <v>7</v>
      </c>
      <c r="H102" s="699" t="s">
        <v>8</v>
      </c>
      <c r="I102" s="699" t="s">
        <v>38</v>
      </c>
      <c r="J102" s="699" t="s">
        <v>9</v>
      </c>
      <c r="K102" s="19"/>
      <c r="L102" s="91"/>
      <c r="M102" s="701" t="str">
        <f>B95</f>
        <v xml:space="preserve">sous critère Ⓓ </v>
      </c>
      <c r="N102" s="702"/>
      <c r="O102" s="702"/>
      <c r="P102" s="702"/>
      <c r="Q102" s="702"/>
      <c r="R102" s="702"/>
      <c r="S102" s="702"/>
      <c r="T102" s="703"/>
      <c r="U102" s="38"/>
      <c r="V102" s="105" t="s">
        <v>104</v>
      </c>
      <c r="W102" s="105"/>
      <c r="X102" s="106"/>
      <c r="Y102" s="107"/>
      <c r="Z102" s="37"/>
      <c r="AA102" s="108" t="s">
        <v>105</v>
      </c>
      <c r="AB102" s="108"/>
      <c r="AC102" s="109"/>
      <c r="AD102" s="109"/>
      <c r="AE102" s="39"/>
      <c r="AF102" s="110" t="s">
        <v>106</v>
      </c>
      <c r="AG102" s="110"/>
      <c r="AH102" s="111"/>
      <c r="AI102" s="112"/>
      <c r="AJ102" s="51"/>
      <c r="AK102" s="113" t="s">
        <v>107</v>
      </c>
      <c r="AL102" s="113"/>
      <c r="AM102" s="114"/>
      <c r="AN102" s="115"/>
      <c r="AO102" s="53"/>
      <c r="AP102" s="116" t="s">
        <v>108</v>
      </c>
      <c r="AQ102" s="116"/>
      <c r="AR102" s="117"/>
      <c r="AS102" s="117"/>
      <c r="AT102" s="55"/>
      <c r="AU102" s="118" t="s">
        <v>109</v>
      </c>
      <c r="AV102" s="118"/>
      <c r="AW102" s="119"/>
      <c r="AX102" s="119"/>
      <c r="AY102" s="57"/>
      <c r="AZ102" s="120" t="s">
        <v>110</v>
      </c>
      <c r="BA102" s="120"/>
      <c r="BB102" s="121"/>
      <c r="BC102" s="121"/>
      <c r="BD102" s="59"/>
      <c r="BE102" s="122" t="s">
        <v>111</v>
      </c>
      <c r="BF102" s="123"/>
      <c r="BG102" s="124"/>
      <c r="BH102" s="125"/>
      <c r="BI102" s="29">
        <v>0</v>
      </c>
      <c r="BJ102" s="29">
        <v>0</v>
      </c>
      <c r="BK102" s="25"/>
      <c r="BL102" s="704" t="str">
        <f>B96</f>
        <v>le processus de commande</v>
      </c>
      <c r="BM102" s="705"/>
      <c r="BN102" s="705"/>
      <c r="BO102" s="705"/>
      <c r="BP102" s="705"/>
      <c r="BQ102" s="705"/>
      <c r="BR102" s="705"/>
      <c r="BS102" s="706"/>
      <c r="BT102" s="89"/>
      <c r="BU102" s="681"/>
      <c r="BV102" s="683"/>
      <c r="BW102" s="129" t="s">
        <v>57</v>
      </c>
      <c r="BX102" s="129"/>
      <c r="BY102" s="129"/>
      <c r="BZ102" s="129"/>
      <c r="CA102" s="129"/>
      <c r="CB102" s="129"/>
      <c r="CC102" s="129"/>
      <c r="CD102" s="142" t="str">
        <f>BL102</f>
        <v>le processus de commande</v>
      </c>
      <c r="CE102" s="89"/>
      <c r="CF102" s="130" t="s">
        <v>101</v>
      </c>
      <c r="CG102" s="131"/>
      <c r="CH102" s="131"/>
      <c r="CI102" s="131"/>
      <c r="CJ102" s="131"/>
      <c r="CK102" s="131"/>
      <c r="CL102" s="131"/>
      <c r="CM102" s="132" t="str">
        <f>BL102</f>
        <v>le processus de commande</v>
      </c>
      <c r="CN102" s="25"/>
    </row>
    <row r="103" spans="1:92" s="5" customFormat="1" ht="39.950000000000003" customHeight="1" thickBot="1" x14ac:dyDescent="0.3">
      <c r="A103" s="261">
        <f>ROW()</f>
        <v>103</v>
      </c>
      <c r="B103" s="10"/>
      <c r="C103" s="10"/>
      <c r="D103" s="700"/>
      <c r="E103" s="700"/>
      <c r="F103" s="700"/>
      <c r="G103" s="700"/>
      <c r="H103" s="700"/>
      <c r="I103" s="700"/>
      <c r="J103" s="700"/>
      <c r="K103" s="10"/>
      <c r="L103" s="91"/>
      <c r="M103" s="712" t="str">
        <f>B96</f>
        <v>le processus de commande</v>
      </c>
      <c r="N103" s="713"/>
      <c r="O103" s="713"/>
      <c r="P103" s="713"/>
      <c r="Q103" s="713"/>
      <c r="R103" s="713"/>
      <c r="S103" s="713"/>
      <c r="T103" s="714"/>
      <c r="U103" s="43" t="s">
        <v>58</v>
      </c>
      <c r="V103" s="151" t="s">
        <v>0</v>
      </c>
      <c r="W103" s="151"/>
      <c r="X103" s="126" t="s">
        <v>62</v>
      </c>
      <c r="Y103" s="100" t="s">
        <v>28</v>
      </c>
      <c r="Z103" s="42" t="s">
        <v>58</v>
      </c>
      <c r="AA103" s="152" t="s">
        <v>0</v>
      </c>
      <c r="AB103" s="152"/>
      <c r="AC103" s="126" t="s">
        <v>62</v>
      </c>
      <c r="AD103" s="104" t="s">
        <v>28</v>
      </c>
      <c r="AE103" s="40" t="s">
        <v>58</v>
      </c>
      <c r="AF103" s="153" t="s">
        <v>0</v>
      </c>
      <c r="AG103" s="153"/>
      <c r="AH103" s="126" t="s">
        <v>62</v>
      </c>
      <c r="AI103" s="44" t="s">
        <v>28</v>
      </c>
      <c r="AJ103" s="52" t="s">
        <v>58</v>
      </c>
      <c r="AK103" s="154" t="s">
        <v>0</v>
      </c>
      <c r="AL103" s="154"/>
      <c r="AM103" s="126" t="s">
        <v>62</v>
      </c>
      <c r="AN103" s="46" t="s">
        <v>28</v>
      </c>
      <c r="AO103" s="54" t="s">
        <v>58</v>
      </c>
      <c r="AP103" s="155" t="s">
        <v>0</v>
      </c>
      <c r="AQ103" s="155"/>
      <c r="AR103" s="126" t="s">
        <v>62</v>
      </c>
      <c r="AS103" s="47" t="s">
        <v>28</v>
      </c>
      <c r="AT103" s="56" t="s">
        <v>58</v>
      </c>
      <c r="AU103" s="156" t="s">
        <v>0</v>
      </c>
      <c r="AV103" s="156"/>
      <c r="AW103" s="126" t="s">
        <v>62</v>
      </c>
      <c r="AX103" s="103" t="s">
        <v>28</v>
      </c>
      <c r="AY103" s="58" t="s">
        <v>58</v>
      </c>
      <c r="AZ103" s="157" t="s">
        <v>0</v>
      </c>
      <c r="BA103" s="157"/>
      <c r="BB103" s="126" t="s">
        <v>62</v>
      </c>
      <c r="BC103" s="48" t="s">
        <v>28</v>
      </c>
      <c r="BD103" s="60" t="s">
        <v>58</v>
      </c>
      <c r="BE103" s="158" t="s">
        <v>0</v>
      </c>
      <c r="BF103" s="158"/>
      <c r="BG103" s="126" t="s">
        <v>62</v>
      </c>
      <c r="BH103" s="45" t="s">
        <v>28</v>
      </c>
      <c r="BI103" s="29">
        <v>0</v>
      </c>
      <c r="BJ103" s="29">
        <v>0</v>
      </c>
      <c r="BK103" s="25"/>
      <c r="BL103" s="711" t="str">
        <f>V102</f>
        <v>Soumissionnaire A</v>
      </c>
      <c r="BM103" s="665" t="str">
        <f>AA102</f>
        <v>Soumissionnaire  B</v>
      </c>
      <c r="BN103" s="667" t="str">
        <f>AF102</f>
        <v>Soumissionnaire  C</v>
      </c>
      <c r="BO103" s="669" t="str">
        <f>AK102</f>
        <v>Soumissionnaire  D</v>
      </c>
      <c r="BP103" s="671" t="str">
        <f>AP102</f>
        <v>Soumissionnaire  E</v>
      </c>
      <c r="BQ103" s="687" t="str">
        <f>AU102</f>
        <v>Soumissionnaire  F</v>
      </c>
      <c r="BR103" s="709" t="str">
        <f>AZ102</f>
        <v>Soumissionnaire G</v>
      </c>
      <c r="BS103" s="707" t="str">
        <f>BE102</f>
        <v>Soumissionnaire  H</v>
      </c>
      <c r="BT103" s="89"/>
      <c r="BU103" s="99">
        <f>I98</f>
        <v>10</v>
      </c>
      <c r="BV103" s="86">
        <f>D104</f>
        <v>10</v>
      </c>
      <c r="BW103" s="711" t="str">
        <f>V102</f>
        <v>Soumissionnaire A</v>
      </c>
      <c r="BX103" s="665" t="str">
        <f>AA102</f>
        <v>Soumissionnaire  B</v>
      </c>
      <c r="BY103" s="667" t="str">
        <f>AF102</f>
        <v>Soumissionnaire  C</v>
      </c>
      <c r="BZ103" s="669" t="str">
        <f>AK102</f>
        <v>Soumissionnaire  D</v>
      </c>
      <c r="CA103" s="671" t="str">
        <f>AP102</f>
        <v>Soumissionnaire  E</v>
      </c>
      <c r="CB103" s="687" t="str">
        <f>AU102</f>
        <v>Soumissionnaire  F</v>
      </c>
      <c r="CC103" s="709" t="str">
        <f>AZ102</f>
        <v>Soumissionnaire G</v>
      </c>
      <c r="CD103" s="707" t="str">
        <f>BE102</f>
        <v>Soumissionnaire  H</v>
      </c>
      <c r="CE103" s="89"/>
      <c r="CF103" s="711" t="str">
        <f>V102</f>
        <v>Soumissionnaire A</v>
      </c>
      <c r="CG103" s="665" t="str">
        <f>AA102</f>
        <v>Soumissionnaire  B</v>
      </c>
      <c r="CH103" s="667" t="str">
        <f>AF102</f>
        <v>Soumissionnaire  C</v>
      </c>
      <c r="CI103" s="669" t="str">
        <f>AK102</f>
        <v>Soumissionnaire  D</v>
      </c>
      <c r="CJ103" s="671" t="str">
        <f>AP102</f>
        <v>Soumissionnaire  E</v>
      </c>
      <c r="CK103" s="687" t="str">
        <f>AU102</f>
        <v>Soumissionnaire  F</v>
      </c>
      <c r="CL103" s="709" t="str">
        <f>AZ102</f>
        <v>Soumissionnaire G</v>
      </c>
      <c r="CM103" s="707" t="str">
        <f>BE102</f>
        <v>Soumissionnaire  H</v>
      </c>
      <c r="CN103" s="25"/>
    </row>
    <row r="104" spans="1:92" s="5" customFormat="1" ht="39.950000000000003" customHeight="1" x14ac:dyDescent="0.35">
      <c r="A104" s="261">
        <f>ROW()</f>
        <v>104</v>
      </c>
      <c r="B104" s="75"/>
      <c r="C104" s="77" t="s">
        <v>67</v>
      </c>
      <c r="D104" s="69">
        <f>I25</f>
        <v>10</v>
      </c>
      <c r="E104" s="69">
        <f>IF(F104=0,0,IF(F104&gt;=I98,0,IF(F104&gt;=I98,0,F104+I104)))</f>
        <v>8.3333333333333339</v>
      </c>
      <c r="F104" s="69">
        <f>IF(G104&gt;=I98,0,IF(G104&gt;=I98,0,G104+I104))</f>
        <v>6.666666666666667</v>
      </c>
      <c r="G104" s="69">
        <f>(I98/6)+H104</f>
        <v>5</v>
      </c>
      <c r="H104" s="69">
        <f>(I98/6)+I104</f>
        <v>3.3333333333333335</v>
      </c>
      <c r="I104" s="69">
        <f>I98/6</f>
        <v>1.6666666666666667</v>
      </c>
      <c r="J104" s="69" t="s">
        <v>6</v>
      </c>
      <c r="K104" s="20" t="s">
        <v>87</v>
      </c>
      <c r="L104" s="19"/>
      <c r="M104" s="137" t="s">
        <v>2</v>
      </c>
      <c r="N104" s="31" t="s">
        <v>3</v>
      </c>
      <c r="O104" s="32" t="s">
        <v>4</v>
      </c>
      <c r="P104" s="33" t="s">
        <v>5</v>
      </c>
      <c r="Q104" s="34" t="s">
        <v>13</v>
      </c>
      <c r="R104" s="35" t="s">
        <v>21</v>
      </c>
      <c r="S104" s="36" t="s">
        <v>15</v>
      </c>
      <c r="T104" s="140" t="s">
        <v>24</v>
      </c>
      <c r="U104" s="41" t="s">
        <v>59</v>
      </c>
      <c r="V104" s="150"/>
      <c r="W104" s="199" t="s">
        <v>100</v>
      </c>
      <c r="X104" s="189" t="s">
        <v>63</v>
      </c>
      <c r="Y104" s="148"/>
      <c r="Z104" s="127" t="s">
        <v>59</v>
      </c>
      <c r="AA104" s="150"/>
      <c r="AB104" s="199" t="s">
        <v>100</v>
      </c>
      <c r="AC104" s="189" t="s">
        <v>63</v>
      </c>
      <c r="AD104" s="148"/>
      <c r="AE104" s="127" t="s">
        <v>59</v>
      </c>
      <c r="AF104" s="150"/>
      <c r="AG104" s="199" t="s">
        <v>100</v>
      </c>
      <c r="AH104" s="189" t="s">
        <v>63</v>
      </c>
      <c r="AI104" s="148"/>
      <c r="AJ104" s="41" t="s">
        <v>59</v>
      </c>
      <c r="AK104" s="150"/>
      <c r="AL104" s="199" t="s">
        <v>100</v>
      </c>
      <c r="AM104" s="189" t="s">
        <v>63</v>
      </c>
      <c r="AN104" s="148"/>
      <c r="AO104" s="41" t="s">
        <v>59</v>
      </c>
      <c r="AP104" s="150"/>
      <c r="AQ104" s="199" t="s">
        <v>100</v>
      </c>
      <c r="AR104" s="189" t="s">
        <v>63</v>
      </c>
      <c r="AS104" s="148"/>
      <c r="AT104" s="41" t="s">
        <v>59</v>
      </c>
      <c r="AU104" s="150"/>
      <c r="AV104" s="199" t="s">
        <v>100</v>
      </c>
      <c r="AW104" s="189" t="s">
        <v>63</v>
      </c>
      <c r="AX104" s="148"/>
      <c r="AY104" s="41" t="s">
        <v>59</v>
      </c>
      <c r="AZ104" s="150"/>
      <c r="BA104" s="199" t="s">
        <v>100</v>
      </c>
      <c r="BB104" s="189" t="s">
        <v>63</v>
      </c>
      <c r="BC104" s="148"/>
      <c r="BD104" s="41" t="s">
        <v>59</v>
      </c>
      <c r="BE104" s="150"/>
      <c r="BF104" s="199" t="s">
        <v>100</v>
      </c>
      <c r="BG104" s="189" t="s">
        <v>63</v>
      </c>
      <c r="BH104" s="148"/>
      <c r="BI104" s="29">
        <v>0</v>
      </c>
      <c r="BJ104" s="29">
        <v>0</v>
      </c>
      <c r="BK104" s="25"/>
      <c r="BL104" s="664"/>
      <c r="BM104" s="710"/>
      <c r="BN104" s="693"/>
      <c r="BO104" s="694"/>
      <c r="BP104" s="695"/>
      <c r="BQ104" s="688"/>
      <c r="BR104" s="690"/>
      <c r="BS104" s="708"/>
      <c r="BT104" s="89"/>
      <c r="BW104" s="664"/>
      <c r="BX104" s="710"/>
      <c r="BY104" s="693"/>
      <c r="BZ104" s="694"/>
      <c r="CA104" s="695"/>
      <c r="CB104" s="688"/>
      <c r="CC104" s="690"/>
      <c r="CD104" s="708"/>
      <c r="CE104" s="89"/>
      <c r="CF104" s="664"/>
      <c r="CG104" s="710"/>
      <c r="CH104" s="693"/>
      <c r="CI104" s="694"/>
      <c r="CJ104" s="695"/>
      <c r="CK104" s="688"/>
      <c r="CL104" s="690"/>
      <c r="CM104" s="708"/>
      <c r="CN104" s="25"/>
    </row>
    <row r="105" spans="1:92" s="5" customFormat="1" ht="39.950000000000003" customHeight="1" x14ac:dyDescent="0.35">
      <c r="A105" s="261">
        <f>ROW()</f>
        <v>105</v>
      </c>
      <c r="B105" s="200" t="s">
        <v>61</v>
      </c>
      <c r="C105" s="87"/>
      <c r="D105" s="74"/>
      <c r="E105" s="74"/>
      <c r="F105" s="21"/>
      <c r="G105" s="19"/>
      <c r="H105" s="19"/>
      <c r="I105" s="19"/>
      <c r="J105" s="19"/>
      <c r="K105" s="19"/>
      <c r="L105" s="19"/>
      <c r="M105" s="138">
        <f t="shared" ref="M105:T114" si="126">BL105</f>
        <v>0</v>
      </c>
      <c r="N105" s="139">
        <f t="shared" si="126"/>
        <v>0</v>
      </c>
      <c r="O105" s="139">
        <f t="shared" si="126"/>
        <v>0</v>
      </c>
      <c r="P105" s="139">
        <f t="shared" si="126"/>
        <v>0</v>
      </c>
      <c r="Q105" s="139">
        <f t="shared" si="126"/>
        <v>0</v>
      </c>
      <c r="R105" s="139">
        <f t="shared" si="126"/>
        <v>0</v>
      </c>
      <c r="S105" s="139">
        <f t="shared" si="126"/>
        <v>0</v>
      </c>
      <c r="T105" s="141">
        <f t="shared" si="126"/>
        <v>0</v>
      </c>
      <c r="U105" s="66"/>
      <c r="V105" s="101">
        <f t="shared" ref="V105:V114" si="127">C105</f>
        <v>0</v>
      </c>
      <c r="W105" s="102"/>
      <c r="X105" s="348"/>
      <c r="Y105" s="138">
        <f t="shared" ref="Y105:Y114" si="128">BL105</f>
        <v>0</v>
      </c>
      <c r="Z105" s="66"/>
      <c r="AA105" s="101">
        <f t="shared" ref="AA105:AA114" si="129">C105</f>
        <v>0</v>
      </c>
      <c r="AB105" s="102"/>
      <c r="AC105" s="348"/>
      <c r="AD105" s="138">
        <f t="shared" ref="AD105:AD114" si="130">BM105</f>
        <v>0</v>
      </c>
      <c r="AE105" s="66"/>
      <c r="AF105" s="101">
        <f t="shared" ref="AF105:AF114" si="131">C105</f>
        <v>0</v>
      </c>
      <c r="AG105" s="102"/>
      <c r="AH105" s="348"/>
      <c r="AI105" s="138">
        <f t="shared" ref="AI105:AI114" si="132">BN105</f>
        <v>0</v>
      </c>
      <c r="AJ105" s="66"/>
      <c r="AK105" s="101">
        <f t="shared" ref="AK105:AK114" si="133">C105</f>
        <v>0</v>
      </c>
      <c r="AL105" s="102"/>
      <c r="AM105" s="348"/>
      <c r="AN105" s="138">
        <f t="shared" ref="AN105:AN114" si="134">BO105</f>
        <v>0</v>
      </c>
      <c r="AO105" s="66"/>
      <c r="AP105" s="101">
        <f t="shared" ref="AP105:AP114" si="135">C105</f>
        <v>0</v>
      </c>
      <c r="AQ105" s="102"/>
      <c r="AR105" s="348"/>
      <c r="AS105" s="138">
        <f t="shared" ref="AS105:AS114" si="136">BP105</f>
        <v>0</v>
      </c>
      <c r="AT105" s="66"/>
      <c r="AU105" s="101">
        <f t="shared" ref="AU105:AU114" si="137">C105</f>
        <v>0</v>
      </c>
      <c r="AV105" s="102"/>
      <c r="AW105" s="348"/>
      <c r="AX105" s="138">
        <f t="shared" ref="AX105:AX114" si="138">BQ105</f>
        <v>0</v>
      </c>
      <c r="AY105" s="66"/>
      <c r="AZ105" s="101">
        <f t="shared" ref="AZ105:AZ114" si="139">C105</f>
        <v>0</v>
      </c>
      <c r="BA105" s="102"/>
      <c r="BB105" s="348"/>
      <c r="BC105" s="138">
        <f t="shared" ref="BC105:BC114" si="140">BR105</f>
        <v>0</v>
      </c>
      <c r="BD105" s="66"/>
      <c r="BE105" s="101">
        <f t="shared" ref="BE105:BE114" si="141">C105</f>
        <v>0</v>
      </c>
      <c r="BF105" s="102"/>
      <c r="BG105" s="348"/>
      <c r="BH105" s="138">
        <f t="shared" ref="BH105:BH114" si="142">BS105</f>
        <v>0</v>
      </c>
      <c r="BI105" s="29">
        <v>0</v>
      </c>
      <c r="BJ105" s="29">
        <v>0</v>
      </c>
      <c r="BK105" s="25"/>
      <c r="BL105" s="138">
        <f t="shared" ref="BL105:BL114" si="143">IF(BW105=0,0,RANK(BW105,BW105:CD105))</f>
        <v>0</v>
      </c>
      <c r="BM105" s="139">
        <f t="shared" ref="BM105:BM114" si="144">IF(BX105=0,0,RANK(BX105,BW105:CD105))</f>
        <v>0</v>
      </c>
      <c r="BN105" s="139">
        <f t="shared" ref="BN105:BN114" si="145">IF(BY105=0,0,RANK(BY105,BW105:CD105))</f>
        <v>0</v>
      </c>
      <c r="BO105" s="139">
        <f t="shared" ref="BO105:BO114" si="146">IF(BZ105=0,0,RANK(BZ105,BW105:CD105))</f>
        <v>0</v>
      </c>
      <c r="BP105" s="139">
        <f t="shared" ref="BP105:BP114" si="147">IF(CA105=0,0,RANK(CA105,BW105:CD105))</f>
        <v>0</v>
      </c>
      <c r="BQ105" s="139">
        <f t="shared" ref="BQ105:BQ114" si="148">IF(CB105=0,0,RANK(CB105,BW105:CD105))</f>
        <v>0</v>
      </c>
      <c r="BR105" s="139">
        <f t="shared" ref="BR105:BR114" si="149">IF(CC105=0,0,RANK(CC105,BW105:CD105))</f>
        <v>0</v>
      </c>
      <c r="BS105" s="141">
        <f t="shared" ref="BS105:BS114" si="150">IF(CD105=0,0,RANK(CD105,BW105:CD105))</f>
        <v>0</v>
      </c>
      <c r="BT105" s="8"/>
      <c r="BU105" s="85">
        <f>I98</f>
        <v>10</v>
      </c>
      <c r="BV105" s="26">
        <f>BV103</f>
        <v>10</v>
      </c>
      <c r="BW105" s="84">
        <f t="shared" ref="BW105:BW114" si="151">IF(BV105=0,0,(CF105/BV105)*BU105)</f>
        <v>0</v>
      </c>
      <c r="BX105" s="84">
        <f t="shared" ref="BX105:BX114" si="152">IF(BV105=0,0,(CG105/BV105)*BU105)</f>
        <v>0</v>
      </c>
      <c r="BY105" s="84">
        <f t="shared" ref="BY105:BY114" si="153">IF(BV105=0,0,(CH105/BV105)*BU105)</f>
        <v>0</v>
      </c>
      <c r="BZ105" s="84">
        <f t="shared" ref="BZ105:BZ114" si="154">IF(BV105=0,0,(CI105/BV105)*BU105)</f>
        <v>0</v>
      </c>
      <c r="CA105" s="84">
        <f t="shared" ref="CA105:CA114" si="155">IF(BV105=0,0,(CJ105/BV105)*BU105)</f>
        <v>0</v>
      </c>
      <c r="CB105" s="84">
        <f t="shared" ref="CB105:CB114" si="156">IF(BV105=0,0,(CK105/BV105)*BU105)</f>
        <v>0</v>
      </c>
      <c r="CC105" s="84">
        <f t="shared" ref="CC105:CC114" si="157">IF(BV105=0,0,(CL105/BV105)*BU105)</f>
        <v>0</v>
      </c>
      <c r="CD105" s="84">
        <f t="shared" ref="CD105:CD114" si="158">IF(BV105=0,0,(CM105/BV105)*BU105)</f>
        <v>0</v>
      </c>
      <c r="CE105" s="8"/>
      <c r="CF105" s="22">
        <f t="shared" ref="CF105:CF114" si="159">W105</f>
        <v>0</v>
      </c>
      <c r="CG105" s="23">
        <f t="shared" ref="CG105:CG114" si="160">AB105</f>
        <v>0</v>
      </c>
      <c r="CH105" s="23">
        <f t="shared" ref="CH105:CH114" si="161">AG105</f>
        <v>0</v>
      </c>
      <c r="CI105" s="23">
        <f t="shared" ref="CI105:CI114" si="162">+AL105</f>
        <v>0</v>
      </c>
      <c r="CJ105" s="23">
        <f t="shared" ref="CJ105:CJ114" si="163">AQ105</f>
        <v>0</v>
      </c>
      <c r="CK105" s="23">
        <f t="shared" ref="CK105:CK114" si="164">AV105</f>
        <v>0</v>
      </c>
      <c r="CL105" s="23">
        <f t="shared" ref="CL105:CL114" si="165">BA105</f>
        <v>0</v>
      </c>
      <c r="CM105" s="24">
        <f t="shared" ref="CM105:CM114" si="166">BF105</f>
        <v>0</v>
      </c>
      <c r="CN105" s="25"/>
    </row>
    <row r="106" spans="1:92" s="5" customFormat="1" ht="39.950000000000003" customHeight="1" x14ac:dyDescent="0.35">
      <c r="A106" s="261">
        <f>ROW()</f>
        <v>106</v>
      </c>
      <c r="B106" s="200" t="s">
        <v>61</v>
      </c>
      <c r="C106" s="87" t="s">
        <v>68</v>
      </c>
      <c r="D106" s="74"/>
      <c r="E106" s="74"/>
      <c r="F106" s="21"/>
      <c r="G106" s="19"/>
      <c r="H106" s="19"/>
      <c r="I106" s="19"/>
      <c r="J106" s="19"/>
      <c r="K106" s="19"/>
      <c r="L106" s="19"/>
      <c r="M106" s="138">
        <f t="shared" si="126"/>
        <v>0</v>
      </c>
      <c r="N106" s="139">
        <f t="shared" si="126"/>
        <v>0</v>
      </c>
      <c r="O106" s="139">
        <f t="shared" si="126"/>
        <v>0</v>
      </c>
      <c r="P106" s="139">
        <f t="shared" si="126"/>
        <v>0</v>
      </c>
      <c r="Q106" s="139">
        <f t="shared" si="126"/>
        <v>0</v>
      </c>
      <c r="R106" s="139">
        <f t="shared" si="126"/>
        <v>0</v>
      </c>
      <c r="S106" s="139">
        <f t="shared" si="126"/>
        <v>0</v>
      </c>
      <c r="T106" s="141">
        <f t="shared" si="126"/>
        <v>0</v>
      </c>
      <c r="U106" s="66"/>
      <c r="V106" s="101" t="str">
        <f t="shared" si="127"/>
        <v>❶ plus de simplicité du processus</v>
      </c>
      <c r="W106" s="27"/>
      <c r="X106" s="348"/>
      <c r="Y106" s="138">
        <f t="shared" si="128"/>
        <v>0</v>
      </c>
      <c r="Z106" s="66"/>
      <c r="AA106" s="101" t="str">
        <f t="shared" si="129"/>
        <v>❶ plus de simplicité du processus</v>
      </c>
      <c r="AB106" s="27"/>
      <c r="AC106" s="348"/>
      <c r="AD106" s="138">
        <f t="shared" si="130"/>
        <v>0</v>
      </c>
      <c r="AE106" s="66"/>
      <c r="AF106" s="101" t="str">
        <f t="shared" si="131"/>
        <v>❶ plus de simplicité du processus</v>
      </c>
      <c r="AG106" s="27"/>
      <c r="AH106" s="348"/>
      <c r="AI106" s="138">
        <f t="shared" si="132"/>
        <v>0</v>
      </c>
      <c r="AJ106" s="66"/>
      <c r="AK106" s="101" t="str">
        <f t="shared" si="133"/>
        <v>❶ plus de simplicité du processus</v>
      </c>
      <c r="AL106" s="27"/>
      <c r="AM106" s="348"/>
      <c r="AN106" s="138">
        <f t="shared" si="134"/>
        <v>0</v>
      </c>
      <c r="AO106" s="66"/>
      <c r="AP106" s="101" t="str">
        <f t="shared" si="135"/>
        <v>❶ plus de simplicité du processus</v>
      </c>
      <c r="AQ106" s="27"/>
      <c r="AR106" s="348"/>
      <c r="AS106" s="138">
        <f t="shared" si="136"/>
        <v>0</v>
      </c>
      <c r="AT106" s="66"/>
      <c r="AU106" s="101" t="str">
        <f t="shared" si="137"/>
        <v>❶ plus de simplicité du processus</v>
      </c>
      <c r="AV106" s="27"/>
      <c r="AW106" s="348"/>
      <c r="AX106" s="138">
        <f t="shared" si="138"/>
        <v>0</v>
      </c>
      <c r="AY106" s="66"/>
      <c r="AZ106" s="101" t="str">
        <f t="shared" si="139"/>
        <v>❶ plus de simplicité du processus</v>
      </c>
      <c r="BA106" s="27"/>
      <c r="BB106" s="348"/>
      <c r="BC106" s="138">
        <f t="shared" si="140"/>
        <v>0</v>
      </c>
      <c r="BD106" s="66"/>
      <c r="BE106" s="101" t="str">
        <f t="shared" si="141"/>
        <v>❶ plus de simplicité du processus</v>
      </c>
      <c r="BF106" s="27"/>
      <c r="BG106" s="348"/>
      <c r="BH106" s="138">
        <f t="shared" si="142"/>
        <v>0</v>
      </c>
      <c r="BI106" s="29">
        <v>0</v>
      </c>
      <c r="BJ106" s="29">
        <v>0</v>
      </c>
      <c r="BK106" s="25"/>
      <c r="BL106" s="138">
        <f t="shared" si="143"/>
        <v>0</v>
      </c>
      <c r="BM106" s="139">
        <f t="shared" si="144"/>
        <v>0</v>
      </c>
      <c r="BN106" s="139">
        <f t="shared" si="145"/>
        <v>0</v>
      </c>
      <c r="BO106" s="139">
        <f t="shared" si="146"/>
        <v>0</v>
      </c>
      <c r="BP106" s="139">
        <f t="shared" si="147"/>
        <v>0</v>
      </c>
      <c r="BQ106" s="139">
        <f t="shared" si="148"/>
        <v>0</v>
      </c>
      <c r="BR106" s="139">
        <f t="shared" si="149"/>
        <v>0</v>
      </c>
      <c r="BS106" s="141">
        <f t="shared" si="150"/>
        <v>0</v>
      </c>
      <c r="BT106" s="8"/>
      <c r="BU106" s="85">
        <f>I98</f>
        <v>10</v>
      </c>
      <c r="BV106" s="26">
        <f>BV103</f>
        <v>10</v>
      </c>
      <c r="BW106" s="84">
        <f t="shared" si="151"/>
        <v>0</v>
      </c>
      <c r="BX106" s="84">
        <f t="shared" si="152"/>
        <v>0</v>
      </c>
      <c r="BY106" s="84">
        <f t="shared" si="153"/>
        <v>0</v>
      </c>
      <c r="BZ106" s="84">
        <f t="shared" si="154"/>
        <v>0</v>
      </c>
      <c r="CA106" s="84">
        <f t="shared" si="155"/>
        <v>0</v>
      </c>
      <c r="CB106" s="84">
        <f t="shared" si="156"/>
        <v>0</v>
      </c>
      <c r="CC106" s="84">
        <f t="shared" si="157"/>
        <v>0</v>
      </c>
      <c r="CD106" s="84">
        <f t="shared" si="158"/>
        <v>0</v>
      </c>
      <c r="CE106" s="8"/>
      <c r="CF106" s="22">
        <f t="shared" si="159"/>
        <v>0</v>
      </c>
      <c r="CG106" s="23">
        <f t="shared" si="160"/>
        <v>0</v>
      </c>
      <c r="CH106" s="23">
        <f t="shared" si="161"/>
        <v>0</v>
      </c>
      <c r="CI106" s="23">
        <f t="shared" si="162"/>
        <v>0</v>
      </c>
      <c r="CJ106" s="23">
        <f t="shared" si="163"/>
        <v>0</v>
      </c>
      <c r="CK106" s="23">
        <f t="shared" si="164"/>
        <v>0</v>
      </c>
      <c r="CL106" s="23">
        <f t="shared" si="165"/>
        <v>0</v>
      </c>
      <c r="CM106" s="24">
        <f t="shared" si="166"/>
        <v>0</v>
      </c>
      <c r="CN106" s="25"/>
    </row>
    <row r="107" spans="1:92" s="5" customFormat="1" ht="39.950000000000003" customHeight="1" x14ac:dyDescent="0.35">
      <c r="A107" s="261">
        <f>ROW()</f>
        <v>107</v>
      </c>
      <c r="B107" s="200" t="s">
        <v>61</v>
      </c>
      <c r="C107" s="90" t="s">
        <v>69</v>
      </c>
      <c r="D107" s="83"/>
      <c r="E107" s="74"/>
      <c r="F107" s="21"/>
      <c r="G107" s="19"/>
      <c r="H107" s="19"/>
      <c r="I107" s="19"/>
      <c r="J107" s="19"/>
      <c r="K107" s="19"/>
      <c r="L107" s="19"/>
      <c r="M107" s="138">
        <f t="shared" si="126"/>
        <v>0</v>
      </c>
      <c r="N107" s="139">
        <f t="shared" si="126"/>
        <v>0</v>
      </c>
      <c r="O107" s="139">
        <f t="shared" si="126"/>
        <v>0</v>
      </c>
      <c r="P107" s="139">
        <f t="shared" si="126"/>
        <v>0</v>
      </c>
      <c r="Q107" s="139">
        <f t="shared" si="126"/>
        <v>0</v>
      </c>
      <c r="R107" s="139">
        <f t="shared" si="126"/>
        <v>0</v>
      </c>
      <c r="S107" s="139">
        <f t="shared" si="126"/>
        <v>0</v>
      </c>
      <c r="T107" s="141">
        <f t="shared" si="126"/>
        <v>0</v>
      </c>
      <c r="U107" s="66"/>
      <c r="V107" s="101" t="str">
        <f t="shared" si="127"/>
        <v>❷ plus d'intégration informatique</v>
      </c>
      <c r="W107" s="27"/>
      <c r="X107" s="348"/>
      <c r="Y107" s="138">
        <f t="shared" si="128"/>
        <v>0</v>
      </c>
      <c r="Z107" s="66"/>
      <c r="AA107" s="101" t="str">
        <f t="shared" si="129"/>
        <v>❷ plus d'intégration informatique</v>
      </c>
      <c r="AB107" s="27"/>
      <c r="AC107" s="348"/>
      <c r="AD107" s="138">
        <f t="shared" si="130"/>
        <v>0</v>
      </c>
      <c r="AE107" s="66"/>
      <c r="AF107" s="101" t="str">
        <f t="shared" si="131"/>
        <v>❷ plus d'intégration informatique</v>
      </c>
      <c r="AG107" s="27"/>
      <c r="AH107" s="348"/>
      <c r="AI107" s="138">
        <f t="shared" si="132"/>
        <v>0</v>
      </c>
      <c r="AJ107" s="66"/>
      <c r="AK107" s="101" t="str">
        <f t="shared" si="133"/>
        <v>❷ plus d'intégration informatique</v>
      </c>
      <c r="AL107" s="27"/>
      <c r="AM107" s="348"/>
      <c r="AN107" s="138">
        <f t="shared" si="134"/>
        <v>0</v>
      </c>
      <c r="AO107" s="66"/>
      <c r="AP107" s="101" t="str">
        <f t="shared" si="135"/>
        <v>❷ plus d'intégration informatique</v>
      </c>
      <c r="AQ107" s="27"/>
      <c r="AR107" s="348"/>
      <c r="AS107" s="138">
        <f t="shared" si="136"/>
        <v>0</v>
      </c>
      <c r="AT107" s="66"/>
      <c r="AU107" s="101" t="str">
        <f t="shared" si="137"/>
        <v>❷ plus d'intégration informatique</v>
      </c>
      <c r="AV107" s="27"/>
      <c r="AW107" s="348"/>
      <c r="AX107" s="138">
        <f t="shared" si="138"/>
        <v>0</v>
      </c>
      <c r="AY107" s="66"/>
      <c r="AZ107" s="101" t="str">
        <f t="shared" si="139"/>
        <v>❷ plus d'intégration informatique</v>
      </c>
      <c r="BA107" s="27"/>
      <c r="BB107" s="348"/>
      <c r="BC107" s="138">
        <f t="shared" si="140"/>
        <v>0</v>
      </c>
      <c r="BD107" s="66"/>
      <c r="BE107" s="101" t="str">
        <f t="shared" si="141"/>
        <v>❷ plus d'intégration informatique</v>
      </c>
      <c r="BF107" s="27"/>
      <c r="BG107" s="348"/>
      <c r="BH107" s="138">
        <f t="shared" si="142"/>
        <v>0</v>
      </c>
      <c r="BI107" s="29">
        <v>0</v>
      </c>
      <c r="BJ107" s="29">
        <v>0</v>
      </c>
      <c r="BK107" s="25"/>
      <c r="BL107" s="138">
        <f t="shared" si="143"/>
        <v>0</v>
      </c>
      <c r="BM107" s="139">
        <f t="shared" si="144"/>
        <v>0</v>
      </c>
      <c r="BN107" s="139">
        <f t="shared" si="145"/>
        <v>0</v>
      </c>
      <c r="BO107" s="139">
        <f t="shared" si="146"/>
        <v>0</v>
      </c>
      <c r="BP107" s="139">
        <f t="shared" si="147"/>
        <v>0</v>
      </c>
      <c r="BQ107" s="139">
        <f t="shared" si="148"/>
        <v>0</v>
      </c>
      <c r="BR107" s="139">
        <f t="shared" si="149"/>
        <v>0</v>
      </c>
      <c r="BS107" s="141">
        <f t="shared" si="150"/>
        <v>0</v>
      </c>
      <c r="BT107" s="8"/>
      <c r="BU107" s="85">
        <f>I98</f>
        <v>10</v>
      </c>
      <c r="BV107" s="26">
        <f>BV103</f>
        <v>10</v>
      </c>
      <c r="BW107" s="84">
        <f t="shared" si="151"/>
        <v>0</v>
      </c>
      <c r="BX107" s="84">
        <f t="shared" si="152"/>
        <v>0</v>
      </c>
      <c r="BY107" s="84">
        <f t="shared" si="153"/>
        <v>0</v>
      </c>
      <c r="BZ107" s="84">
        <f t="shared" si="154"/>
        <v>0</v>
      </c>
      <c r="CA107" s="84">
        <f t="shared" si="155"/>
        <v>0</v>
      </c>
      <c r="CB107" s="84">
        <f t="shared" si="156"/>
        <v>0</v>
      </c>
      <c r="CC107" s="84">
        <f t="shared" si="157"/>
        <v>0</v>
      </c>
      <c r="CD107" s="84">
        <f t="shared" si="158"/>
        <v>0</v>
      </c>
      <c r="CE107" s="8"/>
      <c r="CF107" s="22">
        <f t="shared" si="159"/>
        <v>0</v>
      </c>
      <c r="CG107" s="23">
        <f t="shared" si="160"/>
        <v>0</v>
      </c>
      <c r="CH107" s="23">
        <f t="shared" si="161"/>
        <v>0</v>
      </c>
      <c r="CI107" s="23">
        <f t="shared" si="162"/>
        <v>0</v>
      </c>
      <c r="CJ107" s="23">
        <f t="shared" si="163"/>
        <v>0</v>
      </c>
      <c r="CK107" s="23">
        <f t="shared" si="164"/>
        <v>0</v>
      </c>
      <c r="CL107" s="23">
        <f t="shared" si="165"/>
        <v>0</v>
      </c>
      <c r="CM107" s="24">
        <f t="shared" si="166"/>
        <v>0</v>
      </c>
      <c r="CN107" s="25"/>
    </row>
    <row r="108" spans="1:92" s="5" customFormat="1" ht="39.950000000000003" customHeight="1" x14ac:dyDescent="0.35">
      <c r="A108" s="261">
        <f>ROW()</f>
        <v>108</v>
      </c>
      <c r="B108" s="200" t="s">
        <v>61</v>
      </c>
      <c r="C108" s="87" t="s">
        <v>77</v>
      </c>
      <c r="D108" s="78"/>
      <c r="E108" s="74"/>
      <c r="F108" s="21"/>
      <c r="G108" s="19"/>
      <c r="H108" s="19"/>
      <c r="I108" s="78"/>
      <c r="J108" s="78"/>
      <c r="K108" s="19"/>
      <c r="L108" s="19"/>
      <c r="M108" s="138">
        <f t="shared" si="126"/>
        <v>0</v>
      </c>
      <c r="N108" s="139">
        <f t="shared" si="126"/>
        <v>0</v>
      </c>
      <c r="O108" s="139">
        <f t="shared" si="126"/>
        <v>0</v>
      </c>
      <c r="P108" s="139">
        <f t="shared" si="126"/>
        <v>0</v>
      </c>
      <c r="Q108" s="139">
        <f t="shared" si="126"/>
        <v>0</v>
      </c>
      <c r="R108" s="139">
        <f t="shared" si="126"/>
        <v>0</v>
      </c>
      <c r="S108" s="139">
        <f t="shared" si="126"/>
        <v>0</v>
      </c>
      <c r="T108" s="141">
        <f t="shared" si="126"/>
        <v>0</v>
      </c>
      <c r="U108" s="66"/>
      <c r="V108" s="101" t="str">
        <f t="shared" si="127"/>
        <v>❸ meilleure réactivité proposée pour les ajustements de commande</v>
      </c>
      <c r="W108" s="27"/>
      <c r="X108" s="348"/>
      <c r="Y108" s="138">
        <f t="shared" si="128"/>
        <v>0</v>
      </c>
      <c r="Z108" s="66"/>
      <c r="AA108" s="101" t="str">
        <f t="shared" si="129"/>
        <v>❸ meilleure réactivité proposée pour les ajustements de commande</v>
      </c>
      <c r="AB108" s="27"/>
      <c r="AC108" s="348"/>
      <c r="AD108" s="138">
        <f t="shared" si="130"/>
        <v>0</v>
      </c>
      <c r="AE108" s="66"/>
      <c r="AF108" s="101" t="str">
        <f t="shared" si="131"/>
        <v>❸ meilleure réactivité proposée pour les ajustements de commande</v>
      </c>
      <c r="AG108" s="27"/>
      <c r="AH108" s="348"/>
      <c r="AI108" s="138">
        <f t="shared" si="132"/>
        <v>0</v>
      </c>
      <c r="AJ108" s="66"/>
      <c r="AK108" s="101" t="str">
        <f t="shared" si="133"/>
        <v>❸ meilleure réactivité proposée pour les ajustements de commande</v>
      </c>
      <c r="AL108" s="27"/>
      <c r="AM108" s="348"/>
      <c r="AN108" s="138">
        <f t="shared" si="134"/>
        <v>0</v>
      </c>
      <c r="AO108" s="66"/>
      <c r="AP108" s="101" t="str">
        <f t="shared" si="135"/>
        <v>❸ meilleure réactivité proposée pour les ajustements de commande</v>
      </c>
      <c r="AQ108" s="27"/>
      <c r="AR108" s="348"/>
      <c r="AS108" s="138">
        <f t="shared" si="136"/>
        <v>0</v>
      </c>
      <c r="AT108" s="66"/>
      <c r="AU108" s="101" t="str">
        <f t="shared" si="137"/>
        <v>❸ meilleure réactivité proposée pour les ajustements de commande</v>
      </c>
      <c r="AV108" s="27"/>
      <c r="AW108" s="348"/>
      <c r="AX108" s="138">
        <f t="shared" si="138"/>
        <v>0</v>
      </c>
      <c r="AY108" s="66"/>
      <c r="AZ108" s="101" t="str">
        <f t="shared" si="139"/>
        <v>❸ meilleure réactivité proposée pour les ajustements de commande</v>
      </c>
      <c r="BA108" s="27"/>
      <c r="BB108" s="348"/>
      <c r="BC108" s="138">
        <f t="shared" si="140"/>
        <v>0</v>
      </c>
      <c r="BD108" s="66"/>
      <c r="BE108" s="101" t="str">
        <f t="shared" si="141"/>
        <v>❸ meilleure réactivité proposée pour les ajustements de commande</v>
      </c>
      <c r="BF108" s="27"/>
      <c r="BG108" s="348"/>
      <c r="BH108" s="138">
        <f t="shared" si="142"/>
        <v>0</v>
      </c>
      <c r="BI108" s="29">
        <v>0</v>
      </c>
      <c r="BJ108" s="29">
        <v>0</v>
      </c>
      <c r="BK108" s="25"/>
      <c r="BL108" s="138">
        <f t="shared" si="143"/>
        <v>0</v>
      </c>
      <c r="BM108" s="139">
        <f t="shared" si="144"/>
        <v>0</v>
      </c>
      <c r="BN108" s="139">
        <f t="shared" si="145"/>
        <v>0</v>
      </c>
      <c r="BO108" s="139">
        <f t="shared" si="146"/>
        <v>0</v>
      </c>
      <c r="BP108" s="139">
        <f t="shared" si="147"/>
        <v>0</v>
      </c>
      <c r="BQ108" s="139">
        <f t="shared" si="148"/>
        <v>0</v>
      </c>
      <c r="BR108" s="139">
        <f t="shared" si="149"/>
        <v>0</v>
      </c>
      <c r="BS108" s="141">
        <f t="shared" si="150"/>
        <v>0</v>
      </c>
      <c r="BT108" s="8"/>
      <c r="BU108" s="85">
        <f>I98</f>
        <v>10</v>
      </c>
      <c r="BV108" s="26">
        <f>BV103</f>
        <v>10</v>
      </c>
      <c r="BW108" s="84">
        <f t="shared" si="151"/>
        <v>0</v>
      </c>
      <c r="BX108" s="84">
        <f t="shared" si="152"/>
        <v>0</v>
      </c>
      <c r="BY108" s="84">
        <f t="shared" si="153"/>
        <v>0</v>
      </c>
      <c r="BZ108" s="84">
        <f t="shared" si="154"/>
        <v>0</v>
      </c>
      <c r="CA108" s="84">
        <f t="shared" si="155"/>
        <v>0</v>
      </c>
      <c r="CB108" s="84">
        <f t="shared" si="156"/>
        <v>0</v>
      </c>
      <c r="CC108" s="84">
        <f t="shared" si="157"/>
        <v>0</v>
      </c>
      <c r="CD108" s="84">
        <f t="shared" si="158"/>
        <v>0</v>
      </c>
      <c r="CE108" s="8"/>
      <c r="CF108" s="22">
        <f t="shared" si="159"/>
        <v>0</v>
      </c>
      <c r="CG108" s="23">
        <f t="shared" si="160"/>
        <v>0</v>
      </c>
      <c r="CH108" s="23">
        <f t="shared" si="161"/>
        <v>0</v>
      </c>
      <c r="CI108" s="23">
        <f t="shared" si="162"/>
        <v>0</v>
      </c>
      <c r="CJ108" s="23">
        <f t="shared" si="163"/>
        <v>0</v>
      </c>
      <c r="CK108" s="23">
        <f t="shared" si="164"/>
        <v>0</v>
      </c>
      <c r="CL108" s="23">
        <f t="shared" si="165"/>
        <v>0</v>
      </c>
      <c r="CM108" s="24">
        <f t="shared" si="166"/>
        <v>0</v>
      </c>
      <c r="CN108" s="25"/>
    </row>
    <row r="109" spans="1:92" s="5" customFormat="1" ht="39.950000000000003" customHeight="1" x14ac:dyDescent="0.35">
      <c r="A109" s="261">
        <f>ROW()</f>
        <v>109</v>
      </c>
      <c r="B109" s="200" t="s">
        <v>61</v>
      </c>
      <c r="C109" s="87" t="s">
        <v>78</v>
      </c>
      <c r="D109" s="78"/>
      <c r="E109" s="74"/>
      <c r="F109" s="21"/>
      <c r="G109" s="19"/>
      <c r="H109" s="19"/>
      <c r="I109" s="83"/>
      <c r="K109" s="19"/>
      <c r="L109" s="19"/>
      <c r="M109" s="138">
        <f t="shared" si="126"/>
        <v>0</v>
      </c>
      <c r="N109" s="139">
        <f t="shared" si="126"/>
        <v>0</v>
      </c>
      <c r="O109" s="139">
        <f t="shared" si="126"/>
        <v>0</v>
      </c>
      <c r="P109" s="139">
        <f t="shared" si="126"/>
        <v>0</v>
      </c>
      <c r="Q109" s="139">
        <f t="shared" si="126"/>
        <v>0</v>
      </c>
      <c r="R109" s="139">
        <f t="shared" si="126"/>
        <v>0</v>
      </c>
      <c r="S109" s="139">
        <f t="shared" si="126"/>
        <v>0</v>
      </c>
      <c r="T109" s="141">
        <f t="shared" si="126"/>
        <v>0</v>
      </c>
      <c r="U109" s="66"/>
      <c r="V109" s="101" t="str">
        <f t="shared" si="127"/>
        <v>❹ plus faciles modalités de mise en œuvre de la commande</v>
      </c>
      <c r="W109" s="27"/>
      <c r="X109" s="348"/>
      <c r="Y109" s="138">
        <f t="shared" si="128"/>
        <v>0</v>
      </c>
      <c r="Z109" s="66"/>
      <c r="AA109" s="101" t="str">
        <f t="shared" si="129"/>
        <v>❹ plus faciles modalités de mise en œuvre de la commande</v>
      </c>
      <c r="AB109" s="27"/>
      <c r="AC109" s="348"/>
      <c r="AD109" s="138">
        <f t="shared" si="130"/>
        <v>0</v>
      </c>
      <c r="AE109" s="66"/>
      <c r="AF109" s="101" t="str">
        <f t="shared" si="131"/>
        <v>❹ plus faciles modalités de mise en œuvre de la commande</v>
      </c>
      <c r="AG109" s="27"/>
      <c r="AH109" s="348"/>
      <c r="AI109" s="138">
        <f t="shared" si="132"/>
        <v>0</v>
      </c>
      <c r="AJ109" s="66"/>
      <c r="AK109" s="101" t="str">
        <f t="shared" si="133"/>
        <v>❹ plus faciles modalités de mise en œuvre de la commande</v>
      </c>
      <c r="AL109" s="27"/>
      <c r="AM109" s="348"/>
      <c r="AN109" s="138">
        <f t="shared" si="134"/>
        <v>0</v>
      </c>
      <c r="AO109" s="66"/>
      <c r="AP109" s="101" t="str">
        <f t="shared" si="135"/>
        <v>❹ plus faciles modalités de mise en œuvre de la commande</v>
      </c>
      <c r="AQ109" s="27"/>
      <c r="AR109" s="348"/>
      <c r="AS109" s="138">
        <f t="shared" si="136"/>
        <v>0</v>
      </c>
      <c r="AT109" s="66"/>
      <c r="AU109" s="101" t="str">
        <f t="shared" si="137"/>
        <v>❹ plus faciles modalités de mise en œuvre de la commande</v>
      </c>
      <c r="AV109" s="27"/>
      <c r="AW109" s="348"/>
      <c r="AX109" s="138">
        <f t="shared" si="138"/>
        <v>0</v>
      </c>
      <c r="AY109" s="66"/>
      <c r="AZ109" s="101" t="str">
        <f t="shared" si="139"/>
        <v>❹ plus faciles modalités de mise en œuvre de la commande</v>
      </c>
      <c r="BA109" s="27"/>
      <c r="BB109" s="348"/>
      <c r="BC109" s="138">
        <f t="shared" si="140"/>
        <v>0</v>
      </c>
      <c r="BD109" s="66"/>
      <c r="BE109" s="101" t="str">
        <f t="shared" si="141"/>
        <v>❹ plus faciles modalités de mise en œuvre de la commande</v>
      </c>
      <c r="BF109" s="27"/>
      <c r="BG109" s="348"/>
      <c r="BH109" s="138">
        <f t="shared" si="142"/>
        <v>0</v>
      </c>
      <c r="BI109" s="29">
        <v>0</v>
      </c>
      <c r="BJ109" s="29">
        <v>0</v>
      </c>
      <c r="BK109" s="25"/>
      <c r="BL109" s="138">
        <f t="shared" si="143"/>
        <v>0</v>
      </c>
      <c r="BM109" s="139">
        <f t="shared" si="144"/>
        <v>0</v>
      </c>
      <c r="BN109" s="139">
        <f t="shared" si="145"/>
        <v>0</v>
      </c>
      <c r="BO109" s="139">
        <f t="shared" si="146"/>
        <v>0</v>
      </c>
      <c r="BP109" s="139">
        <f t="shared" si="147"/>
        <v>0</v>
      </c>
      <c r="BQ109" s="139">
        <f t="shared" si="148"/>
        <v>0</v>
      </c>
      <c r="BR109" s="139">
        <f t="shared" si="149"/>
        <v>0</v>
      </c>
      <c r="BS109" s="141">
        <f t="shared" si="150"/>
        <v>0</v>
      </c>
      <c r="BT109" s="8"/>
      <c r="BU109" s="85">
        <f>I98</f>
        <v>10</v>
      </c>
      <c r="BV109" s="26">
        <f>BV103</f>
        <v>10</v>
      </c>
      <c r="BW109" s="84">
        <f t="shared" si="151"/>
        <v>0</v>
      </c>
      <c r="BX109" s="84">
        <f t="shared" si="152"/>
        <v>0</v>
      </c>
      <c r="BY109" s="84">
        <f t="shared" si="153"/>
        <v>0</v>
      </c>
      <c r="BZ109" s="84">
        <f t="shared" si="154"/>
        <v>0</v>
      </c>
      <c r="CA109" s="84">
        <f t="shared" si="155"/>
        <v>0</v>
      </c>
      <c r="CB109" s="84">
        <f t="shared" si="156"/>
        <v>0</v>
      </c>
      <c r="CC109" s="84">
        <f t="shared" si="157"/>
        <v>0</v>
      </c>
      <c r="CD109" s="84">
        <f t="shared" si="158"/>
        <v>0</v>
      </c>
      <c r="CE109" s="8"/>
      <c r="CF109" s="22">
        <f t="shared" si="159"/>
        <v>0</v>
      </c>
      <c r="CG109" s="23">
        <f t="shared" si="160"/>
        <v>0</v>
      </c>
      <c r="CH109" s="23">
        <f t="shared" si="161"/>
        <v>0</v>
      </c>
      <c r="CI109" s="23">
        <f t="shared" si="162"/>
        <v>0</v>
      </c>
      <c r="CJ109" s="23">
        <f t="shared" si="163"/>
        <v>0</v>
      </c>
      <c r="CK109" s="23">
        <f t="shared" si="164"/>
        <v>0</v>
      </c>
      <c r="CL109" s="23">
        <f t="shared" si="165"/>
        <v>0</v>
      </c>
      <c r="CM109" s="24">
        <f t="shared" si="166"/>
        <v>0</v>
      </c>
      <c r="CN109" s="25"/>
    </row>
    <row r="110" spans="1:92" s="5" customFormat="1" ht="39.950000000000003" customHeight="1" x14ac:dyDescent="0.35">
      <c r="A110" s="261">
        <f>ROW()</f>
        <v>110</v>
      </c>
      <c r="B110" s="200" t="s">
        <v>61</v>
      </c>
      <c r="C110" s="87"/>
      <c r="D110" s="10"/>
      <c r="E110" s="74"/>
      <c r="F110" s="21"/>
      <c r="G110" s="19"/>
      <c r="H110" s="19"/>
      <c r="I110" s="19"/>
      <c r="J110" s="19"/>
      <c r="K110" s="19"/>
      <c r="L110" s="19"/>
      <c r="M110" s="138">
        <f t="shared" si="126"/>
        <v>0</v>
      </c>
      <c r="N110" s="139">
        <f t="shared" si="126"/>
        <v>0</v>
      </c>
      <c r="O110" s="139">
        <f t="shared" si="126"/>
        <v>0</v>
      </c>
      <c r="P110" s="139">
        <f t="shared" si="126"/>
        <v>0</v>
      </c>
      <c r="Q110" s="139">
        <f t="shared" si="126"/>
        <v>0</v>
      </c>
      <c r="R110" s="139">
        <f t="shared" si="126"/>
        <v>0</v>
      </c>
      <c r="S110" s="139">
        <f t="shared" si="126"/>
        <v>0</v>
      </c>
      <c r="T110" s="141">
        <f t="shared" si="126"/>
        <v>0</v>
      </c>
      <c r="U110" s="66"/>
      <c r="V110" s="101">
        <f t="shared" si="127"/>
        <v>0</v>
      </c>
      <c r="W110" s="27"/>
      <c r="X110" s="348"/>
      <c r="Y110" s="138">
        <f t="shared" si="128"/>
        <v>0</v>
      </c>
      <c r="Z110" s="66"/>
      <c r="AA110" s="101">
        <f t="shared" si="129"/>
        <v>0</v>
      </c>
      <c r="AB110" s="27"/>
      <c r="AC110" s="348"/>
      <c r="AD110" s="138">
        <f t="shared" si="130"/>
        <v>0</v>
      </c>
      <c r="AE110" s="66"/>
      <c r="AF110" s="101">
        <f t="shared" si="131"/>
        <v>0</v>
      </c>
      <c r="AG110" s="27"/>
      <c r="AH110" s="348"/>
      <c r="AI110" s="138">
        <f t="shared" si="132"/>
        <v>0</v>
      </c>
      <c r="AJ110" s="66"/>
      <c r="AK110" s="101">
        <f t="shared" si="133"/>
        <v>0</v>
      </c>
      <c r="AL110" s="27"/>
      <c r="AM110" s="348"/>
      <c r="AN110" s="138">
        <f t="shared" si="134"/>
        <v>0</v>
      </c>
      <c r="AO110" s="66"/>
      <c r="AP110" s="101">
        <f t="shared" si="135"/>
        <v>0</v>
      </c>
      <c r="AQ110" s="27"/>
      <c r="AR110" s="348"/>
      <c r="AS110" s="138">
        <f t="shared" si="136"/>
        <v>0</v>
      </c>
      <c r="AT110" s="66"/>
      <c r="AU110" s="101">
        <f t="shared" si="137"/>
        <v>0</v>
      </c>
      <c r="AV110" s="27"/>
      <c r="AW110" s="348"/>
      <c r="AX110" s="138">
        <f t="shared" si="138"/>
        <v>0</v>
      </c>
      <c r="AY110" s="66"/>
      <c r="AZ110" s="101">
        <f t="shared" si="139"/>
        <v>0</v>
      </c>
      <c r="BA110" s="27"/>
      <c r="BB110" s="348"/>
      <c r="BC110" s="138">
        <f t="shared" si="140"/>
        <v>0</v>
      </c>
      <c r="BD110" s="66"/>
      <c r="BE110" s="101">
        <f t="shared" si="141"/>
        <v>0</v>
      </c>
      <c r="BF110" s="27"/>
      <c r="BG110" s="348"/>
      <c r="BH110" s="138">
        <f t="shared" si="142"/>
        <v>0</v>
      </c>
      <c r="BI110" s="29">
        <v>0</v>
      </c>
      <c r="BJ110" s="29">
        <v>0</v>
      </c>
      <c r="BK110" s="25"/>
      <c r="BL110" s="138">
        <f t="shared" si="143"/>
        <v>0</v>
      </c>
      <c r="BM110" s="139">
        <f t="shared" si="144"/>
        <v>0</v>
      </c>
      <c r="BN110" s="139">
        <f t="shared" si="145"/>
        <v>0</v>
      </c>
      <c r="BO110" s="139">
        <f t="shared" si="146"/>
        <v>0</v>
      </c>
      <c r="BP110" s="139">
        <f t="shared" si="147"/>
        <v>0</v>
      </c>
      <c r="BQ110" s="139">
        <f t="shared" si="148"/>
        <v>0</v>
      </c>
      <c r="BR110" s="139">
        <f t="shared" si="149"/>
        <v>0</v>
      </c>
      <c r="BS110" s="141">
        <f t="shared" si="150"/>
        <v>0</v>
      </c>
      <c r="BT110" s="8"/>
      <c r="BU110" s="85">
        <f>I98</f>
        <v>10</v>
      </c>
      <c r="BV110" s="26">
        <f>BV103</f>
        <v>10</v>
      </c>
      <c r="BW110" s="84">
        <f t="shared" si="151"/>
        <v>0</v>
      </c>
      <c r="BX110" s="84">
        <f t="shared" si="152"/>
        <v>0</v>
      </c>
      <c r="BY110" s="84">
        <f t="shared" si="153"/>
        <v>0</v>
      </c>
      <c r="BZ110" s="84">
        <f t="shared" si="154"/>
        <v>0</v>
      </c>
      <c r="CA110" s="84">
        <f t="shared" si="155"/>
        <v>0</v>
      </c>
      <c r="CB110" s="84">
        <f t="shared" si="156"/>
        <v>0</v>
      </c>
      <c r="CC110" s="84">
        <f t="shared" si="157"/>
        <v>0</v>
      </c>
      <c r="CD110" s="84">
        <f t="shared" si="158"/>
        <v>0</v>
      </c>
      <c r="CE110" s="8"/>
      <c r="CF110" s="22">
        <f t="shared" si="159"/>
        <v>0</v>
      </c>
      <c r="CG110" s="23">
        <f t="shared" si="160"/>
        <v>0</v>
      </c>
      <c r="CH110" s="23">
        <f t="shared" si="161"/>
        <v>0</v>
      </c>
      <c r="CI110" s="23">
        <f t="shared" si="162"/>
        <v>0</v>
      </c>
      <c r="CJ110" s="23">
        <f t="shared" si="163"/>
        <v>0</v>
      </c>
      <c r="CK110" s="23">
        <f t="shared" si="164"/>
        <v>0</v>
      </c>
      <c r="CL110" s="23">
        <f t="shared" si="165"/>
        <v>0</v>
      </c>
      <c r="CM110" s="24">
        <f t="shared" si="166"/>
        <v>0</v>
      </c>
      <c r="CN110" s="25"/>
    </row>
    <row r="111" spans="1:92" s="5" customFormat="1" ht="39.950000000000003" customHeight="1" x14ac:dyDescent="0.35">
      <c r="A111" s="261">
        <f>ROW()</f>
        <v>111</v>
      </c>
      <c r="B111" s="200" t="s">
        <v>61</v>
      </c>
      <c r="C111" s="87"/>
      <c r="D111" s="83"/>
      <c r="E111" s="74"/>
      <c r="F111" s="21"/>
      <c r="G111" s="19"/>
      <c r="H111" s="19"/>
      <c r="I111" s="19"/>
      <c r="J111" s="19"/>
      <c r="K111" s="19"/>
      <c r="L111" s="19"/>
      <c r="M111" s="138">
        <f t="shared" si="126"/>
        <v>0</v>
      </c>
      <c r="N111" s="139">
        <f t="shared" si="126"/>
        <v>0</v>
      </c>
      <c r="O111" s="139">
        <f t="shared" si="126"/>
        <v>0</v>
      </c>
      <c r="P111" s="139">
        <f t="shared" si="126"/>
        <v>0</v>
      </c>
      <c r="Q111" s="139">
        <f t="shared" si="126"/>
        <v>0</v>
      </c>
      <c r="R111" s="139">
        <f t="shared" si="126"/>
        <v>0</v>
      </c>
      <c r="S111" s="139">
        <f t="shared" si="126"/>
        <v>0</v>
      </c>
      <c r="T111" s="141">
        <f t="shared" si="126"/>
        <v>0</v>
      </c>
      <c r="U111" s="66"/>
      <c r="V111" s="101">
        <f t="shared" si="127"/>
        <v>0</v>
      </c>
      <c r="W111" s="27"/>
      <c r="X111" s="348"/>
      <c r="Y111" s="138">
        <f t="shared" si="128"/>
        <v>0</v>
      </c>
      <c r="Z111" s="66"/>
      <c r="AA111" s="101">
        <f t="shared" si="129"/>
        <v>0</v>
      </c>
      <c r="AB111" s="27"/>
      <c r="AC111" s="348"/>
      <c r="AD111" s="138">
        <f t="shared" si="130"/>
        <v>0</v>
      </c>
      <c r="AE111" s="66"/>
      <c r="AF111" s="101">
        <f t="shared" si="131"/>
        <v>0</v>
      </c>
      <c r="AG111" s="27"/>
      <c r="AH111" s="348"/>
      <c r="AI111" s="138">
        <f t="shared" si="132"/>
        <v>0</v>
      </c>
      <c r="AJ111" s="66"/>
      <c r="AK111" s="101">
        <f t="shared" si="133"/>
        <v>0</v>
      </c>
      <c r="AL111" s="27"/>
      <c r="AM111" s="348"/>
      <c r="AN111" s="138">
        <f t="shared" si="134"/>
        <v>0</v>
      </c>
      <c r="AO111" s="66"/>
      <c r="AP111" s="101">
        <f t="shared" si="135"/>
        <v>0</v>
      </c>
      <c r="AQ111" s="27"/>
      <c r="AR111" s="348"/>
      <c r="AS111" s="138">
        <f t="shared" si="136"/>
        <v>0</v>
      </c>
      <c r="AT111" s="66"/>
      <c r="AU111" s="101">
        <f t="shared" si="137"/>
        <v>0</v>
      </c>
      <c r="AV111" s="27"/>
      <c r="AW111" s="348"/>
      <c r="AX111" s="138">
        <f t="shared" si="138"/>
        <v>0</v>
      </c>
      <c r="AY111" s="66"/>
      <c r="AZ111" s="101">
        <f t="shared" si="139"/>
        <v>0</v>
      </c>
      <c r="BA111" s="27"/>
      <c r="BB111" s="348"/>
      <c r="BC111" s="138">
        <f t="shared" si="140"/>
        <v>0</v>
      </c>
      <c r="BD111" s="66"/>
      <c r="BE111" s="101">
        <f t="shared" si="141"/>
        <v>0</v>
      </c>
      <c r="BF111" s="27"/>
      <c r="BG111" s="348"/>
      <c r="BH111" s="138">
        <f t="shared" si="142"/>
        <v>0</v>
      </c>
      <c r="BI111" s="29">
        <v>0</v>
      </c>
      <c r="BJ111" s="29">
        <v>0</v>
      </c>
      <c r="BK111" s="25"/>
      <c r="BL111" s="138">
        <f t="shared" si="143"/>
        <v>0</v>
      </c>
      <c r="BM111" s="139">
        <f t="shared" si="144"/>
        <v>0</v>
      </c>
      <c r="BN111" s="139">
        <f t="shared" si="145"/>
        <v>0</v>
      </c>
      <c r="BO111" s="139">
        <f t="shared" si="146"/>
        <v>0</v>
      </c>
      <c r="BP111" s="139">
        <f t="shared" si="147"/>
        <v>0</v>
      </c>
      <c r="BQ111" s="139">
        <f t="shared" si="148"/>
        <v>0</v>
      </c>
      <c r="BR111" s="139">
        <f t="shared" si="149"/>
        <v>0</v>
      </c>
      <c r="BS111" s="141">
        <f t="shared" si="150"/>
        <v>0</v>
      </c>
      <c r="BT111" s="8"/>
      <c r="BU111" s="85">
        <f>I98</f>
        <v>10</v>
      </c>
      <c r="BV111" s="26">
        <f>BV103</f>
        <v>10</v>
      </c>
      <c r="BW111" s="84">
        <f t="shared" si="151"/>
        <v>0</v>
      </c>
      <c r="BX111" s="84">
        <f t="shared" si="152"/>
        <v>0</v>
      </c>
      <c r="BY111" s="84">
        <f t="shared" si="153"/>
        <v>0</v>
      </c>
      <c r="BZ111" s="84">
        <f t="shared" si="154"/>
        <v>0</v>
      </c>
      <c r="CA111" s="84">
        <f t="shared" si="155"/>
        <v>0</v>
      </c>
      <c r="CB111" s="84">
        <f t="shared" si="156"/>
        <v>0</v>
      </c>
      <c r="CC111" s="84">
        <f t="shared" si="157"/>
        <v>0</v>
      </c>
      <c r="CD111" s="84">
        <f t="shared" si="158"/>
        <v>0</v>
      </c>
      <c r="CE111" s="8"/>
      <c r="CF111" s="22">
        <f t="shared" si="159"/>
        <v>0</v>
      </c>
      <c r="CG111" s="23">
        <f t="shared" si="160"/>
        <v>0</v>
      </c>
      <c r="CH111" s="23">
        <f t="shared" si="161"/>
        <v>0</v>
      </c>
      <c r="CI111" s="23">
        <f t="shared" si="162"/>
        <v>0</v>
      </c>
      <c r="CJ111" s="23">
        <f t="shared" si="163"/>
        <v>0</v>
      </c>
      <c r="CK111" s="23">
        <f t="shared" si="164"/>
        <v>0</v>
      </c>
      <c r="CL111" s="23">
        <f t="shared" si="165"/>
        <v>0</v>
      </c>
      <c r="CM111" s="24">
        <f t="shared" si="166"/>
        <v>0</v>
      </c>
      <c r="CN111" s="25"/>
    </row>
    <row r="112" spans="1:92" s="5" customFormat="1" ht="39.950000000000003" customHeight="1" x14ac:dyDescent="0.35">
      <c r="A112" s="261">
        <f>ROW()</f>
        <v>112</v>
      </c>
      <c r="B112" s="200" t="s">
        <v>61</v>
      </c>
      <c r="C112" s="87"/>
      <c r="D112" s="10"/>
      <c r="E112" s="74"/>
      <c r="F112" s="21"/>
      <c r="G112" s="19"/>
      <c r="H112" s="19"/>
      <c r="I112" s="19"/>
      <c r="J112" s="19"/>
      <c r="K112" s="19"/>
      <c r="L112" s="19"/>
      <c r="M112" s="138">
        <f t="shared" si="126"/>
        <v>0</v>
      </c>
      <c r="N112" s="139">
        <f t="shared" si="126"/>
        <v>0</v>
      </c>
      <c r="O112" s="139">
        <f t="shared" si="126"/>
        <v>0</v>
      </c>
      <c r="P112" s="139">
        <f t="shared" si="126"/>
        <v>0</v>
      </c>
      <c r="Q112" s="139">
        <f t="shared" si="126"/>
        <v>0</v>
      </c>
      <c r="R112" s="139">
        <f t="shared" si="126"/>
        <v>0</v>
      </c>
      <c r="S112" s="139">
        <f t="shared" si="126"/>
        <v>0</v>
      </c>
      <c r="T112" s="141">
        <f t="shared" si="126"/>
        <v>0</v>
      </c>
      <c r="U112" s="66"/>
      <c r="V112" s="101">
        <f t="shared" si="127"/>
        <v>0</v>
      </c>
      <c r="W112" s="27"/>
      <c r="X112" s="348"/>
      <c r="Y112" s="138">
        <f t="shared" si="128"/>
        <v>0</v>
      </c>
      <c r="Z112" s="66"/>
      <c r="AA112" s="101">
        <f t="shared" si="129"/>
        <v>0</v>
      </c>
      <c r="AB112" s="27"/>
      <c r="AC112" s="348"/>
      <c r="AD112" s="138">
        <f t="shared" si="130"/>
        <v>0</v>
      </c>
      <c r="AE112" s="66"/>
      <c r="AF112" s="101">
        <f t="shared" si="131"/>
        <v>0</v>
      </c>
      <c r="AG112" s="27"/>
      <c r="AH112" s="348"/>
      <c r="AI112" s="138">
        <f t="shared" si="132"/>
        <v>0</v>
      </c>
      <c r="AJ112" s="66"/>
      <c r="AK112" s="101">
        <f t="shared" si="133"/>
        <v>0</v>
      </c>
      <c r="AL112" s="27"/>
      <c r="AM112" s="348"/>
      <c r="AN112" s="138">
        <f t="shared" si="134"/>
        <v>0</v>
      </c>
      <c r="AO112" s="66"/>
      <c r="AP112" s="101">
        <f t="shared" si="135"/>
        <v>0</v>
      </c>
      <c r="AQ112" s="27"/>
      <c r="AR112" s="348"/>
      <c r="AS112" s="138">
        <f t="shared" si="136"/>
        <v>0</v>
      </c>
      <c r="AT112" s="66"/>
      <c r="AU112" s="101">
        <f t="shared" si="137"/>
        <v>0</v>
      </c>
      <c r="AV112" s="27"/>
      <c r="AW112" s="348"/>
      <c r="AX112" s="138">
        <f t="shared" si="138"/>
        <v>0</v>
      </c>
      <c r="AY112" s="66"/>
      <c r="AZ112" s="101">
        <f t="shared" si="139"/>
        <v>0</v>
      </c>
      <c r="BA112" s="27"/>
      <c r="BB112" s="348"/>
      <c r="BC112" s="138">
        <f t="shared" si="140"/>
        <v>0</v>
      </c>
      <c r="BD112" s="66"/>
      <c r="BE112" s="101">
        <f t="shared" si="141"/>
        <v>0</v>
      </c>
      <c r="BF112" s="27"/>
      <c r="BG112" s="348"/>
      <c r="BH112" s="138">
        <f t="shared" si="142"/>
        <v>0</v>
      </c>
      <c r="BI112" s="29">
        <v>0</v>
      </c>
      <c r="BJ112" s="29">
        <v>0</v>
      </c>
      <c r="BK112" s="25"/>
      <c r="BL112" s="138">
        <f t="shared" si="143"/>
        <v>0</v>
      </c>
      <c r="BM112" s="139">
        <f t="shared" si="144"/>
        <v>0</v>
      </c>
      <c r="BN112" s="139">
        <f t="shared" si="145"/>
        <v>0</v>
      </c>
      <c r="BO112" s="139">
        <f t="shared" si="146"/>
        <v>0</v>
      </c>
      <c r="BP112" s="139">
        <f t="shared" si="147"/>
        <v>0</v>
      </c>
      <c r="BQ112" s="139">
        <f t="shared" si="148"/>
        <v>0</v>
      </c>
      <c r="BR112" s="139">
        <f t="shared" si="149"/>
        <v>0</v>
      </c>
      <c r="BS112" s="141">
        <f t="shared" si="150"/>
        <v>0</v>
      </c>
      <c r="BT112" s="8"/>
      <c r="BU112" s="85">
        <f>I98</f>
        <v>10</v>
      </c>
      <c r="BV112" s="26">
        <f>BV103</f>
        <v>10</v>
      </c>
      <c r="BW112" s="84">
        <f t="shared" si="151"/>
        <v>0</v>
      </c>
      <c r="BX112" s="84">
        <f t="shared" si="152"/>
        <v>0</v>
      </c>
      <c r="BY112" s="84">
        <f t="shared" si="153"/>
        <v>0</v>
      </c>
      <c r="BZ112" s="84">
        <f t="shared" si="154"/>
        <v>0</v>
      </c>
      <c r="CA112" s="84">
        <f t="shared" si="155"/>
        <v>0</v>
      </c>
      <c r="CB112" s="84">
        <f t="shared" si="156"/>
        <v>0</v>
      </c>
      <c r="CC112" s="84">
        <f t="shared" si="157"/>
        <v>0</v>
      </c>
      <c r="CD112" s="84">
        <f t="shared" si="158"/>
        <v>0</v>
      </c>
      <c r="CE112" s="8"/>
      <c r="CF112" s="22">
        <f t="shared" si="159"/>
        <v>0</v>
      </c>
      <c r="CG112" s="23">
        <f t="shared" si="160"/>
        <v>0</v>
      </c>
      <c r="CH112" s="23">
        <f t="shared" si="161"/>
        <v>0</v>
      </c>
      <c r="CI112" s="23">
        <f t="shared" si="162"/>
        <v>0</v>
      </c>
      <c r="CJ112" s="23">
        <f t="shared" si="163"/>
        <v>0</v>
      </c>
      <c r="CK112" s="23">
        <f t="shared" si="164"/>
        <v>0</v>
      </c>
      <c r="CL112" s="23">
        <f t="shared" si="165"/>
        <v>0</v>
      </c>
      <c r="CM112" s="24">
        <f t="shared" si="166"/>
        <v>0</v>
      </c>
      <c r="CN112" s="25"/>
    </row>
    <row r="113" spans="1:92" s="5" customFormat="1" ht="39.950000000000003" customHeight="1" x14ac:dyDescent="0.35">
      <c r="A113" s="261">
        <f>ROW()</f>
        <v>113</v>
      </c>
      <c r="B113" s="200" t="s">
        <v>61</v>
      </c>
      <c r="C113" s="87"/>
      <c r="D113" s="10"/>
      <c r="E113" s="74"/>
      <c r="F113" s="21"/>
      <c r="G113" s="19"/>
      <c r="H113" s="19"/>
      <c r="I113" s="19"/>
      <c r="J113" s="19"/>
      <c r="K113" s="19"/>
      <c r="L113" s="19"/>
      <c r="M113" s="138">
        <f t="shared" si="126"/>
        <v>0</v>
      </c>
      <c r="N113" s="139">
        <f t="shared" si="126"/>
        <v>0</v>
      </c>
      <c r="O113" s="139">
        <f t="shared" si="126"/>
        <v>0</v>
      </c>
      <c r="P113" s="139">
        <f t="shared" si="126"/>
        <v>0</v>
      </c>
      <c r="Q113" s="139">
        <f t="shared" si="126"/>
        <v>0</v>
      </c>
      <c r="R113" s="139">
        <f t="shared" si="126"/>
        <v>0</v>
      </c>
      <c r="S113" s="139">
        <f t="shared" si="126"/>
        <v>0</v>
      </c>
      <c r="T113" s="141">
        <f t="shared" si="126"/>
        <v>0</v>
      </c>
      <c r="U113" s="66"/>
      <c r="V113" s="101">
        <f t="shared" si="127"/>
        <v>0</v>
      </c>
      <c r="W113" s="27"/>
      <c r="X113" s="348"/>
      <c r="Y113" s="138">
        <f t="shared" si="128"/>
        <v>0</v>
      </c>
      <c r="Z113" s="66"/>
      <c r="AA113" s="101">
        <f t="shared" si="129"/>
        <v>0</v>
      </c>
      <c r="AB113" s="27"/>
      <c r="AC113" s="348"/>
      <c r="AD113" s="138">
        <f t="shared" si="130"/>
        <v>0</v>
      </c>
      <c r="AE113" s="66"/>
      <c r="AF113" s="101">
        <f t="shared" si="131"/>
        <v>0</v>
      </c>
      <c r="AG113" s="27"/>
      <c r="AH113" s="348"/>
      <c r="AI113" s="138">
        <f t="shared" si="132"/>
        <v>0</v>
      </c>
      <c r="AJ113" s="66"/>
      <c r="AK113" s="101">
        <f t="shared" si="133"/>
        <v>0</v>
      </c>
      <c r="AL113" s="27"/>
      <c r="AM113" s="348"/>
      <c r="AN113" s="138">
        <f t="shared" si="134"/>
        <v>0</v>
      </c>
      <c r="AO113" s="66"/>
      <c r="AP113" s="101">
        <f t="shared" si="135"/>
        <v>0</v>
      </c>
      <c r="AQ113" s="27"/>
      <c r="AR113" s="348"/>
      <c r="AS113" s="138">
        <f t="shared" si="136"/>
        <v>0</v>
      </c>
      <c r="AT113" s="66"/>
      <c r="AU113" s="101">
        <f t="shared" si="137"/>
        <v>0</v>
      </c>
      <c r="AV113" s="27"/>
      <c r="AW113" s="348"/>
      <c r="AX113" s="138">
        <f t="shared" si="138"/>
        <v>0</v>
      </c>
      <c r="AY113" s="66"/>
      <c r="AZ113" s="101">
        <f t="shared" si="139"/>
        <v>0</v>
      </c>
      <c r="BA113" s="27"/>
      <c r="BB113" s="348"/>
      <c r="BC113" s="138">
        <f t="shared" si="140"/>
        <v>0</v>
      </c>
      <c r="BD113" s="66"/>
      <c r="BE113" s="101">
        <f t="shared" si="141"/>
        <v>0</v>
      </c>
      <c r="BF113" s="27"/>
      <c r="BG113" s="348"/>
      <c r="BH113" s="138">
        <f t="shared" si="142"/>
        <v>0</v>
      </c>
      <c r="BI113" s="29">
        <v>0</v>
      </c>
      <c r="BJ113" s="29">
        <v>0</v>
      </c>
      <c r="BK113" s="25"/>
      <c r="BL113" s="138">
        <f t="shared" si="143"/>
        <v>0</v>
      </c>
      <c r="BM113" s="139">
        <f t="shared" si="144"/>
        <v>0</v>
      </c>
      <c r="BN113" s="139">
        <f t="shared" si="145"/>
        <v>0</v>
      </c>
      <c r="BO113" s="139">
        <f t="shared" si="146"/>
        <v>0</v>
      </c>
      <c r="BP113" s="139">
        <f t="shared" si="147"/>
        <v>0</v>
      </c>
      <c r="BQ113" s="139">
        <f t="shared" si="148"/>
        <v>0</v>
      </c>
      <c r="BR113" s="139">
        <f t="shared" si="149"/>
        <v>0</v>
      </c>
      <c r="BS113" s="141">
        <f t="shared" si="150"/>
        <v>0</v>
      </c>
      <c r="BT113" s="8"/>
      <c r="BU113" s="85">
        <f>I98</f>
        <v>10</v>
      </c>
      <c r="BV113" s="26">
        <f>BV103</f>
        <v>10</v>
      </c>
      <c r="BW113" s="84">
        <f t="shared" si="151"/>
        <v>0</v>
      </c>
      <c r="BX113" s="84">
        <f t="shared" si="152"/>
        <v>0</v>
      </c>
      <c r="BY113" s="84">
        <f t="shared" si="153"/>
        <v>0</v>
      </c>
      <c r="BZ113" s="84">
        <f t="shared" si="154"/>
        <v>0</v>
      </c>
      <c r="CA113" s="84">
        <f t="shared" si="155"/>
        <v>0</v>
      </c>
      <c r="CB113" s="84">
        <f t="shared" si="156"/>
        <v>0</v>
      </c>
      <c r="CC113" s="84">
        <f t="shared" si="157"/>
        <v>0</v>
      </c>
      <c r="CD113" s="84">
        <f t="shared" si="158"/>
        <v>0</v>
      </c>
      <c r="CE113" s="8"/>
      <c r="CF113" s="22">
        <f t="shared" si="159"/>
        <v>0</v>
      </c>
      <c r="CG113" s="23">
        <f t="shared" si="160"/>
        <v>0</v>
      </c>
      <c r="CH113" s="23">
        <f t="shared" si="161"/>
        <v>0</v>
      </c>
      <c r="CI113" s="23">
        <f t="shared" si="162"/>
        <v>0</v>
      </c>
      <c r="CJ113" s="23">
        <f t="shared" si="163"/>
        <v>0</v>
      </c>
      <c r="CK113" s="23">
        <f t="shared" si="164"/>
        <v>0</v>
      </c>
      <c r="CL113" s="23">
        <f t="shared" si="165"/>
        <v>0</v>
      </c>
      <c r="CM113" s="24">
        <f t="shared" si="166"/>
        <v>0</v>
      </c>
      <c r="CN113" s="25"/>
    </row>
    <row r="114" spans="1:92" s="5" customFormat="1" ht="39.950000000000003" customHeight="1" x14ac:dyDescent="0.35">
      <c r="A114" s="261">
        <f>ROW()</f>
        <v>114</v>
      </c>
      <c r="B114" s="200" t="s">
        <v>61</v>
      </c>
      <c r="C114" s="87"/>
      <c r="D114" s="10"/>
      <c r="E114" s="74"/>
      <c r="F114" s="21"/>
      <c r="G114" s="19"/>
      <c r="H114" s="19"/>
      <c r="I114" s="19"/>
      <c r="J114" s="19"/>
      <c r="K114" s="19"/>
      <c r="L114" s="19"/>
      <c r="M114" s="138">
        <f t="shared" si="126"/>
        <v>0</v>
      </c>
      <c r="N114" s="139">
        <f t="shared" si="126"/>
        <v>0</v>
      </c>
      <c r="O114" s="139">
        <f t="shared" si="126"/>
        <v>0</v>
      </c>
      <c r="P114" s="139">
        <f t="shared" si="126"/>
        <v>0</v>
      </c>
      <c r="Q114" s="139">
        <f t="shared" si="126"/>
        <v>0</v>
      </c>
      <c r="R114" s="139">
        <f t="shared" si="126"/>
        <v>0</v>
      </c>
      <c r="S114" s="139">
        <f t="shared" si="126"/>
        <v>0</v>
      </c>
      <c r="T114" s="141">
        <f t="shared" si="126"/>
        <v>0</v>
      </c>
      <c r="U114" s="66"/>
      <c r="V114" s="101">
        <f t="shared" si="127"/>
        <v>0</v>
      </c>
      <c r="W114" s="27"/>
      <c r="X114" s="348"/>
      <c r="Y114" s="138">
        <f t="shared" si="128"/>
        <v>0</v>
      </c>
      <c r="Z114" s="66"/>
      <c r="AA114" s="101">
        <f t="shared" si="129"/>
        <v>0</v>
      </c>
      <c r="AB114" s="27"/>
      <c r="AC114" s="348"/>
      <c r="AD114" s="138">
        <f t="shared" si="130"/>
        <v>0</v>
      </c>
      <c r="AE114" s="66"/>
      <c r="AF114" s="101">
        <f t="shared" si="131"/>
        <v>0</v>
      </c>
      <c r="AG114" s="27"/>
      <c r="AH114" s="348"/>
      <c r="AI114" s="138">
        <f t="shared" si="132"/>
        <v>0</v>
      </c>
      <c r="AJ114" s="66"/>
      <c r="AK114" s="101">
        <f t="shared" si="133"/>
        <v>0</v>
      </c>
      <c r="AL114" s="27"/>
      <c r="AM114" s="348"/>
      <c r="AN114" s="138">
        <f t="shared" si="134"/>
        <v>0</v>
      </c>
      <c r="AO114" s="66"/>
      <c r="AP114" s="101">
        <f t="shared" si="135"/>
        <v>0</v>
      </c>
      <c r="AQ114" s="27"/>
      <c r="AR114" s="348"/>
      <c r="AS114" s="138">
        <f t="shared" si="136"/>
        <v>0</v>
      </c>
      <c r="AT114" s="66"/>
      <c r="AU114" s="101">
        <f t="shared" si="137"/>
        <v>0</v>
      </c>
      <c r="AV114" s="27"/>
      <c r="AW114" s="348"/>
      <c r="AX114" s="138">
        <f t="shared" si="138"/>
        <v>0</v>
      </c>
      <c r="AY114" s="66"/>
      <c r="AZ114" s="101">
        <f t="shared" si="139"/>
        <v>0</v>
      </c>
      <c r="BA114" s="27"/>
      <c r="BB114" s="348"/>
      <c r="BC114" s="138">
        <f t="shared" si="140"/>
        <v>0</v>
      </c>
      <c r="BD114" s="66"/>
      <c r="BE114" s="101">
        <f t="shared" si="141"/>
        <v>0</v>
      </c>
      <c r="BF114" s="27"/>
      <c r="BG114" s="348"/>
      <c r="BH114" s="138">
        <f t="shared" si="142"/>
        <v>0</v>
      </c>
      <c r="BI114" s="29">
        <v>0</v>
      </c>
      <c r="BJ114" s="29">
        <v>0</v>
      </c>
      <c r="BK114" s="25"/>
      <c r="BL114" s="138">
        <f t="shared" si="143"/>
        <v>0</v>
      </c>
      <c r="BM114" s="139">
        <f t="shared" si="144"/>
        <v>0</v>
      </c>
      <c r="BN114" s="139">
        <f t="shared" si="145"/>
        <v>0</v>
      </c>
      <c r="BO114" s="139">
        <f t="shared" si="146"/>
        <v>0</v>
      </c>
      <c r="BP114" s="139">
        <f t="shared" si="147"/>
        <v>0</v>
      </c>
      <c r="BQ114" s="139">
        <f t="shared" si="148"/>
        <v>0</v>
      </c>
      <c r="BR114" s="139">
        <f t="shared" si="149"/>
        <v>0</v>
      </c>
      <c r="BS114" s="141">
        <f t="shared" si="150"/>
        <v>0</v>
      </c>
      <c r="BT114" s="8"/>
      <c r="BU114" s="85">
        <f>I98</f>
        <v>10</v>
      </c>
      <c r="BV114" s="26">
        <f>BV103</f>
        <v>10</v>
      </c>
      <c r="BW114" s="84">
        <f t="shared" si="151"/>
        <v>0</v>
      </c>
      <c r="BX114" s="84">
        <f t="shared" si="152"/>
        <v>0</v>
      </c>
      <c r="BY114" s="84">
        <f t="shared" si="153"/>
        <v>0</v>
      </c>
      <c r="BZ114" s="84">
        <f t="shared" si="154"/>
        <v>0</v>
      </c>
      <c r="CA114" s="84">
        <f t="shared" si="155"/>
        <v>0</v>
      </c>
      <c r="CB114" s="84">
        <f t="shared" si="156"/>
        <v>0</v>
      </c>
      <c r="CC114" s="84">
        <f t="shared" si="157"/>
        <v>0</v>
      </c>
      <c r="CD114" s="84">
        <f t="shared" si="158"/>
        <v>0</v>
      </c>
      <c r="CE114" s="8"/>
      <c r="CF114" s="22">
        <f t="shared" si="159"/>
        <v>0</v>
      </c>
      <c r="CG114" s="23">
        <f t="shared" si="160"/>
        <v>0</v>
      </c>
      <c r="CH114" s="23">
        <f t="shared" si="161"/>
        <v>0</v>
      </c>
      <c r="CI114" s="23">
        <f t="shared" si="162"/>
        <v>0</v>
      </c>
      <c r="CJ114" s="23">
        <f t="shared" si="163"/>
        <v>0</v>
      </c>
      <c r="CK114" s="23">
        <f t="shared" si="164"/>
        <v>0</v>
      </c>
      <c r="CL114" s="23">
        <f t="shared" si="165"/>
        <v>0</v>
      </c>
      <c r="CM114" s="24">
        <f t="shared" si="166"/>
        <v>0</v>
      </c>
      <c r="CN114" s="25"/>
    </row>
    <row r="115" spans="1:92" s="5" customFormat="1" ht="39.950000000000003" customHeight="1" x14ac:dyDescent="0.35">
      <c r="A115" s="261">
        <f>ROW()</f>
        <v>115</v>
      </c>
      <c r="B115" s="75"/>
      <c r="C115" s="78"/>
      <c r="D115" s="10"/>
      <c r="E115" s="74"/>
      <c r="F115" s="21"/>
      <c r="G115" s="19"/>
      <c r="H115" s="19"/>
      <c r="I115" s="19"/>
      <c r="J115" s="19"/>
      <c r="K115" s="19"/>
      <c r="L115" s="19"/>
      <c r="M115" s="89"/>
      <c r="N115" s="89"/>
      <c r="O115" s="89"/>
      <c r="P115" s="89"/>
      <c r="Q115" s="89"/>
      <c r="R115" s="89"/>
      <c r="S115" s="89"/>
      <c r="T115" s="89"/>
      <c r="U115" s="89"/>
      <c r="V115" s="89"/>
      <c r="W115" s="89"/>
      <c r="X115" s="89"/>
      <c r="Y115" s="89"/>
      <c r="Z115" s="89"/>
      <c r="AA115" s="89"/>
      <c r="AB115" s="89"/>
      <c r="AC115" s="89"/>
      <c r="AD115" s="89"/>
      <c r="AE115" s="89"/>
      <c r="AF115" s="89"/>
      <c r="AG115" s="89"/>
      <c r="AH115" s="89"/>
      <c r="AI115" s="89"/>
      <c r="AJ115" s="89"/>
      <c r="AK115" s="89"/>
      <c r="AL115" s="89"/>
      <c r="AM115" s="89"/>
      <c r="AN115" s="89"/>
      <c r="AO115" s="89"/>
      <c r="AP115" s="89"/>
      <c r="AQ115" s="89"/>
      <c r="AR115" s="89"/>
      <c r="AS115" s="89"/>
      <c r="AT115" s="89"/>
      <c r="AU115" s="89"/>
      <c r="AV115" s="89"/>
      <c r="AW115" s="89"/>
      <c r="AX115" s="89"/>
      <c r="AY115" s="89"/>
      <c r="AZ115" s="89"/>
      <c r="BA115" s="89"/>
      <c r="BB115" s="89"/>
      <c r="BC115" s="89"/>
      <c r="BD115" s="89"/>
      <c r="BE115" s="89"/>
      <c r="BF115" s="89"/>
      <c r="BG115" s="89"/>
      <c r="BH115" s="89"/>
      <c r="BI115" s="133"/>
      <c r="BJ115" s="133"/>
      <c r="BK115" s="133"/>
      <c r="BL115" s="133"/>
      <c r="BM115" s="133"/>
      <c r="BN115" s="133"/>
      <c r="BO115" s="133"/>
      <c r="BP115" s="133"/>
      <c r="BQ115" s="133"/>
      <c r="BR115" s="133"/>
      <c r="BS115" s="133"/>
      <c r="BT115" s="133"/>
      <c r="BU115" s="133"/>
      <c r="BV115" s="133"/>
      <c r="BW115" s="133"/>
      <c r="BX115" s="133"/>
      <c r="BY115" s="133"/>
      <c r="BZ115" s="133"/>
      <c r="CA115" s="133"/>
      <c r="CB115" s="133"/>
      <c r="CC115" s="133"/>
      <c r="CD115" s="133"/>
      <c r="CE115" s="133"/>
      <c r="CF115" s="133"/>
      <c r="CG115" s="133"/>
      <c r="CH115" s="133"/>
      <c r="CI115" s="133"/>
      <c r="CJ115" s="133"/>
      <c r="CK115" s="133"/>
      <c r="CL115" s="133"/>
      <c r="CM115" s="133"/>
      <c r="CN115" s="133"/>
    </row>
    <row r="116" spans="1:92" s="5" customFormat="1" ht="39.950000000000003" customHeight="1" x14ac:dyDescent="0.35">
      <c r="A116" s="261">
        <f>ROW()</f>
        <v>116</v>
      </c>
      <c r="B116" s="200" t="s">
        <v>61</v>
      </c>
      <c r="C116" s="79" t="s">
        <v>97</v>
      </c>
      <c r="E116" s="74"/>
      <c r="F116" s="19"/>
      <c r="G116" s="19"/>
      <c r="H116" s="19"/>
      <c r="I116" s="19"/>
      <c r="J116" s="19"/>
      <c r="K116" s="19"/>
      <c r="L116" s="19"/>
      <c r="M116" s="89"/>
      <c r="N116" s="89"/>
      <c r="O116" s="89"/>
      <c r="P116" s="89"/>
      <c r="Q116" s="89"/>
      <c r="R116" s="89"/>
      <c r="S116" s="89"/>
      <c r="T116" s="89"/>
      <c r="U116" s="89"/>
      <c r="V116" s="89"/>
      <c r="W116" s="89"/>
      <c r="X116" s="89"/>
      <c r="Y116" s="89"/>
      <c r="Z116" s="89"/>
      <c r="AA116" s="89"/>
      <c r="AB116" s="89"/>
      <c r="AC116" s="89"/>
      <c r="AD116" s="89"/>
      <c r="AE116" s="89"/>
      <c r="AF116" s="89"/>
      <c r="AG116" s="89"/>
      <c r="AH116" s="89"/>
      <c r="AI116" s="89"/>
      <c r="AJ116" s="89"/>
      <c r="AK116" s="89"/>
      <c r="AL116" s="89"/>
      <c r="AM116" s="89"/>
      <c r="AN116" s="89"/>
      <c r="AO116" s="89"/>
      <c r="AP116" s="89"/>
      <c r="AQ116" s="89"/>
      <c r="AR116" s="89"/>
      <c r="AS116" s="89"/>
      <c r="AT116" s="89"/>
      <c r="AU116" s="89"/>
      <c r="AV116" s="89"/>
      <c r="AW116" s="89"/>
      <c r="AX116" s="89"/>
      <c r="AY116" s="89"/>
      <c r="AZ116" s="89"/>
      <c r="BA116" s="89"/>
      <c r="BB116" s="89"/>
      <c r="BC116" s="89"/>
      <c r="BD116" s="89"/>
      <c r="BE116" s="89"/>
      <c r="BF116" s="89"/>
      <c r="BG116" s="89"/>
      <c r="BH116" s="89"/>
      <c r="BI116" s="133"/>
      <c r="BJ116" s="133"/>
      <c r="BK116" s="133"/>
      <c r="BL116" s="133"/>
      <c r="BM116" s="133"/>
      <c r="BN116" s="133"/>
      <c r="BO116" s="133"/>
      <c r="BP116" s="133"/>
      <c r="BQ116" s="133"/>
      <c r="BR116" s="133"/>
      <c r="BS116" s="133"/>
      <c r="BT116" s="133"/>
      <c r="BU116" s="133"/>
      <c r="BV116" s="133"/>
      <c r="BW116" s="133"/>
      <c r="BX116" s="133"/>
      <c r="BY116" s="133"/>
      <c r="BZ116" s="133"/>
      <c r="CA116" s="133"/>
      <c r="CB116" s="133"/>
      <c r="CC116" s="133"/>
      <c r="CD116" s="133"/>
      <c r="CE116" s="133"/>
      <c r="CF116" s="133"/>
      <c r="CG116" s="133"/>
      <c r="CH116" s="133"/>
      <c r="CI116" s="133"/>
      <c r="CJ116" s="133"/>
      <c r="CK116" s="133"/>
      <c r="CL116" s="133"/>
      <c r="CM116" s="133"/>
      <c r="CN116" s="133"/>
    </row>
    <row r="117" spans="1:92" s="5" customFormat="1" ht="39.950000000000003" customHeight="1" thickBot="1" x14ac:dyDescent="0.4">
      <c r="A117" s="261">
        <f>ROW()</f>
        <v>117</v>
      </c>
      <c r="B117" s="80"/>
      <c r="C117" s="206" t="s">
        <v>96</v>
      </c>
      <c r="D117" s="80"/>
      <c r="E117" s="81"/>
      <c r="F117" s="82"/>
      <c r="G117" s="82"/>
      <c r="H117" s="82"/>
      <c r="I117" s="82"/>
      <c r="J117" s="82"/>
      <c r="K117" s="82"/>
      <c r="L117" s="82"/>
      <c r="M117" s="136"/>
      <c r="N117" s="136"/>
      <c r="O117" s="136"/>
      <c r="P117" s="136"/>
      <c r="Q117" s="136"/>
      <c r="R117" s="136"/>
      <c r="S117" s="136"/>
      <c r="T117" s="136"/>
      <c r="U117" s="136"/>
      <c r="V117" s="136"/>
      <c r="W117" s="136"/>
      <c r="X117" s="136"/>
      <c r="Y117" s="136"/>
      <c r="Z117" s="136"/>
      <c r="AA117" s="136"/>
      <c r="AB117" s="136"/>
      <c r="AC117" s="136"/>
      <c r="AD117" s="136"/>
      <c r="AE117" s="136"/>
      <c r="AF117" s="136"/>
      <c r="AG117" s="136"/>
      <c r="AH117" s="136"/>
      <c r="AI117" s="136"/>
      <c r="AJ117" s="136"/>
      <c r="AK117" s="136"/>
      <c r="AL117" s="136"/>
      <c r="AM117" s="136"/>
      <c r="AN117" s="136"/>
      <c r="AO117" s="136"/>
      <c r="AP117" s="136"/>
      <c r="AQ117" s="136"/>
      <c r="AR117" s="136"/>
      <c r="AS117" s="136"/>
      <c r="AT117" s="136"/>
      <c r="AU117" s="136"/>
      <c r="AV117" s="136"/>
      <c r="AW117" s="136"/>
      <c r="AX117" s="136"/>
      <c r="AY117" s="136"/>
      <c r="AZ117" s="136"/>
      <c r="BA117" s="136"/>
      <c r="BB117" s="136"/>
      <c r="BC117" s="136"/>
      <c r="BD117" s="136"/>
      <c r="BE117" s="136"/>
      <c r="BF117" s="136"/>
      <c r="BG117" s="136"/>
      <c r="BH117" s="136"/>
      <c r="BI117" s="171"/>
      <c r="BJ117" s="171"/>
      <c r="BK117" s="171"/>
      <c r="BL117" s="171"/>
      <c r="BM117" s="171"/>
      <c r="BN117" s="171"/>
      <c r="BO117" s="171"/>
      <c r="BP117" s="171"/>
      <c r="BQ117" s="171"/>
      <c r="BR117" s="171"/>
      <c r="BS117" s="171"/>
      <c r="BT117" s="171"/>
      <c r="BU117" s="171"/>
      <c r="BV117" s="171"/>
      <c r="BW117" s="171"/>
      <c r="BX117" s="171"/>
      <c r="BY117" s="171"/>
      <c r="BZ117" s="171"/>
      <c r="CA117" s="171"/>
      <c r="CB117" s="171"/>
      <c r="CC117" s="171"/>
      <c r="CD117" s="171"/>
      <c r="CE117" s="171"/>
      <c r="CF117" s="171"/>
      <c r="CG117" s="171"/>
      <c r="CH117" s="171"/>
      <c r="CI117" s="171"/>
      <c r="CJ117" s="171"/>
      <c r="CK117" s="171"/>
      <c r="CL117" s="171"/>
      <c r="CM117" s="171"/>
      <c r="CN117" s="171"/>
    </row>
    <row r="118" spans="1:92" s="5" customFormat="1" ht="39.950000000000003" customHeight="1" x14ac:dyDescent="0.25">
      <c r="A118" s="261">
        <f>ROW()</f>
        <v>118</v>
      </c>
      <c r="B118" s="646" t="s">
        <v>94</v>
      </c>
      <c r="C118" s="646"/>
      <c r="D118" s="646"/>
      <c r="E118" s="646"/>
      <c r="F118" s="646"/>
      <c r="G118" s="646"/>
      <c r="H118" s="646"/>
      <c r="I118" s="646"/>
      <c r="J118" s="646"/>
      <c r="K118" s="646"/>
      <c r="L118" s="135"/>
      <c r="M118" s="128"/>
      <c r="N118" s="128"/>
      <c r="O118" s="128"/>
      <c r="P118" s="128"/>
      <c r="Q118" s="128"/>
      <c r="R118" s="128"/>
      <c r="S118" s="128"/>
      <c r="T118" s="128"/>
      <c r="U118" s="128"/>
      <c r="V118" s="128"/>
      <c r="W118" s="128"/>
      <c r="X118" s="128"/>
      <c r="Y118" s="128"/>
      <c r="Z118" s="128"/>
      <c r="AA118" s="128"/>
      <c r="AB118" s="128"/>
      <c r="AC118" s="128"/>
      <c r="AD118" s="128"/>
      <c r="AE118" s="128"/>
      <c r="AF118" s="128"/>
      <c r="AG118" s="128"/>
      <c r="AH118" s="128"/>
      <c r="AI118" s="128"/>
      <c r="AJ118" s="128"/>
      <c r="AK118" s="128"/>
      <c r="AL118" s="128"/>
      <c r="AM118" s="128"/>
      <c r="AN118" s="128"/>
      <c r="AO118" s="128"/>
      <c r="AP118" s="128"/>
      <c r="AQ118" s="128"/>
      <c r="AR118" s="128"/>
      <c r="AS118" s="128"/>
      <c r="AT118" s="128"/>
      <c r="AU118" s="128"/>
      <c r="AV118" s="128"/>
      <c r="AW118" s="128"/>
      <c r="AX118" s="128"/>
      <c r="AY118" s="128"/>
      <c r="AZ118" s="128"/>
      <c r="BA118" s="128"/>
      <c r="BB118" s="128"/>
      <c r="BC118" s="128"/>
      <c r="BD118" s="128"/>
      <c r="BE118" s="128"/>
      <c r="BF118" s="128"/>
      <c r="BG118" s="128"/>
      <c r="BH118" s="128"/>
      <c r="BI118" s="180"/>
      <c r="BJ118" s="180"/>
      <c r="BK118" s="180"/>
      <c r="BL118" s="180"/>
      <c r="BM118" s="180"/>
      <c r="BN118" s="180"/>
      <c r="BO118" s="180"/>
      <c r="BP118" s="180"/>
      <c r="BQ118" s="180"/>
      <c r="BR118" s="180"/>
      <c r="BS118" s="180"/>
      <c r="BT118" s="180"/>
      <c r="BU118" s="180"/>
      <c r="BV118" s="180"/>
      <c r="BW118" s="180"/>
      <c r="BX118" s="180"/>
      <c r="BY118" s="180"/>
      <c r="BZ118" s="180"/>
      <c r="CA118" s="180"/>
      <c r="CB118" s="180"/>
      <c r="CC118" s="180"/>
      <c r="CD118" s="181" t="s">
        <v>83</v>
      </c>
      <c r="CE118" s="180"/>
      <c r="CF118" s="180"/>
      <c r="CG118" s="180"/>
      <c r="CH118" s="180"/>
      <c r="CI118" s="180"/>
      <c r="CJ118" s="180"/>
      <c r="CK118" s="180"/>
      <c r="CL118" s="180"/>
      <c r="CM118" s="180"/>
      <c r="CN118" s="180"/>
    </row>
    <row r="119" spans="1:92" s="5" customFormat="1" ht="39.950000000000003" customHeight="1" x14ac:dyDescent="0.35">
      <c r="A119" s="261">
        <f>ROW()</f>
        <v>119</v>
      </c>
      <c r="B119" s="89" t="s">
        <v>93</v>
      </c>
      <c r="C119" s="72"/>
      <c r="D119" s="72"/>
      <c r="E119" s="50"/>
      <c r="F119" s="50"/>
      <c r="G119" s="73"/>
      <c r="H119" s="50"/>
      <c r="I119" s="71"/>
      <c r="J119" s="50"/>
      <c r="K119" s="91"/>
      <c r="L119" s="91"/>
      <c r="M119" s="89"/>
      <c r="N119" s="89"/>
      <c r="O119" s="89"/>
      <c r="P119" s="89"/>
      <c r="Q119" s="89"/>
      <c r="R119" s="89"/>
      <c r="S119" s="89"/>
      <c r="T119" s="89"/>
      <c r="U119" s="89"/>
      <c r="V119" s="89"/>
      <c r="W119" s="89"/>
      <c r="X119" s="89"/>
      <c r="Y119" s="89"/>
      <c r="Z119" s="89"/>
      <c r="AA119" s="89"/>
      <c r="AB119" s="89"/>
      <c r="AC119" s="89"/>
      <c r="AD119" s="89"/>
      <c r="AE119" s="89"/>
      <c r="AF119" s="89"/>
      <c r="AG119" s="89"/>
      <c r="AH119" s="89"/>
      <c r="AI119" s="89"/>
      <c r="AJ119" s="89"/>
      <c r="AK119" s="89"/>
      <c r="AL119" s="89"/>
      <c r="AM119" s="89"/>
      <c r="AN119" s="89"/>
      <c r="AO119" s="89"/>
      <c r="AP119" s="89"/>
      <c r="AQ119" s="89"/>
      <c r="AR119" s="89"/>
      <c r="AS119" s="89"/>
      <c r="AT119" s="89"/>
      <c r="AU119" s="89"/>
      <c r="AV119" s="89"/>
      <c r="AW119" s="89"/>
      <c r="AX119" s="89"/>
      <c r="AY119" s="89"/>
      <c r="AZ119" s="89"/>
      <c r="BA119" s="89"/>
      <c r="BB119" s="89"/>
      <c r="BC119" s="89"/>
      <c r="BD119" s="89"/>
      <c r="BE119" s="89"/>
      <c r="BF119" s="89"/>
      <c r="BG119" s="89"/>
      <c r="BH119" s="89"/>
      <c r="BI119" s="133"/>
      <c r="BJ119" s="133"/>
      <c r="BK119" s="133"/>
      <c r="BL119" s="133"/>
      <c r="BM119" s="133"/>
      <c r="BN119" s="133"/>
      <c r="BO119" s="133"/>
      <c r="BP119" s="133"/>
      <c r="BQ119" s="133"/>
      <c r="BR119" s="133"/>
      <c r="BS119" s="133"/>
      <c r="BT119" s="133"/>
      <c r="BU119" s="133"/>
      <c r="BV119" s="133"/>
      <c r="BW119" s="133"/>
      <c r="BX119" s="133"/>
      <c r="BY119" s="133"/>
      <c r="BZ119" s="133"/>
      <c r="CA119" s="133"/>
      <c r="CB119" s="133"/>
      <c r="CC119" s="133"/>
      <c r="CD119" s="182"/>
      <c r="CE119" s="133"/>
      <c r="CF119" s="133"/>
      <c r="CG119" s="133"/>
      <c r="CH119" s="133"/>
      <c r="CI119" s="133"/>
      <c r="CJ119" s="133"/>
      <c r="CK119" s="133"/>
      <c r="CL119" s="133"/>
      <c r="CM119" s="133"/>
      <c r="CN119" s="133"/>
    </row>
    <row r="120" spans="1:92" s="5" customFormat="1" ht="39.950000000000003" customHeight="1" x14ac:dyDescent="0.35">
      <c r="A120" s="261">
        <f>ROW()</f>
        <v>120</v>
      </c>
      <c r="B120" s="89"/>
      <c r="C120" s="72"/>
      <c r="D120" s="72"/>
      <c r="E120" s="50"/>
      <c r="F120" s="50"/>
      <c r="G120" s="73"/>
      <c r="H120" s="50"/>
      <c r="I120" s="71"/>
      <c r="J120" s="50"/>
      <c r="K120" s="91"/>
      <c r="L120" s="91"/>
      <c r="M120" s="89"/>
      <c r="N120" s="89"/>
      <c r="O120" s="89"/>
      <c r="P120" s="89"/>
      <c r="Q120" s="89"/>
      <c r="R120" s="89"/>
      <c r="S120" s="89"/>
      <c r="T120" s="89"/>
      <c r="U120" s="89"/>
      <c r="V120" s="89"/>
      <c r="W120" s="89"/>
      <c r="X120" s="89"/>
      <c r="Y120" s="89"/>
      <c r="Z120" s="89"/>
      <c r="AA120" s="89"/>
      <c r="AB120" s="89"/>
      <c r="AC120" s="89"/>
      <c r="AD120" s="89"/>
      <c r="AE120" s="89"/>
      <c r="AF120" s="89"/>
      <c r="AG120" s="89"/>
      <c r="AH120" s="89"/>
      <c r="AI120" s="89"/>
      <c r="AJ120" s="89"/>
      <c r="AK120" s="89"/>
      <c r="AL120" s="89"/>
      <c r="AM120" s="89"/>
      <c r="AN120" s="89"/>
      <c r="AO120" s="89"/>
      <c r="AP120" s="89"/>
      <c r="AQ120" s="89"/>
      <c r="AR120" s="89"/>
      <c r="AS120" s="89"/>
      <c r="AT120" s="89"/>
      <c r="AU120" s="89"/>
      <c r="AV120" s="89"/>
      <c r="AW120" s="89"/>
      <c r="AX120" s="89"/>
      <c r="AY120" s="89"/>
      <c r="AZ120" s="89"/>
      <c r="BA120" s="89"/>
      <c r="BB120" s="89"/>
      <c r="BC120" s="89"/>
      <c r="BD120" s="89"/>
      <c r="BE120" s="89"/>
      <c r="BF120" s="89"/>
      <c r="BG120" s="89"/>
      <c r="BH120" s="89"/>
      <c r="BI120" s="133"/>
      <c r="BJ120" s="133"/>
      <c r="BK120" s="133"/>
      <c r="BL120" s="133"/>
      <c r="BM120" s="133"/>
      <c r="BN120" s="133"/>
      <c r="BO120" s="133"/>
      <c r="BP120" s="133"/>
      <c r="BQ120" s="133"/>
      <c r="BR120" s="133"/>
      <c r="BS120" s="133"/>
      <c r="BT120" s="133"/>
      <c r="BU120" s="133"/>
      <c r="BV120" s="133"/>
      <c r="BW120" s="133"/>
      <c r="BX120" s="133"/>
      <c r="BY120" s="133"/>
      <c r="BZ120" s="133"/>
      <c r="CA120" s="133"/>
      <c r="CB120" s="133"/>
      <c r="CC120" s="133"/>
      <c r="CD120" s="182"/>
      <c r="CE120" s="133"/>
      <c r="CF120" s="133"/>
      <c r="CG120" s="133"/>
      <c r="CH120" s="133"/>
      <c r="CI120" s="133"/>
      <c r="CJ120" s="133"/>
      <c r="CK120" s="133"/>
      <c r="CL120" s="133"/>
      <c r="CM120" s="133"/>
      <c r="CN120" s="133"/>
    </row>
    <row r="121" spans="1:92" s="5" customFormat="1" ht="39.950000000000003" customHeight="1" x14ac:dyDescent="0.5">
      <c r="A121" s="261">
        <f>ROW()</f>
        <v>121</v>
      </c>
      <c r="C121" s="88"/>
      <c r="D121" s="88"/>
      <c r="E121" s="74"/>
      <c r="F121" s="92"/>
      <c r="G121" s="92"/>
      <c r="H121" s="93" t="s">
        <v>135</v>
      </c>
      <c r="I121" s="67">
        <v>10</v>
      </c>
      <c r="J121" s="89"/>
      <c r="K121" s="92"/>
      <c r="L121" s="91"/>
      <c r="M121" s="143"/>
      <c r="N121" s="144"/>
      <c r="O121" s="144"/>
      <c r="P121" s="144"/>
      <c r="Q121" s="144"/>
      <c r="R121" s="144"/>
      <c r="S121" s="144"/>
      <c r="T121" s="144"/>
      <c r="U121" s="190" t="s">
        <v>100</v>
      </c>
      <c r="V121" s="195" t="str">
        <f>D125</f>
        <v>excellent au-delà des attentes</v>
      </c>
      <c r="W121" s="213">
        <f>D127</f>
        <v>10</v>
      </c>
      <c r="X121" s="195" t="str">
        <f>H125</f>
        <v>Acceptable</v>
      </c>
      <c r="Y121" s="191">
        <f>H127</f>
        <v>3.3333333333333335</v>
      </c>
      <c r="Z121" s="190" t="s">
        <v>100</v>
      </c>
      <c r="AA121" s="195" t="str">
        <f>D125</f>
        <v>excellent au-delà des attentes</v>
      </c>
      <c r="AB121" s="213">
        <f>D127</f>
        <v>10</v>
      </c>
      <c r="AC121" s="195" t="str">
        <f>H125</f>
        <v>Acceptable</v>
      </c>
      <c r="AD121" s="191">
        <f>H127</f>
        <v>3.3333333333333335</v>
      </c>
      <c r="AE121" s="190" t="s">
        <v>100</v>
      </c>
      <c r="AF121" s="195" t="str">
        <f>D125</f>
        <v>excellent au-delà des attentes</v>
      </c>
      <c r="AG121" s="213">
        <f>D127</f>
        <v>10</v>
      </c>
      <c r="AH121" s="195" t="str">
        <f>H125</f>
        <v>Acceptable</v>
      </c>
      <c r="AI121" s="191">
        <f>H127</f>
        <v>3.3333333333333335</v>
      </c>
      <c r="AJ121" s="190" t="s">
        <v>100</v>
      </c>
      <c r="AK121" s="195" t="str">
        <f>D125</f>
        <v>excellent au-delà des attentes</v>
      </c>
      <c r="AL121" s="213">
        <f>D127</f>
        <v>10</v>
      </c>
      <c r="AM121" s="195" t="str">
        <f>H125</f>
        <v>Acceptable</v>
      </c>
      <c r="AN121" s="191">
        <f>H127</f>
        <v>3.3333333333333335</v>
      </c>
      <c r="AO121" s="190" t="s">
        <v>100</v>
      </c>
      <c r="AP121" s="195" t="str">
        <f>D125</f>
        <v>excellent au-delà des attentes</v>
      </c>
      <c r="AQ121" s="213">
        <f>D127</f>
        <v>10</v>
      </c>
      <c r="AR121" s="195" t="str">
        <f>H125</f>
        <v>Acceptable</v>
      </c>
      <c r="AS121" s="191">
        <f>H127</f>
        <v>3.3333333333333335</v>
      </c>
      <c r="AT121" s="190" t="s">
        <v>100</v>
      </c>
      <c r="AU121" s="195" t="str">
        <f>D125</f>
        <v>excellent au-delà des attentes</v>
      </c>
      <c r="AV121" s="213">
        <f>D127</f>
        <v>10</v>
      </c>
      <c r="AW121" s="195" t="str">
        <f>H125</f>
        <v>Acceptable</v>
      </c>
      <c r="AX121" s="191">
        <f>H127</f>
        <v>3.3333333333333335</v>
      </c>
      <c r="AY121" s="190" t="s">
        <v>100</v>
      </c>
      <c r="AZ121" s="195" t="str">
        <f>D125</f>
        <v>excellent au-delà des attentes</v>
      </c>
      <c r="BA121" s="213">
        <f>D127</f>
        <v>10</v>
      </c>
      <c r="BB121" s="195" t="str">
        <f>H125</f>
        <v>Acceptable</v>
      </c>
      <c r="BC121" s="191">
        <f>H127</f>
        <v>3.3333333333333335</v>
      </c>
      <c r="BD121" s="190" t="s">
        <v>100</v>
      </c>
      <c r="BE121" s="195" t="str">
        <f>D125</f>
        <v>excellent au-delà des attentes</v>
      </c>
      <c r="BF121" s="213">
        <f>D127</f>
        <v>10</v>
      </c>
      <c r="BG121" s="195" t="str">
        <f>H125</f>
        <v>Acceptable</v>
      </c>
      <c r="BH121" s="191">
        <f>H127</f>
        <v>3.3333333333333335</v>
      </c>
      <c r="BI121" s="29">
        <v>0</v>
      </c>
      <c r="BJ121" s="29">
        <v>0</v>
      </c>
      <c r="BK121" s="133"/>
      <c r="BL121" s="133"/>
      <c r="BM121" s="133"/>
      <c r="BN121" s="133"/>
      <c r="BO121" s="133"/>
      <c r="BP121" s="133"/>
      <c r="BQ121" s="133"/>
      <c r="BR121" s="133"/>
      <c r="BS121" s="133"/>
      <c r="BT121" s="133"/>
      <c r="BU121" s="133"/>
      <c r="BV121" s="133"/>
      <c r="BW121" s="133"/>
      <c r="BX121" s="673" t="s">
        <v>56</v>
      </c>
      <c r="BY121" s="673"/>
      <c r="BZ121" s="674" t="s">
        <v>53</v>
      </c>
      <c r="CA121" s="133"/>
      <c r="CB121" s="675" t="s">
        <v>54</v>
      </c>
      <c r="CC121" s="133"/>
      <c r="CD121" s="676" t="s">
        <v>55</v>
      </c>
      <c r="CE121" s="133"/>
      <c r="CF121" s="133"/>
      <c r="CG121" s="133"/>
      <c r="CH121" s="133"/>
      <c r="CI121" s="133"/>
      <c r="CJ121" s="133"/>
      <c r="CK121" s="133"/>
      <c r="CL121" s="133"/>
      <c r="CM121" s="133"/>
      <c r="CN121" s="133"/>
    </row>
    <row r="122" spans="1:92" s="5" customFormat="1" ht="39.950000000000003" customHeight="1" x14ac:dyDescent="0.5">
      <c r="A122" s="261">
        <f>ROW()</f>
        <v>122</v>
      </c>
      <c r="C122" s="89"/>
      <c r="D122" s="89"/>
      <c r="E122" s="74"/>
      <c r="F122" s="92"/>
      <c r="G122" s="92"/>
      <c r="H122" s="68"/>
      <c r="I122" s="94"/>
      <c r="J122" s="89"/>
      <c r="K122" s="92"/>
      <c r="L122" s="91"/>
      <c r="M122" s="145"/>
      <c r="N122" s="89"/>
      <c r="O122" s="89"/>
      <c r="P122" s="89"/>
      <c r="Q122" s="89"/>
      <c r="R122" s="89"/>
      <c r="S122" s="89"/>
      <c r="T122" s="89"/>
      <c r="U122" s="145"/>
      <c r="V122" s="196" t="str">
        <f>E125</f>
        <v>répond très bien aux besoins exprimés</v>
      </c>
      <c r="W122" s="69">
        <f>E127</f>
        <v>8.3333333333333339</v>
      </c>
      <c r="X122" s="196" t="str">
        <f>I125</f>
        <v>Minimum</v>
      </c>
      <c r="Y122" s="192">
        <f>I127</f>
        <v>1.6666666666666667</v>
      </c>
      <c r="Z122" s="145"/>
      <c r="AA122" s="196" t="str">
        <f>E125</f>
        <v>répond très bien aux besoins exprimés</v>
      </c>
      <c r="AB122" s="69">
        <f>E127</f>
        <v>8.3333333333333339</v>
      </c>
      <c r="AC122" s="196" t="str">
        <f>I125</f>
        <v>Minimum</v>
      </c>
      <c r="AD122" s="192">
        <f>I127</f>
        <v>1.6666666666666667</v>
      </c>
      <c r="AE122" s="145"/>
      <c r="AF122" s="196" t="str">
        <f>E125</f>
        <v>répond très bien aux besoins exprimés</v>
      </c>
      <c r="AG122" s="69">
        <f>E127</f>
        <v>8.3333333333333339</v>
      </c>
      <c r="AH122" s="196" t="str">
        <f>I125</f>
        <v>Minimum</v>
      </c>
      <c r="AI122" s="192">
        <f>I127</f>
        <v>1.6666666666666667</v>
      </c>
      <c r="AJ122" s="145"/>
      <c r="AK122" s="196" t="str">
        <f>E125</f>
        <v>répond très bien aux besoins exprimés</v>
      </c>
      <c r="AL122" s="69">
        <f>E127</f>
        <v>8.3333333333333339</v>
      </c>
      <c r="AM122" s="196" t="str">
        <f>I125</f>
        <v>Minimum</v>
      </c>
      <c r="AN122" s="192">
        <f>I127</f>
        <v>1.6666666666666667</v>
      </c>
      <c r="AO122" s="145"/>
      <c r="AP122" s="196" t="str">
        <f>E125</f>
        <v>répond très bien aux besoins exprimés</v>
      </c>
      <c r="AQ122" s="69">
        <f>E127</f>
        <v>8.3333333333333339</v>
      </c>
      <c r="AR122" s="196" t="str">
        <f>I125</f>
        <v>Minimum</v>
      </c>
      <c r="AS122" s="192">
        <f>I127</f>
        <v>1.6666666666666667</v>
      </c>
      <c r="AT122" s="145"/>
      <c r="AU122" s="196" t="str">
        <f>E125</f>
        <v>répond très bien aux besoins exprimés</v>
      </c>
      <c r="AV122" s="69">
        <f>E127</f>
        <v>8.3333333333333339</v>
      </c>
      <c r="AW122" s="196" t="str">
        <f>I125</f>
        <v>Minimum</v>
      </c>
      <c r="AX122" s="192">
        <f>I127</f>
        <v>1.6666666666666667</v>
      </c>
      <c r="AY122" s="145"/>
      <c r="AZ122" s="196" t="str">
        <f>E125</f>
        <v>répond très bien aux besoins exprimés</v>
      </c>
      <c r="BA122" s="69">
        <f>E127</f>
        <v>8.3333333333333339</v>
      </c>
      <c r="BB122" s="196" t="str">
        <f>I125</f>
        <v>Minimum</v>
      </c>
      <c r="BC122" s="192">
        <f>I127</f>
        <v>1.6666666666666667</v>
      </c>
      <c r="BD122" s="145"/>
      <c r="BE122" s="196" t="str">
        <f>E125</f>
        <v>répond très bien aux besoins exprimés</v>
      </c>
      <c r="BF122" s="69">
        <f>E127</f>
        <v>8.3333333333333339</v>
      </c>
      <c r="BG122" s="196" t="str">
        <f>I125</f>
        <v>Minimum</v>
      </c>
      <c r="BH122" s="192">
        <f>I127</f>
        <v>1.6666666666666667</v>
      </c>
      <c r="BI122" s="29">
        <v>0</v>
      </c>
      <c r="BJ122" s="29">
        <v>0</v>
      </c>
      <c r="BK122" s="133"/>
      <c r="BL122" s="133"/>
      <c r="BM122" s="133"/>
      <c r="BN122" s="133"/>
      <c r="BO122" s="133"/>
      <c r="BP122" s="133"/>
      <c r="BQ122" s="133"/>
      <c r="BR122" s="133"/>
      <c r="BS122" s="133"/>
      <c r="BT122" s="133"/>
      <c r="BU122" s="133"/>
      <c r="BV122" s="133"/>
      <c r="BW122" s="133"/>
      <c r="BX122" s="673"/>
      <c r="BY122" s="673"/>
      <c r="BZ122" s="674"/>
      <c r="CA122" s="61"/>
      <c r="CB122" s="675"/>
      <c r="CC122" s="61"/>
      <c r="CD122" s="676"/>
      <c r="CE122" s="133"/>
      <c r="CF122" s="133"/>
      <c r="CG122" s="133"/>
      <c r="CH122" s="133"/>
      <c r="CI122" s="133"/>
      <c r="CJ122" s="133"/>
      <c r="CK122" s="133"/>
      <c r="CL122" s="133"/>
      <c r="CM122" s="133"/>
      <c r="CN122" s="133"/>
    </row>
    <row r="123" spans="1:92" s="5" customFormat="1" ht="39.950000000000003" customHeight="1" thickBot="1" x14ac:dyDescent="0.55000000000000004">
      <c r="A123" s="261">
        <f>ROW()</f>
        <v>123</v>
      </c>
      <c r="B123" s="89"/>
      <c r="C123" s="89"/>
      <c r="D123" s="89"/>
      <c r="E123" s="74"/>
      <c r="F123" s="92"/>
      <c r="G123" s="92"/>
      <c r="H123" s="95" t="s">
        <v>85</v>
      </c>
      <c r="I123" s="76">
        <f>COUNTA(C128:C137)</f>
        <v>2</v>
      </c>
      <c r="J123" s="96"/>
      <c r="K123" s="92"/>
      <c r="L123" s="91"/>
      <c r="M123" s="145"/>
      <c r="N123" s="89"/>
      <c r="O123" s="89"/>
      <c r="P123" s="89"/>
      <c r="Q123" s="89"/>
      <c r="R123" s="89"/>
      <c r="S123" s="89"/>
      <c r="T123" s="89"/>
      <c r="U123" s="145"/>
      <c r="V123" s="196" t="str">
        <f>F125</f>
        <v>Très satisfaisant</v>
      </c>
      <c r="W123" s="69">
        <f>F127</f>
        <v>6.666666666666667</v>
      </c>
      <c r="X123" s="196" t="str">
        <f>J125</f>
        <v xml:space="preserve">Non retenu </v>
      </c>
      <c r="Y123" s="192" t="str">
        <f>J127</f>
        <v>0</v>
      </c>
      <c r="Z123" s="145"/>
      <c r="AA123" s="196" t="str">
        <f>F125</f>
        <v>Très satisfaisant</v>
      </c>
      <c r="AB123" s="69">
        <f>F127</f>
        <v>6.666666666666667</v>
      </c>
      <c r="AC123" s="196" t="str">
        <f>J125</f>
        <v xml:space="preserve">Non retenu </v>
      </c>
      <c r="AD123" s="192" t="str">
        <f>J127</f>
        <v>0</v>
      </c>
      <c r="AE123" s="145"/>
      <c r="AF123" s="196" t="str">
        <f>F125</f>
        <v>Très satisfaisant</v>
      </c>
      <c r="AG123" s="69">
        <f>F127</f>
        <v>6.666666666666667</v>
      </c>
      <c r="AH123" s="196" t="str">
        <f>J125</f>
        <v xml:space="preserve">Non retenu </v>
      </c>
      <c r="AI123" s="192" t="str">
        <f>J127</f>
        <v>0</v>
      </c>
      <c r="AJ123" s="145"/>
      <c r="AK123" s="196" t="str">
        <f>F125</f>
        <v>Très satisfaisant</v>
      </c>
      <c r="AL123" s="69">
        <f>F127</f>
        <v>6.666666666666667</v>
      </c>
      <c r="AM123" s="196" t="str">
        <f>J125</f>
        <v xml:space="preserve">Non retenu </v>
      </c>
      <c r="AN123" s="192" t="str">
        <f>J127</f>
        <v>0</v>
      </c>
      <c r="AO123" s="145"/>
      <c r="AP123" s="196" t="str">
        <f>F125</f>
        <v>Très satisfaisant</v>
      </c>
      <c r="AQ123" s="69">
        <f>F127</f>
        <v>6.666666666666667</v>
      </c>
      <c r="AR123" s="196" t="str">
        <f>J125</f>
        <v xml:space="preserve">Non retenu </v>
      </c>
      <c r="AS123" s="192" t="str">
        <f>J127</f>
        <v>0</v>
      </c>
      <c r="AT123" s="145"/>
      <c r="AU123" s="196" t="str">
        <f>F125</f>
        <v>Très satisfaisant</v>
      </c>
      <c r="AV123" s="69">
        <f>F127</f>
        <v>6.666666666666667</v>
      </c>
      <c r="AW123" s="196" t="str">
        <f>J125</f>
        <v xml:space="preserve">Non retenu </v>
      </c>
      <c r="AX123" s="192" t="str">
        <f>J127</f>
        <v>0</v>
      </c>
      <c r="AY123" s="145"/>
      <c r="AZ123" s="196" t="str">
        <f>F125</f>
        <v>Très satisfaisant</v>
      </c>
      <c r="BA123" s="69">
        <f>F127</f>
        <v>6.666666666666667</v>
      </c>
      <c r="BB123" s="196" t="str">
        <f>J125</f>
        <v xml:space="preserve">Non retenu </v>
      </c>
      <c r="BC123" s="192" t="str">
        <f>J127</f>
        <v>0</v>
      </c>
      <c r="BD123" s="145"/>
      <c r="BE123" s="196" t="str">
        <f>F125</f>
        <v>Très satisfaisant</v>
      </c>
      <c r="BF123" s="69">
        <f>F127</f>
        <v>6.666666666666667</v>
      </c>
      <c r="BG123" s="196" t="str">
        <f>J125</f>
        <v xml:space="preserve">Non retenu </v>
      </c>
      <c r="BH123" s="192" t="str">
        <f>J127</f>
        <v>0</v>
      </c>
      <c r="BI123" s="29">
        <v>0</v>
      </c>
      <c r="BJ123" s="29">
        <v>0</v>
      </c>
      <c r="BK123" s="133"/>
      <c r="BL123" s="133"/>
      <c r="BM123" s="133"/>
      <c r="BN123" s="133"/>
      <c r="BO123" s="133"/>
      <c r="BP123" s="133"/>
      <c r="BQ123" s="133"/>
      <c r="BR123" s="133"/>
      <c r="BS123" s="133"/>
      <c r="BT123" s="133"/>
      <c r="BU123" s="133"/>
      <c r="BV123" s="133"/>
      <c r="BW123" s="133"/>
      <c r="BX123" s="65">
        <f>(BZ123/CB123)*CD123</f>
        <v>7.5</v>
      </c>
      <c r="BY123" s="65" t="s">
        <v>35</v>
      </c>
      <c r="BZ123" s="62">
        <v>1.5</v>
      </c>
      <c r="CA123" s="65" t="s">
        <v>36</v>
      </c>
      <c r="CB123" s="63">
        <v>3</v>
      </c>
      <c r="CC123" s="65" t="s">
        <v>10</v>
      </c>
      <c r="CD123" s="64">
        <v>15</v>
      </c>
      <c r="CE123" s="133"/>
      <c r="CF123" s="133"/>
      <c r="CG123" s="133"/>
      <c r="CH123" s="133"/>
      <c r="CI123" s="133"/>
      <c r="CJ123" s="133"/>
      <c r="CK123" s="133"/>
      <c r="CL123" s="133"/>
      <c r="CM123" s="133"/>
      <c r="CN123" s="133"/>
    </row>
    <row r="124" spans="1:92" s="5" customFormat="1" ht="39.950000000000003" customHeight="1" x14ac:dyDescent="0.5">
      <c r="A124" s="261">
        <f>ROW()</f>
        <v>124</v>
      </c>
      <c r="B124" s="75"/>
      <c r="C124" s="75"/>
      <c r="D124" s="75"/>
      <c r="E124" s="74"/>
      <c r="F124" s="92"/>
      <c r="G124" s="92"/>
      <c r="H124" s="92"/>
      <c r="I124" s="97" t="s">
        <v>212</v>
      </c>
      <c r="J124" s="98" t="str">
        <f>ADDRESS(ROW(C128),COLUMN(C128),4)</f>
        <v>C128</v>
      </c>
      <c r="K124" s="98" t="str">
        <f>ADDRESS(ROW(C137),COLUMN(C137),4)</f>
        <v>C137</v>
      </c>
      <c r="L124" s="91"/>
      <c r="M124" s="146"/>
      <c r="N124" s="147"/>
      <c r="O124" s="147"/>
      <c r="P124" s="147"/>
      <c r="Q124" s="147"/>
      <c r="R124" s="147"/>
      <c r="S124" s="147"/>
      <c r="T124" s="147"/>
      <c r="U124" s="146"/>
      <c r="V124" s="198" t="str">
        <f>G125</f>
        <v>Satisfaisant</v>
      </c>
      <c r="W124" s="193">
        <f>G127</f>
        <v>5</v>
      </c>
      <c r="X124" s="197"/>
      <c r="Y124" s="194"/>
      <c r="Z124" s="146"/>
      <c r="AA124" s="198" t="str">
        <f>G125</f>
        <v>Satisfaisant</v>
      </c>
      <c r="AB124" s="193">
        <f>G127</f>
        <v>5</v>
      </c>
      <c r="AC124" s="197"/>
      <c r="AD124" s="194"/>
      <c r="AE124" s="146"/>
      <c r="AF124" s="198" t="str">
        <f>G125</f>
        <v>Satisfaisant</v>
      </c>
      <c r="AG124" s="193">
        <f>G127</f>
        <v>5</v>
      </c>
      <c r="AH124" s="197"/>
      <c r="AI124" s="194"/>
      <c r="AJ124" s="146"/>
      <c r="AK124" s="198" t="str">
        <f>G125</f>
        <v>Satisfaisant</v>
      </c>
      <c r="AL124" s="193">
        <f>G127</f>
        <v>5</v>
      </c>
      <c r="AM124" s="197"/>
      <c r="AN124" s="194"/>
      <c r="AO124" s="146"/>
      <c r="AP124" s="198" t="str">
        <f>G125</f>
        <v>Satisfaisant</v>
      </c>
      <c r="AQ124" s="193">
        <f>G127</f>
        <v>5</v>
      </c>
      <c r="AR124" s="197"/>
      <c r="AS124" s="194"/>
      <c r="AT124" s="146"/>
      <c r="AU124" s="198" t="str">
        <f>G125</f>
        <v>Satisfaisant</v>
      </c>
      <c r="AV124" s="193">
        <f>G127</f>
        <v>5</v>
      </c>
      <c r="AW124" s="197"/>
      <c r="AX124" s="194"/>
      <c r="AY124" s="146"/>
      <c r="AZ124" s="198" t="str">
        <f>G125</f>
        <v>Satisfaisant</v>
      </c>
      <c r="BA124" s="193">
        <f>G127</f>
        <v>5</v>
      </c>
      <c r="BB124" s="197"/>
      <c r="BC124" s="194"/>
      <c r="BD124" s="146"/>
      <c r="BE124" s="198" t="str">
        <f>G125</f>
        <v>Satisfaisant</v>
      </c>
      <c r="BF124" s="193">
        <f>G127</f>
        <v>5</v>
      </c>
      <c r="BG124" s="197"/>
      <c r="BH124" s="194"/>
      <c r="BI124" s="29">
        <v>0</v>
      </c>
      <c r="BJ124" s="29">
        <v>0</v>
      </c>
      <c r="BK124" s="25"/>
      <c r="BL124" s="677" t="str">
        <f>B118</f>
        <v xml:space="preserve">sous critère Ⓔ  </v>
      </c>
      <c r="BM124" s="678"/>
      <c r="BN124" s="678"/>
      <c r="BO124" s="678"/>
      <c r="BP124" s="678"/>
      <c r="BQ124" s="678"/>
      <c r="BR124" s="678"/>
      <c r="BS124" s="679"/>
      <c r="BT124" s="89"/>
      <c r="BU124" s="680" t="s">
        <v>51</v>
      </c>
      <c r="BV124" s="682" t="s">
        <v>52</v>
      </c>
      <c r="BW124" s="684" t="str">
        <f>BL124</f>
        <v xml:space="preserve">sous critère Ⓔ  </v>
      </c>
      <c r="BX124" s="685"/>
      <c r="BY124" s="685"/>
      <c r="BZ124" s="685"/>
      <c r="CA124" s="685"/>
      <c r="CB124" s="685"/>
      <c r="CC124" s="685"/>
      <c r="CD124" s="686"/>
      <c r="CE124" s="89"/>
      <c r="CF124" s="696" t="str">
        <f>BL124</f>
        <v xml:space="preserve">sous critère Ⓔ  </v>
      </c>
      <c r="CG124" s="697"/>
      <c r="CH124" s="697"/>
      <c r="CI124" s="697"/>
      <c r="CJ124" s="697"/>
      <c r="CK124" s="697"/>
      <c r="CL124" s="697"/>
      <c r="CM124" s="698"/>
      <c r="CN124" s="25"/>
    </row>
    <row r="125" spans="1:92" s="5" customFormat="1" ht="39.950000000000003" customHeight="1" x14ac:dyDescent="0.35">
      <c r="A125" s="261">
        <f>ROW()</f>
        <v>125</v>
      </c>
      <c r="B125" s="75"/>
      <c r="C125" s="30"/>
      <c r="D125" s="699" t="s">
        <v>65</v>
      </c>
      <c r="E125" s="699" t="s">
        <v>60</v>
      </c>
      <c r="F125" s="699" t="s">
        <v>64</v>
      </c>
      <c r="G125" s="699" t="s">
        <v>7</v>
      </c>
      <c r="H125" s="699" t="s">
        <v>8</v>
      </c>
      <c r="I125" s="699" t="s">
        <v>38</v>
      </c>
      <c r="J125" s="699" t="s">
        <v>9</v>
      </c>
      <c r="K125" s="19"/>
      <c r="L125" s="91"/>
      <c r="M125" s="701" t="str">
        <f>B118</f>
        <v xml:space="preserve">sous critère Ⓔ  </v>
      </c>
      <c r="N125" s="702"/>
      <c r="O125" s="702"/>
      <c r="P125" s="702"/>
      <c r="Q125" s="702"/>
      <c r="R125" s="702"/>
      <c r="S125" s="702"/>
      <c r="T125" s="703"/>
      <c r="U125" s="38"/>
      <c r="V125" s="105" t="s">
        <v>104</v>
      </c>
      <c r="W125" s="105"/>
      <c r="X125" s="106"/>
      <c r="Y125" s="107"/>
      <c r="Z125" s="37"/>
      <c r="AA125" s="108" t="s">
        <v>105</v>
      </c>
      <c r="AB125" s="108"/>
      <c r="AC125" s="109"/>
      <c r="AD125" s="109"/>
      <c r="AE125" s="39"/>
      <c r="AF125" s="110" t="s">
        <v>106</v>
      </c>
      <c r="AG125" s="110"/>
      <c r="AH125" s="111"/>
      <c r="AI125" s="112"/>
      <c r="AJ125" s="51"/>
      <c r="AK125" s="113" t="s">
        <v>107</v>
      </c>
      <c r="AL125" s="113"/>
      <c r="AM125" s="114"/>
      <c r="AN125" s="115"/>
      <c r="AO125" s="53"/>
      <c r="AP125" s="116" t="s">
        <v>108</v>
      </c>
      <c r="AQ125" s="116"/>
      <c r="AR125" s="117"/>
      <c r="AS125" s="117"/>
      <c r="AT125" s="55"/>
      <c r="AU125" s="118" t="s">
        <v>109</v>
      </c>
      <c r="AV125" s="118"/>
      <c r="AW125" s="119"/>
      <c r="AX125" s="119"/>
      <c r="AY125" s="57"/>
      <c r="AZ125" s="120" t="s">
        <v>110</v>
      </c>
      <c r="BA125" s="120"/>
      <c r="BB125" s="121"/>
      <c r="BC125" s="121"/>
      <c r="BD125" s="59"/>
      <c r="BE125" s="122" t="s">
        <v>111</v>
      </c>
      <c r="BF125" s="123"/>
      <c r="BG125" s="124"/>
      <c r="BH125" s="125"/>
      <c r="BI125" s="29">
        <v>0</v>
      </c>
      <c r="BJ125" s="29">
        <v>0</v>
      </c>
      <c r="BK125" s="25"/>
      <c r="BL125" s="704" t="str">
        <f>B119</f>
        <v xml:space="preserve">le contrôle qualité et notamment  </v>
      </c>
      <c r="BM125" s="705"/>
      <c r="BN125" s="705"/>
      <c r="BO125" s="705"/>
      <c r="BP125" s="705"/>
      <c r="BQ125" s="705"/>
      <c r="BR125" s="705"/>
      <c r="BS125" s="706"/>
      <c r="BT125" s="89"/>
      <c r="BU125" s="681"/>
      <c r="BV125" s="683"/>
      <c r="BW125" s="129" t="s">
        <v>57</v>
      </c>
      <c r="BX125" s="129"/>
      <c r="BY125" s="129"/>
      <c r="BZ125" s="129"/>
      <c r="CA125" s="129"/>
      <c r="CB125" s="129"/>
      <c r="CC125" s="129"/>
      <c r="CD125" s="142" t="str">
        <f>BL125</f>
        <v xml:space="preserve">le contrôle qualité et notamment  </v>
      </c>
      <c r="CE125" s="89"/>
      <c r="CF125" s="130" t="s">
        <v>101</v>
      </c>
      <c r="CG125" s="131"/>
      <c r="CH125" s="131"/>
      <c r="CI125" s="131"/>
      <c r="CJ125" s="131"/>
      <c r="CK125" s="131"/>
      <c r="CL125" s="131"/>
      <c r="CM125" s="132" t="str">
        <f>BL125</f>
        <v xml:space="preserve">le contrôle qualité et notamment  </v>
      </c>
      <c r="CN125" s="25"/>
    </row>
    <row r="126" spans="1:92" s="5" customFormat="1" ht="39.950000000000003" customHeight="1" thickBot="1" x14ac:dyDescent="0.3">
      <c r="A126" s="261">
        <f>ROW()</f>
        <v>126</v>
      </c>
      <c r="B126" s="10"/>
      <c r="C126" s="10"/>
      <c r="D126" s="700"/>
      <c r="E126" s="700"/>
      <c r="F126" s="700"/>
      <c r="G126" s="700"/>
      <c r="H126" s="700"/>
      <c r="I126" s="700"/>
      <c r="J126" s="700"/>
      <c r="K126" s="10"/>
      <c r="L126" s="91"/>
      <c r="M126" s="712" t="str">
        <f>B119</f>
        <v xml:space="preserve">le contrôle qualité et notamment  </v>
      </c>
      <c r="N126" s="713"/>
      <c r="O126" s="713"/>
      <c r="P126" s="713"/>
      <c r="Q126" s="713"/>
      <c r="R126" s="713"/>
      <c r="S126" s="713"/>
      <c r="T126" s="714"/>
      <c r="U126" s="43" t="s">
        <v>58</v>
      </c>
      <c r="V126" s="151" t="s">
        <v>0</v>
      </c>
      <c r="W126" s="151"/>
      <c r="X126" s="126" t="s">
        <v>62</v>
      </c>
      <c r="Y126" s="100" t="s">
        <v>28</v>
      </c>
      <c r="Z126" s="42" t="s">
        <v>58</v>
      </c>
      <c r="AA126" s="152" t="s">
        <v>0</v>
      </c>
      <c r="AB126" s="152"/>
      <c r="AC126" s="126" t="s">
        <v>62</v>
      </c>
      <c r="AD126" s="104" t="s">
        <v>28</v>
      </c>
      <c r="AE126" s="40" t="s">
        <v>58</v>
      </c>
      <c r="AF126" s="153" t="s">
        <v>0</v>
      </c>
      <c r="AG126" s="153"/>
      <c r="AH126" s="126" t="s">
        <v>62</v>
      </c>
      <c r="AI126" s="44" t="s">
        <v>28</v>
      </c>
      <c r="AJ126" s="52" t="s">
        <v>58</v>
      </c>
      <c r="AK126" s="154" t="s">
        <v>0</v>
      </c>
      <c r="AL126" s="154"/>
      <c r="AM126" s="126" t="s">
        <v>62</v>
      </c>
      <c r="AN126" s="46" t="s">
        <v>28</v>
      </c>
      <c r="AO126" s="54" t="s">
        <v>58</v>
      </c>
      <c r="AP126" s="155" t="s">
        <v>0</v>
      </c>
      <c r="AQ126" s="155"/>
      <c r="AR126" s="126" t="s">
        <v>62</v>
      </c>
      <c r="AS126" s="47" t="s">
        <v>28</v>
      </c>
      <c r="AT126" s="56" t="s">
        <v>58</v>
      </c>
      <c r="AU126" s="156" t="s">
        <v>0</v>
      </c>
      <c r="AV126" s="156"/>
      <c r="AW126" s="126" t="s">
        <v>62</v>
      </c>
      <c r="AX126" s="103" t="s">
        <v>28</v>
      </c>
      <c r="AY126" s="58" t="s">
        <v>58</v>
      </c>
      <c r="AZ126" s="157" t="s">
        <v>0</v>
      </c>
      <c r="BA126" s="157"/>
      <c r="BB126" s="126" t="s">
        <v>62</v>
      </c>
      <c r="BC126" s="48" t="s">
        <v>28</v>
      </c>
      <c r="BD126" s="60" t="s">
        <v>58</v>
      </c>
      <c r="BE126" s="158" t="s">
        <v>0</v>
      </c>
      <c r="BF126" s="158"/>
      <c r="BG126" s="126" t="s">
        <v>62</v>
      </c>
      <c r="BH126" s="45" t="s">
        <v>28</v>
      </c>
      <c r="BI126" s="29">
        <v>0</v>
      </c>
      <c r="BJ126" s="29">
        <v>0</v>
      </c>
      <c r="BK126" s="25"/>
      <c r="BL126" s="711" t="str">
        <f>V125</f>
        <v>Soumissionnaire A</v>
      </c>
      <c r="BM126" s="665" t="str">
        <f>AA125</f>
        <v>Soumissionnaire  B</v>
      </c>
      <c r="BN126" s="667" t="str">
        <f>AF125</f>
        <v>Soumissionnaire  C</v>
      </c>
      <c r="BO126" s="669" t="str">
        <f>AK125</f>
        <v>Soumissionnaire  D</v>
      </c>
      <c r="BP126" s="671" t="str">
        <f>AP125</f>
        <v>Soumissionnaire  E</v>
      </c>
      <c r="BQ126" s="687" t="str">
        <f>AU125</f>
        <v>Soumissionnaire  F</v>
      </c>
      <c r="BR126" s="709" t="str">
        <f>AZ125</f>
        <v>Soumissionnaire G</v>
      </c>
      <c r="BS126" s="707" t="str">
        <f>BE125</f>
        <v>Soumissionnaire  H</v>
      </c>
      <c r="BT126" s="89"/>
      <c r="BU126" s="99">
        <f>I121</f>
        <v>10</v>
      </c>
      <c r="BV126" s="86">
        <f>D127</f>
        <v>10</v>
      </c>
      <c r="BW126" s="711" t="str">
        <f>V125</f>
        <v>Soumissionnaire A</v>
      </c>
      <c r="BX126" s="665" t="str">
        <f>AA125</f>
        <v>Soumissionnaire  B</v>
      </c>
      <c r="BY126" s="667" t="str">
        <f>AF125</f>
        <v>Soumissionnaire  C</v>
      </c>
      <c r="BZ126" s="669" t="str">
        <f>AK125</f>
        <v>Soumissionnaire  D</v>
      </c>
      <c r="CA126" s="671" t="str">
        <f>AP125</f>
        <v>Soumissionnaire  E</v>
      </c>
      <c r="CB126" s="687" t="str">
        <f>AU125</f>
        <v>Soumissionnaire  F</v>
      </c>
      <c r="CC126" s="709" t="str">
        <f>AZ125</f>
        <v>Soumissionnaire G</v>
      </c>
      <c r="CD126" s="707" t="str">
        <f>BE125</f>
        <v>Soumissionnaire  H</v>
      </c>
      <c r="CE126" s="89"/>
      <c r="CF126" s="711" t="str">
        <f>V125</f>
        <v>Soumissionnaire A</v>
      </c>
      <c r="CG126" s="665" t="str">
        <f>AA125</f>
        <v>Soumissionnaire  B</v>
      </c>
      <c r="CH126" s="667" t="str">
        <f>AF125</f>
        <v>Soumissionnaire  C</v>
      </c>
      <c r="CI126" s="669" t="str">
        <f>AK125</f>
        <v>Soumissionnaire  D</v>
      </c>
      <c r="CJ126" s="671" t="str">
        <f>AP125</f>
        <v>Soumissionnaire  E</v>
      </c>
      <c r="CK126" s="687" t="str">
        <f>AU125</f>
        <v>Soumissionnaire  F</v>
      </c>
      <c r="CL126" s="709" t="str">
        <f>AZ125</f>
        <v>Soumissionnaire G</v>
      </c>
      <c r="CM126" s="707" t="str">
        <f>BE125</f>
        <v>Soumissionnaire  H</v>
      </c>
      <c r="CN126" s="25"/>
    </row>
    <row r="127" spans="1:92" s="5" customFormat="1" ht="39.950000000000003" customHeight="1" x14ac:dyDescent="0.35">
      <c r="A127" s="261">
        <f>ROW()</f>
        <v>127</v>
      </c>
      <c r="B127" s="75"/>
      <c r="C127" s="77" t="s">
        <v>67</v>
      </c>
      <c r="D127" s="69">
        <f>I25</f>
        <v>10</v>
      </c>
      <c r="E127" s="69">
        <f>IF(F127=0,0,IF(F127&gt;=I121,0,IF(F127&gt;=I121,0,F127+I127)))</f>
        <v>8.3333333333333339</v>
      </c>
      <c r="F127" s="69">
        <f>IF(G127&gt;=I121,0,IF(G127&gt;=I121,0,G127+I127))</f>
        <v>6.666666666666667</v>
      </c>
      <c r="G127" s="69">
        <f>(I121/6)+H127</f>
        <v>5</v>
      </c>
      <c r="H127" s="69">
        <f>(I121/6)+I127</f>
        <v>3.3333333333333335</v>
      </c>
      <c r="I127" s="69">
        <f>I121/6</f>
        <v>1.6666666666666667</v>
      </c>
      <c r="J127" s="69" t="s">
        <v>6</v>
      </c>
      <c r="K127" s="20" t="s">
        <v>87</v>
      </c>
      <c r="L127" s="19"/>
      <c r="M127" s="137" t="s">
        <v>2</v>
      </c>
      <c r="N127" s="31" t="s">
        <v>3</v>
      </c>
      <c r="O127" s="32" t="s">
        <v>4</v>
      </c>
      <c r="P127" s="33" t="s">
        <v>5</v>
      </c>
      <c r="Q127" s="34" t="s">
        <v>13</v>
      </c>
      <c r="R127" s="35" t="s">
        <v>21</v>
      </c>
      <c r="S127" s="36" t="s">
        <v>15</v>
      </c>
      <c r="T127" s="140" t="s">
        <v>24</v>
      </c>
      <c r="U127" s="41" t="s">
        <v>59</v>
      </c>
      <c r="V127" s="150"/>
      <c r="W127" s="199" t="s">
        <v>100</v>
      </c>
      <c r="X127" s="189" t="s">
        <v>63</v>
      </c>
      <c r="Y127" s="148"/>
      <c r="Z127" s="127" t="s">
        <v>59</v>
      </c>
      <c r="AA127" s="150"/>
      <c r="AB127" s="199" t="s">
        <v>100</v>
      </c>
      <c r="AC127" s="189" t="s">
        <v>63</v>
      </c>
      <c r="AD127" s="148"/>
      <c r="AE127" s="127" t="s">
        <v>59</v>
      </c>
      <c r="AF127" s="150"/>
      <c r="AG127" s="199" t="s">
        <v>100</v>
      </c>
      <c r="AH127" s="189" t="s">
        <v>63</v>
      </c>
      <c r="AI127" s="148"/>
      <c r="AJ127" s="41" t="s">
        <v>59</v>
      </c>
      <c r="AK127" s="150"/>
      <c r="AL127" s="199" t="s">
        <v>100</v>
      </c>
      <c r="AM127" s="189" t="s">
        <v>63</v>
      </c>
      <c r="AN127" s="148"/>
      <c r="AO127" s="41" t="s">
        <v>59</v>
      </c>
      <c r="AP127" s="150"/>
      <c r="AQ127" s="199" t="s">
        <v>100</v>
      </c>
      <c r="AR127" s="189" t="s">
        <v>63</v>
      </c>
      <c r="AS127" s="148"/>
      <c r="AT127" s="41" t="s">
        <v>59</v>
      </c>
      <c r="AU127" s="150"/>
      <c r="AV127" s="199" t="s">
        <v>100</v>
      </c>
      <c r="AW127" s="189" t="s">
        <v>63</v>
      </c>
      <c r="AX127" s="148"/>
      <c r="AY127" s="41" t="s">
        <v>59</v>
      </c>
      <c r="AZ127" s="150"/>
      <c r="BA127" s="199" t="s">
        <v>100</v>
      </c>
      <c r="BB127" s="189" t="s">
        <v>63</v>
      </c>
      <c r="BC127" s="148"/>
      <c r="BD127" s="41" t="s">
        <v>59</v>
      </c>
      <c r="BE127" s="150"/>
      <c r="BF127" s="199" t="s">
        <v>100</v>
      </c>
      <c r="BG127" s="189" t="s">
        <v>63</v>
      </c>
      <c r="BH127" s="148"/>
      <c r="BI127" s="29">
        <v>0</v>
      </c>
      <c r="BJ127" s="29">
        <v>0</v>
      </c>
      <c r="BK127" s="25"/>
      <c r="BL127" s="664"/>
      <c r="BM127" s="710"/>
      <c r="BN127" s="693"/>
      <c r="BO127" s="694"/>
      <c r="BP127" s="695"/>
      <c r="BQ127" s="688"/>
      <c r="BR127" s="690"/>
      <c r="BS127" s="708"/>
      <c r="BT127" s="89"/>
      <c r="BW127" s="664"/>
      <c r="BX127" s="710"/>
      <c r="BY127" s="693"/>
      <c r="BZ127" s="694"/>
      <c r="CA127" s="695"/>
      <c r="CB127" s="688"/>
      <c r="CC127" s="690"/>
      <c r="CD127" s="708"/>
      <c r="CE127" s="89"/>
      <c r="CF127" s="664"/>
      <c r="CG127" s="710"/>
      <c r="CH127" s="693"/>
      <c r="CI127" s="694"/>
      <c r="CJ127" s="695"/>
      <c r="CK127" s="688"/>
      <c r="CL127" s="690"/>
      <c r="CM127" s="708"/>
      <c r="CN127" s="25"/>
    </row>
    <row r="128" spans="1:92" s="5" customFormat="1" ht="39.950000000000003" customHeight="1" x14ac:dyDescent="0.35">
      <c r="A128" s="261">
        <f>ROW()</f>
        <v>128</v>
      </c>
      <c r="B128" s="200" t="s">
        <v>61</v>
      </c>
      <c r="C128" s="87"/>
      <c r="D128" s="74"/>
      <c r="E128" s="74"/>
      <c r="F128" s="21"/>
      <c r="G128" s="19"/>
      <c r="H128" s="19"/>
      <c r="I128" s="19"/>
      <c r="J128" s="19"/>
      <c r="K128" s="19"/>
      <c r="L128" s="19"/>
      <c r="M128" s="138">
        <f t="shared" ref="M128:T137" si="167">BL128</f>
        <v>0</v>
      </c>
      <c r="N128" s="139">
        <f t="shared" si="167"/>
        <v>0</v>
      </c>
      <c r="O128" s="139">
        <f t="shared" si="167"/>
        <v>0</v>
      </c>
      <c r="P128" s="139">
        <f t="shared" si="167"/>
        <v>0</v>
      </c>
      <c r="Q128" s="139">
        <f t="shared" si="167"/>
        <v>0</v>
      </c>
      <c r="R128" s="139">
        <f t="shared" si="167"/>
        <v>0</v>
      </c>
      <c r="S128" s="139">
        <f t="shared" si="167"/>
        <v>0</v>
      </c>
      <c r="T128" s="141">
        <f t="shared" si="167"/>
        <v>0</v>
      </c>
      <c r="U128" s="66"/>
      <c r="V128" s="101">
        <f t="shared" ref="V128:V137" si="168">C128</f>
        <v>0</v>
      </c>
      <c r="W128" s="102"/>
      <c r="X128" s="348"/>
      <c r="Y128" s="138">
        <f t="shared" ref="Y128:Y137" si="169">BL128</f>
        <v>0</v>
      </c>
      <c r="Z128" s="66"/>
      <c r="AA128" s="101">
        <f t="shared" ref="AA128:AA137" si="170">C128</f>
        <v>0</v>
      </c>
      <c r="AB128" s="102"/>
      <c r="AC128" s="348"/>
      <c r="AD128" s="138">
        <f t="shared" ref="AD128:AD137" si="171">BM128</f>
        <v>0</v>
      </c>
      <c r="AE128" s="66"/>
      <c r="AF128" s="101">
        <f t="shared" ref="AF128:AF137" si="172">C128</f>
        <v>0</v>
      </c>
      <c r="AG128" s="102"/>
      <c r="AH128" s="348"/>
      <c r="AI128" s="138">
        <f t="shared" ref="AI128:AI137" si="173">BN128</f>
        <v>0</v>
      </c>
      <c r="AJ128" s="66"/>
      <c r="AK128" s="101">
        <f t="shared" ref="AK128:AK137" si="174">C128</f>
        <v>0</v>
      </c>
      <c r="AL128" s="102"/>
      <c r="AM128" s="348"/>
      <c r="AN128" s="138">
        <f t="shared" ref="AN128:AN137" si="175">BO128</f>
        <v>0</v>
      </c>
      <c r="AO128" s="66"/>
      <c r="AP128" s="101">
        <f t="shared" ref="AP128:AP137" si="176">C128</f>
        <v>0</v>
      </c>
      <c r="AQ128" s="102"/>
      <c r="AR128" s="348"/>
      <c r="AS128" s="138">
        <f t="shared" ref="AS128:AS137" si="177">BP128</f>
        <v>0</v>
      </c>
      <c r="AT128" s="66"/>
      <c r="AU128" s="101">
        <f t="shared" ref="AU128:AU137" si="178">C128</f>
        <v>0</v>
      </c>
      <c r="AV128" s="102"/>
      <c r="AW128" s="348"/>
      <c r="AX128" s="138">
        <f t="shared" ref="AX128:AX137" si="179">BQ128</f>
        <v>0</v>
      </c>
      <c r="AY128" s="66"/>
      <c r="AZ128" s="101">
        <f t="shared" ref="AZ128:AZ137" si="180">C128</f>
        <v>0</v>
      </c>
      <c r="BA128" s="102"/>
      <c r="BB128" s="348"/>
      <c r="BC128" s="138">
        <f t="shared" ref="BC128:BC137" si="181">BR128</f>
        <v>0</v>
      </c>
      <c r="BD128" s="66"/>
      <c r="BE128" s="101">
        <f t="shared" ref="BE128:BE137" si="182">C128</f>
        <v>0</v>
      </c>
      <c r="BF128" s="102"/>
      <c r="BG128" s="348"/>
      <c r="BH128" s="138">
        <f t="shared" ref="BH128:BH137" si="183">BS128</f>
        <v>0</v>
      </c>
      <c r="BI128" s="29">
        <v>0</v>
      </c>
      <c r="BJ128" s="29">
        <v>0</v>
      </c>
      <c r="BK128" s="25"/>
      <c r="BL128" s="138">
        <f t="shared" ref="BL128:BL137" si="184">IF(BW128=0,0,RANK(BW128,BW128:CD128))</f>
        <v>0</v>
      </c>
      <c r="BM128" s="139">
        <f t="shared" ref="BM128:BM137" si="185">IF(BX128=0,0,RANK(BX128,BW128:CD128))</f>
        <v>0</v>
      </c>
      <c r="BN128" s="139">
        <f t="shared" ref="BN128:BN137" si="186">IF(BY128=0,0,RANK(BY128,BW128:CD128))</f>
        <v>0</v>
      </c>
      <c r="BO128" s="139">
        <f t="shared" ref="BO128:BO137" si="187">IF(BZ128=0,0,RANK(BZ128,BW128:CD128))</f>
        <v>0</v>
      </c>
      <c r="BP128" s="139">
        <f t="shared" ref="BP128:BP137" si="188">IF(CA128=0,0,RANK(CA128,BW128:CD128))</f>
        <v>0</v>
      </c>
      <c r="BQ128" s="139">
        <f t="shared" ref="BQ128:BQ137" si="189">IF(CB128=0,0,RANK(CB128,BW128:CD128))</f>
        <v>0</v>
      </c>
      <c r="BR128" s="139">
        <f t="shared" ref="BR128:BR137" si="190">IF(CC128=0,0,RANK(CC128,BW128:CD128))</f>
        <v>0</v>
      </c>
      <c r="BS128" s="141">
        <f t="shared" ref="BS128:BS137" si="191">IF(CD128=0,0,RANK(CD128,BW128:CD128))</f>
        <v>0</v>
      </c>
      <c r="BT128" s="8"/>
      <c r="BU128" s="85">
        <f>I121</f>
        <v>10</v>
      </c>
      <c r="BV128" s="26">
        <f>BV126</f>
        <v>10</v>
      </c>
      <c r="BW128" s="84">
        <f t="shared" ref="BW128:BW137" si="192">IF(BV128=0,0,(CF128/BV128)*BU128)</f>
        <v>0</v>
      </c>
      <c r="BX128" s="84">
        <f t="shared" ref="BX128:BX137" si="193">IF(BV128=0,0,(CG128/BV128)*BU128)</f>
        <v>0</v>
      </c>
      <c r="BY128" s="84">
        <f t="shared" ref="BY128:BY137" si="194">IF(BV128=0,0,(CH128/BV128)*BU128)</f>
        <v>0</v>
      </c>
      <c r="BZ128" s="84">
        <f t="shared" ref="BZ128:BZ137" si="195">IF(BV128=0,0,(CI128/BV128)*BU128)</f>
        <v>0</v>
      </c>
      <c r="CA128" s="84">
        <f t="shared" ref="CA128:CA137" si="196">IF(BV128=0,0,(CJ128/BV128)*BU128)</f>
        <v>0</v>
      </c>
      <c r="CB128" s="84">
        <f t="shared" ref="CB128:CB137" si="197">IF(BV128=0,0,(CK128/BV128)*BU128)</f>
        <v>0</v>
      </c>
      <c r="CC128" s="84">
        <f t="shared" ref="CC128:CC137" si="198">IF(BV128=0,0,(CL128/BV128)*BU128)</f>
        <v>0</v>
      </c>
      <c r="CD128" s="84">
        <f t="shared" ref="CD128:CD137" si="199">IF(BV128=0,0,(CM128/BV128)*BU128)</f>
        <v>0</v>
      </c>
      <c r="CE128" s="8"/>
      <c r="CF128" s="22">
        <f t="shared" ref="CF128:CF137" si="200">W128</f>
        <v>0</v>
      </c>
      <c r="CG128" s="23">
        <f t="shared" ref="CG128:CG137" si="201">AB128</f>
        <v>0</v>
      </c>
      <c r="CH128" s="23">
        <f t="shared" ref="CH128:CH137" si="202">AG128</f>
        <v>0</v>
      </c>
      <c r="CI128" s="23">
        <f t="shared" ref="CI128:CI137" si="203">+AL128</f>
        <v>0</v>
      </c>
      <c r="CJ128" s="23">
        <f t="shared" ref="CJ128:CJ137" si="204">AQ128</f>
        <v>0</v>
      </c>
      <c r="CK128" s="23">
        <f t="shared" ref="CK128:CK137" si="205">AV128</f>
        <v>0</v>
      </c>
      <c r="CL128" s="23">
        <f t="shared" ref="CL128:CL137" si="206">BA128</f>
        <v>0</v>
      </c>
      <c r="CM128" s="24">
        <f t="shared" ref="CM128:CM137" si="207">BF128</f>
        <v>0</v>
      </c>
      <c r="CN128" s="25"/>
    </row>
    <row r="129" spans="1:92" s="5" customFormat="1" ht="39.950000000000003" customHeight="1" x14ac:dyDescent="0.35">
      <c r="A129" s="261">
        <f>ROW()</f>
        <v>129</v>
      </c>
      <c r="B129" s="200" t="s">
        <v>61</v>
      </c>
      <c r="C129" s="87" t="s">
        <v>79</v>
      </c>
      <c r="D129" s="74"/>
      <c r="E129" s="74"/>
      <c r="F129" s="21"/>
      <c r="G129" s="19"/>
      <c r="H129" s="19"/>
      <c r="I129" s="19"/>
      <c r="J129" s="19"/>
      <c r="K129" s="19"/>
      <c r="L129" s="19"/>
      <c r="M129" s="138">
        <f t="shared" si="167"/>
        <v>0</v>
      </c>
      <c r="N129" s="139">
        <f t="shared" si="167"/>
        <v>0</v>
      </c>
      <c r="O129" s="139">
        <f t="shared" si="167"/>
        <v>0</v>
      </c>
      <c r="P129" s="139">
        <f t="shared" si="167"/>
        <v>0</v>
      </c>
      <c r="Q129" s="139">
        <f t="shared" si="167"/>
        <v>0</v>
      </c>
      <c r="R129" s="139">
        <f t="shared" si="167"/>
        <v>0</v>
      </c>
      <c r="S129" s="139">
        <f t="shared" si="167"/>
        <v>0</v>
      </c>
      <c r="T129" s="141">
        <f t="shared" si="167"/>
        <v>0</v>
      </c>
      <c r="U129" s="66"/>
      <c r="V129" s="101" t="str">
        <f t="shared" si="168"/>
        <v>❶ meilleur processus de contrôle décrit par le prestataire</v>
      </c>
      <c r="W129" s="27"/>
      <c r="X129" s="348"/>
      <c r="Y129" s="138">
        <f t="shared" si="169"/>
        <v>0</v>
      </c>
      <c r="Z129" s="66"/>
      <c r="AA129" s="101" t="str">
        <f t="shared" si="170"/>
        <v>❶ meilleur processus de contrôle décrit par le prestataire</v>
      </c>
      <c r="AB129" s="27"/>
      <c r="AC129" s="348"/>
      <c r="AD129" s="138">
        <f t="shared" si="171"/>
        <v>0</v>
      </c>
      <c r="AE129" s="66"/>
      <c r="AF129" s="101" t="str">
        <f t="shared" si="172"/>
        <v>❶ meilleur processus de contrôle décrit par le prestataire</v>
      </c>
      <c r="AG129" s="27"/>
      <c r="AH129" s="348"/>
      <c r="AI129" s="138">
        <f t="shared" si="173"/>
        <v>0</v>
      </c>
      <c r="AJ129" s="66"/>
      <c r="AK129" s="101" t="str">
        <f t="shared" si="174"/>
        <v>❶ meilleur processus de contrôle décrit par le prestataire</v>
      </c>
      <c r="AL129" s="27"/>
      <c r="AM129" s="348"/>
      <c r="AN129" s="138">
        <f t="shared" si="175"/>
        <v>0</v>
      </c>
      <c r="AO129" s="66"/>
      <c r="AP129" s="101" t="str">
        <f t="shared" si="176"/>
        <v>❶ meilleur processus de contrôle décrit par le prestataire</v>
      </c>
      <c r="AQ129" s="27"/>
      <c r="AR129" s="348"/>
      <c r="AS129" s="138">
        <f t="shared" si="177"/>
        <v>0</v>
      </c>
      <c r="AT129" s="66"/>
      <c r="AU129" s="101" t="str">
        <f t="shared" si="178"/>
        <v>❶ meilleur processus de contrôle décrit par le prestataire</v>
      </c>
      <c r="AV129" s="27"/>
      <c r="AW129" s="348"/>
      <c r="AX129" s="138">
        <f t="shared" si="179"/>
        <v>0</v>
      </c>
      <c r="AY129" s="66"/>
      <c r="AZ129" s="101" t="str">
        <f t="shared" si="180"/>
        <v>❶ meilleur processus de contrôle décrit par le prestataire</v>
      </c>
      <c r="BA129" s="27"/>
      <c r="BB129" s="348"/>
      <c r="BC129" s="138">
        <f t="shared" si="181"/>
        <v>0</v>
      </c>
      <c r="BD129" s="66"/>
      <c r="BE129" s="101" t="str">
        <f t="shared" si="182"/>
        <v>❶ meilleur processus de contrôle décrit par le prestataire</v>
      </c>
      <c r="BF129" s="27"/>
      <c r="BG129" s="348"/>
      <c r="BH129" s="138">
        <f t="shared" si="183"/>
        <v>0</v>
      </c>
      <c r="BI129" s="29">
        <v>0</v>
      </c>
      <c r="BJ129" s="29">
        <v>0</v>
      </c>
      <c r="BK129" s="25"/>
      <c r="BL129" s="138">
        <f t="shared" si="184"/>
        <v>0</v>
      </c>
      <c r="BM129" s="139">
        <f t="shared" si="185"/>
        <v>0</v>
      </c>
      <c r="BN129" s="139">
        <f t="shared" si="186"/>
        <v>0</v>
      </c>
      <c r="BO129" s="139">
        <f t="shared" si="187"/>
        <v>0</v>
      </c>
      <c r="BP129" s="139">
        <f t="shared" si="188"/>
        <v>0</v>
      </c>
      <c r="BQ129" s="139">
        <f t="shared" si="189"/>
        <v>0</v>
      </c>
      <c r="BR129" s="139">
        <f t="shared" si="190"/>
        <v>0</v>
      </c>
      <c r="BS129" s="141">
        <f t="shared" si="191"/>
        <v>0</v>
      </c>
      <c r="BT129" s="8"/>
      <c r="BU129" s="85">
        <f>I121</f>
        <v>10</v>
      </c>
      <c r="BV129" s="26">
        <f>BV126</f>
        <v>10</v>
      </c>
      <c r="BW129" s="84">
        <f t="shared" si="192"/>
        <v>0</v>
      </c>
      <c r="BX129" s="84">
        <f t="shared" si="193"/>
        <v>0</v>
      </c>
      <c r="BY129" s="84">
        <f t="shared" si="194"/>
        <v>0</v>
      </c>
      <c r="BZ129" s="84">
        <f t="shared" si="195"/>
        <v>0</v>
      </c>
      <c r="CA129" s="84">
        <f t="shared" si="196"/>
        <v>0</v>
      </c>
      <c r="CB129" s="84">
        <f t="shared" si="197"/>
        <v>0</v>
      </c>
      <c r="CC129" s="84">
        <f t="shared" si="198"/>
        <v>0</v>
      </c>
      <c r="CD129" s="84">
        <f t="shared" si="199"/>
        <v>0</v>
      </c>
      <c r="CE129" s="8"/>
      <c r="CF129" s="22">
        <f t="shared" si="200"/>
        <v>0</v>
      </c>
      <c r="CG129" s="23">
        <f t="shared" si="201"/>
        <v>0</v>
      </c>
      <c r="CH129" s="23">
        <f t="shared" si="202"/>
        <v>0</v>
      </c>
      <c r="CI129" s="23">
        <f t="shared" si="203"/>
        <v>0</v>
      </c>
      <c r="CJ129" s="23">
        <f t="shared" si="204"/>
        <v>0</v>
      </c>
      <c r="CK129" s="23">
        <f t="shared" si="205"/>
        <v>0</v>
      </c>
      <c r="CL129" s="23">
        <f t="shared" si="206"/>
        <v>0</v>
      </c>
      <c r="CM129" s="24">
        <f t="shared" si="207"/>
        <v>0</v>
      </c>
      <c r="CN129" s="25"/>
    </row>
    <row r="130" spans="1:92" s="5" customFormat="1" ht="39.950000000000003" customHeight="1" x14ac:dyDescent="0.35">
      <c r="A130" s="261">
        <f>ROW()</f>
        <v>130</v>
      </c>
      <c r="B130" s="200" t="s">
        <v>61</v>
      </c>
      <c r="C130" s="87" t="s">
        <v>80</v>
      </c>
      <c r="D130" s="74"/>
      <c r="E130" s="74"/>
      <c r="F130" s="21"/>
      <c r="G130" s="19"/>
      <c r="H130" s="19"/>
      <c r="I130" s="19"/>
      <c r="J130" s="19"/>
      <c r="K130" s="19"/>
      <c r="L130" s="19"/>
      <c r="M130" s="138">
        <f t="shared" si="167"/>
        <v>0</v>
      </c>
      <c r="N130" s="139">
        <f t="shared" si="167"/>
        <v>0</v>
      </c>
      <c r="O130" s="139">
        <f t="shared" si="167"/>
        <v>0</v>
      </c>
      <c r="P130" s="139">
        <f t="shared" si="167"/>
        <v>0</v>
      </c>
      <c r="Q130" s="139">
        <f t="shared" si="167"/>
        <v>0</v>
      </c>
      <c r="R130" s="139">
        <f t="shared" si="167"/>
        <v>0</v>
      </c>
      <c r="S130" s="139">
        <f t="shared" si="167"/>
        <v>0</v>
      </c>
      <c r="T130" s="141">
        <f t="shared" si="167"/>
        <v>0</v>
      </c>
      <c r="U130" s="66"/>
      <c r="V130" s="101" t="str">
        <f t="shared" si="168"/>
        <v>❷ meilleur  respect du CCP et répartition</v>
      </c>
      <c r="W130" s="27"/>
      <c r="X130" s="348"/>
      <c r="Y130" s="138">
        <f t="shared" si="169"/>
        <v>0</v>
      </c>
      <c r="Z130" s="66"/>
      <c r="AA130" s="101" t="str">
        <f t="shared" si="170"/>
        <v>❷ meilleur  respect du CCP et répartition</v>
      </c>
      <c r="AB130" s="27"/>
      <c r="AC130" s="348"/>
      <c r="AD130" s="138">
        <f t="shared" si="171"/>
        <v>0</v>
      </c>
      <c r="AE130" s="66"/>
      <c r="AF130" s="101" t="str">
        <f t="shared" si="172"/>
        <v>❷ meilleur  respect du CCP et répartition</v>
      </c>
      <c r="AG130" s="27"/>
      <c r="AH130" s="348"/>
      <c r="AI130" s="138">
        <f t="shared" si="173"/>
        <v>0</v>
      </c>
      <c r="AJ130" s="66"/>
      <c r="AK130" s="101" t="str">
        <f t="shared" si="174"/>
        <v>❷ meilleur  respect du CCP et répartition</v>
      </c>
      <c r="AL130" s="27"/>
      <c r="AM130" s="348"/>
      <c r="AN130" s="138">
        <f t="shared" si="175"/>
        <v>0</v>
      </c>
      <c r="AO130" s="66"/>
      <c r="AP130" s="101" t="str">
        <f t="shared" si="176"/>
        <v>❷ meilleur  respect du CCP et répartition</v>
      </c>
      <c r="AQ130" s="27"/>
      <c r="AR130" s="348"/>
      <c r="AS130" s="138">
        <f t="shared" si="177"/>
        <v>0</v>
      </c>
      <c r="AT130" s="66"/>
      <c r="AU130" s="101" t="str">
        <f t="shared" si="178"/>
        <v>❷ meilleur  respect du CCP et répartition</v>
      </c>
      <c r="AV130" s="27"/>
      <c r="AW130" s="348"/>
      <c r="AX130" s="138">
        <f t="shared" si="179"/>
        <v>0</v>
      </c>
      <c r="AY130" s="66"/>
      <c r="AZ130" s="101" t="str">
        <f t="shared" si="180"/>
        <v>❷ meilleur  respect du CCP et répartition</v>
      </c>
      <c r="BA130" s="27"/>
      <c r="BB130" s="348"/>
      <c r="BC130" s="138">
        <f t="shared" si="181"/>
        <v>0</v>
      </c>
      <c r="BD130" s="66"/>
      <c r="BE130" s="101" t="str">
        <f t="shared" si="182"/>
        <v>❷ meilleur  respect du CCP et répartition</v>
      </c>
      <c r="BF130" s="27"/>
      <c r="BG130" s="348"/>
      <c r="BH130" s="138">
        <f t="shared" si="183"/>
        <v>0</v>
      </c>
      <c r="BI130" s="29">
        <v>0</v>
      </c>
      <c r="BJ130" s="29">
        <v>0</v>
      </c>
      <c r="BK130" s="25"/>
      <c r="BL130" s="138">
        <f t="shared" si="184"/>
        <v>0</v>
      </c>
      <c r="BM130" s="139">
        <f t="shared" si="185"/>
        <v>0</v>
      </c>
      <c r="BN130" s="139">
        <f t="shared" si="186"/>
        <v>0</v>
      </c>
      <c r="BO130" s="139">
        <f t="shared" si="187"/>
        <v>0</v>
      </c>
      <c r="BP130" s="139">
        <f t="shared" si="188"/>
        <v>0</v>
      </c>
      <c r="BQ130" s="139">
        <f t="shared" si="189"/>
        <v>0</v>
      </c>
      <c r="BR130" s="139">
        <f t="shared" si="190"/>
        <v>0</v>
      </c>
      <c r="BS130" s="141">
        <f t="shared" si="191"/>
        <v>0</v>
      </c>
      <c r="BT130" s="8"/>
      <c r="BU130" s="85">
        <f>I121</f>
        <v>10</v>
      </c>
      <c r="BV130" s="26">
        <f>BV126</f>
        <v>10</v>
      </c>
      <c r="BW130" s="84">
        <f t="shared" si="192"/>
        <v>0</v>
      </c>
      <c r="BX130" s="84">
        <f t="shared" si="193"/>
        <v>0</v>
      </c>
      <c r="BY130" s="84">
        <f t="shared" si="194"/>
        <v>0</v>
      </c>
      <c r="BZ130" s="84">
        <f t="shared" si="195"/>
        <v>0</v>
      </c>
      <c r="CA130" s="84">
        <f t="shared" si="196"/>
        <v>0</v>
      </c>
      <c r="CB130" s="84">
        <f t="shared" si="197"/>
        <v>0</v>
      </c>
      <c r="CC130" s="84">
        <f t="shared" si="198"/>
        <v>0</v>
      </c>
      <c r="CD130" s="84">
        <f t="shared" si="199"/>
        <v>0</v>
      </c>
      <c r="CE130" s="8"/>
      <c r="CF130" s="22">
        <f t="shared" si="200"/>
        <v>0</v>
      </c>
      <c r="CG130" s="23">
        <f t="shared" si="201"/>
        <v>0</v>
      </c>
      <c r="CH130" s="23">
        <f t="shared" si="202"/>
        <v>0</v>
      </c>
      <c r="CI130" s="23">
        <f t="shared" si="203"/>
        <v>0</v>
      </c>
      <c r="CJ130" s="23">
        <f t="shared" si="204"/>
        <v>0</v>
      </c>
      <c r="CK130" s="23">
        <f t="shared" si="205"/>
        <v>0</v>
      </c>
      <c r="CL130" s="23">
        <f t="shared" si="206"/>
        <v>0</v>
      </c>
      <c r="CM130" s="24">
        <f t="shared" si="207"/>
        <v>0</v>
      </c>
      <c r="CN130" s="25"/>
    </row>
    <row r="131" spans="1:92" s="5" customFormat="1" ht="39.950000000000003" customHeight="1" x14ac:dyDescent="0.35">
      <c r="A131" s="261">
        <f>ROW()</f>
        <v>131</v>
      </c>
      <c r="B131" s="200" t="s">
        <v>61</v>
      </c>
      <c r="C131" s="87"/>
      <c r="D131" s="74"/>
      <c r="E131" s="74"/>
      <c r="F131" s="21"/>
      <c r="G131" s="19"/>
      <c r="H131" s="19"/>
      <c r="I131" s="19"/>
      <c r="J131" s="19"/>
      <c r="K131" s="19"/>
      <c r="L131" s="19"/>
      <c r="M131" s="138">
        <f t="shared" si="167"/>
        <v>0</v>
      </c>
      <c r="N131" s="139">
        <f t="shared" si="167"/>
        <v>0</v>
      </c>
      <c r="O131" s="139">
        <f t="shared" si="167"/>
        <v>0</v>
      </c>
      <c r="P131" s="139">
        <f t="shared" si="167"/>
        <v>0</v>
      </c>
      <c r="Q131" s="139">
        <f t="shared" si="167"/>
        <v>0</v>
      </c>
      <c r="R131" s="139">
        <f t="shared" si="167"/>
        <v>0</v>
      </c>
      <c r="S131" s="139">
        <f t="shared" si="167"/>
        <v>0</v>
      </c>
      <c r="T131" s="141">
        <f t="shared" si="167"/>
        <v>0</v>
      </c>
      <c r="U131" s="66"/>
      <c r="V131" s="101">
        <f t="shared" si="168"/>
        <v>0</v>
      </c>
      <c r="W131" s="27"/>
      <c r="X131" s="348"/>
      <c r="Y131" s="138">
        <f t="shared" si="169"/>
        <v>0</v>
      </c>
      <c r="Z131" s="66"/>
      <c r="AA131" s="101">
        <f t="shared" si="170"/>
        <v>0</v>
      </c>
      <c r="AB131" s="27"/>
      <c r="AC131" s="348"/>
      <c r="AD131" s="138">
        <f t="shared" si="171"/>
        <v>0</v>
      </c>
      <c r="AE131" s="66"/>
      <c r="AF131" s="101">
        <f t="shared" si="172"/>
        <v>0</v>
      </c>
      <c r="AG131" s="27"/>
      <c r="AH131" s="348"/>
      <c r="AI131" s="138">
        <f t="shared" si="173"/>
        <v>0</v>
      </c>
      <c r="AJ131" s="66"/>
      <c r="AK131" s="101">
        <f t="shared" si="174"/>
        <v>0</v>
      </c>
      <c r="AL131" s="27"/>
      <c r="AM131" s="348"/>
      <c r="AN131" s="138">
        <f t="shared" si="175"/>
        <v>0</v>
      </c>
      <c r="AO131" s="66"/>
      <c r="AP131" s="101">
        <f t="shared" si="176"/>
        <v>0</v>
      </c>
      <c r="AQ131" s="27"/>
      <c r="AR131" s="348"/>
      <c r="AS131" s="138">
        <f t="shared" si="177"/>
        <v>0</v>
      </c>
      <c r="AT131" s="66"/>
      <c r="AU131" s="101">
        <f t="shared" si="178"/>
        <v>0</v>
      </c>
      <c r="AV131" s="27"/>
      <c r="AW131" s="348"/>
      <c r="AX131" s="138">
        <f t="shared" si="179"/>
        <v>0</v>
      </c>
      <c r="AY131" s="66"/>
      <c r="AZ131" s="101">
        <f t="shared" si="180"/>
        <v>0</v>
      </c>
      <c r="BA131" s="27"/>
      <c r="BB131" s="348"/>
      <c r="BC131" s="138">
        <f t="shared" si="181"/>
        <v>0</v>
      </c>
      <c r="BD131" s="66"/>
      <c r="BE131" s="101">
        <f t="shared" si="182"/>
        <v>0</v>
      </c>
      <c r="BF131" s="27"/>
      <c r="BG131" s="348"/>
      <c r="BH131" s="138">
        <f t="shared" si="183"/>
        <v>0</v>
      </c>
      <c r="BI131" s="29">
        <v>0</v>
      </c>
      <c r="BJ131" s="29">
        <v>0</v>
      </c>
      <c r="BK131" s="25"/>
      <c r="BL131" s="138">
        <f t="shared" si="184"/>
        <v>0</v>
      </c>
      <c r="BM131" s="139">
        <f t="shared" si="185"/>
        <v>0</v>
      </c>
      <c r="BN131" s="139">
        <f t="shared" si="186"/>
        <v>0</v>
      </c>
      <c r="BO131" s="139">
        <f t="shared" si="187"/>
        <v>0</v>
      </c>
      <c r="BP131" s="139">
        <f t="shared" si="188"/>
        <v>0</v>
      </c>
      <c r="BQ131" s="139">
        <f t="shared" si="189"/>
        <v>0</v>
      </c>
      <c r="BR131" s="139">
        <f t="shared" si="190"/>
        <v>0</v>
      </c>
      <c r="BS131" s="141">
        <f t="shared" si="191"/>
        <v>0</v>
      </c>
      <c r="BT131" s="8"/>
      <c r="BU131" s="85">
        <f>I121</f>
        <v>10</v>
      </c>
      <c r="BV131" s="26">
        <f>BV126</f>
        <v>10</v>
      </c>
      <c r="BW131" s="84">
        <f t="shared" si="192"/>
        <v>0</v>
      </c>
      <c r="BX131" s="84">
        <f t="shared" si="193"/>
        <v>0</v>
      </c>
      <c r="BY131" s="84">
        <f t="shared" si="194"/>
        <v>0</v>
      </c>
      <c r="BZ131" s="84">
        <f t="shared" si="195"/>
        <v>0</v>
      </c>
      <c r="CA131" s="84">
        <f t="shared" si="196"/>
        <v>0</v>
      </c>
      <c r="CB131" s="84">
        <f t="shared" si="197"/>
        <v>0</v>
      </c>
      <c r="CC131" s="84">
        <f t="shared" si="198"/>
        <v>0</v>
      </c>
      <c r="CD131" s="84">
        <f t="shared" si="199"/>
        <v>0</v>
      </c>
      <c r="CE131" s="8"/>
      <c r="CF131" s="22">
        <f t="shared" si="200"/>
        <v>0</v>
      </c>
      <c r="CG131" s="23">
        <f t="shared" si="201"/>
        <v>0</v>
      </c>
      <c r="CH131" s="23">
        <f t="shared" si="202"/>
        <v>0</v>
      </c>
      <c r="CI131" s="23">
        <f t="shared" si="203"/>
        <v>0</v>
      </c>
      <c r="CJ131" s="23">
        <f t="shared" si="204"/>
        <v>0</v>
      </c>
      <c r="CK131" s="23">
        <f t="shared" si="205"/>
        <v>0</v>
      </c>
      <c r="CL131" s="23">
        <f t="shared" si="206"/>
        <v>0</v>
      </c>
      <c r="CM131" s="24">
        <f t="shared" si="207"/>
        <v>0</v>
      </c>
      <c r="CN131" s="25"/>
    </row>
    <row r="132" spans="1:92" s="5" customFormat="1" ht="39.950000000000003" customHeight="1" x14ac:dyDescent="0.35">
      <c r="A132" s="261">
        <f>ROW()</f>
        <v>132</v>
      </c>
      <c r="B132" s="200" t="s">
        <v>61</v>
      </c>
      <c r="C132" s="87"/>
      <c r="D132" s="74"/>
      <c r="E132" s="74"/>
      <c r="F132" s="21"/>
      <c r="G132" s="19"/>
      <c r="H132" s="19"/>
      <c r="I132" s="19"/>
      <c r="J132" s="19"/>
      <c r="K132" s="19"/>
      <c r="L132" s="19"/>
      <c r="M132" s="138">
        <f t="shared" si="167"/>
        <v>0</v>
      </c>
      <c r="N132" s="139">
        <f t="shared" si="167"/>
        <v>0</v>
      </c>
      <c r="O132" s="139">
        <f t="shared" si="167"/>
        <v>0</v>
      </c>
      <c r="P132" s="139">
        <f t="shared" si="167"/>
        <v>0</v>
      </c>
      <c r="Q132" s="139">
        <f t="shared" si="167"/>
        <v>0</v>
      </c>
      <c r="R132" s="139">
        <f t="shared" si="167"/>
        <v>0</v>
      </c>
      <c r="S132" s="139">
        <f t="shared" si="167"/>
        <v>0</v>
      </c>
      <c r="T132" s="141">
        <f t="shared" si="167"/>
        <v>0</v>
      </c>
      <c r="U132" s="66"/>
      <c r="V132" s="101">
        <f t="shared" si="168"/>
        <v>0</v>
      </c>
      <c r="W132" s="27"/>
      <c r="X132" s="348"/>
      <c r="Y132" s="138">
        <f t="shared" si="169"/>
        <v>0</v>
      </c>
      <c r="Z132" s="66"/>
      <c r="AA132" s="101">
        <f t="shared" si="170"/>
        <v>0</v>
      </c>
      <c r="AB132" s="27"/>
      <c r="AC132" s="348"/>
      <c r="AD132" s="138">
        <f t="shared" si="171"/>
        <v>0</v>
      </c>
      <c r="AE132" s="66"/>
      <c r="AF132" s="101">
        <f t="shared" si="172"/>
        <v>0</v>
      </c>
      <c r="AG132" s="27"/>
      <c r="AH132" s="348"/>
      <c r="AI132" s="138">
        <f t="shared" si="173"/>
        <v>0</v>
      </c>
      <c r="AJ132" s="66"/>
      <c r="AK132" s="101">
        <f t="shared" si="174"/>
        <v>0</v>
      </c>
      <c r="AL132" s="27"/>
      <c r="AM132" s="348"/>
      <c r="AN132" s="138">
        <f t="shared" si="175"/>
        <v>0</v>
      </c>
      <c r="AO132" s="66"/>
      <c r="AP132" s="101">
        <f t="shared" si="176"/>
        <v>0</v>
      </c>
      <c r="AQ132" s="27"/>
      <c r="AR132" s="348"/>
      <c r="AS132" s="138">
        <f t="shared" si="177"/>
        <v>0</v>
      </c>
      <c r="AT132" s="66"/>
      <c r="AU132" s="101">
        <f t="shared" si="178"/>
        <v>0</v>
      </c>
      <c r="AV132" s="27"/>
      <c r="AW132" s="348"/>
      <c r="AX132" s="138">
        <f t="shared" si="179"/>
        <v>0</v>
      </c>
      <c r="AY132" s="66"/>
      <c r="AZ132" s="101">
        <f t="shared" si="180"/>
        <v>0</v>
      </c>
      <c r="BA132" s="27"/>
      <c r="BB132" s="348"/>
      <c r="BC132" s="138">
        <f t="shared" si="181"/>
        <v>0</v>
      </c>
      <c r="BD132" s="66"/>
      <c r="BE132" s="101">
        <f t="shared" si="182"/>
        <v>0</v>
      </c>
      <c r="BF132" s="27"/>
      <c r="BG132" s="348"/>
      <c r="BH132" s="138">
        <f t="shared" si="183"/>
        <v>0</v>
      </c>
      <c r="BI132" s="29">
        <v>0</v>
      </c>
      <c r="BJ132" s="29">
        <v>0</v>
      </c>
      <c r="BK132" s="25"/>
      <c r="BL132" s="138">
        <f t="shared" si="184"/>
        <v>0</v>
      </c>
      <c r="BM132" s="139">
        <f t="shared" si="185"/>
        <v>0</v>
      </c>
      <c r="BN132" s="139">
        <f t="shared" si="186"/>
        <v>0</v>
      </c>
      <c r="BO132" s="139">
        <f t="shared" si="187"/>
        <v>0</v>
      </c>
      <c r="BP132" s="139">
        <f t="shared" si="188"/>
        <v>0</v>
      </c>
      <c r="BQ132" s="139">
        <f t="shared" si="189"/>
        <v>0</v>
      </c>
      <c r="BR132" s="139">
        <f t="shared" si="190"/>
        <v>0</v>
      </c>
      <c r="BS132" s="141">
        <f t="shared" si="191"/>
        <v>0</v>
      </c>
      <c r="BT132" s="8"/>
      <c r="BU132" s="85">
        <f>I121</f>
        <v>10</v>
      </c>
      <c r="BV132" s="26">
        <f>BV126</f>
        <v>10</v>
      </c>
      <c r="BW132" s="84">
        <f t="shared" si="192"/>
        <v>0</v>
      </c>
      <c r="BX132" s="84">
        <f t="shared" si="193"/>
        <v>0</v>
      </c>
      <c r="BY132" s="84">
        <f t="shared" si="194"/>
        <v>0</v>
      </c>
      <c r="BZ132" s="84">
        <f t="shared" si="195"/>
        <v>0</v>
      </c>
      <c r="CA132" s="84">
        <f t="shared" si="196"/>
        <v>0</v>
      </c>
      <c r="CB132" s="84">
        <f t="shared" si="197"/>
        <v>0</v>
      </c>
      <c r="CC132" s="84">
        <f t="shared" si="198"/>
        <v>0</v>
      </c>
      <c r="CD132" s="84">
        <f t="shared" si="199"/>
        <v>0</v>
      </c>
      <c r="CE132" s="8"/>
      <c r="CF132" s="22">
        <f t="shared" si="200"/>
        <v>0</v>
      </c>
      <c r="CG132" s="23">
        <f t="shared" si="201"/>
        <v>0</v>
      </c>
      <c r="CH132" s="23">
        <f t="shared" si="202"/>
        <v>0</v>
      </c>
      <c r="CI132" s="23">
        <f t="shared" si="203"/>
        <v>0</v>
      </c>
      <c r="CJ132" s="23">
        <f t="shared" si="204"/>
        <v>0</v>
      </c>
      <c r="CK132" s="23">
        <f t="shared" si="205"/>
        <v>0</v>
      </c>
      <c r="CL132" s="23">
        <f t="shared" si="206"/>
        <v>0</v>
      </c>
      <c r="CM132" s="24">
        <f t="shared" si="207"/>
        <v>0</v>
      </c>
      <c r="CN132" s="25"/>
    </row>
    <row r="133" spans="1:92" s="5" customFormat="1" ht="39.950000000000003" customHeight="1" x14ac:dyDescent="0.35">
      <c r="A133" s="261">
        <f>ROW()</f>
        <v>133</v>
      </c>
      <c r="B133" s="200" t="s">
        <v>61</v>
      </c>
      <c r="C133" s="87"/>
      <c r="D133" s="10"/>
      <c r="E133" s="74"/>
      <c r="F133" s="21"/>
      <c r="G133" s="19"/>
      <c r="H133" s="19"/>
      <c r="I133" s="19"/>
      <c r="J133" s="19"/>
      <c r="K133" s="19"/>
      <c r="L133" s="19"/>
      <c r="M133" s="138">
        <f t="shared" si="167"/>
        <v>0</v>
      </c>
      <c r="N133" s="139">
        <f t="shared" si="167"/>
        <v>0</v>
      </c>
      <c r="O133" s="139">
        <f t="shared" si="167"/>
        <v>0</v>
      </c>
      <c r="P133" s="139">
        <f t="shared" si="167"/>
        <v>0</v>
      </c>
      <c r="Q133" s="139">
        <f t="shared" si="167"/>
        <v>0</v>
      </c>
      <c r="R133" s="139">
        <f t="shared" si="167"/>
        <v>0</v>
      </c>
      <c r="S133" s="139">
        <f t="shared" si="167"/>
        <v>0</v>
      </c>
      <c r="T133" s="141">
        <f t="shared" si="167"/>
        <v>0</v>
      </c>
      <c r="U133" s="66"/>
      <c r="V133" s="101">
        <f t="shared" si="168"/>
        <v>0</v>
      </c>
      <c r="W133" s="27"/>
      <c r="X133" s="348"/>
      <c r="Y133" s="138">
        <f t="shared" si="169"/>
        <v>0</v>
      </c>
      <c r="Z133" s="66"/>
      <c r="AA133" s="101">
        <f t="shared" si="170"/>
        <v>0</v>
      </c>
      <c r="AB133" s="27"/>
      <c r="AC133" s="348"/>
      <c r="AD133" s="138">
        <f t="shared" si="171"/>
        <v>0</v>
      </c>
      <c r="AE133" s="66"/>
      <c r="AF133" s="101">
        <f t="shared" si="172"/>
        <v>0</v>
      </c>
      <c r="AG133" s="27"/>
      <c r="AH133" s="348"/>
      <c r="AI133" s="138">
        <f t="shared" si="173"/>
        <v>0</v>
      </c>
      <c r="AJ133" s="66"/>
      <c r="AK133" s="101">
        <f t="shared" si="174"/>
        <v>0</v>
      </c>
      <c r="AL133" s="27"/>
      <c r="AM133" s="348"/>
      <c r="AN133" s="138">
        <f t="shared" si="175"/>
        <v>0</v>
      </c>
      <c r="AO133" s="66"/>
      <c r="AP133" s="101">
        <f t="shared" si="176"/>
        <v>0</v>
      </c>
      <c r="AQ133" s="27"/>
      <c r="AR133" s="348"/>
      <c r="AS133" s="138">
        <f t="shared" si="177"/>
        <v>0</v>
      </c>
      <c r="AT133" s="66"/>
      <c r="AU133" s="101">
        <f t="shared" si="178"/>
        <v>0</v>
      </c>
      <c r="AV133" s="27"/>
      <c r="AW133" s="348"/>
      <c r="AX133" s="138">
        <f t="shared" si="179"/>
        <v>0</v>
      </c>
      <c r="AY133" s="66"/>
      <c r="AZ133" s="101">
        <f t="shared" si="180"/>
        <v>0</v>
      </c>
      <c r="BA133" s="27"/>
      <c r="BB133" s="348"/>
      <c r="BC133" s="138">
        <f t="shared" si="181"/>
        <v>0</v>
      </c>
      <c r="BD133" s="66"/>
      <c r="BE133" s="101">
        <f t="shared" si="182"/>
        <v>0</v>
      </c>
      <c r="BF133" s="27"/>
      <c r="BG133" s="348"/>
      <c r="BH133" s="138">
        <f t="shared" si="183"/>
        <v>0</v>
      </c>
      <c r="BI133" s="29">
        <v>0</v>
      </c>
      <c r="BJ133" s="29">
        <v>0</v>
      </c>
      <c r="BK133" s="25"/>
      <c r="BL133" s="138">
        <f t="shared" si="184"/>
        <v>0</v>
      </c>
      <c r="BM133" s="139">
        <f t="shared" si="185"/>
        <v>0</v>
      </c>
      <c r="BN133" s="139">
        <f t="shared" si="186"/>
        <v>0</v>
      </c>
      <c r="BO133" s="139">
        <f t="shared" si="187"/>
        <v>0</v>
      </c>
      <c r="BP133" s="139">
        <f t="shared" si="188"/>
        <v>0</v>
      </c>
      <c r="BQ133" s="139">
        <f t="shared" si="189"/>
        <v>0</v>
      </c>
      <c r="BR133" s="139">
        <f t="shared" si="190"/>
        <v>0</v>
      </c>
      <c r="BS133" s="141">
        <f t="shared" si="191"/>
        <v>0</v>
      </c>
      <c r="BT133" s="8"/>
      <c r="BU133" s="85">
        <f>I121</f>
        <v>10</v>
      </c>
      <c r="BV133" s="26">
        <f>BV126</f>
        <v>10</v>
      </c>
      <c r="BW133" s="84">
        <f t="shared" si="192"/>
        <v>0</v>
      </c>
      <c r="BX133" s="84">
        <f t="shared" si="193"/>
        <v>0</v>
      </c>
      <c r="BY133" s="84">
        <f t="shared" si="194"/>
        <v>0</v>
      </c>
      <c r="BZ133" s="84">
        <f t="shared" si="195"/>
        <v>0</v>
      </c>
      <c r="CA133" s="84">
        <f t="shared" si="196"/>
        <v>0</v>
      </c>
      <c r="CB133" s="84">
        <f t="shared" si="197"/>
        <v>0</v>
      </c>
      <c r="CC133" s="84">
        <f t="shared" si="198"/>
        <v>0</v>
      </c>
      <c r="CD133" s="84">
        <f t="shared" si="199"/>
        <v>0</v>
      </c>
      <c r="CE133" s="8"/>
      <c r="CF133" s="22">
        <f t="shared" si="200"/>
        <v>0</v>
      </c>
      <c r="CG133" s="23">
        <f t="shared" si="201"/>
        <v>0</v>
      </c>
      <c r="CH133" s="23">
        <f t="shared" si="202"/>
        <v>0</v>
      </c>
      <c r="CI133" s="23">
        <f t="shared" si="203"/>
        <v>0</v>
      </c>
      <c r="CJ133" s="23">
        <f t="shared" si="204"/>
        <v>0</v>
      </c>
      <c r="CK133" s="23">
        <f t="shared" si="205"/>
        <v>0</v>
      </c>
      <c r="CL133" s="23">
        <f t="shared" si="206"/>
        <v>0</v>
      </c>
      <c r="CM133" s="24">
        <f t="shared" si="207"/>
        <v>0</v>
      </c>
      <c r="CN133" s="25"/>
    </row>
    <row r="134" spans="1:92" s="5" customFormat="1" ht="39.950000000000003" customHeight="1" x14ac:dyDescent="0.35">
      <c r="A134" s="261">
        <f>ROW()</f>
        <v>134</v>
      </c>
      <c r="B134" s="200" t="s">
        <v>61</v>
      </c>
      <c r="C134" s="87"/>
      <c r="D134" s="10"/>
      <c r="E134" s="74"/>
      <c r="F134" s="21"/>
      <c r="G134" s="19"/>
      <c r="H134" s="19"/>
      <c r="I134" s="19"/>
      <c r="J134" s="19"/>
      <c r="K134" s="19"/>
      <c r="L134" s="19"/>
      <c r="M134" s="138">
        <f t="shared" si="167"/>
        <v>0</v>
      </c>
      <c r="N134" s="139">
        <f t="shared" si="167"/>
        <v>0</v>
      </c>
      <c r="O134" s="139">
        <f t="shared" si="167"/>
        <v>0</v>
      </c>
      <c r="P134" s="139">
        <f t="shared" si="167"/>
        <v>0</v>
      </c>
      <c r="Q134" s="139">
        <f t="shared" si="167"/>
        <v>0</v>
      </c>
      <c r="R134" s="139">
        <f t="shared" si="167"/>
        <v>0</v>
      </c>
      <c r="S134" s="139">
        <f t="shared" si="167"/>
        <v>0</v>
      </c>
      <c r="T134" s="141">
        <f t="shared" si="167"/>
        <v>0</v>
      </c>
      <c r="U134" s="66"/>
      <c r="V134" s="101">
        <f t="shared" si="168"/>
        <v>0</v>
      </c>
      <c r="W134" s="27"/>
      <c r="X134" s="348"/>
      <c r="Y134" s="138">
        <f t="shared" si="169"/>
        <v>0</v>
      </c>
      <c r="Z134" s="66"/>
      <c r="AA134" s="101">
        <f t="shared" si="170"/>
        <v>0</v>
      </c>
      <c r="AB134" s="27"/>
      <c r="AC134" s="348"/>
      <c r="AD134" s="138">
        <f t="shared" si="171"/>
        <v>0</v>
      </c>
      <c r="AE134" s="66"/>
      <c r="AF134" s="101">
        <f t="shared" si="172"/>
        <v>0</v>
      </c>
      <c r="AG134" s="27"/>
      <c r="AH134" s="348"/>
      <c r="AI134" s="138">
        <f t="shared" si="173"/>
        <v>0</v>
      </c>
      <c r="AJ134" s="66"/>
      <c r="AK134" s="101">
        <f t="shared" si="174"/>
        <v>0</v>
      </c>
      <c r="AL134" s="27"/>
      <c r="AM134" s="348"/>
      <c r="AN134" s="138">
        <f t="shared" si="175"/>
        <v>0</v>
      </c>
      <c r="AO134" s="66"/>
      <c r="AP134" s="101">
        <f t="shared" si="176"/>
        <v>0</v>
      </c>
      <c r="AQ134" s="27"/>
      <c r="AR134" s="348"/>
      <c r="AS134" s="138">
        <f t="shared" si="177"/>
        <v>0</v>
      </c>
      <c r="AT134" s="66"/>
      <c r="AU134" s="101">
        <f t="shared" si="178"/>
        <v>0</v>
      </c>
      <c r="AV134" s="27"/>
      <c r="AW134" s="348"/>
      <c r="AX134" s="138">
        <f t="shared" si="179"/>
        <v>0</v>
      </c>
      <c r="AY134" s="66"/>
      <c r="AZ134" s="101">
        <f t="shared" si="180"/>
        <v>0</v>
      </c>
      <c r="BA134" s="27"/>
      <c r="BB134" s="348"/>
      <c r="BC134" s="138">
        <f t="shared" si="181"/>
        <v>0</v>
      </c>
      <c r="BD134" s="66"/>
      <c r="BE134" s="101">
        <f t="shared" si="182"/>
        <v>0</v>
      </c>
      <c r="BF134" s="27"/>
      <c r="BG134" s="348"/>
      <c r="BH134" s="138">
        <f t="shared" si="183"/>
        <v>0</v>
      </c>
      <c r="BI134" s="29">
        <v>0</v>
      </c>
      <c r="BJ134" s="29">
        <v>0</v>
      </c>
      <c r="BK134" s="25"/>
      <c r="BL134" s="138">
        <f t="shared" si="184"/>
        <v>0</v>
      </c>
      <c r="BM134" s="139">
        <f t="shared" si="185"/>
        <v>0</v>
      </c>
      <c r="BN134" s="139">
        <f t="shared" si="186"/>
        <v>0</v>
      </c>
      <c r="BO134" s="139">
        <f t="shared" si="187"/>
        <v>0</v>
      </c>
      <c r="BP134" s="139">
        <f t="shared" si="188"/>
        <v>0</v>
      </c>
      <c r="BQ134" s="139">
        <f t="shared" si="189"/>
        <v>0</v>
      </c>
      <c r="BR134" s="139">
        <f t="shared" si="190"/>
        <v>0</v>
      </c>
      <c r="BS134" s="141">
        <f t="shared" si="191"/>
        <v>0</v>
      </c>
      <c r="BT134" s="8"/>
      <c r="BU134" s="85">
        <f>I121</f>
        <v>10</v>
      </c>
      <c r="BV134" s="26">
        <f>BV126</f>
        <v>10</v>
      </c>
      <c r="BW134" s="84">
        <f t="shared" si="192"/>
        <v>0</v>
      </c>
      <c r="BX134" s="84">
        <f t="shared" si="193"/>
        <v>0</v>
      </c>
      <c r="BY134" s="84">
        <f t="shared" si="194"/>
        <v>0</v>
      </c>
      <c r="BZ134" s="84">
        <f t="shared" si="195"/>
        <v>0</v>
      </c>
      <c r="CA134" s="84">
        <f t="shared" si="196"/>
        <v>0</v>
      </c>
      <c r="CB134" s="84">
        <f t="shared" si="197"/>
        <v>0</v>
      </c>
      <c r="CC134" s="84">
        <f t="shared" si="198"/>
        <v>0</v>
      </c>
      <c r="CD134" s="84">
        <f t="shared" si="199"/>
        <v>0</v>
      </c>
      <c r="CE134" s="8"/>
      <c r="CF134" s="22">
        <f t="shared" si="200"/>
        <v>0</v>
      </c>
      <c r="CG134" s="23">
        <f t="shared" si="201"/>
        <v>0</v>
      </c>
      <c r="CH134" s="23">
        <f t="shared" si="202"/>
        <v>0</v>
      </c>
      <c r="CI134" s="23">
        <f t="shared" si="203"/>
        <v>0</v>
      </c>
      <c r="CJ134" s="23">
        <f t="shared" si="204"/>
        <v>0</v>
      </c>
      <c r="CK134" s="23">
        <f t="shared" si="205"/>
        <v>0</v>
      </c>
      <c r="CL134" s="23">
        <f t="shared" si="206"/>
        <v>0</v>
      </c>
      <c r="CM134" s="24">
        <f t="shared" si="207"/>
        <v>0</v>
      </c>
      <c r="CN134" s="25"/>
    </row>
    <row r="135" spans="1:92" s="5" customFormat="1" ht="39.950000000000003" customHeight="1" x14ac:dyDescent="0.35">
      <c r="A135" s="261">
        <f>ROW()</f>
        <v>135</v>
      </c>
      <c r="B135" s="200" t="s">
        <v>61</v>
      </c>
      <c r="C135" s="87"/>
      <c r="D135" s="10"/>
      <c r="E135" s="74"/>
      <c r="F135" s="21"/>
      <c r="G135" s="19"/>
      <c r="H135" s="19"/>
      <c r="I135" s="19"/>
      <c r="J135" s="19"/>
      <c r="K135" s="19"/>
      <c r="L135" s="19"/>
      <c r="M135" s="138">
        <f t="shared" si="167"/>
        <v>0</v>
      </c>
      <c r="N135" s="139">
        <f t="shared" si="167"/>
        <v>0</v>
      </c>
      <c r="O135" s="139">
        <f t="shared" si="167"/>
        <v>0</v>
      </c>
      <c r="P135" s="139">
        <f t="shared" si="167"/>
        <v>0</v>
      </c>
      <c r="Q135" s="139">
        <f t="shared" si="167"/>
        <v>0</v>
      </c>
      <c r="R135" s="139">
        <f t="shared" si="167"/>
        <v>0</v>
      </c>
      <c r="S135" s="139">
        <f t="shared" si="167"/>
        <v>0</v>
      </c>
      <c r="T135" s="141">
        <f t="shared" si="167"/>
        <v>0</v>
      </c>
      <c r="U135" s="66"/>
      <c r="V135" s="101">
        <f t="shared" si="168"/>
        <v>0</v>
      </c>
      <c r="W135" s="27"/>
      <c r="X135" s="348"/>
      <c r="Y135" s="138">
        <f t="shared" si="169"/>
        <v>0</v>
      </c>
      <c r="Z135" s="66"/>
      <c r="AA135" s="101">
        <f t="shared" si="170"/>
        <v>0</v>
      </c>
      <c r="AB135" s="27"/>
      <c r="AC135" s="348"/>
      <c r="AD135" s="138">
        <f t="shared" si="171"/>
        <v>0</v>
      </c>
      <c r="AE135" s="66"/>
      <c r="AF135" s="101">
        <f t="shared" si="172"/>
        <v>0</v>
      </c>
      <c r="AG135" s="27"/>
      <c r="AH135" s="348"/>
      <c r="AI135" s="138">
        <f t="shared" si="173"/>
        <v>0</v>
      </c>
      <c r="AJ135" s="66"/>
      <c r="AK135" s="101">
        <f t="shared" si="174"/>
        <v>0</v>
      </c>
      <c r="AL135" s="27"/>
      <c r="AM135" s="348"/>
      <c r="AN135" s="138">
        <f t="shared" si="175"/>
        <v>0</v>
      </c>
      <c r="AO135" s="66"/>
      <c r="AP135" s="101">
        <f t="shared" si="176"/>
        <v>0</v>
      </c>
      <c r="AQ135" s="27"/>
      <c r="AR135" s="348"/>
      <c r="AS135" s="138">
        <f t="shared" si="177"/>
        <v>0</v>
      </c>
      <c r="AT135" s="66"/>
      <c r="AU135" s="101">
        <f t="shared" si="178"/>
        <v>0</v>
      </c>
      <c r="AV135" s="27"/>
      <c r="AW135" s="348"/>
      <c r="AX135" s="138">
        <f t="shared" si="179"/>
        <v>0</v>
      </c>
      <c r="AY135" s="66"/>
      <c r="AZ135" s="101">
        <f t="shared" si="180"/>
        <v>0</v>
      </c>
      <c r="BA135" s="27"/>
      <c r="BB135" s="348"/>
      <c r="BC135" s="138">
        <f t="shared" si="181"/>
        <v>0</v>
      </c>
      <c r="BD135" s="66"/>
      <c r="BE135" s="101">
        <f t="shared" si="182"/>
        <v>0</v>
      </c>
      <c r="BF135" s="27"/>
      <c r="BG135" s="348"/>
      <c r="BH135" s="138">
        <f t="shared" si="183"/>
        <v>0</v>
      </c>
      <c r="BI135" s="29">
        <v>0</v>
      </c>
      <c r="BJ135" s="29">
        <v>0</v>
      </c>
      <c r="BK135" s="25"/>
      <c r="BL135" s="138">
        <f t="shared" si="184"/>
        <v>0</v>
      </c>
      <c r="BM135" s="139">
        <f t="shared" si="185"/>
        <v>0</v>
      </c>
      <c r="BN135" s="139">
        <f t="shared" si="186"/>
        <v>0</v>
      </c>
      <c r="BO135" s="139">
        <f t="shared" si="187"/>
        <v>0</v>
      </c>
      <c r="BP135" s="139">
        <f t="shared" si="188"/>
        <v>0</v>
      </c>
      <c r="BQ135" s="139">
        <f t="shared" si="189"/>
        <v>0</v>
      </c>
      <c r="BR135" s="139">
        <f t="shared" si="190"/>
        <v>0</v>
      </c>
      <c r="BS135" s="141">
        <f t="shared" si="191"/>
        <v>0</v>
      </c>
      <c r="BT135" s="8"/>
      <c r="BU135" s="85">
        <f>I121</f>
        <v>10</v>
      </c>
      <c r="BV135" s="26">
        <f>BV126</f>
        <v>10</v>
      </c>
      <c r="BW135" s="84">
        <f t="shared" si="192"/>
        <v>0</v>
      </c>
      <c r="BX135" s="84">
        <f t="shared" si="193"/>
        <v>0</v>
      </c>
      <c r="BY135" s="84">
        <f t="shared" si="194"/>
        <v>0</v>
      </c>
      <c r="BZ135" s="84">
        <f t="shared" si="195"/>
        <v>0</v>
      </c>
      <c r="CA135" s="84">
        <f t="shared" si="196"/>
        <v>0</v>
      </c>
      <c r="CB135" s="84">
        <f t="shared" si="197"/>
        <v>0</v>
      </c>
      <c r="CC135" s="84">
        <f t="shared" si="198"/>
        <v>0</v>
      </c>
      <c r="CD135" s="84">
        <f t="shared" si="199"/>
        <v>0</v>
      </c>
      <c r="CE135" s="8"/>
      <c r="CF135" s="22">
        <f t="shared" si="200"/>
        <v>0</v>
      </c>
      <c r="CG135" s="23">
        <f t="shared" si="201"/>
        <v>0</v>
      </c>
      <c r="CH135" s="23">
        <f t="shared" si="202"/>
        <v>0</v>
      </c>
      <c r="CI135" s="23">
        <f t="shared" si="203"/>
        <v>0</v>
      </c>
      <c r="CJ135" s="23">
        <f t="shared" si="204"/>
        <v>0</v>
      </c>
      <c r="CK135" s="23">
        <f t="shared" si="205"/>
        <v>0</v>
      </c>
      <c r="CL135" s="23">
        <f t="shared" si="206"/>
        <v>0</v>
      </c>
      <c r="CM135" s="24">
        <f t="shared" si="207"/>
        <v>0</v>
      </c>
      <c r="CN135" s="25"/>
    </row>
    <row r="136" spans="1:92" s="5" customFormat="1" ht="39.950000000000003" customHeight="1" x14ac:dyDescent="0.35">
      <c r="A136" s="261">
        <f>ROW()</f>
        <v>136</v>
      </c>
      <c r="B136" s="200" t="s">
        <v>61</v>
      </c>
      <c r="C136" s="87"/>
      <c r="D136" s="10"/>
      <c r="E136" s="74"/>
      <c r="F136" s="21"/>
      <c r="G136" s="19"/>
      <c r="H136" s="19"/>
      <c r="I136" s="19"/>
      <c r="J136" s="19"/>
      <c r="K136" s="19"/>
      <c r="L136" s="19"/>
      <c r="M136" s="138">
        <f t="shared" si="167"/>
        <v>0</v>
      </c>
      <c r="N136" s="139">
        <f t="shared" si="167"/>
        <v>0</v>
      </c>
      <c r="O136" s="139">
        <f t="shared" si="167"/>
        <v>0</v>
      </c>
      <c r="P136" s="139">
        <f t="shared" si="167"/>
        <v>0</v>
      </c>
      <c r="Q136" s="139">
        <f t="shared" si="167"/>
        <v>0</v>
      </c>
      <c r="R136" s="139">
        <f t="shared" si="167"/>
        <v>0</v>
      </c>
      <c r="S136" s="139">
        <f t="shared" si="167"/>
        <v>0</v>
      </c>
      <c r="T136" s="141">
        <f t="shared" si="167"/>
        <v>0</v>
      </c>
      <c r="U136" s="66"/>
      <c r="V136" s="101">
        <f t="shared" si="168"/>
        <v>0</v>
      </c>
      <c r="W136" s="27"/>
      <c r="X136" s="348"/>
      <c r="Y136" s="138">
        <f t="shared" si="169"/>
        <v>0</v>
      </c>
      <c r="Z136" s="66"/>
      <c r="AA136" s="101">
        <f t="shared" si="170"/>
        <v>0</v>
      </c>
      <c r="AB136" s="27"/>
      <c r="AC136" s="348"/>
      <c r="AD136" s="138">
        <f t="shared" si="171"/>
        <v>0</v>
      </c>
      <c r="AE136" s="66"/>
      <c r="AF136" s="101">
        <f t="shared" si="172"/>
        <v>0</v>
      </c>
      <c r="AG136" s="27"/>
      <c r="AH136" s="348"/>
      <c r="AI136" s="138">
        <f t="shared" si="173"/>
        <v>0</v>
      </c>
      <c r="AJ136" s="66"/>
      <c r="AK136" s="101">
        <f t="shared" si="174"/>
        <v>0</v>
      </c>
      <c r="AL136" s="27"/>
      <c r="AM136" s="348"/>
      <c r="AN136" s="138">
        <f t="shared" si="175"/>
        <v>0</v>
      </c>
      <c r="AO136" s="66"/>
      <c r="AP136" s="101">
        <f t="shared" si="176"/>
        <v>0</v>
      </c>
      <c r="AQ136" s="27"/>
      <c r="AR136" s="348"/>
      <c r="AS136" s="138">
        <f t="shared" si="177"/>
        <v>0</v>
      </c>
      <c r="AT136" s="66"/>
      <c r="AU136" s="101">
        <f t="shared" si="178"/>
        <v>0</v>
      </c>
      <c r="AV136" s="27"/>
      <c r="AW136" s="348"/>
      <c r="AX136" s="138">
        <f t="shared" si="179"/>
        <v>0</v>
      </c>
      <c r="AY136" s="66"/>
      <c r="AZ136" s="101">
        <f t="shared" si="180"/>
        <v>0</v>
      </c>
      <c r="BA136" s="27"/>
      <c r="BB136" s="348"/>
      <c r="BC136" s="138">
        <f t="shared" si="181"/>
        <v>0</v>
      </c>
      <c r="BD136" s="66"/>
      <c r="BE136" s="101">
        <f t="shared" si="182"/>
        <v>0</v>
      </c>
      <c r="BF136" s="27"/>
      <c r="BG136" s="348"/>
      <c r="BH136" s="138">
        <f t="shared" si="183"/>
        <v>0</v>
      </c>
      <c r="BI136" s="29">
        <v>0</v>
      </c>
      <c r="BJ136" s="29">
        <v>0</v>
      </c>
      <c r="BK136" s="25"/>
      <c r="BL136" s="138">
        <f t="shared" si="184"/>
        <v>0</v>
      </c>
      <c r="BM136" s="139">
        <f t="shared" si="185"/>
        <v>0</v>
      </c>
      <c r="BN136" s="139">
        <f t="shared" si="186"/>
        <v>0</v>
      </c>
      <c r="BO136" s="139">
        <f t="shared" si="187"/>
        <v>0</v>
      </c>
      <c r="BP136" s="139">
        <f t="shared" si="188"/>
        <v>0</v>
      </c>
      <c r="BQ136" s="139">
        <f t="shared" si="189"/>
        <v>0</v>
      </c>
      <c r="BR136" s="139">
        <f t="shared" si="190"/>
        <v>0</v>
      </c>
      <c r="BS136" s="141">
        <f t="shared" si="191"/>
        <v>0</v>
      </c>
      <c r="BT136" s="8"/>
      <c r="BU136" s="85">
        <f>I121</f>
        <v>10</v>
      </c>
      <c r="BV136" s="26">
        <f>BV126</f>
        <v>10</v>
      </c>
      <c r="BW136" s="84">
        <f t="shared" si="192"/>
        <v>0</v>
      </c>
      <c r="BX136" s="84">
        <f t="shared" si="193"/>
        <v>0</v>
      </c>
      <c r="BY136" s="84">
        <f t="shared" si="194"/>
        <v>0</v>
      </c>
      <c r="BZ136" s="84">
        <f t="shared" si="195"/>
        <v>0</v>
      </c>
      <c r="CA136" s="84">
        <f t="shared" si="196"/>
        <v>0</v>
      </c>
      <c r="CB136" s="84">
        <f t="shared" si="197"/>
        <v>0</v>
      </c>
      <c r="CC136" s="84">
        <f t="shared" si="198"/>
        <v>0</v>
      </c>
      <c r="CD136" s="84">
        <f t="shared" si="199"/>
        <v>0</v>
      </c>
      <c r="CE136" s="8"/>
      <c r="CF136" s="22">
        <f t="shared" si="200"/>
        <v>0</v>
      </c>
      <c r="CG136" s="23">
        <f t="shared" si="201"/>
        <v>0</v>
      </c>
      <c r="CH136" s="23">
        <f t="shared" si="202"/>
        <v>0</v>
      </c>
      <c r="CI136" s="23">
        <f t="shared" si="203"/>
        <v>0</v>
      </c>
      <c r="CJ136" s="23">
        <f t="shared" si="204"/>
        <v>0</v>
      </c>
      <c r="CK136" s="23">
        <f t="shared" si="205"/>
        <v>0</v>
      </c>
      <c r="CL136" s="23">
        <f t="shared" si="206"/>
        <v>0</v>
      </c>
      <c r="CM136" s="24">
        <f t="shared" si="207"/>
        <v>0</v>
      </c>
      <c r="CN136" s="25"/>
    </row>
    <row r="137" spans="1:92" s="5" customFormat="1" ht="39.950000000000003" customHeight="1" x14ac:dyDescent="0.35">
      <c r="A137" s="261">
        <f>ROW()</f>
        <v>137</v>
      </c>
      <c r="B137" s="200" t="s">
        <v>61</v>
      </c>
      <c r="C137" s="87"/>
      <c r="D137" s="10"/>
      <c r="E137" s="74"/>
      <c r="F137" s="21"/>
      <c r="G137" s="19"/>
      <c r="H137" s="19"/>
      <c r="I137" s="19"/>
      <c r="J137" s="19"/>
      <c r="K137" s="19"/>
      <c r="L137" s="19"/>
      <c r="M137" s="138">
        <f t="shared" si="167"/>
        <v>0</v>
      </c>
      <c r="N137" s="139">
        <f t="shared" si="167"/>
        <v>0</v>
      </c>
      <c r="O137" s="139">
        <f t="shared" si="167"/>
        <v>0</v>
      </c>
      <c r="P137" s="139">
        <f t="shared" si="167"/>
        <v>0</v>
      </c>
      <c r="Q137" s="139">
        <f t="shared" si="167"/>
        <v>0</v>
      </c>
      <c r="R137" s="139">
        <f t="shared" si="167"/>
        <v>0</v>
      </c>
      <c r="S137" s="139">
        <f t="shared" si="167"/>
        <v>0</v>
      </c>
      <c r="T137" s="141">
        <f t="shared" si="167"/>
        <v>0</v>
      </c>
      <c r="U137" s="66"/>
      <c r="V137" s="101">
        <f t="shared" si="168"/>
        <v>0</v>
      </c>
      <c r="W137" s="27"/>
      <c r="X137" s="348"/>
      <c r="Y137" s="138">
        <f t="shared" si="169"/>
        <v>0</v>
      </c>
      <c r="Z137" s="66"/>
      <c r="AA137" s="101">
        <f t="shared" si="170"/>
        <v>0</v>
      </c>
      <c r="AB137" s="27"/>
      <c r="AC137" s="348"/>
      <c r="AD137" s="138">
        <f t="shared" si="171"/>
        <v>0</v>
      </c>
      <c r="AE137" s="66"/>
      <c r="AF137" s="101">
        <f t="shared" si="172"/>
        <v>0</v>
      </c>
      <c r="AG137" s="27"/>
      <c r="AH137" s="348"/>
      <c r="AI137" s="138">
        <f t="shared" si="173"/>
        <v>0</v>
      </c>
      <c r="AJ137" s="66"/>
      <c r="AK137" s="101">
        <f t="shared" si="174"/>
        <v>0</v>
      </c>
      <c r="AL137" s="27"/>
      <c r="AM137" s="348"/>
      <c r="AN137" s="138">
        <f t="shared" si="175"/>
        <v>0</v>
      </c>
      <c r="AO137" s="66"/>
      <c r="AP137" s="101">
        <f t="shared" si="176"/>
        <v>0</v>
      </c>
      <c r="AQ137" s="27"/>
      <c r="AR137" s="348"/>
      <c r="AS137" s="138">
        <f t="shared" si="177"/>
        <v>0</v>
      </c>
      <c r="AT137" s="66"/>
      <c r="AU137" s="101">
        <f t="shared" si="178"/>
        <v>0</v>
      </c>
      <c r="AV137" s="27"/>
      <c r="AW137" s="348"/>
      <c r="AX137" s="138">
        <f t="shared" si="179"/>
        <v>0</v>
      </c>
      <c r="AY137" s="66"/>
      <c r="AZ137" s="101">
        <f t="shared" si="180"/>
        <v>0</v>
      </c>
      <c r="BA137" s="27"/>
      <c r="BB137" s="348"/>
      <c r="BC137" s="138">
        <f t="shared" si="181"/>
        <v>0</v>
      </c>
      <c r="BD137" s="66"/>
      <c r="BE137" s="101">
        <f t="shared" si="182"/>
        <v>0</v>
      </c>
      <c r="BF137" s="27"/>
      <c r="BG137" s="348"/>
      <c r="BH137" s="138">
        <f t="shared" si="183"/>
        <v>0</v>
      </c>
      <c r="BI137" s="29">
        <v>0</v>
      </c>
      <c r="BJ137" s="29">
        <v>0</v>
      </c>
      <c r="BK137" s="25"/>
      <c r="BL137" s="138">
        <f t="shared" si="184"/>
        <v>0</v>
      </c>
      <c r="BM137" s="139">
        <f t="shared" si="185"/>
        <v>0</v>
      </c>
      <c r="BN137" s="139">
        <f t="shared" si="186"/>
        <v>0</v>
      </c>
      <c r="BO137" s="139">
        <f t="shared" si="187"/>
        <v>0</v>
      </c>
      <c r="BP137" s="139">
        <f t="shared" si="188"/>
        <v>0</v>
      </c>
      <c r="BQ137" s="139">
        <f t="shared" si="189"/>
        <v>0</v>
      </c>
      <c r="BR137" s="139">
        <f t="shared" si="190"/>
        <v>0</v>
      </c>
      <c r="BS137" s="141">
        <f t="shared" si="191"/>
        <v>0</v>
      </c>
      <c r="BT137" s="8"/>
      <c r="BU137" s="85">
        <f>I121</f>
        <v>10</v>
      </c>
      <c r="BV137" s="26">
        <f>BV126</f>
        <v>10</v>
      </c>
      <c r="BW137" s="84">
        <f t="shared" si="192"/>
        <v>0</v>
      </c>
      <c r="BX137" s="84">
        <f t="shared" si="193"/>
        <v>0</v>
      </c>
      <c r="BY137" s="84">
        <f t="shared" si="194"/>
        <v>0</v>
      </c>
      <c r="BZ137" s="84">
        <f t="shared" si="195"/>
        <v>0</v>
      </c>
      <c r="CA137" s="84">
        <f t="shared" si="196"/>
        <v>0</v>
      </c>
      <c r="CB137" s="84">
        <f t="shared" si="197"/>
        <v>0</v>
      </c>
      <c r="CC137" s="84">
        <f t="shared" si="198"/>
        <v>0</v>
      </c>
      <c r="CD137" s="84">
        <f t="shared" si="199"/>
        <v>0</v>
      </c>
      <c r="CE137" s="8"/>
      <c r="CF137" s="22">
        <f t="shared" si="200"/>
        <v>0</v>
      </c>
      <c r="CG137" s="23">
        <f t="shared" si="201"/>
        <v>0</v>
      </c>
      <c r="CH137" s="23">
        <f t="shared" si="202"/>
        <v>0</v>
      </c>
      <c r="CI137" s="23">
        <f t="shared" si="203"/>
        <v>0</v>
      </c>
      <c r="CJ137" s="23">
        <f t="shared" si="204"/>
        <v>0</v>
      </c>
      <c r="CK137" s="23">
        <f t="shared" si="205"/>
        <v>0</v>
      </c>
      <c r="CL137" s="23">
        <f t="shared" si="206"/>
        <v>0</v>
      </c>
      <c r="CM137" s="24">
        <f t="shared" si="207"/>
        <v>0</v>
      </c>
      <c r="CN137" s="25"/>
    </row>
    <row r="138" spans="1:92" s="5" customFormat="1" ht="39.950000000000003" customHeight="1" x14ac:dyDescent="0.35">
      <c r="A138" s="261">
        <f>ROW()</f>
        <v>138</v>
      </c>
      <c r="B138" s="75"/>
      <c r="C138" s="78"/>
      <c r="D138" s="10"/>
      <c r="E138" s="74"/>
      <c r="F138" s="21"/>
      <c r="G138" s="19"/>
      <c r="H138" s="19"/>
      <c r="I138" s="19"/>
      <c r="J138" s="19"/>
      <c r="K138" s="19"/>
      <c r="L138" s="19"/>
      <c r="M138" s="89"/>
      <c r="N138" s="89"/>
      <c r="O138" s="89"/>
      <c r="P138" s="89"/>
      <c r="Q138" s="89"/>
      <c r="R138" s="89"/>
      <c r="S138" s="89"/>
      <c r="T138" s="89"/>
      <c r="U138" s="89"/>
      <c r="V138" s="89"/>
      <c r="W138" s="89"/>
      <c r="X138" s="89"/>
      <c r="Y138" s="89"/>
      <c r="Z138" s="89"/>
      <c r="AA138" s="89"/>
      <c r="AB138" s="89"/>
      <c r="AC138" s="89"/>
      <c r="AD138" s="89"/>
      <c r="AE138" s="89"/>
      <c r="AF138" s="89"/>
      <c r="AG138" s="89"/>
      <c r="AH138" s="89"/>
      <c r="AI138" s="89"/>
      <c r="AJ138" s="89"/>
      <c r="AK138" s="89"/>
      <c r="AL138" s="89"/>
      <c r="AM138" s="89"/>
      <c r="AN138" s="89"/>
      <c r="AO138" s="89"/>
      <c r="AP138" s="89"/>
      <c r="AQ138" s="89"/>
      <c r="AR138" s="89"/>
      <c r="AS138" s="89"/>
      <c r="AT138" s="89"/>
      <c r="AU138" s="89"/>
      <c r="AV138" s="89"/>
      <c r="AW138" s="89"/>
      <c r="AX138" s="89"/>
      <c r="AY138" s="89"/>
      <c r="AZ138" s="89"/>
      <c r="BA138" s="89"/>
      <c r="BB138" s="89"/>
      <c r="BC138" s="89"/>
      <c r="BD138" s="89"/>
      <c r="BE138" s="89"/>
      <c r="BF138" s="89"/>
      <c r="BG138" s="89"/>
      <c r="BH138" s="89"/>
      <c r="BI138" s="133"/>
      <c r="BJ138" s="133"/>
      <c r="BK138" s="133"/>
      <c r="BL138" s="133"/>
      <c r="BM138" s="133"/>
      <c r="BN138" s="133"/>
      <c r="BO138" s="133"/>
      <c r="BP138" s="133"/>
      <c r="BQ138" s="133"/>
      <c r="BR138" s="133"/>
      <c r="BS138" s="133"/>
      <c r="BT138" s="133"/>
      <c r="BU138" s="133"/>
      <c r="BV138" s="133"/>
      <c r="BW138" s="133"/>
      <c r="BX138" s="133"/>
      <c r="BY138" s="133"/>
      <c r="BZ138" s="133"/>
      <c r="CA138" s="133"/>
      <c r="CB138" s="133"/>
      <c r="CC138" s="133"/>
      <c r="CD138" s="133"/>
      <c r="CE138" s="133"/>
      <c r="CF138" s="133"/>
      <c r="CG138" s="133"/>
      <c r="CH138" s="133"/>
      <c r="CI138" s="133"/>
      <c r="CJ138" s="133"/>
      <c r="CK138" s="133"/>
      <c r="CL138" s="133"/>
      <c r="CM138" s="133"/>
      <c r="CN138" s="133"/>
    </row>
    <row r="139" spans="1:92" s="5" customFormat="1" ht="39.950000000000003" customHeight="1" x14ac:dyDescent="0.35">
      <c r="A139" s="261">
        <f>ROW()</f>
        <v>139</v>
      </c>
      <c r="B139" s="200" t="s">
        <v>61</v>
      </c>
      <c r="C139" s="79" t="s">
        <v>97</v>
      </c>
      <c r="E139" s="74"/>
      <c r="F139" s="19"/>
      <c r="G139" s="19"/>
      <c r="H139" s="19"/>
      <c r="I139" s="19"/>
      <c r="J139" s="19"/>
      <c r="K139" s="19"/>
      <c r="L139" s="19"/>
      <c r="M139" s="89"/>
      <c r="N139" s="89"/>
      <c r="O139" s="89"/>
      <c r="P139" s="89"/>
      <c r="Q139" s="89"/>
      <c r="R139" s="89"/>
      <c r="S139" s="89"/>
      <c r="T139" s="89"/>
      <c r="U139" s="89"/>
      <c r="V139" s="89"/>
      <c r="W139" s="89"/>
      <c r="X139" s="89"/>
      <c r="Y139" s="89"/>
      <c r="Z139" s="89"/>
      <c r="AA139" s="89"/>
      <c r="AB139" s="89"/>
      <c r="AC139" s="89"/>
      <c r="AD139" s="89"/>
      <c r="AE139" s="89"/>
      <c r="AF139" s="89"/>
      <c r="AG139" s="89"/>
      <c r="AH139" s="89"/>
      <c r="AI139" s="89"/>
      <c r="AJ139" s="89"/>
      <c r="AK139" s="89"/>
      <c r="AL139" s="89"/>
      <c r="AM139" s="89"/>
      <c r="AN139" s="89"/>
      <c r="AO139" s="89"/>
      <c r="AP139" s="89"/>
      <c r="AQ139" s="89"/>
      <c r="AR139" s="89"/>
      <c r="AS139" s="89"/>
      <c r="AT139" s="89"/>
      <c r="AU139" s="89"/>
      <c r="AV139" s="89"/>
      <c r="AW139" s="89"/>
      <c r="AX139" s="89"/>
      <c r="AY139" s="89"/>
      <c r="AZ139" s="89"/>
      <c r="BA139" s="89"/>
      <c r="BB139" s="89"/>
      <c r="BC139" s="89"/>
      <c r="BD139" s="89"/>
      <c r="BE139" s="89"/>
      <c r="BF139" s="89"/>
      <c r="BG139" s="89"/>
      <c r="BH139" s="89"/>
      <c r="BI139" s="133"/>
      <c r="BJ139" s="133"/>
      <c r="BK139" s="133"/>
      <c r="BL139" s="133"/>
      <c r="BM139" s="133"/>
      <c r="BN139" s="133"/>
      <c r="BO139" s="133"/>
      <c r="BP139" s="133"/>
      <c r="BQ139" s="133"/>
      <c r="BR139" s="133"/>
      <c r="BS139" s="133"/>
      <c r="BT139" s="133"/>
      <c r="BU139" s="133"/>
      <c r="BV139" s="133"/>
      <c r="BW139" s="133"/>
      <c r="BX139" s="133"/>
      <c r="BY139" s="133"/>
      <c r="BZ139" s="133"/>
      <c r="CA139" s="133"/>
      <c r="CB139" s="133"/>
      <c r="CC139" s="133"/>
      <c r="CD139" s="133"/>
      <c r="CE139" s="133"/>
      <c r="CF139" s="133"/>
      <c r="CG139" s="133"/>
      <c r="CH139" s="133"/>
      <c r="CI139" s="133"/>
      <c r="CJ139" s="133"/>
      <c r="CK139" s="133"/>
      <c r="CL139" s="133"/>
      <c r="CM139" s="133"/>
      <c r="CN139" s="133"/>
    </row>
    <row r="140" spans="1:92" s="5" customFormat="1" ht="39.950000000000003" customHeight="1" thickBot="1" x14ac:dyDescent="0.4">
      <c r="A140" s="261">
        <f>ROW()</f>
        <v>140</v>
      </c>
      <c r="B140" s="80"/>
      <c r="C140" s="206" t="s">
        <v>96</v>
      </c>
      <c r="D140" s="80"/>
      <c r="E140" s="81"/>
      <c r="F140" s="82"/>
      <c r="G140" s="82"/>
      <c r="H140" s="82"/>
      <c r="I140" s="82"/>
      <c r="J140" s="82"/>
      <c r="K140" s="82"/>
      <c r="L140" s="82"/>
      <c r="M140" s="136"/>
      <c r="N140" s="136"/>
      <c r="O140" s="136"/>
      <c r="P140" s="136"/>
      <c r="Q140" s="136"/>
      <c r="R140" s="136"/>
      <c r="S140" s="136"/>
      <c r="T140" s="136"/>
      <c r="U140" s="136"/>
      <c r="V140" s="136"/>
      <c r="W140" s="136"/>
      <c r="X140" s="136"/>
      <c r="Y140" s="136"/>
      <c r="Z140" s="136"/>
      <c r="AA140" s="136"/>
      <c r="AB140" s="136"/>
      <c r="AC140" s="136"/>
      <c r="AD140" s="136"/>
      <c r="AE140" s="136"/>
      <c r="AF140" s="136"/>
      <c r="AG140" s="136"/>
      <c r="AH140" s="136"/>
      <c r="AI140" s="136"/>
      <c r="AJ140" s="136"/>
      <c r="AK140" s="136"/>
      <c r="AL140" s="136"/>
      <c r="AM140" s="136"/>
      <c r="AN140" s="136"/>
      <c r="AO140" s="136"/>
      <c r="AP140" s="136"/>
      <c r="AQ140" s="136"/>
      <c r="AR140" s="136"/>
      <c r="AS140" s="136"/>
      <c r="AT140" s="136"/>
      <c r="AU140" s="136"/>
      <c r="AV140" s="136"/>
      <c r="AW140" s="136"/>
      <c r="AX140" s="136"/>
      <c r="AY140" s="136"/>
      <c r="AZ140" s="136"/>
      <c r="BA140" s="136"/>
      <c r="BB140" s="136"/>
      <c r="BC140" s="136"/>
      <c r="BD140" s="136"/>
      <c r="BE140" s="136"/>
      <c r="BF140" s="136"/>
      <c r="BG140" s="136"/>
      <c r="BH140" s="136"/>
      <c r="BI140" s="171"/>
      <c r="BJ140" s="171"/>
      <c r="BK140" s="171"/>
      <c r="BL140" s="171"/>
      <c r="BM140" s="171"/>
      <c r="BN140" s="171"/>
      <c r="BO140" s="171"/>
      <c r="BP140" s="171"/>
      <c r="BQ140" s="171"/>
      <c r="BR140" s="171"/>
      <c r="BS140" s="171"/>
      <c r="BT140" s="171"/>
      <c r="BU140" s="171"/>
      <c r="BV140" s="171"/>
      <c r="BW140" s="171"/>
      <c r="BX140" s="171"/>
      <c r="BY140" s="171"/>
      <c r="BZ140" s="171"/>
      <c r="CA140" s="171"/>
      <c r="CB140" s="171"/>
      <c r="CC140" s="171"/>
      <c r="CD140" s="171"/>
      <c r="CE140" s="171"/>
      <c r="CF140" s="171"/>
      <c r="CG140" s="171"/>
      <c r="CH140" s="171"/>
      <c r="CI140" s="171"/>
      <c r="CJ140" s="171"/>
      <c r="CK140" s="171"/>
      <c r="CL140" s="171"/>
      <c r="CM140" s="171"/>
      <c r="CN140" s="171"/>
    </row>
    <row r="141" spans="1:92" s="5" customFormat="1" ht="39.950000000000003" customHeight="1" x14ac:dyDescent="0.25">
      <c r="A141" s="261">
        <f>ROW()</f>
        <v>141</v>
      </c>
      <c r="B141" s="646" t="s">
        <v>103</v>
      </c>
      <c r="C141" s="646"/>
      <c r="D141" s="646"/>
      <c r="E141" s="646"/>
      <c r="F141" s="646"/>
      <c r="G141" s="646"/>
      <c r="H141" s="646"/>
      <c r="I141" s="646"/>
      <c r="J141" s="646"/>
      <c r="K141" s="646"/>
      <c r="L141" s="135"/>
      <c r="M141" s="128"/>
      <c r="N141" s="128"/>
      <c r="O141" s="128"/>
      <c r="P141" s="128"/>
      <c r="Q141" s="128"/>
      <c r="R141" s="128"/>
      <c r="S141" s="128"/>
      <c r="T141" s="128"/>
      <c r="U141" s="128"/>
      <c r="V141" s="128"/>
      <c r="W141" s="128"/>
      <c r="X141" s="128"/>
      <c r="Y141" s="128"/>
      <c r="Z141" s="128"/>
      <c r="AA141" s="128"/>
      <c r="AB141" s="128"/>
      <c r="AC141" s="128"/>
      <c r="AD141" s="128"/>
      <c r="AE141" s="128"/>
      <c r="AF141" s="128"/>
      <c r="AG141" s="128"/>
      <c r="AH141" s="128"/>
      <c r="AI141" s="128"/>
      <c r="AJ141" s="128"/>
      <c r="AK141" s="128"/>
      <c r="AL141" s="128"/>
      <c r="AM141" s="128"/>
      <c r="AN141" s="128"/>
      <c r="AO141" s="128"/>
      <c r="AP141" s="128"/>
      <c r="AQ141" s="128"/>
      <c r="AR141" s="128"/>
      <c r="AS141" s="128"/>
      <c r="AT141" s="128"/>
      <c r="AU141" s="128"/>
      <c r="AV141" s="128"/>
      <c r="AW141" s="128"/>
      <c r="AX141" s="128"/>
      <c r="AY141" s="128"/>
      <c r="AZ141" s="128"/>
      <c r="BA141" s="128"/>
      <c r="BB141" s="128"/>
      <c r="BC141" s="128"/>
      <c r="BD141" s="128"/>
      <c r="BE141" s="128"/>
      <c r="BF141" s="128"/>
      <c r="BG141" s="128"/>
      <c r="BH141" s="128"/>
      <c r="BI141" s="180"/>
      <c r="BJ141" s="180"/>
      <c r="BK141" s="180"/>
      <c r="BL141" s="180"/>
      <c r="BM141" s="180"/>
      <c r="BN141" s="180"/>
      <c r="BO141" s="180"/>
      <c r="BP141" s="180"/>
      <c r="BQ141" s="180"/>
      <c r="BR141" s="180"/>
      <c r="BS141" s="180"/>
      <c r="BT141" s="180"/>
      <c r="BU141" s="180"/>
      <c r="BV141" s="180"/>
      <c r="BW141" s="180"/>
      <c r="BX141" s="180"/>
      <c r="BY141" s="180"/>
      <c r="BZ141" s="180"/>
      <c r="CA141" s="180"/>
      <c r="CB141" s="180"/>
      <c r="CC141" s="180"/>
      <c r="CD141" s="181" t="s">
        <v>83</v>
      </c>
      <c r="CE141" s="180"/>
      <c r="CF141" s="180"/>
      <c r="CG141" s="180"/>
      <c r="CH141" s="180"/>
      <c r="CI141" s="180"/>
      <c r="CJ141" s="180"/>
      <c r="CK141" s="180"/>
      <c r="CL141" s="180"/>
      <c r="CM141" s="180"/>
      <c r="CN141" s="180"/>
    </row>
    <row r="142" spans="1:92" s="5" customFormat="1" ht="39.950000000000003" customHeight="1" x14ac:dyDescent="0.35">
      <c r="A142" s="261">
        <f>ROW()</f>
        <v>142</v>
      </c>
      <c r="B142" s="89" t="s">
        <v>95</v>
      </c>
      <c r="C142" s="72"/>
      <c r="D142" s="72"/>
      <c r="E142" s="50"/>
      <c r="F142" s="50"/>
      <c r="G142" s="73"/>
      <c r="H142" s="50"/>
      <c r="I142" s="71"/>
      <c r="J142" s="50"/>
      <c r="K142" s="91"/>
      <c r="L142" s="91"/>
      <c r="M142" s="89"/>
      <c r="N142" s="89"/>
      <c r="O142" s="89"/>
      <c r="P142" s="89"/>
      <c r="Q142" s="89"/>
      <c r="R142" s="89"/>
      <c r="S142" s="89"/>
      <c r="T142" s="89"/>
      <c r="U142" s="89"/>
      <c r="V142" s="89"/>
      <c r="W142" s="89"/>
      <c r="X142" s="89"/>
      <c r="Y142" s="89"/>
      <c r="Z142" s="89"/>
      <c r="AA142" s="89"/>
      <c r="AB142" s="89"/>
      <c r="AC142" s="89"/>
      <c r="AD142" s="89"/>
      <c r="AE142" s="89"/>
      <c r="AF142" s="89"/>
      <c r="AG142" s="89"/>
      <c r="AH142" s="89"/>
      <c r="AI142" s="89"/>
      <c r="AJ142" s="89"/>
      <c r="AK142" s="89"/>
      <c r="AL142" s="89"/>
      <c r="AM142" s="89"/>
      <c r="AN142" s="89"/>
      <c r="AO142" s="89"/>
      <c r="AP142" s="89"/>
      <c r="AQ142" s="89"/>
      <c r="AR142" s="89"/>
      <c r="AS142" s="89"/>
      <c r="AT142" s="89"/>
      <c r="AU142" s="89"/>
      <c r="AV142" s="89"/>
      <c r="AW142" s="89"/>
      <c r="AX142" s="89"/>
      <c r="AY142" s="89"/>
      <c r="AZ142" s="89"/>
      <c r="BA142" s="89"/>
      <c r="BB142" s="89"/>
      <c r="BC142" s="89"/>
      <c r="BD142" s="89"/>
      <c r="BE142" s="89"/>
      <c r="BF142" s="89"/>
      <c r="BG142" s="89"/>
      <c r="BH142" s="89"/>
      <c r="BI142" s="133"/>
      <c r="BJ142" s="133"/>
      <c r="BK142" s="133"/>
      <c r="BL142" s="133"/>
      <c r="BM142" s="133"/>
      <c r="BN142" s="133"/>
      <c r="BO142" s="133"/>
      <c r="BP142" s="133"/>
      <c r="BQ142" s="133"/>
      <c r="BR142" s="133"/>
      <c r="BS142" s="133"/>
      <c r="BT142" s="133"/>
      <c r="BU142" s="133"/>
      <c r="BV142" s="133"/>
      <c r="BW142" s="133"/>
      <c r="BX142" s="133"/>
      <c r="BY142" s="133"/>
      <c r="BZ142" s="133"/>
      <c r="CA142" s="133"/>
      <c r="CB142" s="133"/>
      <c r="CC142" s="133"/>
      <c r="CD142" s="182"/>
      <c r="CE142" s="133"/>
      <c r="CF142" s="133"/>
      <c r="CG142" s="133"/>
      <c r="CH142" s="133"/>
      <c r="CI142" s="133"/>
      <c r="CJ142" s="133"/>
      <c r="CK142" s="133"/>
      <c r="CL142" s="133"/>
      <c r="CM142" s="133"/>
      <c r="CN142" s="133"/>
    </row>
    <row r="143" spans="1:92" s="5" customFormat="1" ht="39.950000000000003" customHeight="1" x14ac:dyDescent="0.35">
      <c r="A143" s="261">
        <f>ROW()</f>
        <v>143</v>
      </c>
      <c r="B143" s="89"/>
      <c r="C143" s="72"/>
      <c r="D143" s="72"/>
      <c r="E143" s="50"/>
      <c r="F143" s="50"/>
      <c r="G143" s="73"/>
      <c r="H143" s="50"/>
      <c r="I143" s="71"/>
      <c r="J143" s="50"/>
      <c r="K143" s="91"/>
      <c r="L143" s="91"/>
      <c r="M143" s="89"/>
      <c r="N143" s="89"/>
      <c r="O143" s="89"/>
      <c r="P143" s="89"/>
      <c r="Q143" s="89"/>
      <c r="R143" s="89"/>
      <c r="S143" s="89"/>
      <c r="T143" s="89"/>
      <c r="U143" s="89"/>
      <c r="V143" s="89"/>
      <c r="W143" s="89"/>
      <c r="X143" s="89"/>
      <c r="Y143" s="89"/>
      <c r="Z143" s="89"/>
      <c r="AA143" s="89"/>
      <c r="AB143" s="89"/>
      <c r="AC143" s="89"/>
      <c r="AD143" s="89"/>
      <c r="AE143" s="89"/>
      <c r="AF143" s="89"/>
      <c r="AG143" s="89"/>
      <c r="AH143" s="89"/>
      <c r="AI143" s="89"/>
      <c r="AJ143" s="89"/>
      <c r="AK143" s="89"/>
      <c r="AL143" s="89"/>
      <c r="AM143" s="89"/>
      <c r="AN143" s="89"/>
      <c r="AO143" s="89"/>
      <c r="AP143" s="89"/>
      <c r="AQ143" s="89"/>
      <c r="AR143" s="89"/>
      <c r="AS143" s="89"/>
      <c r="AT143" s="89"/>
      <c r="AU143" s="89"/>
      <c r="AV143" s="89"/>
      <c r="AW143" s="89"/>
      <c r="AX143" s="89"/>
      <c r="AY143" s="89"/>
      <c r="AZ143" s="89"/>
      <c r="BA143" s="89"/>
      <c r="BB143" s="89"/>
      <c r="BC143" s="89"/>
      <c r="BD143" s="89"/>
      <c r="BE143" s="89"/>
      <c r="BF143" s="89"/>
      <c r="BG143" s="89"/>
      <c r="BH143" s="89"/>
      <c r="BI143" s="133"/>
      <c r="BJ143" s="133"/>
      <c r="BK143" s="133"/>
      <c r="BL143" s="133"/>
      <c r="BM143" s="133"/>
      <c r="BN143" s="133"/>
      <c r="BO143" s="133"/>
      <c r="BP143" s="133"/>
      <c r="BQ143" s="133"/>
      <c r="BR143" s="133"/>
      <c r="BS143" s="133"/>
      <c r="BT143" s="133"/>
      <c r="BU143" s="133"/>
      <c r="BV143" s="133"/>
      <c r="BW143" s="133"/>
      <c r="BX143" s="133"/>
      <c r="BY143" s="133"/>
      <c r="BZ143" s="133"/>
      <c r="CA143" s="133"/>
      <c r="CB143" s="133"/>
      <c r="CC143" s="133"/>
      <c r="CD143" s="182"/>
      <c r="CE143" s="133"/>
      <c r="CF143" s="133"/>
      <c r="CG143" s="133"/>
      <c r="CH143" s="133"/>
      <c r="CI143" s="133"/>
      <c r="CJ143" s="133"/>
      <c r="CK143" s="133"/>
      <c r="CL143" s="133"/>
      <c r="CM143" s="133"/>
      <c r="CN143" s="133"/>
    </row>
    <row r="144" spans="1:92" s="5" customFormat="1" ht="39.950000000000003" customHeight="1" x14ac:dyDescent="0.5">
      <c r="A144" s="261">
        <f>ROW()</f>
        <v>144</v>
      </c>
      <c r="C144" s="88"/>
      <c r="D144" s="88"/>
      <c r="E144" s="74"/>
      <c r="F144" s="92"/>
      <c r="G144" s="92"/>
      <c r="H144" s="93" t="s">
        <v>134</v>
      </c>
      <c r="I144" s="67">
        <v>10</v>
      </c>
      <c r="J144" s="89"/>
      <c r="K144" s="92"/>
      <c r="L144" s="91"/>
      <c r="M144" s="143"/>
      <c r="N144" s="144"/>
      <c r="O144" s="144"/>
      <c r="P144" s="144"/>
      <c r="Q144" s="144"/>
      <c r="R144" s="144"/>
      <c r="S144" s="144"/>
      <c r="T144" s="144"/>
      <c r="U144" s="190" t="s">
        <v>100</v>
      </c>
      <c r="V144" s="195" t="str">
        <f>D148</f>
        <v>excellent au-delà des attentes</v>
      </c>
      <c r="W144" s="213">
        <f>D150</f>
        <v>10</v>
      </c>
      <c r="X144" s="195" t="str">
        <f>H148</f>
        <v>Acceptable</v>
      </c>
      <c r="Y144" s="191">
        <f>H150</f>
        <v>3.3333333333333335</v>
      </c>
      <c r="Z144" s="190" t="s">
        <v>100</v>
      </c>
      <c r="AA144" s="195" t="str">
        <f>D148</f>
        <v>excellent au-delà des attentes</v>
      </c>
      <c r="AB144" s="213">
        <f>D150</f>
        <v>10</v>
      </c>
      <c r="AC144" s="195" t="str">
        <f>H148</f>
        <v>Acceptable</v>
      </c>
      <c r="AD144" s="191">
        <f>H150</f>
        <v>3.3333333333333335</v>
      </c>
      <c r="AE144" s="190" t="s">
        <v>100</v>
      </c>
      <c r="AF144" s="195" t="str">
        <f>D148</f>
        <v>excellent au-delà des attentes</v>
      </c>
      <c r="AG144" s="213">
        <f>D150</f>
        <v>10</v>
      </c>
      <c r="AH144" s="195" t="str">
        <f>H148</f>
        <v>Acceptable</v>
      </c>
      <c r="AI144" s="191">
        <f>H150</f>
        <v>3.3333333333333335</v>
      </c>
      <c r="AJ144" s="190" t="s">
        <v>100</v>
      </c>
      <c r="AK144" s="195" t="str">
        <f>D148</f>
        <v>excellent au-delà des attentes</v>
      </c>
      <c r="AL144" s="213">
        <f>D150</f>
        <v>10</v>
      </c>
      <c r="AM144" s="195" t="str">
        <f>H148</f>
        <v>Acceptable</v>
      </c>
      <c r="AN144" s="191">
        <f>H150</f>
        <v>3.3333333333333335</v>
      </c>
      <c r="AO144" s="190" t="s">
        <v>100</v>
      </c>
      <c r="AP144" s="195" t="str">
        <f>D148</f>
        <v>excellent au-delà des attentes</v>
      </c>
      <c r="AQ144" s="213">
        <f>D150</f>
        <v>10</v>
      </c>
      <c r="AR144" s="195" t="str">
        <f>H148</f>
        <v>Acceptable</v>
      </c>
      <c r="AS144" s="191">
        <f>H150</f>
        <v>3.3333333333333335</v>
      </c>
      <c r="AT144" s="190" t="s">
        <v>100</v>
      </c>
      <c r="AU144" s="195" t="str">
        <f>D148</f>
        <v>excellent au-delà des attentes</v>
      </c>
      <c r="AV144" s="213">
        <f>D150</f>
        <v>10</v>
      </c>
      <c r="AW144" s="195" t="str">
        <f>H148</f>
        <v>Acceptable</v>
      </c>
      <c r="AX144" s="191">
        <f>H150</f>
        <v>3.3333333333333335</v>
      </c>
      <c r="AY144" s="190" t="s">
        <v>100</v>
      </c>
      <c r="AZ144" s="195" t="str">
        <f>D148</f>
        <v>excellent au-delà des attentes</v>
      </c>
      <c r="BA144" s="213">
        <f>D150</f>
        <v>10</v>
      </c>
      <c r="BB144" s="195" t="str">
        <f>H148</f>
        <v>Acceptable</v>
      </c>
      <c r="BC144" s="191">
        <f>H150</f>
        <v>3.3333333333333335</v>
      </c>
      <c r="BD144" s="190" t="s">
        <v>100</v>
      </c>
      <c r="BE144" s="195" t="str">
        <f>D148</f>
        <v>excellent au-delà des attentes</v>
      </c>
      <c r="BF144" s="213">
        <f>D150</f>
        <v>10</v>
      </c>
      <c r="BG144" s="195" t="str">
        <f>H148</f>
        <v>Acceptable</v>
      </c>
      <c r="BH144" s="191">
        <f>H150</f>
        <v>3.3333333333333335</v>
      </c>
      <c r="BI144" s="29">
        <v>0</v>
      </c>
      <c r="BJ144" s="29">
        <v>0</v>
      </c>
      <c r="BK144" s="133"/>
      <c r="BL144" s="133"/>
      <c r="BM144" s="133"/>
      <c r="BN144" s="133"/>
      <c r="BO144" s="133"/>
      <c r="BP144" s="133"/>
      <c r="BQ144" s="133"/>
      <c r="BR144" s="133"/>
      <c r="BS144" s="133"/>
      <c r="BT144" s="133"/>
      <c r="BU144" s="133"/>
      <c r="BV144" s="133"/>
      <c r="BW144" s="133"/>
      <c r="BX144" s="673" t="s">
        <v>56</v>
      </c>
      <c r="BY144" s="673"/>
      <c r="BZ144" s="674" t="s">
        <v>53</v>
      </c>
      <c r="CA144" s="133"/>
      <c r="CB144" s="675" t="s">
        <v>54</v>
      </c>
      <c r="CC144" s="133"/>
      <c r="CD144" s="676" t="s">
        <v>55</v>
      </c>
      <c r="CE144" s="133"/>
      <c r="CF144" s="133"/>
      <c r="CG144" s="133"/>
      <c r="CH144" s="133"/>
      <c r="CI144" s="133"/>
      <c r="CJ144" s="133"/>
      <c r="CK144" s="133"/>
      <c r="CL144" s="133"/>
      <c r="CM144" s="133"/>
      <c r="CN144" s="133"/>
    </row>
    <row r="145" spans="1:92" s="5" customFormat="1" ht="39.950000000000003" customHeight="1" x14ac:dyDescent="0.5">
      <c r="A145" s="261">
        <f>ROW()</f>
        <v>145</v>
      </c>
      <c r="C145" s="89"/>
      <c r="D145" s="89"/>
      <c r="E145" s="74"/>
      <c r="F145" s="92"/>
      <c r="G145" s="92"/>
      <c r="H145" s="68"/>
      <c r="I145" s="94"/>
      <c r="J145" s="89"/>
      <c r="K145" s="92"/>
      <c r="L145" s="91"/>
      <c r="M145" s="145"/>
      <c r="N145" s="89"/>
      <c r="O145" s="89"/>
      <c r="P145" s="89"/>
      <c r="Q145" s="89"/>
      <c r="R145" s="89"/>
      <c r="S145" s="89"/>
      <c r="T145" s="89"/>
      <c r="U145" s="145"/>
      <c r="V145" s="196" t="str">
        <f>E148</f>
        <v>répond très bien aux besoins exprimés</v>
      </c>
      <c r="W145" s="69">
        <f>E150</f>
        <v>8.3333333333333339</v>
      </c>
      <c r="X145" s="196" t="str">
        <f>I148</f>
        <v>Minimum</v>
      </c>
      <c r="Y145" s="192">
        <f>I150</f>
        <v>1.6666666666666667</v>
      </c>
      <c r="Z145" s="145"/>
      <c r="AA145" s="196" t="str">
        <f>E148</f>
        <v>répond très bien aux besoins exprimés</v>
      </c>
      <c r="AB145" s="69">
        <f>E150</f>
        <v>8.3333333333333339</v>
      </c>
      <c r="AC145" s="196" t="str">
        <f>I148</f>
        <v>Minimum</v>
      </c>
      <c r="AD145" s="192">
        <f>I150</f>
        <v>1.6666666666666667</v>
      </c>
      <c r="AE145" s="145"/>
      <c r="AF145" s="196" t="str">
        <f>E148</f>
        <v>répond très bien aux besoins exprimés</v>
      </c>
      <c r="AG145" s="69">
        <f>E150</f>
        <v>8.3333333333333339</v>
      </c>
      <c r="AH145" s="196" t="str">
        <f>I148</f>
        <v>Minimum</v>
      </c>
      <c r="AI145" s="192">
        <f>I150</f>
        <v>1.6666666666666667</v>
      </c>
      <c r="AJ145" s="145"/>
      <c r="AK145" s="196" t="str">
        <f>E148</f>
        <v>répond très bien aux besoins exprimés</v>
      </c>
      <c r="AL145" s="69">
        <f>E150</f>
        <v>8.3333333333333339</v>
      </c>
      <c r="AM145" s="196" t="str">
        <f>I148</f>
        <v>Minimum</v>
      </c>
      <c r="AN145" s="192">
        <f>I150</f>
        <v>1.6666666666666667</v>
      </c>
      <c r="AO145" s="145"/>
      <c r="AP145" s="196" t="str">
        <f>E148</f>
        <v>répond très bien aux besoins exprimés</v>
      </c>
      <c r="AQ145" s="69">
        <f>E150</f>
        <v>8.3333333333333339</v>
      </c>
      <c r="AR145" s="196" t="str">
        <f>I148</f>
        <v>Minimum</v>
      </c>
      <c r="AS145" s="192">
        <f>I150</f>
        <v>1.6666666666666667</v>
      </c>
      <c r="AT145" s="145"/>
      <c r="AU145" s="196" t="str">
        <f>E148</f>
        <v>répond très bien aux besoins exprimés</v>
      </c>
      <c r="AV145" s="69">
        <f>E150</f>
        <v>8.3333333333333339</v>
      </c>
      <c r="AW145" s="196" t="str">
        <f>I148</f>
        <v>Minimum</v>
      </c>
      <c r="AX145" s="192">
        <f>I150</f>
        <v>1.6666666666666667</v>
      </c>
      <c r="AY145" s="145"/>
      <c r="AZ145" s="196" t="str">
        <f>E148</f>
        <v>répond très bien aux besoins exprimés</v>
      </c>
      <c r="BA145" s="69">
        <f>E150</f>
        <v>8.3333333333333339</v>
      </c>
      <c r="BB145" s="196" t="str">
        <f>I148</f>
        <v>Minimum</v>
      </c>
      <c r="BC145" s="192">
        <f>I150</f>
        <v>1.6666666666666667</v>
      </c>
      <c r="BD145" s="145"/>
      <c r="BE145" s="196" t="str">
        <f>E148</f>
        <v>répond très bien aux besoins exprimés</v>
      </c>
      <c r="BF145" s="69">
        <f>E150</f>
        <v>8.3333333333333339</v>
      </c>
      <c r="BG145" s="196" t="str">
        <f>I148</f>
        <v>Minimum</v>
      </c>
      <c r="BH145" s="192">
        <f>I150</f>
        <v>1.6666666666666667</v>
      </c>
      <c r="BI145" s="29">
        <v>0</v>
      </c>
      <c r="BJ145" s="29">
        <v>0</v>
      </c>
      <c r="BK145" s="133"/>
      <c r="BL145" s="133"/>
      <c r="BM145" s="133"/>
      <c r="BN145" s="133"/>
      <c r="BO145" s="133"/>
      <c r="BP145" s="133"/>
      <c r="BQ145" s="133"/>
      <c r="BR145" s="133"/>
      <c r="BS145" s="133"/>
      <c r="BT145" s="133"/>
      <c r="BU145" s="133"/>
      <c r="BV145" s="133"/>
      <c r="BW145" s="133"/>
      <c r="BX145" s="673"/>
      <c r="BY145" s="673"/>
      <c r="BZ145" s="674"/>
      <c r="CA145" s="61"/>
      <c r="CB145" s="675"/>
      <c r="CC145" s="61"/>
      <c r="CD145" s="676"/>
      <c r="CE145" s="133"/>
      <c r="CF145" s="133"/>
      <c r="CG145" s="133"/>
      <c r="CH145" s="133"/>
      <c r="CI145" s="133"/>
      <c r="CJ145" s="133"/>
      <c r="CK145" s="133"/>
      <c r="CL145" s="133"/>
      <c r="CM145" s="133"/>
      <c r="CN145" s="133"/>
    </row>
    <row r="146" spans="1:92" s="5" customFormat="1" ht="39.950000000000003" customHeight="1" thickBot="1" x14ac:dyDescent="0.55000000000000004">
      <c r="A146" s="261">
        <f>ROW()</f>
        <v>146</v>
      </c>
      <c r="B146" s="89"/>
      <c r="C146" s="89"/>
      <c r="D146" s="89"/>
      <c r="E146" s="74"/>
      <c r="F146" s="92"/>
      <c r="G146" s="92"/>
      <c r="H146" s="95" t="s">
        <v>85</v>
      </c>
      <c r="I146" s="76">
        <f>COUNTA(C151:C160)</f>
        <v>3</v>
      </c>
      <c r="J146" s="96"/>
      <c r="K146" s="92"/>
      <c r="L146" s="91"/>
      <c r="M146" s="145"/>
      <c r="N146" s="89"/>
      <c r="O146" s="89"/>
      <c r="P146" s="89"/>
      <c r="Q146" s="89"/>
      <c r="R146" s="89"/>
      <c r="S146" s="89"/>
      <c r="T146" s="89"/>
      <c r="U146" s="145"/>
      <c r="V146" s="196" t="str">
        <f>F148</f>
        <v>Très satisfaisant</v>
      </c>
      <c r="W146" s="69">
        <f>F150</f>
        <v>6.666666666666667</v>
      </c>
      <c r="X146" s="196" t="str">
        <f>J148</f>
        <v xml:space="preserve">Non retenu </v>
      </c>
      <c r="Y146" s="192" t="str">
        <f>J150</f>
        <v>0</v>
      </c>
      <c r="Z146" s="145"/>
      <c r="AA146" s="196" t="str">
        <f>F148</f>
        <v>Très satisfaisant</v>
      </c>
      <c r="AB146" s="69">
        <f>F150</f>
        <v>6.666666666666667</v>
      </c>
      <c r="AC146" s="196" t="str">
        <f>J148</f>
        <v xml:space="preserve">Non retenu </v>
      </c>
      <c r="AD146" s="192" t="str">
        <f>J150</f>
        <v>0</v>
      </c>
      <c r="AE146" s="145"/>
      <c r="AF146" s="196" t="str">
        <f>F148</f>
        <v>Très satisfaisant</v>
      </c>
      <c r="AG146" s="69">
        <f>F150</f>
        <v>6.666666666666667</v>
      </c>
      <c r="AH146" s="196" t="str">
        <f>J148</f>
        <v xml:space="preserve">Non retenu </v>
      </c>
      <c r="AI146" s="192" t="str">
        <f>J150</f>
        <v>0</v>
      </c>
      <c r="AJ146" s="145"/>
      <c r="AK146" s="196" t="str">
        <f>F148</f>
        <v>Très satisfaisant</v>
      </c>
      <c r="AL146" s="69">
        <f>F150</f>
        <v>6.666666666666667</v>
      </c>
      <c r="AM146" s="196" t="str">
        <f>J148</f>
        <v xml:space="preserve">Non retenu </v>
      </c>
      <c r="AN146" s="192" t="str">
        <f>J150</f>
        <v>0</v>
      </c>
      <c r="AO146" s="145"/>
      <c r="AP146" s="196" t="str">
        <f>F148</f>
        <v>Très satisfaisant</v>
      </c>
      <c r="AQ146" s="69">
        <f>F150</f>
        <v>6.666666666666667</v>
      </c>
      <c r="AR146" s="196" t="str">
        <f>J148</f>
        <v xml:space="preserve">Non retenu </v>
      </c>
      <c r="AS146" s="192" t="str">
        <f>J150</f>
        <v>0</v>
      </c>
      <c r="AT146" s="145"/>
      <c r="AU146" s="196" t="str">
        <f>F148</f>
        <v>Très satisfaisant</v>
      </c>
      <c r="AV146" s="69">
        <f>F150</f>
        <v>6.666666666666667</v>
      </c>
      <c r="AW146" s="196" t="str">
        <f>J148</f>
        <v xml:space="preserve">Non retenu </v>
      </c>
      <c r="AX146" s="192" t="str">
        <f>J150</f>
        <v>0</v>
      </c>
      <c r="AY146" s="145"/>
      <c r="AZ146" s="196" t="str">
        <f>F148</f>
        <v>Très satisfaisant</v>
      </c>
      <c r="BA146" s="69">
        <f>F150</f>
        <v>6.666666666666667</v>
      </c>
      <c r="BB146" s="196" t="str">
        <f>J148</f>
        <v xml:space="preserve">Non retenu </v>
      </c>
      <c r="BC146" s="192" t="str">
        <f>J150</f>
        <v>0</v>
      </c>
      <c r="BD146" s="145"/>
      <c r="BE146" s="196" t="str">
        <f>F148</f>
        <v>Très satisfaisant</v>
      </c>
      <c r="BF146" s="69">
        <f>F150</f>
        <v>6.666666666666667</v>
      </c>
      <c r="BG146" s="196" t="str">
        <f>J148</f>
        <v xml:space="preserve">Non retenu </v>
      </c>
      <c r="BH146" s="192" t="str">
        <f>J150</f>
        <v>0</v>
      </c>
      <c r="BI146" s="29">
        <v>0</v>
      </c>
      <c r="BJ146" s="29">
        <v>0</v>
      </c>
      <c r="BK146" s="133"/>
      <c r="BL146" s="133"/>
      <c r="BM146" s="133"/>
      <c r="BN146" s="133"/>
      <c r="BO146" s="133"/>
      <c r="BP146" s="133"/>
      <c r="BQ146" s="133"/>
      <c r="BR146" s="133"/>
      <c r="BS146" s="133"/>
      <c r="BT146" s="133"/>
      <c r="BU146" s="133"/>
      <c r="BV146" s="133"/>
      <c r="BW146" s="133"/>
      <c r="BX146" s="65">
        <f>(BZ146/CB146)*CD146</f>
        <v>7.5</v>
      </c>
      <c r="BY146" s="65" t="s">
        <v>35</v>
      </c>
      <c r="BZ146" s="62">
        <v>1.5</v>
      </c>
      <c r="CA146" s="65" t="s">
        <v>36</v>
      </c>
      <c r="CB146" s="63">
        <v>3</v>
      </c>
      <c r="CC146" s="65" t="s">
        <v>10</v>
      </c>
      <c r="CD146" s="64">
        <v>15</v>
      </c>
      <c r="CE146" s="133"/>
      <c r="CF146" s="133"/>
      <c r="CG146" s="133"/>
      <c r="CH146" s="133"/>
      <c r="CI146" s="133"/>
      <c r="CJ146" s="133"/>
      <c r="CK146" s="133"/>
      <c r="CL146" s="133"/>
      <c r="CM146" s="133"/>
      <c r="CN146" s="133"/>
    </row>
    <row r="147" spans="1:92" s="5" customFormat="1" ht="39.950000000000003" customHeight="1" x14ac:dyDescent="0.5">
      <c r="A147" s="261">
        <f>ROW()</f>
        <v>147</v>
      </c>
      <c r="B147" s="75"/>
      <c r="C147" s="75"/>
      <c r="D147" s="75"/>
      <c r="E147" s="74"/>
      <c r="F147" s="92"/>
      <c r="G147" s="92"/>
      <c r="H147" s="92"/>
      <c r="I147" s="97" t="s">
        <v>212</v>
      </c>
      <c r="J147" s="98" t="str">
        <f>ADDRESS(ROW(C151),COLUMN(C151),4)</f>
        <v>C151</v>
      </c>
      <c r="K147" s="98" t="str">
        <f>ADDRESS(ROW(C160),COLUMN(C160),4)</f>
        <v>C160</v>
      </c>
      <c r="L147" s="91"/>
      <c r="M147" s="146"/>
      <c r="N147" s="147"/>
      <c r="O147" s="147"/>
      <c r="P147" s="147"/>
      <c r="Q147" s="147"/>
      <c r="R147" s="147"/>
      <c r="S147" s="147"/>
      <c r="T147" s="147"/>
      <c r="U147" s="146"/>
      <c r="V147" s="198" t="str">
        <f>G148</f>
        <v>Satisfaisant</v>
      </c>
      <c r="W147" s="193">
        <f>G150</f>
        <v>5</v>
      </c>
      <c r="X147" s="197"/>
      <c r="Y147" s="194"/>
      <c r="Z147" s="146"/>
      <c r="AA147" s="198" t="str">
        <f>G148</f>
        <v>Satisfaisant</v>
      </c>
      <c r="AB147" s="193">
        <f>G150</f>
        <v>5</v>
      </c>
      <c r="AC147" s="197"/>
      <c r="AD147" s="194"/>
      <c r="AE147" s="146"/>
      <c r="AF147" s="198" t="str">
        <f>G148</f>
        <v>Satisfaisant</v>
      </c>
      <c r="AG147" s="193">
        <f>G150</f>
        <v>5</v>
      </c>
      <c r="AH147" s="197"/>
      <c r="AI147" s="194"/>
      <c r="AJ147" s="146"/>
      <c r="AK147" s="198" t="str">
        <f>G148</f>
        <v>Satisfaisant</v>
      </c>
      <c r="AL147" s="193">
        <f>G150</f>
        <v>5</v>
      </c>
      <c r="AM147" s="197"/>
      <c r="AN147" s="194"/>
      <c r="AO147" s="146"/>
      <c r="AP147" s="198" t="str">
        <f>G148</f>
        <v>Satisfaisant</v>
      </c>
      <c r="AQ147" s="193">
        <f>G150</f>
        <v>5</v>
      </c>
      <c r="AR147" s="197"/>
      <c r="AS147" s="194"/>
      <c r="AT147" s="146"/>
      <c r="AU147" s="198" t="str">
        <f>G148</f>
        <v>Satisfaisant</v>
      </c>
      <c r="AV147" s="193">
        <f>G150</f>
        <v>5</v>
      </c>
      <c r="AW147" s="197"/>
      <c r="AX147" s="194"/>
      <c r="AY147" s="146"/>
      <c r="AZ147" s="198" t="str">
        <f>G148</f>
        <v>Satisfaisant</v>
      </c>
      <c r="BA147" s="193">
        <f>G150</f>
        <v>5</v>
      </c>
      <c r="BB147" s="197"/>
      <c r="BC147" s="194"/>
      <c r="BD147" s="146"/>
      <c r="BE147" s="198" t="str">
        <f>G148</f>
        <v>Satisfaisant</v>
      </c>
      <c r="BF147" s="193">
        <f>G150</f>
        <v>5</v>
      </c>
      <c r="BG147" s="197"/>
      <c r="BH147" s="194"/>
      <c r="BI147" s="29">
        <v>0</v>
      </c>
      <c r="BJ147" s="29">
        <v>0</v>
      </c>
      <c r="BK147" s="25"/>
      <c r="BL147" s="677" t="str">
        <f>B141</f>
        <v xml:space="preserve">sous critère Ⓕ   </v>
      </c>
      <c r="BM147" s="678"/>
      <c r="BN147" s="678"/>
      <c r="BO147" s="678"/>
      <c r="BP147" s="678"/>
      <c r="BQ147" s="678"/>
      <c r="BR147" s="678"/>
      <c r="BS147" s="679"/>
      <c r="BT147" s="89"/>
      <c r="BU147" s="680" t="s">
        <v>51</v>
      </c>
      <c r="BV147" s="682" t="s">
        <v>52</v>
      </c>
      <c r="BW147" s="684" t="str">
        <f>BL147</f>
        <v xml:space="preserve">sous critère Ⓕ   </v>
      </c>
      <c r="BX147" s="685"/>
      <c r="BY147" s="685"/>
      <c r="BZ147" s="685"/>
      <c r="CA147" s="685"/>
      <c r="CB147" s="685"/>
      <c r="CC147" s="685"/>
      <c r="CD147" s="686"/>
      <c r="CE147" s="89"/>
      <c r="CF147" s="696" t="str">
        <f>BL147</f>
        <v xml:space="preserve">sous critère Ⓕ   </v>
      </c>
      <c r="CG147" s="697"/>
      <c r="CH147" s="697"/>
      <c r="CI147" s="697"/>
      <c r="CJ147" s="697"/>
      <c r="CK147" s="697"/>
      <c r="CL147" s="697"/>
      <c r="CM147" s="698"/>
      <c r="CN147" s="25"/>
    </row>
    <row r="148" spans="1:92" s="5" customFormat="1" ht="39.950000000000003" customHeight="1" x14ac:dyDescent="0.35">
      <c r="A148" s="261">
        <f>ROW()</f>
        <v>148</v>
      </c>
      <c r="B148" s="75"/>
      <c r="C148" s="30"/>
      <c r="D148" s="699" t="s">
        <v>65</v>
      </c>
      <c r="E148" s="699" t="s">
        <v>60</v>
      </c>
      <c r="F148" s="699" t="s">
        <v>64</v>
      </c>
      <c r="G148" s="699" t="s">
        <v>7</v>
      </c>
      <c r="H148" s="699" t="s">
        <v>8</v>
      </c>
      <c r="I148" s="699" t="s">
        <v>38</v>
      </c>
      <c r="J148" s="699" t="s">
        <v>9</v>
      </c>
      <c r="K148" s="19"/>
      <c r="L148" s="91"/>
      <c r="M148" s="701" t="str">
        <f>B141</f>
        <v xml:space="preserve">sous critère Ⓕ   </v>
      </c>
      <c r="N148" s="702"/>
      <c r="O148" s="702"/>
      <c r="P148" s="702"/>
      <c r="Q148" s="702"/>
      <c r="R148" s="702"/>
      <c r="S148" s="702"/>
      <c r="T148" s="703"/>
      <c r="U148" s="38"/>
      <c r="V148" s="105" t="s">
        <v>104</v>
      </c>
      <c r="W148" s="105"/>
      <c r="X148" s="106"/>
      <c r="Y148" s="107"/>
      <c r="Z148" s="37"/>
      <c r="AA148" s="108" t="s">
        <v>105</v>
      </c>
      <c r="AB148" s="108"/>
      <c r="AC148" s="109"/>
      <c r="AD148" s="109"/>
      <c r="AE148" s="39"/>
      <c r="AF148" s="110" t="s">
        <v>106</v>
      </c>
      <c r="AG148" s="110"/>
      <c r="AH148" s="111"/>
      <c r="AI148" s="112"/>
      <c r="AJ148" s="51"/>
      <c r="AK148" s="113" t="s">
        <v>107</v>
      </c>
      <c r="AL148" s="113"/>
      <c r="AM148" s="114"/>
      <c r="AN148" s="115"/>
      <c r="AO148" s="53"/>
      <c r="AP148" s="116" t="s">
        <v>108</v>
      </c>
      <c r="AQ148" s="116"/>
      <c r="AR148" s="117"/>
      <c r="AS148" s="117"/>
      <c r="AT148" s="55"/>
      <c r="AU148" s="118" t="s">
        <v>109</v>
      </c>
      <c r="AV148" s="118"/>
      <c r="AW148" s="119"/>
      <c r="AX148" s="119"/>
      <c r="AY148" s="57"/>
      <c r="AZ148" s="120" t="s">
        <v>110</v>
      </c>
      <c r="BA148" s="120"/>
      <c r="BB148" s="121"/>
      <c r="BC148" s="121"/>
      <c r="BD148" s="59"/>
      <c r="BE148" s="122" t="s">
        <v>111</v>
      </c>
      <c r="BF148" s="123"/>
      <c r="BG148" s="124"/>
      <c r="BH148" s="125"/>
      <c r="BI148" s="29">
        <v>0</v>
      </c>
      <c r="BJ148" s="29">
        <v>0</v>
      </c>
      <c r="BK148" s="25"/>
      <c r="BL148" s="704" t="str">
        <f>B142</f>
        <v>le processus de livraison</v>
      </c>
      <c r="BM148" s="705"/>
      <c r="BN148" s="705"/>
      <c r="BO148" s="705"/>
      <c r="BP148" s="705"/>
      <c r="BQ148" s="705"/>
      <c r="BR148" s="705"/>
      <c r="BS148" s="706"/>
      <c r="BT148" s="89"/>
      <c r="BU148" s="681"/>
      <c r="BV148" s="683"/>
      <c r="BW148" s="129" t="s">
        <v>57</v>
      </c>
      <c r="BX148" s="129"/>
      <c r="BY148" s="129"/>
      <c r="BZ148" s="129"/>
      <c r="CA148" s="129"/>
      <c r="CB148" s="129"/>
      <c r="CC148" s="129"/>
      <c r="CD148" s="142" t="str">
        <f>BL148</f>
        <v>le processus de livraison</v>
      </c>
      <c r="CE148" s="89"/>
      <c r="CF148" s="130" t="s">
        <v>101</v>
      </c>
      <c r="CG148" s="131"/>
      <c r="CH148" s="131"/>
      <c r="CI148" s="131"/>
      <c r="CJ148" s="131"/>
      <c r="CK148" s="131"/>
      <c r="CL148" s="131"/>
      <c r="CM148" s="186" t="str">
        <f>BL148</f>
        <v>le processus de livraison</v>
      </c>
      <c r="CN148" s="25"/>
    </row>
    <row r="149" spans="1:92" s="5" customFormat="1" ht="39.950000000000003" customHeight="1" thickBot="1" x14ac:dyDescent="0.3">
      <c r="A149" s="261">
        <f>ROW()</f>
        <v>149</v>
      </c>
      <c r="B149" s="10"/>
      <c r="C149" s="10"/>
      <c r="D149" s="700"/>
      <c r="E149" s="700"/>
      <c r="F149" s="700"/>
      <c r="G149" s="700"/>
      <c r="H149" s="700"/>
      <c r="I149" s="700"/>
      <c r="J149" s="700"/>
      <c r="K149" s="10"/>
      <c r="L149" s="91"/>
      <c r="M149" s="712" t="str">
        <f>B142</f>
        <v>le processus de livraison</v>
      </c>
      <c r="N149" s="713"/>
      <c r="O149" s="713"/>
      <c r="P149" s="713"/>
      <c r="Q149" s="713"/>
      <c r="R149" s="713"/>
      <c r="S149" s="713"/>
      <c r="T149" s="714"/>
      <c r="U149" s="43" t="s">
        <v>58</v>
      </c>
      <c r="V149" s="151" t="s">
        <v>0</v>
      </c>
      <c r="W149" s="151"/>
      <c r="X149" s="126" t="s">
        <v>62</v>
      </c>
      <c r="Y149" s="100" t="s">
        <v>28</v>
      </c>
      <c r="Z149" s="42" t="s">
        <v>58</v>
      </c>
      <c r="AA149" s="152" t="s">
        <v>0</v>
      </c>
      <c r="AB149" s="152"/>
      <c r="AC149" s="126" t="s">
        <v>62</v>
      </c>
      <c r="AD149" s="104" t="s">
        <v>28</v>
      </c>
      <c r="AE149" s="40" t="s">
        <v>58</v>
      </c>
      <c r="AF149" s="153" t="s">
        <v>0</v>
      </c>
      <c r="AG149" s="153"/>
      <c r="AH149" s="126" t="s">
        <v>62</v>
      </c>
      <c r="AI149" s="44" t="s">
        <v>28</v>
      </c>
      <c r="AJ149" s="52" t="s">
        <v>58</v>
      </c>
      <c r="AK149" s="154" t="s">
        <v>0</v>
      </c>
      <c r="AL149" s="154"/>
      <c r="AM149" s="126" t="s">
        <v>62</v>
      </c>
      <c r="AN149" s="46" t="s">
        <v>28</v>
      </c>
      <c r="AO149" s="54" t="s">
        <v>58</v>
      </c>
      <c r="AP149" s="155" t="s">
        <v>0</v>
      </c>
      <c r="AQ149" s="155"/>
      <c r="AR149" s="126" t="s">
        <v>62</v>
      </c>
      <c r="AS149" s="47" t="s">
        <v>28</v>
      </c>
      <c r="AT149" s="56" t="s">
        <v>58</v>
      </c>
      <c r="AU149" s="156" t="s">
        <v>0</v>
      </c>
      <c r="AV149" s="156"/>
      <c r="AW149" s="126" t="s">
        <v>62</v>
      </c>
      <c r="AX149" s="103" t="s">
        <v>28</v>
      </c>
      <c r="AY149" s="58" t="s">
        <v>58</v>
      </c>
      <c r="AZ149" s="157" t="s">
        <v>0</v>
      </c>
      <c r="BA149" s="157"/>
      <c r="BB149" s="126" t="s">
        <v>62</v>
      </c>
      <c r="BC149" s="48" t="s">
        <v>28</v>
      </c>
      <c r="BD149" s="60" t="s">
        <v>58</v>
      </c>
      <c r="BE149" s="158" t="s">
        <v>0</v>
      </c>
      <c r="BF149" s="158"/>
      <c r="BG149" s="126" t="s">
        <v>62</v>
      </c>
      <c r="BH149" s="45" t="s">
        <v>28</v>
      </c>
      <c r="BI149" s="29">
        <v>0</v>
      </c>
      <c r="BJ149" s="29">
        <v>0</v>
      </c>
      <c r="BK149" s="25"/>
      <c r="BL149" s="711" t="str">
        <f>V148</f>
        <v>Soumissionnaire A</v>
      </c>
      <c r="BM149" s="665" t="str">
        <f>AA148</f>
        <v>Soumissionnaire  B</v>
      </c>
      <c r="BN149" s="667" t="str">
        <f>AF148</f>
        <v>Soumissionnaire  C</v>
      </c>
      <c r="BO149" s="669" t="str">
        <f>AK148</f>
        <v>Soumissionnaire  D</v>
      </c>
      <c r="BP149" s="671" t="str">
        <f>AP148</f>
        <v>Soumissionnaire  E</v>
      </c>
      <c r="BQ149" s="687" t="str">
        <f>AU148</f>
        <v>Soumissionnaire  F</v>
      </c>
      <c r="BR149" s="709" t="str">
        <f>AZ148</f>
        <v>Soumissionnaire G</v>
      </c>
      <c r="BS149" s="707" t="str">
        <f>BE148</f>
        <v>Soumissionnaire  H</v>
      </c>
      <c r="BT149" s="89"/>
      <c r="BU149" s="99">
        <f>I144</f>
        <v>10</v>
      </c>
      <c r="BV149" s="86">
        <f>D150</f>
        <v>10</v>
      </c>
      <c r="BW149" s="711" t="str">
        <f>V148</f>
        <v>Soumissionnaire A</v>
      </c>
      <c r="BX149" s="665" t="str">
        <f>AA148</f>
        <v>Soumissionnaire  B</v>
      </c>
      <c r="BY149" s="667" t="str">
        <f>AF148</f>
        <v>Soumissionnaire  C</v>
      </c>
      <c r="BZ149" s="669" t="str">
        <f>AK148</f>
        <v>Soumissionnaire  D</v>
      </c>
      <c r="CA149" s="671" t="str">
        <f>AP148</f>
        <v>Soumissionnaire  E</v>
      </c>
      <c r="CB149" s="687" t="str">
        <f>AU148</f>
        <v>Soumissionnaire  F</v>
      </c>
      <c r="CC149" s="709" t="str">
        <f>AZ148</f>
        <v>Soumissionnaire G</v>
      </c>
      <c r="CD149" s="707" t="str">
        <f>BE148</f>
        <v>Soumissionnaire  H</v>
      </c>
      <c r="CE149" s="89"/>
      <c r="CF149" s="711" t="str">
        <f>V148</f>
        <v>Soumissionnaire A</v>
      </c>
      <c r="CG149" s="665" t="str">
        <f>AA148</f>
        <v>Soumissionnaire  B</v>
      </c>
      <c r="CH149" s="667" t="str">
        <f>AF148</f>
        <v>Soumissionnaire  C</v>
      </c>
      <c r="CI149" s="669" t="str">
        <f>AK148</f>
        <v>Soumissionnaire  D</v>
      </c>
      <c r="CJ149" s="671" t="str">
        <f>AP148</f>
        <v>Soumissionnaire  E</v>
      </c>
      <c r="CK149" s="687" t="str">
        <f>AU148</f>
        <v>Soumissionnaire  F</v>
      </c>
      <c r="CL149" s="709" t="str">
        <f>AZ148</f>
        <v>Soumissionnaire G</v>
      </c>
      <c r="CM149" s="707" t="str">
        <f>BE148</f>
        <v>Soumissionnaire  H</v>
      </c>
      <c r="CN149" s="25"/>
    </row>
    <row r="150" spans="1:92" s="5" customFormat="1" ht="39.950000000000003" customHeight="1" x14ac:dyDescent="0.35">
      <c r="A150" s="261">
        <f>ROW()</f>
        <v>150</v>
      </c>
      <c r="B150" s="75"/>
      <c r="C150" s="77" t="s">
        <v>67</v>
      </c>
      <c r="D150" s="69">
        <f>I25</f>
        <v>10</v>
      </c>
      <c r="E150" s="69">
        <f>IF(F150=0,0,IF(F150&gt;=I144,0,IF(F150&gt;=I144,0,F150+I150)))</f>
        <v>8.3333333333333339</v>
      </c>
      <c r="F150" s="69">
        <f>IF(G150&gt;=I144,0,IF(G150&gt;=I144,0,G150+I150))</f>
        <v>6.666666666666667</v>
      </c>
      <c r="G150" s="69">
        <f>(I144/6)+H150</f>
        <v>5</v>
      </c>
      <c r="H150" s="69">
        <f>(I144/6)+I150</f>
        <v>3.3333333333333335</v>
      </c>
      <c r="I150" s="69">
        <f>I144/6</f>
        <v>1.6666666666666667</v>
      </c>
      <c r="J150" s="69" t="s">
        <v>6</v>
      </c>
      <c r="K150" s="20" t="s">
        <v>87</v>
      </c>
      <c r="L150" s="19"/>
      <c r="M150" s="137" t="s">
        <v>2</v>
      </c>
      <c r="N150" s="31" t="s">
        <v>3</v>
      </c>
      <c r="O150" s="32" t="s">
        <v>4</v>
      </c>
      <c r="P150" s="33" t="s">
        <v>5</v>
      </c>
      <c r="Q150" s="34" t="s">
        <v>13</v>
      </c>
      <c r="R150" s="35" t="s">
        <v>21</v>
      </c>
      <c r="S150" s="36" t="s">
        <v>15</v>
      </c>
      <c r="T150" s="140" t="s">
        <v>24</v>
      </c>
      <c r="U150" s="41" t="s">
        <v>59</v>
      </c>
      <c r="V150" s="150"/>
      <c r="W150" s="199" t="s">
        <v>100</v>
      </c>
      <c r="X150" s="189" t="s">
        <v>63</v>
      </c>
      <c r="Y150" s="148"/>
      <c r="Z150" s="127" t="s">
        <v>59</v>
      </c>
      <c r="AA150" s="150"/>
      <c r="AB150" s="199" t="s">
        <v>100</v>
      </c>
      <c r="AC150" s="189" t="s">
        <v>63</v>
      </c>
      <c r="AD150" s="148"/>
      <c r="AE150" s="127" t="s">
        <v>59</v>
      </c>
      <c r="AF150" s="150"/>
      <c r="AG150" s="199" t="s">
        <v>100</v>
      </c>
      <c r="AH150" s="189" t="s">
        <v>63</v>
      </c>
      <c r="AI150" s="148"/>
      <c r="AJ150" s="41" t="s">
        <v>59</v>
      </c>
      <c r="AK150" s="150"/>
      <c r="AL150" s="199" t="s">
        <v>100</v>
      </c>
      <c r="AM150" s="189" t="s">
        <v>63</v>
      </c>
      <c r="AN150" s="148"/>
      <c r="AO150" s="41" t="s">
        <v>59</v>
      </c>
      <c r="AP150" s="150"/>
      <c r="AQ150" s="199" t="s">
        <v>100</v>
      </c>
      <c r="AR150" s="189" t="s">
        <v>63</v>
      </c>
      <c r="AS150" s="148"/>
      <c r="AT150" s="41" t="s">
        <v>59</v>
      </c>
      <c r="AU150" s="150"/>
      <c r="AV150" s="199" t="s">
        <v>100</v>
      </c>
      <c r="AW150" s="189" t="s">
        <v>63</v>
      </c>
      <c r="AX150" s="148"/>
      <c r="AY150" s="41" t="s">
        <v>59</v>
      </c>
      <c r="AZ150" s="150"/>
      <c r="BA150" s="199" t="s">
        <v>100</v>
      </c>
      <c r="BB150" s="189" t="s">
        <v>63</v>
      </c>
      <c r="BC150" s="148"/>
      <c r="BD150" s="41" t="s">
        <v>59</v>
      </c>
      <c r="BE150" s="150"/>
      <c r="BF150" s="199" t="s">
        <v>100</v>
      </c>
      <c r="BG150" s="189" t="s">
        <v>63</v>
      </c>
      <c r="BH150" s="148"/>
      <c r="BI150" s="29">
        <v>0</v>
      </c>
      <c r="BJ150" s="29">
        <v>0</v>
      </c>
      <c r="BK150" s="25"/>
      <c r="BL150" s="664"/>
      <c r="BM150" s="710"/>
      <c r="BN150" s="693"/>
      <c r="BO150" s="694"/>
      <c r="BP150" s="695"/>
      <c r="BQ150" s="688"/>
      <c r="BR150" s="690"/>
      <c r="BS150" s="708"/>
      <c r="BT150" s="89"/>
      <c r="BW150" s="664"/>
      <c r="BX150" s="710"/>
      <c r="BY150" s="693"/>
      <c r="BZ150" s="694"/>
      <c r="CA150" s="695"/>
      <c r="CB150" s="688"/>
      <c r="CC150" s="690"/>
      <c r="CD150" s="708"/>
      <c r="CE150" s="89"/>
      <c r="CF150" s="664"/>
      <c r="CG150" s="710"/>
      <c r="CH150" s="693"/>
      <c r="CI150" s="694"/>
      <c r="CJ150" s="695"/>
      <c r="CK150" s="688"/>
      <c r="CL150" s="690"/>
      <c r="CM150" s="708"/>
      <c r="CN150" s="25"/>
    </row>
    <row r="151" spans="1:92" s="5" customFormat="1" ht="39.950000000000003" customHeight="1" x14ac:dyDescent="0.35">
      <c r="A151" s="261">
        <f>ROW()</f>
        <v>151</v>
      </c>
      <c r="B151" s="200" t="s">
        <v>61</v>
      </c>
      <c r="C151" s="87" t="s">
        <v>66</v>
      </c>
      <c r="D151" s="74"/>
      <c r="E151" s="74"/>
      <c r="F151" s="21"/>
      <c r="G151" s="19"/>
      <c r="H151" s="19"/>
      <c r="I151" s="19"/>
      <c r="J151" s="19"/>
      <c r="K151" s="19"/>
      <c r="L151" s="19"/>
      <c r="M151" s="138">
        <f t="shared" ref="M151:T160" si="208">BL151</f>
        <v>0</v>
      </c>
      <c r="N151" s="139">
        <f t="shared" si="208"/>
        <v>1</v>
      </c>
      <c r="O151" s="139">
        <f t="shared" si="208"/>
        <v>2</v>
      </c>
      <c r="P151" s="139">
        <f t="shared" si="208"/>
        <v>0</v>
      </c>
      <c r="Q151" s="139">
        <f t="shared" si="208"/>
        <v>0</v>
      </c>
      <c r="R151" s="139">
        <f t="shared" si="208"/>
        <v>0</v>
      </c>
      <c r="S151" s="139">
        <f t="shared" si="208"/>
        <v>0</v>
      </c>
      <c r="T151" s="141">
        <f t="shared" si="208"/>
        <v>0</v>
      </c>
      <c r="U151" s="66"/>
      <c r="V151" s="101" t="str">
        <f t="shared" ref="V151:V160" si="209">C151</f>
        <v>❶ rythme et délais de livraison</v>
      </c>
      <c r="W151" s="102"/>
      <c r="X151" s="348"/>
      <c r="Y151" s="138">
        <f t="shared" ref="Y151:Y160" si="210">BL151</f>
        <v>0</v>
      </c>
      <c r="Z151" s="66"/>
      <c r="AA151" s="101" t="str">
        <f t="shared" ref="AA151:AA160" si="211">C151</f>
        <v>❶ rythme et délais de livraison</v>
      </c>
      <c r="AB151" s="102">
        <v>7.1416666666666675</v>
      </c>
      <c r="AC151" s="348"/>
      <c r="AD151" s="138">
        <f t="shared" ref="AD151:AD160" si="212">BM151</f>
        <v>1</v>
      </c>
      <c r="AE151" s="66"/>
      <c r="AF151" s="101" t="str">
        <f t="shared" ref="AF151:AF160" si="213">C151</f>
        <v>❶ rythme et délais de livraison</v>
      </c>
      <c r="AG151" s="102">
        <v>7</v>
      </c>
      <c r="AH151" s="348"/>
      <c r="AI151" s="138">
        <f t="shared" ref="AI151:AI160" si="214">BN151</f>
        <v>2</v>
      </c>
      <c r="AJ151" s="66"/>
      <c r="AK151" s="101" t="str">
        <f t="shared" ref="AK151:AK160" si="215">C151</f>
        <v>❶ rythme et délais de livraison</v>
      </c>
      <c r="AL151" s="102"/>
      <c r="AM151" s="348"/>
      <c r="AN151" s="138">
        <f t="shared" ref="AN151:AN160" si="216">BO151</f>
        <v>0</v>
      </c>
      <c r="AO151" s="66"/>
      <c r="AP151" s="101" t="str">
        <f t="shared" ref="AP151:AP160" si="217">C151</f>
        <v>❶ rythme et délais de livraison</v>
      </c>
      <c r="AQ151" s="102"/>
      <c r="AR151" s="348"/>
      <c r="AS151" s="138">
        <f t="shared" ref="AS151:AS160" si="218">BP151</f>
        <v>0</v>
      </c>
      <c r="AT151" s="66"/>
      <c r="AU151" s="101" t="str">
        <f t="shared" ref="AU151:AU160" si="219">C151</f>
        <v>❶ rythme et délais de livraison</v>
      </c>
      <c r="AV151" s="102"/>
      <c r="AW151" s="348"/>
      <c r="AX151" s="138">
        <f t="shared" ref="AX151:AX160" si="220">BQ151</f>
        <v>0</v>
      </c>
      <c r="AY151" s="66"/>
      <c r="AZ151" s="101" t="str">
        <f t="shared" ref="AZ151:AZ160" si="221">C151</f>
        <v>❶ rythme et délais de livraison</v>
      </c>
      <c r="BA151" s="102"/>
      <c r="BB151" s="348"/>
      <c r="BC151" s="138">
        <f t="shared" ref="BC151:BC160" si="222">BR151</f>
        <v>0</v>
      </c>
      <c r="BD151" s="66"/>
      <c r="BE151" s="101" t="str">
        <f t="shared" ref="BE151:BE160" si="223">C151</f>
        <v>❶ rythme et délais de livraison</v>
      </c>
      <c r="BF151" s="102"/>
      <c r="BG151" s="348"/>
      <c r="BH151" s="138">
        <f t="shared" ref="BH151:BH160" si="224">BS151</f>
        <v>0</v>
      </c>
      <c r="BI151" s="29">
        <v>0</v>
      </c>
      <c r="BJ151" s="29">
        <v>0</v>
      </c>
      <c r="BK151" s="25"/>
      <c r="BL151" s="138">
        <f t="shared" ref="BL151:BL160" si="225">IF(BW151=0,0,RANK(BW151,BW151:CD151))</f>
        <v>0</v>
      </c>
      <c r="BM151" s="139">
        <f t="shared" ref="BM151:BM160" si="226">IF(BX151=0,0,RANK(BX151,BW151:CD151))</f>
        <v>1</v>
      </c>
      <c r="BN151" s="139">
        <f t="shared" ref="BN151:BN160" si="227">IF(BY151=0,0,RANK(BY151,BW151:CD151))</f>
        <v>2</v>
      </c>
      <c r="BO151" s="139">
        <f t="shared" ref="BO151:BO160" si="228">IF(BZ151=0,0,RANK(BZ151,BW151:CD151))</f>
        <v>0</v>
      </c>
      <c r="BP151" s="139">
        <f t="shared" ref="BP151:BP160" si="229">IF(CA151=0,0,RANK(CA151,BW151:CD151))</f>
        <v>0</v>
      </c>
      <c r="BQ151" s="139">
        <f t="shared" ref="BQ151:BQ160" si="230">IF(CB151=0,0,RANK(CB151,BW151:CD151))</f>
        <v>0</v>
      </c>
      <c r="BR151" s="139">
        <f t="shared" ref="BR151:BR160" si="231">IF(CC151=0,0,RANK(CC151,BW151:CD151))</f>
        <v>0</v>
      </c>
      <c r="BS151" s="141">
        <f t="shared" ref="BS151:BS160" si="232">IF(CD151=0,0,RANK(CD151,BW151:CD151))</f>
        <v>0</v>
      </c>
      <c r="BT151" s="8"/>
      <c r="BU151" s="85">
        <f>I144</f>
        <v>10</v>
      </c>
      <c r="BV151" s="26">
        <f>BV149</f>
        <v>10</v>
      </c>
      <c r="BW151" s="84">
        <f t="shared" ref="BW151:BW160" si="233">IF(BV151=0,0,(CF151/BV151)*BU151)</f>
        <v>0</v>
      </c>
      <c r="BX151" s="84">
        <f t="shared" ref="BX151:BX160" si="234">IF(BV151=0,0,(CG151/BV151)*BU151)</f>
        <v>7.1416666666666675</v>
      </c>
      <c r="BY151" s="84">
        <f t="shared" ref="BY151:BY160" si="235">IF(BV151=0,0,(CH151/BV151)*BU151)</f>
        <v>7</v>
      </c>
      <c r="BZ151" s="84">
        <f t="shared" ref="BZ151:BZ160" si="236">IF(BV151=0,0,(CI151/BV151)*BU151)</f>
        <v>0</v>
      </c>
      <c r="CA151" s="84">
        <f t="shared" ref="CA151:CA160" si="237">IF(BV151=0,0,(CJ151/BV151)*BU151)</f>
        <v>0</v>
      </c>
      <c r="CB151" s="84">
        <f t="shared" ref="CB151:CB160" si="238">IF(BV151=0,0,(CK151/BV151)*BU151)</f>
        <v>0</v>
      </c>
      <c r="CC151" s="84">
        <f t="shared" ref="CC151:CC160" si="239">IF(BV151=0,0,(CL151/BV151)*BU151)</f>
        <v>0</v>
      </c>
      <c r="CD151" s="84">
        <f t="shared" ref="CD151:CD160" si="240">IF(BV151=0,0,(CM151/BV151)*BU151)</f>
        <v>0</v>
      </c>
      <c r="CE151" s="8"/>
      <c r="CF151" s="22">
        <f t="shared" ref="CF151:CF160" si="241">W151</f>
        <v>0</v>
      </c>
      <c r="CG151" s="23">
        <f t="shared" ref="CG151:CG160" si="242">AB151</f>
        <v>7.1416666666666675</v>
      </c>
      <c r="CH151" s="23">
        <f t="shared" ref="CH151:CH160" si="243">AG151</f>
        <v>7</v>
      </c>
      <c r="CI151" s="23">
        <f t="shared" ref="CI151:CI160" si="244">+AL151</f>
        <v>0</v>
      </c>
      <c r="CJ151" s="23">
        <f t="shared" ref="CJ151:CJ160" si="245">AQ151</f>
        <v>0</v>
      </c>
      <c r="CK151" s="23">
        <f t="shared" ref="CK151:CK160" si="246">AV151</f>
        <v>0</v>
      </c>
      <c r="CL151" s="23">
        <f t="shared" ref="CL151:CL160" si="247">BA151</f>
        <v>0</v>
      </c>
      <c r="CM151" s="24">
        <f t="shared" ref="CM151:CM160" si="248">BF151</f>
        <v>0</v>
      </c>
      <c r="CN151" s="25"/>
    </row>
    <row r="152" spans="1:92" s="5" customFormat="1" ht="39.950000000000003" customHeight="1" x14ac:dyDescent="0.35">
      <c r="A152" s="261">
        <f>ROW()</f>
        <v>152</v>
      </c>
      <c r="B152" s="200" t="s">
        <v>61</v>
      </c>
      <c r="C152" s="87" t="s">
        <v>49</v>
      </c>
      <c r="D152" s="74"/>
      <c r="E152" s="74"/>
      <c r="F152" s="21"/>
      <c r="G152" s="19"/>
      <c r="H152" s="19"/>
      <c r="I152" s="19"/>
      <c r="J152" s="19"/>
      <c r="K152" s="19"/>
      <c r="L152" s="19"/>
      <c r="M152" s="138">
        <f t="shared" si="208"/>
        <v>0</v>
      </c>
      <c r="N152" s="139">
        <f t="shared" si="208"/>
        <v>0</v>
      </c>
      <c r="O152" s="139">
        <f t="shared" si="208"/>
        <v>0</v>
      </c>
      <c r="P152" s="139">
        <f t="shared" si="208"/>
        <v>0</v>
      </c>
      <c r="Q152" s="139">
        <f t="shared" si="208"/>
        <v>0</v>
      </c>
      <c r="R152" s="139">
        <f t="shared" si="208"/>
        <v>0</v>
      </c>
      <c r="S152" s="139">
        <f t="shared" si="208"/>
        <v>0</v>
      </c>
      <c r="T152" s="141">
        <f t="shared" si="208"/>
        <v>0</v>
      </c>
      <c r="U152" s="66"/>
      <c r="V152" s="101" t="str">
        <f t="shared" si="209"/>
        <v>❷ réactivité pour réajustement des livraisons</v>
      </c>
      <c r="W152" s="27"/>
      <c r="X152" s="348"/>
      <c r="Y152" s="138">
        <f t="shared" si="210"/>
        <v>0</v>
      </c>
      <c r="Z152" s="66"/>
      <c r="AA152" s="101" t="str">
        <f t="shared" si="211"/>
        <v>❷ réactivité pour réajustement des livraisons</v>
      </c>
      <c r="AB152" s="27"/>
      <c r="AC152" s="348"/>
      <c r="AD152" s="138">
        <f t="shared" si="212"/>
        <v>0</v>
      </c>
      <c r="AE152" s="66"/>
      <c r="AF152" s="101" t="str">
        <f t="shared" si="213"/>
        <v>❷ réactivité pour réajustement des livraisons</v>
      </c>
      <c r="AG152" s="27"/>
      <c r="AH152" s="348"/>
      <c r="AI152" s="138">
        <f t="shared" si="214"/>
        <v>0</v>
      </c>
      <c r="AJ152" s="66"/>
      <c r="AK152" s="101" t="str">
        <f t="shared" si="215"/>
        <v>❷ réactivité pour réajustement des livraisons</v>
      </c>
      <c r="AL152" s="27"/>
      <c r="AM152" s="348"/>
      <c r="AN152" s="138">
        <f t="shared" si="216"/>
        <v>0</v>
      </c>
      <c r="AO152" s="66"/>
      <c r="AP152" s="101" t="str">
        <f t="shared" si="217"/>
        <v>❷ réactivité pour réajustement des livraisons</v>
      </c>
      <c r="AQ152" s="27"/>
      <c r="AR152" s="348"/>
      <c r="AS152" s="138">
        <f t="shared" si="218"/>
        <v>0</v>
      </c>
      <c r="AT152" s="66"/>
      <c r="AU152" s="101" t="str">
        <f t="shared" si="219"/>
        <v>❷ réactivité pour réajustement des livraisons</v>
      </c>
      <c r="AV152" s="27"/>
      <c r="AW152" s="348"/>
      <c r="AX152" s="138">
        <f t="shared" si="220"/>
        <v>0</v>
      </c>
      <c r="AY152" s="66"/>
      <c r="AZ152" s="101" t="str">
        <f t="shared" si="221"/>
        <v>❷ réactivité pour réajustement des livraisons</v>
      </c>
      <c r="BA152" s="27"/>
      <c r="BB152" s="348"/>
      <c r="BC152" s="138">
        <f t="shared" si="222"/>
        <v>0</v>
      </c>
      <c r="BD152" s="66"/>
      <c r="BE152" s="101" t="str">
        <f t="shared" si="223"/>
        <v>❷ réactivité pour réajustement des livraisons</v>
      </c>
      <c r="BF152" s="27"/>
      <c r="BG152" s="348"/>
      <c r="BH152" s="138">
        <f t="shared" si="224"/>
        <v>0</v>
      </c>
      <c r="BI152" s="29">
        <v>0</v>
      </c>
      <c r="BJ152" s="29">
        <v>0</v>
      </c>
      <c r="BK152" s="25"/>
      <c r="BL152" s="138">
        <f t="shared" si="225"/>
        <v>0</v>
      </c>
      <c r="BM152" s="139">
        <f t="shared" si="226"/>
        <v>0</v>
      </c>
      <c r="BN152" s="139">
        <f t="shared" si="227"/>
        <v>0</v>
      </c>
      <c r="BO152" s="139">
        <f t="shared" si="228"/>
        <v>0</v>
      </c>
      <c r="BP152" s="139">
        <f t="shared" si="229"/>
        <v>0</v>
      </c>
      <c r="BQ152" s="139">
        <f t="shared" si="230"/>
        <v>0</v>
      </c>
      <c r="BR152" s="139">
        <f t="shared" si="231"/>
        <v>0</v>
      </c>
      <c r="BS152" s="141">
        <f t="shared" si="232"/>
        <v>0</v>
      </c>
      <c r="BT152" s="8"/>
      <c r="BU152" s="85">
        <f>I144</f>
        <v>10</v>
      </c>
      <c r="BV152" s="26">
        <f>BV149</f>
        <v>10</v>
      </c>
      <c r="BW152" s="84">
        <f t="shared" si="233"/>
        <v>0</v>
      </c>
      <c r="BX152" s="84">
        <f t="shared" si="234"/>
        <v>0</v>
      </c>
      <c r="BY152" s="84">
        <f t="shared" si="235"/>
        <v>0</v>
      </c>
      <c r="BZ152" s="84">
        <f t="shared" si="236"/>
        <v>0</v>
      </c>
      <c r="CA152" s="84">
        <f t="shared" si="237"/>
        <v>0</v>
      </c>
      <c r="CB152" s="84">
        <f t="shared" si="238"/>
        <v>0</v>
      </c>
      <c r="CC152" s="84">
        <f t="shared" si="239"/>
        <v>0</v>
      </c>
      <c r="CD152" s="84">
        <f t="shared" si="240"/>
        <v>0</v>
      </c>
      <c r="CE152" s="8"/>
      <c r="CF152" s="22">
        <f t="shared" si="241"/>
        <v>0</v>
      </c>
      <c r="CG152" s="23">
        <f t="shared" si="242"/>
        <v>0</v>
      </c>
      <c r="CH152" s="23">
        <f t="shared" si="243"/>
        <v>0</v>
      </c>
      <c r="CI152" s="23">
        <f t="shared" si="244"/>
        <v>0</v>
      </c>
      <c r="CJ152" s="23">
        <f t="shared" si="245"/>
        <v>0</v>
      </c>
      <c r="CK152" s="23">
        <f t="shared" si="246"/>
        <v>0</v>
      </c>
      <c r="CL152" s="23">
        <f t="shared" si="247"/>
        <v>0</v>
      </c>
      <c r="CM152" s="24">
        <f t="shared" si="248"/>
        <v>0</v>
      </c>
      <c r="CN152" s="25"/>
    </row>
    <row r="153" spans="1:92" s="5" customFormat="1" ht="39.950000000000003" customHeight="1" x14ac:dyDescent="0.35">
      <c r="A153" s="261">
        <f>ROW()</f>
        <v>153</v>
      </c>
      <c r="B153" s="200" t="s">
        <v>61</v>
      </c>
      <c r="C153" s="87" t="s">
        <v>50</v>
      </c>
      <c r="D153" s="74"/>
      <c r="E153" s="74"/>
      <c r="F153" s="21"/>
      <c r="G153" s="19"/>
      <c r="H153" s="19"/>
      <c r="I153" s="19"/>
      <c r="J153" s="19"/>
      <c r="K153" s="19"/>
      <c r="L153" s="19"/>
      <c r="M153" s="138">
        <f t="shared" si="208"/>
        <v>0</v>
      </c>
      <c r="N153" s="139">
        <f t="shared" si="208"/>
        <v>0</v>
      </c>
      <c r="O153" s="139">
        <f t="shared" si="208"/>
        <v>0</v>
      </c>
      <c r="P153" s="139">
        <f t="shared" si="208"/>
        <v>0</v>
      </c>
      <c r="Q153" s="139">
        <f t="shared" si="208"/>
        <v>0</v>
      </c>
      <c r="R153" s="139">
        <f t="shared" si="208"/>
        <v>0</v>
      </c>
      <c r="S153" s="139">
        <f t="shared" si="208"/>
        <v>0</v>
      </c>
      <c r="T153" s="141">
        <f t="shared" si="208"/>
        <v>0</v>
      </c>
      <c r="U153" s="66"/>
      <c r="V153" s="101" t="str">
        <f t="shared" si="209"/>
        <v>❸ modalités de contrôle</v>
      </c>
      <c r="W153" s="27"/>
      <c r="X153" s="348"/>
      <c r="Y153" s="138">
        <f t="shared" si="210"/>
        <v>0</v>
      </c>
      <c r="Z153" s="66"/>
      <c r="AA153" s="101" t="str">
        <f t="shared" si="211"/>
        <v>❸ modalités de contrôle</v>
      </c>
      <c r="AB153" s="27"/>
      <c r="AC153" s="348"/>
      <c r="AD153" s="138">
        <f t="shared" si="212"/>
        <v>0</v>
      </c>
      <c r="AE153" s="66"/>
      <c r="AF153" s="101" t="str">
        <f t="shared" si="213"/>
        <v>❸ modalités de contrôle</v>
      </c>
      <c r="AG153" s="27"/>
      <c r="AH153" s="348"/>
      <c r="AI153" s="138">
        <f t="shared" si="214"/>
        <v>0</v>
      </c>
      <c r="AJ153" s="66"/>
      <c r="AK153" s="101" t="str">
        <f t="shared" si="215"/>
        <v>❸ modalités de contrôle</v>
      </c>
      <c r="AL153" s="27"/>
      <c r="AM153" s="348"/>
      <c r="AN153" s="138">
        <f t="shared" si="216"/>
        <v>0</v>
      </c>
      <c r="AO153" s="66"/>
      <c r="AP153" s="101" t="str">
        <f t="shared" si="217"/>
        <v>❸ modalités de contrôle</v>
      </c>
      <c r="AQ153" s="27"/>
      <c r="AR153" s="348"/>
      <c r="AS153" s="138">
        <f t="shared" si="218"/>
        <v>0</v>
      </c>
      <c r="AT153" s="66"/>
      <c r="AU153" s="101" t="str">
        <f t="shared" si="219"/>
        <v>❸ modalités de contrôle</v>
      </c>
      <c r="AV153" s="27"/>
      <c r="AW153" s="348"/>
      <c r="AX153" s="138">
        <f t="shared" si="220"/>
        <v>0</v>
      </c>
      <c r="AY153" s="66"/>
      <c r="AZ153" s="101" t="str">
        <f t="shared" si="221"/>
        <v>❸ modalités de contrôle</v>
      </c>
      <c r="BA153" s="27"/>
      <c r="BB153" s="348"/>
      <c r="BC153" s="138">
        <f t="shared" si="222"/>
        <v>0</v>
      </c>
      <c r="BD153" s="66"/>
      <c r="BE153" s="101" t="str">
        <f t="shared" si="223"/>
        <v>❸ modalités de contrôle</v>
      </c>
      <c r="BF153" s="27"/>
      <c r="BG153" s="348"/>
      <c r="BH153" s="138">
        <f t="shared" si="224"/>
        <v>0</v>
      </c>
      <c r="BI153" s="29">
        <v>0</v>
      </c>
      <c r="BJ153" s="29">
        <v>0</v>
      </c>
      <c r="BK153" s="25"/>
      <c r="BL153" s="138">
        <f t="shared" si="225"/>
        <v>0</v>
      </c>
      <c r="BM153" s="139">
        <f t="shared" si="226"/>
        <v>0</v>
      </c>
      <c r="BN153" s="139">
        <f t="shared" si="227"/>
        <v>0</v>
      </c>
      <c r="BO153" s="139">
        <f t="shared" si="228"/>
        <v>0</v>
      </c>
      <c r="BP153" s="139">
        <f t="shared" si="229"/>
        <v>0</v>
      </c>
      <c r="BQ153" s="139">
        <f t="shared" si="230"/>
        <v>0</v>
      </c>
      <c r="BR153" s="139">
        <f t="shared" si="231"/>
        <v>0</v>
      </c>
      <c r="BS153" s="141">
        <f t="shared" si="232"/>
        <v>0</v>
      </c>
      <c r="BT153" s="8"/>
      <c r="BU153" s="85">
        <f>I144</f>
        <v>10</v>
      </c>
      <c r="BV153" s="26">
        <f>BV149</f>
        <v>10</v>
      </c>
      <c r="BW153" s="84">
        <f t="shared" si="233"/>
        <v>0</v>
      </c>
      <c r="BX153" s="84">
        <f t="shared" si="234"/>
        <v>0</v>
      </c>
      <c r="BY153" s="84">
        <f t="shared" si="235"/>
        <v>0</v>
      </c>
      <c r="BZ153" s="84">
        <f t="shared" si="236"/>
        <v>0</v>
      </c>
      <c r="CA153" s="84">
        <f t="shared" si="237"/>
        <v>0</v>
      </c>
      <c r="CB153" s="84">
        <f t="shared" si="238"/>
        <v>0</v>
      </c>
      <c r="CC153" s="84">
        <f t="shared" si="239"/>
        <v>0</v>
      </c>
      <c r="CD153" s="84">
        <f t="shared" si="240"/>
        <v>0</v>
      </c>
      <c r="CE153" s="8"/>
      <c r="CF153" s="22">
        <f t="shared" si="241"/>
        <v>0</v>
      </c>
      <c r="CG153" s="23">
        <f t="shared" si="242"/>
        <v>0</v>
      </c>
      <c r="CH153" s="23">
        <f t="shared" si="243"/>
        <v>0</v>
      </c>
      <c r="CI153" s="23">
        <f t="shared" si="244"/>
        <v>0</v>
      </c>
      <c r="CJ153" s="23">
        <f t="shared" si="245"/>
        <v>0</v>
      </c>
      <c r="CK153" s="23">
        <f t="shared" si="246"/>
        <v>0</v>
      </c>
      <c r="CL153" s="23">
        <f t="shared" si="247"/>
        <v>0</v>
      </c>
      <c r="CM153" s="24">
        <f t="shared" si="248"/>
        <v>0</v>
      </c>
      <c r="CN153" s="25"/>
    </row>
    <row r="154" spans="1:92" s="5" customFormat="1" ht="39.950000000000003" customHeight="1" x14ac:dyDescent="0.35">
      <c r="A154" s="261">
        <f>ROW()</f>
        <v>154</v>
      </c>
      <c r="B154" s="200" t="s">
        <v>61</v>
      </c>
      <c r="C154" s="87"/>
      <c r="D154" s="74"/>
      <c r="E154" s="74"/>
      <c r="F154" s="21"/>
      <c r="G154" s="19"/>
      <c r="H154" s="19"/>
      <c r="I154" s="19"/>
      <c r="J154" s="19"/>
      <c r="K154" s="19"/>
      <c r="L154" s="19"/>
      <c r="M154" s="138">
        <f t="shared" si="208"/>
        <v>0</v>
      </c>
      <c r="N154" s="139">
        <f t="shared" si="208"/>
        <v>0</v>
      </c>
      <c r="O154" s="139">
        <f t="shared" si="208"/>
        <v>0</v>
      </c>
      <c r="P154" s="139">
        <f t="shared" si="208"/>
        <v>0</v>
      </c>
      <c r="Q154" s="139">
        <f t="shared" si="208"/>
        <v>0</v>
      </c>
      <c r="R154" s="139">
        <f t="shared" si="208"/>
        <v>0</v>
      </c>
      <c r="S154" s="139">
        <f t="shared" si="208"/>
        <v>0</v>
      </c>
      <c r="T154" s="141">
        <f t="shared" si="208"/>
        <v>0</v>
      </c>
      <c r="U154" s="66"/>
      <c r="V154" s="101">
        <f t="shared" si="209"/>
        <v>0</v>
      </c>
      <c r="W154" s="27"/>
      <c r="X154" s="348"/>
      <c r="Y154" s="138">
        <f t="shared" si="210"/>
        <v>0</v>
      </c>
      <c r="Z154" s="66"/>
      <c r="AA154" s="101">
        <f t="shared" si="211"/>
        <v>0</v>
      </c>
      <c r="AB154" s="27"/>
      <c r="AC154" s="348"/>
      <c r="AD154" s="138">
        <f t="shared" si="212"/>
        <v>0</v>
      </c>
      <c r="AE154" s="66"/>
      <c r="AF154" s="101">
        <f t="shared" si="213"/>
        <v>0</v>
      </c>
      <c r="AG154" s="27"/>
      <c r="AH154" s="348"/>
      <c r="AI154" s="138">
        <f t="shared" si="214"/>
        <v>0</v>
      </c>
      <c r="AJ154" s="66"/>
      <c r="AK154" s="101">
        <f t="shared" si="215"/>
        <v>0</v>
      </c>
      <c r="AL154" s="27"/>
      <c r="AM154" s="348"/>
      <c r="AN154" s="138">
        <f t="shared" si="216"/>
        <v>0</v>
      </c>
      <c r="AO154" s="66"/>
      <c r="AP154" s="101">
        <f t="shared" si="217"/>
        <v>0</v>
      </c>
      <c r="AQ154" s="27"/>
      <c r="AR154" s="348"/>
      <c r="AS154" s="138">
        <f t="shared" si="218"/>
        <v>0</v>
      </c>
      <c r="AT154" s="66"/>
      <c r="AU154" s="101">
        <f t="shared" si="219"/>
        <v>0</v>
      </c>
      <c r="AV154" s="27"/>
      <c r="AW154" s="348"/>
      <c r="AX154" s="138">
        <f t="shared" si="220"/>
        <v>0</v>
      </c>
      <c r="AY154" s="66"/>
      <c r="AZ154" s="101">
        <f t="shared" si="221"/>
        <v>0</v>
      </c>
      <c r="BA154" s="27"/>
      <c r="BB154" s="348"/>
      <c r="BC154" s="138">
        <f t="shared" si="222"/>
        <v>0</v>
      </c>
      <c r="BD154" s="66"/>
      <c r="BE154" s="101">
        <f t="shared" si="223"/>
        <v>0</v>
      </c>
      <c r="BF154" s="27"/>
      <c r="BG154" s="348"/>
      <c r="BH154" s="138">
        <f t="shared" si="224"/>
        <v>0</v>
      </c>
      <c r="BI154" s="29">
        <v>0</v>
      </c>
      <c r="BJ154" s="29">
        <v>0</v>
      </c>
      <c r="BK154" s="25"/>
      <c r="BL154" s="138">
        <f t="shared" si="225"/>
        <v>0</v>
      </c>
      <c r="BM154" s="139">
        <f t="shared" si="226"/>
        <v>0</v>
      </c>
      <c r="BN154" s="139">
        <f t="shared" si="227"/>
        <v>0</v>
      </c>
      <c r="BO154" s="139">
        <f t="shared" si="228"/>
        <v>0</v>
      </c>
      <c r="BP154" s="139">
        <f t="shared" si="229"/>
        <v>0</v>
      </c>
      <c r="BQ154" s="139">
        <f t="shared" si="230"/>
        <v>0</v>
      </c>
      <c r="BR154" s="139">
        <f t="shared" si="231"/>
        <v>0</v>
      </c>
      <c r="BS154" s="141">
        <f t="shared" si="232"/>
        <v>0</v>
      </c>
      <c r="BT154" s="8"/>
      <c r="BU154" s="85">
        <f>I144</f>
        <v>10</v>
      </c>
      <c r="BV154" s="26">
        <f>BV149</f>
        <v>10</v>
      </c>
      <c r="BW154" s="84">
        <f t="shared" si="233"/>
        <v>0</v>
      </c>
      <c r="BX154" s="84">
        <f t="shared" si="234"/>
        <v>0</v>
      </c>
      <c r="BY154" s="84">
        <f t="shared" si="235"/>
        <v>0</v>
      </c>
      <c r="BZ154" s="84">
        <f t="shared" si="236"/>
        <v>0</v>
      </c>
      <c r="CA154" s="84">
        <f t="shared" si="237"/>
        <v>0</v>
      </c>
      <c r="CB154" s="84">
        <f t="shared" si="238"/>
        <v>0</v>
      </c>
      <c r="CC154" s="84">
        <f t="shared" si="239"/>
        <v>0</v>
      </c>
      <c r="CD154" s="84">
        <f t="shared" si="240"/>
        <v>0</v>
      </c>
      <c r="CE154" s="8"/>
      <c r="CF154" s="22">
        <f t="shared" si="241"/>
        <v>0</v>
      </c>
      <c r="CG154" s="23">
        <f t="shared" si="242"/>
        <v>0</v>
      </c>
      <c r="CH154" s="23">
        <f t="shared" si="243"/>
        <v>0</v>
      </c>
      <c r="CI154" s="23">
        <f t="shared" si="244"/>
        <v>0</v>
      </c>
      <c r="CJ154" s="23">
        <f t="shared" si="245"/>
        <v>0</v>
      </c>
      <c r="CK154" s="23">
        <f t="shared" si="246"/>
        <v>0</v>
      </c>
      <c r="CL154" s="23">
        <f t="shared" si="247"/>
        <v>0</v>
      </c>
      <c r="CM154" s="24">
        <f t="shared" si="248"/>
        <v>0</v>
      </c>
      <c r="CN154" s="25"/>
    </row>
    <row r="155" spans="1:92" s="5" customFormat="1" ht="39.950000000000003" customHeight="1" x14ac:dyDescent="0.35">
      <c r="A155" s="261">
        <f>ROW()</f>
        <v>155</v>
      </c>
      <c r="B155" s="200" t="s">
        <v>61</v>
      </c>
      <c r="C155" s="87"/>
      <c r="D155" s="74"/>
      <c r="E155" s="74"/>
      <c r="F155" s="21"/>
      <c r="G155" s="19"/>
      <c r="H155" s="19"/>
      <c r="I155" s="19"/>
      <c r="J155" s="19"/>
      <c r="K155" s="19"/>
      <c r="L155" s="19"/>
      <c r="M155" s="138">
        <f t="shared" si="208"/>
        <v>0</v>
      </c>
      <c r="N155" s="139">
        <f t="shared" si="208"/>
        <v>0</v>
      </c>
      <c r="O155" s="139">
        <f t="shared" si="208"/>
        <v>0</v>
      </c>
      <c r="P155" s="139">
        <f t="shared" si="208"/>
        <v>0</v>
      </c>
      <c r="Q155" s="139">
        <f t="shared" si="208"/>
        <v>0</v>
      </c>
      <c r="R155" s="139">
        <f t="shared" si="208"/>
        <v>0</v>
      </c>
      <c r="S155" s="139">
        <f t="shared" si="208"/>
        <v>0</v>
      </c>
      <c r="T155" s="141">
        <f t="shared" si="208"/>
        <v>0</v>
      </c>
      <c r="U155" s="66"/>
      <c r="V155" s="101">
        <f t="shared" si="209"/>
        <v>0</v>
      </c>
      <c r="W155" s="27"/>
      <c r="X155" s="348"/>
      <c r="Y155" s="138">
        <f t="shared" si="210"/>
        <v>0</v>
      </c>
      <c r="Z155" s="66"/>
      <c r="AA155" s="101">
        <f t="shared" si="211"/>
        <v>0</v>
      </c>
      <c r="AB155" s="27"/>
      <c r="AC155" s="348"/>
      <c r="AD155" s="138">
        <f t="shared" si="212"/>
        <v>0</v>
      </c>
      <c r="AE155" s="66"/>
      <c r="AF155" s="101">
        <f t="shared" si="213"/>
        <v>0</v>
      </c>
      <c r="AG155" s="27"/>
      <c r="AH155" s="348"/>
      <c r="AI155" s="138">
        <f t="shared" si="214"/>
        <v>0</v>
      </c>
      <c r="AJ155" s="66"/>
      <c r="AK155" s="101">
        <f t="shared" si="215"/>
        <v>0</v>
      </c>
      <c r="AL155" s="27"/>
      <c r="AM155" s="348"/>
      <c r="AN155" s="138">
        <f t="shared" si="216"/>
        <v>0</v>
      </c>
      <c r="AO155" s="66"/>
      <c r="AP155" s="101">
        <f t="shared" si="217"/>
        <v>0</v>
      </c>
      <c r="AQ155" s="27"/>
      <c r="AR155" s="348"/>
      <c r="AS155" s="138">
        <f t="shared" si="218"/>
        <v>0</v>
      </c>
      <c r="AT155" s="66"/>
      <c r="AU155" s="101">
        <f t="shared" si="219"/>
        <v>0</v>
      </c>
      <c r="AV155" s="27"/>
      <c r="AW155" s="348"/>
      <c r="AX155" s="138">
        <f t="shared" si="220"/>
        <v>0</v>
      </c>
      <c r="AY155" s="66"/>
      <c r="AZ155" s="101">
        <f t="shared" si="221"/>
        <v>0</v>
      </c>
      <c r="BA155" s="27"/>
      <c r="BB155" s="348"/>
      <c r="BC155" s="138">
        <f t="shared" si="222"/>
        <v>0</v>
      </c>
      <c r="BD155" s="66"/>
      <c r="BE155" s="101">
        <f t="shared" si="223"/>
        <v>0</v>
      </c>
      <c r="BF155" s="27"/>
      <c r="BG155" s="348"/>
      <c r="BH155" s="138">
        <f t="shared" si="224"/>
        <v>0</v>
      </c>
      <c r="BI155" s="29">
        <v>0</v>
      </c>
      <c r="BJ155" s="29">
        <v>0</v>
      </c>
      <c r="BK155" s="25"/>
      <c r="BL155" s="138">
        <f t="shared" si="225"/>
        <v>0</v>
      </c>
      <c r="BM155" s="139">
        <f t="shared" si="226"/>
        <v>0</v>
      </c>
      <c r="BN155" s="139">
        <f t="shared" si="227"/>
        <v>0</v>
      </c>
      <c r="BO155" s="139">
        <f t="shared" si="228"/>
        <v>0</v>
      </c>
      <c r="BP155" s="139">
        <f t="shared" si="229"/>
        <v>0</v>
      </c>
      <c r="BQ155" s="139">
        <f t="shared" si="230"/>
        <v>0</v>
      </c>
      <c r="BR155" s="139">
        <f t="shared" si="231"/>
        <v>0</v>
      </c>
      <c r="BS155" s="141">
        <f t="shared" si="232"/>
        <v>0</v>
      </c>
      <c r="BT155" s="8"/>
      <c r="BU155" s="85">
        <f>I144</f>
        <v>10</v>
      </c>
      <c r="BV155" s="26">
        <f>BV149</f>
        <v>10</v>
      </c>
      <c r="BW155" s="84">
        <f t="shared" si="233"/>
        <v>0</v>
      </c>
      <c r="BX155" s="84">
        <f t="shared" si="234"/>
        <v>0</v>
      </c>
      <c r="BY155" s="84">
        <f t="shared" si="235"/>
        <v>0</v>
      </c>
      <c r="BZ155" s="84">
        <f t="shared" si="236"/>
        <v>0</v>
      </c>
      <c r="CA155" s="84">
        <f t="shared" si="237"/>
        <v>0</v>
      </c>
      <c r="CB155" s="84">
        <f t="shared" si="238"/>
        <v>0</v>
      </c>
      <c r="CC155" s="84">
        <f t="shared" si="239"/>
        <v>0</v>
      </c>
      <c r="CD155" s="84">
        <f t="shared" si="240"/>
        <v>0</v>
      </c>
      <c r="CE155" s="8"/>
      <c r="CF155" s="22">
        <f t="shared" si="241"/>
        <v>0</v>
      </c>
      <c r="CG155" s="23">
        <f t="shared" si="242"/>
        <v>0</v>
      </c>
      <c r="CH155" s="23">
        <f t="shared" si="243"/>
        <v>0</v>
      </c>
      <c r="CI155" s="23">
        <f t="shared" si="244"/>
        <v>0</v>
      </c>
      <c r="CJ155" s="23">
        <f t="shared" si="245"/>
        <v>0</v>
      </c>
      <c r="CK155" s="23">
        <f t="shared" si="246"/>
        <v>0</v>
      </c>
      <c r="CL155" s="23">
        <f t="shared" si="247"/>
        <v>0</v>
      </c>
      <c r="CM155" s="24">
        <f t="shared" si="248"/>
        <v>0</v>
      </c>
      <c r="CN155" s="25"/>
    </row>
    <row r="156" spans="1:92" s="5" customFormat="1" ht="39.950000000000003" customHeight="1" x14ac:dyDescent="0.35">
      <c r="A156" s="261">
        <f>ROW()</f>
        <v>156</v>
      </c>
      <c r="B156" s="200" t="s">
        <v>61</v>
      </c>
      <c r="C156" s="87"/>
      <c r="D156" s="10"/>
      <c r="E156" s="74"/>
      <c r="F156" s="21"/>
      <c r="G156" s="19"/>
      <c r="H156" s="19"/>
      <c r="I156" s="19"/>
      <c r="J156" s="19"/>
      <c r="K156" s="19"/>
      <c r="L156" s="19"/>
      <c r="M156" s="138">
        <f t="shared" si="208"/>
        <v>0</v>
      </c>
      <c r="N156" s="139">
        <f t="shared" si="208"/>
        <v>0</v>
      </c>
      <c r="O156" s="139">
        <f t="shared" si="208"/>
        <v>0</v>
      </c>
      <c r="P156" s="139">
        <f t="shared" si="208"/>
        <v>0</v>
      </c>
      <c r="Q156" s="139">
        <f t="shared" si="208"/>
        <v>0</v>
      </c>
      <c r="R156" s="139">
        <f t="shared" si="208"/>
        <v>0</v>
      </c>
      <c r="S156" s="139">
        <f t="shared" si="208"/>
        <v>0</v>
      </c>
      <c r="T156" s="141">
        <f t="shared" si="208"/>
        <v>0</v>
      </c>
      <c r="U156" s="66"/>
      <c r="V156" s="101">
        <f t="shared" si="209"/>
        <v>0</v>
      </c>
      <c r="W156" s="27"/>
      <c r="X156" s="348"/>
      <c r="Y156" s="138">
        <f t="shared" si="210"/>
        <v>0</v>
      </c>
      <c r="Z156" s="66"/>
      <c r="AA156" s="101">
        <f t="shared" si="211"/>
        <v>0</v>
      </c>
      <c r="AB156" s="27"/>
      <c r="AC156" s="348"/>
      <c r="AD156" s="138">
        <f t="shared" si="212"/>
        <v>0</v>
      </c>
      <c r="AE156" s="66"/>
      <c r="AF156" s="101">
        <f t="shared" si="213"/>
        <v>0</v>
      </c>
      <c r="AG156" s="27"/>
      <c r="AH156" s="348"/>
      <c r="AI156" s="138">
        <f t="shared" si="214"/>
        <v>0</v>
      </c>
      <c r="AJ156" s="66"/>
      <c r="AK156" s="101">
        <f t="shared" si="215"/>
        <v>0</v>
      </c>
      <c r="AL156" s="27"/>
      <c r="AM156" s="348"/>
      <c r="AN156" s="138">
        <f t="shared" si="216"/>
        <v>0</v>
      </c>
      <c r="AO156" s="66"/>
      <c r="AP156" s="101">
        <f t="shared" si="217"/>
        <v>0</v>
      </c>
      <c r="AQ156" s="27"/>
      <c r="AR156" s="348"/>
      <c r="AS156" s="138">
        <f t="shared" si="218"/>
        <v>0</v>
      </c>
      <c r="AT156" s="66"/>
      <c r="AU156" s="101">
        <f t="shared" si="219"/>
        <v>0</v>
      </c>
      <c r="AV156" s="27"/>
      <c r="AW156" s="348"/>
      <c r="AX156" s="138">
        <f t="shared" si="220"/>
        <v>0</v>
      </c>
      <c r="AY156" s="66"/>
      <c r="AZ156" s="101">
        <f t="shared" si="221"/>
        <v>0</v>
      </c>
      <c r="BA156" s="27"/>
      <c r="BB156" s="348"/>
      <c r="BC156" s="138">
        <f t="shared" si="222"/>
        <v>0</v>
      </c>
      <c r="BD156" s="66"/>
      <c r="BE156" s="101">
        <f t="shared" si="223"/>
        <v>0</v>
      </c>
      <c r="BF156" s="27"/>
      <c r="BG156" s="348"/>
      <c r="BH156" s="138">
        <f t="shared" si="224"/>
        <v>0</v>
      </c>
      <c r="BI156" s="29">
        <v>0</v>
      </c>
      <c r="BJ156" s="29">
        <v>0</v>
      </c>
      <c r="BK156" s="25"/>
      <c r="BL156" s="138">
        <f t="shared" si="225"/>
        <v>0</v>
      </c>
      <c r="BM156" s="139">
        <f t="shared" si="226"/>
        <v>0</v>
      </c>
      <c r="BN156" s="139">
        <f t="shared" si="227"/>
        <v>0</v>
      </c>
      <c r="BO156" s="139">
        <f t="shared" si="228"/>
        <v>0</v>
      </c>
      <c r="BP156" s="139">
        <f t="shared" si="229"/>
        <v>0</v>
      </c>
      <c r="BQ156" s="139">
        <f t="shared" si="230"/>
        <v>0</v>
      </c>
      <c r="BR156" s="139">
        <f t="shared" si="231"/>
        <v>0</v>
      </c>
      <c r="BS156" s="141">
        <f t="shared" si="232"/>
        <v>0</v>
      </c>
      <c r="BT156" s="8"/>
      <c r="BU156" s="85">
        <f>I144</f>
        <v>10</v>
      </c>
      <c r="BV156" s="26">
        <f>BV149</f>
        <v>10</v>
      </c>
      <c r="BW156" s="84">
        <f t="shared" si="233"/>
        <v>0</v>
      </c>
      <c r="BX156" s="84">
        <f t="shared" si="234"/>
        <v>0</v>
      </c>
      <c r="BY156" s="84">
        <f t="shared" si="235"/>
        <v>0</v>
      </c>
      <c r="BZ156" s="84">
        <f t="shared" si="236"/>
        <v>0</v>
      </c>
      <c r="CA156" s="84">
        <f t="shared" si="237"/>
        <v>0</v>
      </c>
      <c r="CB156" s="84">
        <f t="shared" si="238"/>
        <v>0</v>
      </c>
      <c r="CC156" s="84">
        <f t="shared" si="239"/>
        <v>0</v>
      </c>
      <c r="CD156" s="84">
        <f t="shared" si="240"/>
        <v>0</v>
      </c>
      <c r="CE156" s="8"/>
      <c r="CF156" s="22">
        <f t="shared" si="241"/>
        <v>0</v>
      </c>
      <c r="CG156" s="23">
        <f t="shared" si="242"/>
        <v>0</v>
      </c>
      <c r="CH156" s="23">
        <f t="shared" si="243"/>
        <v>0</v>
      </c>
      <c r="CI156" s="23">
        <f t="shared" si="244"/>
        <v>0</v>
      </c>
      <c r="CJ156" s="23">
        <f t="shared" si="245"/>
        <v>0</v>
      </c>
      <c r="CK156" s="23">
        <f t="shared" si="246"/>
        <v>0</v>
      </c>
      <c r="CL156" s="23">
        <f t="shared" si="247"/>
        <v>0</v>
      </c>
      <c r="CM156" s="24">
        <f t="shared" si="248"/>
        <v>0</v>
      </c>
      <c r="CN156" s="25"/>
    </row>
    <row r="157" spans="1:92" s="5" customFormat="1" ht="39.950000000000003" customHeight="1" x14ac:dyDescent="0.35">
      <c r="A157" s="261">
        <f>ROW()</f>
        <v>157</v>
      </c>
      <c r="B157" s="200" t="s">
        <v>61</v>
      </c>
      <c r="C157" s="87"/>
      <c r="D157" s="10"/>
      <c r="E157" s="74"/>
      <c r="F157" s="21"/>
      <c r="G157" s="19"/>
      <c r="H157" s="19"/>
      <c r="I157" s="19"/>
      <c r="J157" s="19"/>
      <c r="K157" s="19"/>
      <c r="L157" s="19"/>
      <c r="M157" s="138">
        <f t="shared" si="208"/>
        <v>0</v>
      </c>
      <c r="N157" s="139">
        <f t="shared" si="208"/>
        <v>0</v>
      </c>
      <c r="O157" s="139">
        <f t="shared" si="208"/>
        <v>0</v>
      </c>
      <c r="P157" s="139">
        <f t="shared" si="208"/>
        <v>0</v>
      </c>
      <c r="Q157" s="139">
        <f t="shared" si="208"/>
        <v>0</v>
      </c>
      <c r="R157" s="139">
        <f t="shared" si="208"/>
        <v>0</v>
      </c>
      <c r="S157" s="139">
        <f t="shared" si="208"/>
        <v>0</v>
      </c>
      <c r="T157" s="141">
        <f t="shared" si="208"/>
        <v>0</v>
      </c>
      <c r="U157" s="66"/>
      <c r="V157" s="101">
        <f t="shared" si="209"/>
        <v>0</v>
      </c>
      <c r="W157" s="27"/>
      <c r="X157" s="348"/>
      <c r="Y157" s="138">
        <f t="shared" si="210"/>
        <v>0</v>
      </c>
      <c r="Z157" s="66"/>
      <c r="AA157" s="101">
        <f t="shared" si="211"/>
        <v>0</v>
      </c>
      <c r="AB157" s="27"/>
      <c r="AC157" s="348"/>
      <c r="AD157" s="138">
        <f t="shared" si="212"/>
        <v>0</v>
      </c>
      <c r="AE157" s="66"/>
      <c r="AF157" s="101">
        <f t="shared" si="213"/>
        <v>0</v>
      </c>
      <c r="AG157" s="27"/>
      <c r="AH157" s="348"/>
      <c r="AI157" s="138">
        <f t="shared" si="214"/>
        <v>0</v>
      </c>
      <c r="AJ157" s="66"/>
      <c r="AK157" s="101">
        <f t="shared" si="215"/>
        <v>0</v>
      </c>
      <c r="AL157" s="27"/>
      <c r="AM157" s="348"/>
      <c r="AN157" s="138">
        <f t="shared" si="216"/>
        <v>0</v>
      </c>
      <c r="AO157" s="66"/>
      <c r="AP157" s="101">
        <f t="shared" si="217"/>
        <v>0</v>
      </c>
      <c r="AQ157" s="27"/>
      <c r="AR157" s="348"/>
      <c r="AS157" s="138">
        <f t="shared" si="218"/>
        <v>0</v>
      </c>
      <c r="AT157" s="66"/>
      <c r="AU157" s="101">
        <f t="shared" si="219"/>
        <v>0</v>
      </c>
      <c r="AV157" s="27"/>
      <c r="AW157" s="348"/>
      <c r="AX157" s="138">
        <f t="shared" si="220"/>
        <v>0</v>
      </c>
      <c r="AY157" s="66"/>
      <c r="AZ157" s="101">
        <f t="shared" si="221"/>
        <v>0</v>
      </c>
      <c r="BA157" s="27"/>
      <c r="BB157" s="348"/>
      <c r="BC157" s="138">
        <f t="shared" si="222"/>
        <v>0</v>
      </c>
      <c r="BD157" s="66"/>
      <c r="BE157" s="101">
        <f t="shared" si="223"/>
        <v>0</v>
      </c>
      <c r="BF157" s="27"/>
      <c r="BG157" s="348"/>
      <c r="BH157" s="138">
        <f t="shared" si="224"/>
        <v>0</v>
      </c>
      <c r="BI157" s="29">
        <v>0</v>
      </c>
      <c r="BJ157" s="29">
        <v>0</v>
      </c>
      <c r="BK157" s="25"/>
      <c r="BL157" s="138">
        <f t="shared" si="225"/>
        <v>0</v>
      </c>
      <c r="BM157" s="139">
        <f t="shared" si="226"/>
        <v>0</v>
      </c>
      <c r="BN157" s="139">
        <f t="shared" si="227"/>
        <v>0</v>
      </c>
      <c r="BO157" s="139">
        <f t="shared" si="228"/>
        <v>0</v>
      </c>
      <c r="BP157" s="139">
        <f t="shared" si="229"/>
        <v>0</v>
      </c>
      <c r="BQ157" s="139">
        <f t="shared" si="230"/>
        <v>0</v>
      </c>
      <c r="BR157" s="139">
        <f t="shared" si="231"/>
        <v>0</v>
      </c>
      <c r="BS157" s="141">
        <f t="shared" si="232"/>
        <v>0</v>
      </c>
      <c r="BT157" s="8"/>
      <c r="BU157" s="85">
        <f>I144</f>
        <v>10</v>
      </c>
      <c r="BV157" s="26">
        <f>BV149</f>
        <v>10</v>
      </c>
      <c r="BW157" s="84">
        <f t="shared" si="233"/>
        <v>0</v>
      </c>
      <c r="BX157" s="84">
        <f t="shared" si="234"/>
        <v>0</v>
      </c>
      <c r="BY157" s="84">
        <f t="shared" si="235"/>
        <v>0</v>
      </c>
      <c r="BZ157" s="84">
        <f t="shared" si="236"/>
        <v>0</v>
      </c>
      <c r="CA157" s="84">
        <f t="shared" si="237"/>
        <v>0</v>
      </c>
      <c r="CB157" s="84">
        <f t="shared" si="238"/>
        <v>0</v>
      </c>
      <c r="CC157" s="84">
        <f t="shared" si="239"/>
        <v>0</v>
      </c>
      <c r="CD157" s="84">
        <f t="shared" si="240"/>
        <v>0</v>
      </c>
      <c r="CE157" s="8"/>
      <c r="CF157" s="22">
        <f t="shared" si="241"/>
        <v>0</v>
      </c>
      <c r="CG157" s="23">
        <f t="shared" si="242"/>
        <v>0</v>
      </c>
      <c r="CH157" s="23">
        <f t="shared" si="243"/>
        <v>0</v>
      </c>
      <c r="CI157" s="23">
        <f t="shared" si="244"/>
        <v>0</v>
      </c>
      <c r="CJ157" s="23">
        <f t="shared" si="245"/>
        <v>0</v>
      </c>
      <c r="CK157" s="23">
        <f t="shared" si="246"/>
        <v>0</v>
      </c>
      <c r="CL157" s="23">
        <f t="shared" si="247"/>
        <v>0</v>
      </c>
      <c r="CM157" s="24">
        <f t="shared" si="248"/>
        <v>0</v>
      </c>
      <c r="CN157" s="25"/>
    </row>
    <row r="158" spans="1:92" s="5" customFormat="1" ht="39.950000000000003" customHeight="1" x14ac:dyDescent="0.35">
      <c r="A158" s="261">
        <f>ROW()</f>
        <v>158</v>
      </c>
      <c r="B158" s="200" t="s">
        <v>61</v>
      </c>
      <c r="C158" s="87"/>
      <c r="D158" s="10"/>
      <c r="E158" s="74"/>
      <c r="F158" s="21"/>
      <c r="G158" s="19"/>
      <c r="H158" s="19"/>
      <c r="I158" s="19"/>
      <c r="J158" s="19"/>
      <c r="K158" s="19"/>
      <c r="L158" s="19"/>
      <c r="M158" s="138">
        <f t="shared" si="208"/>
        <v>0</v>
      </c>
      <c r="N158" s="139">
        <f t="shared" si="208"/>
        <v>0</v>
      </c>
      <c r="O158" s="139">
        <f t="shared" si="208"/>
        <v>0</v>
      </c>
      <c r="P158" s="139">
        <f t="shared" si="208"/>
        <v>0</v>
      </c>
      <c r="Q158" s="139">
        <f t="shared" si="208"/>
        <v>0</v>
      </c>
      <c r="R158" s="139">
        <f t="shared" si="208"/>
        <v>0</v>
      </c>
      <c r="S158" s="139">
        <f t="shared" si="208"/>
        <v>0</v>
      </c>
      <c r="T158" s="141">
        <f t="shared" si="208"/>
        <v>0</v>
      </c>
      <c r="U158" s="66"/>
      <c r="V158" s="101">
        <f t="shared" si="209"/>
        <v>0</v>
      </c>
      <c r="W158" s="27"/>
      <c r="X158" s="348"/>
      <c r="Y158" s="138">
        <f t="shared" si="210"/>
        <v>0</v>
      </c>
      <c r="Z158" s="66"/>
      <c r="AA158" s="101">
        <f t="shared" si="211"/>
        <v>0</v>
      </c>
      <c r="AB158" s="27"/>
      <c r="AC158" s="348"/>
      <c r="AD158" s="138">
        <f t="shared" si="212"/>
        <v>0</v>
      </c>
      <c r="AE158" s="66"/>
      <c r="AF158" s="101">
        <f t="shared" si="213"/>
        <v>0</v>
      </c>
      <c r="AG158" s="27"/>
      <c r="AH158" s="348"/>
      <c r="AI158" s="138">
        <f t="shared" si="214"/>
        <v>0</v>
      </c>
      <c r="AJ158" s="66"/>
      <c r="AK158" s="101">
        <f t="shared" si="215"/>
        <v>0</v>
      </c>
      <c r="AL158" s="27"/>
      <c r="AM158" s="348"/>
      <c r="AN158" s="138">
        <f t="shared" si="216"/>
        <v>0</v>
      </c>
      <c r="AO158" s="66"/>
      <c r="AP158" s="101">
        <f t="shared" si="217"/>
        <v>0</v>
      </c>
      <c r="AQ158" s="27"/>
      <c r="AR158" s="348"/>
      <c r="AS158" s="138">
        <f t="shared" si="218"/>
        <v>0</v>
      </c>
      <c r="AT158" s="66"/>
      <c r="AU158" s="101">
        <f t="shared" si="219"/>
        <v>0</v>
      </c>
      <c r="AV158" s="27"/>
      <c r="AW158" s="348"/>
      <c r="AX158" s="138">
        <f t="shared" si="220"/>
        <v>0</v>
      </c>
      <c r="AY158" s="66"/>
      <c r="AZ158" s="101">
        <f t="shared" si="221"/>
        <v>0</v>
      </c>
      <c r="BA158" s="27"/>
      <c r="BB158" s="348"/>
      <c r="BC158" s="138">
        <f t="shared" si="222"/>
        <v>0</v>
      </c>
      <c r="BD158" s="66"/>
      <c r="BE158" s="101">
        <f t="shared" si="223"/>
        <v>0</v>
      </c>
      <c r="BF158" s="27"/>
      <c r="BG158" s="348"/>
      <c r="BH158" s="138">
        <f t="shared" si="224"/>
        <v>0</v>
      </c>
      <c r="BI158" s="29">
        <v>0</v>
      </c>
      <c r="BJ158" s="29">
        <v>0</v>
      </c>
      <c r="BK158" s="25"/>
      <c r="BL158" s="138">
        <f t="shared" si="225"/>
        <v>0</v>
      </c>
      <c r="BM158" s="139">
        <f t="shared" si="226"/>
        <v>0</v>
      </c>
      <c r="BN158" s="139">
        <f t="shared" si="227"/>
        <v>0</v>
      </c>
      <c r="BO158" s="139">
        <f t="shared" si="228"/>
        <v>0</v>
      </c>
      <c r="BP158" s="139">
        <f t="shared" si="229"/>
        <v>0</v>
      </c>
      <c r="BQ158" s="139">
        <f t="shared" si="230"/>
        <v>0</v>
      </c>
      <c r="BR158" s="139">
        <f t="shared" si="231"/>
        <v>0</v>
      </c>
      <c r="BS158" s="141">
        <f t="shared" si="232"/>
        <v>0</v>
      </c>
      <c r="BT158" s="8"/>
      <c r="BU158" s="85">
        <f>I144</f>
        <v>10</v>
      </c>
      <c r="BV158" s="26">
        <f>BV149</f>
        <v>10</v>
      </c>
      <c r="BW158" s="84">
        <f t="shared" si="233"/>
        <v>0</v>
      </c>
      <c r="BX158" s="84">
        <f t="shared" si="234"/>
        <v>0</v>
      </c>
      <c r="BY158" s="84">
        <f t="shared" si="235"/>
        <v>0</v>
      </c>
      <c r="BZ158" s="84">
        <f t="shared" si="236"/>
        <v>0</v>
      </c>
      <c r="CA158" s="84">
        <f t="shared" si="237"/>
        <v>0</v>
      </c>
      <c r="CB158" s="84">
        <f t="shared" si="238"/>
        <v>0</v>
      </c>
      <c r="CC158" s="84">
        <f t="shared" si="239"/>
        <v>0</v>
      </c>
      <c r="CD158" s="84">
        <f t="shared" si="240"/>
        <v>0</v>
      </c>
      <c r="CE158" s="8"/>
      <c r="CF158" s="22">
        <f t="shared" si="241"/>
        <v>0</v>
      </c>
      <c r="CG158" s="23">
        <f t="shared" si="242"/>
        <v>0</v>
      </c>
      <c r="CH158" s="23">
        <f t="shared" si="243"/>
        <v>0</v>
      </c>
      <c r="CI158" s="23">
        <f t="shared" si="244"/>
        <v>0</v>
      </c>
      <c r="CJ158" s="23">
        <f t="shared" si="245"/>
        <v>0</v>
      </c>
      <c r="CK158" s="23">
        <f t="shared" si="246"/>
        <v>0</v>
      </c>
      <c r="CL158" s="23">
        <f t="shared" si="247"/>
        <v>0</v>
      </c>
      <c r="CM158" s="24">
        <f t="shared" si="248"/>
        <v>0</v>
      </c>
      <c r="CN158" s="25"/>
    </row>
    <row r="159" spans="1:92" s="5" customFormat="1" ht="39.950000000000003" customHeight="1" x14ac:dyDescent="0.35">
      <c r="A159" s="261">
        <f>ROW()</f>
        <v>159</v>
      </c>
      <c r="B159" s="200" t="s">
        <v>61</v>
      </c>
      <c r="C159" s="87"/>
      <c r="D159" s="10"/>
      <c r="E159" s="74"/>
      <c r="F159" s="21"/>
      <c r="G159" s="19"/>
      <c r="H159" s="19"/>
      <c r="I159" s="19"/>
      <c r="J159" s="19"/>
      <c r="K159" s="19"/>
      <c r="L159" s="19"/>
      <c r="M159" s="138">
        <f t="shared" si="208"/>
        <v>0</v>
      </c>
      <c r="N159" s="139">
        <f t="shared" si="208"/>
        <v>0</v>
      </c>
      <c r="O159" s="139">
        <f t="shared" si="208"/>
        <v>0</v>
      </c>
      <c r="P159" s="139">
        <f t="shared" si="208"/>
        <v>0</v>
      </c>
      <c r="Q159" s="139">
        <f t="shared" si="208"/>
        <v>0</v>
      </c>
      <c r="R159" s="139">
        <f t="shared" si="208"/>
        <v>0</v>
      </c>
      <c r="S159" s="139">
        <f t="shared" si="208"/>
        <v>0</v>
      </c>
      <c r="T159" s="141">
        <f t="shared" si="208"/>
        <v>0</v>
      </c>
      <c r="U159" s="66"/>
      <c r="V159" s="101">
        <f t="shared" si="209"/>
        <v>0</v>
      </c>
      <c r="W159" s="27"/>
      <c r="X159" s="348"/>
      <c r="Y159" s="138">
        <f t="shared" si="210"/>
        <v>0</v>
      </c>
      <c r="Z159" s="66"/>
      <c r="AA159" s="101">
        <f t="shared" si="211"/>
        <v>0</v>
      </c>
      <c r="AB159" s="27"/>
      <c r="AC159" s="348"/>
      <c r="AD159" s="138">
        <f t="shared" si="212"/>
        <v>0</v>
      </c>
      <c r="AE159" s="66"/>
      <c r="AF159" s="101">
        <f t="shared" si="213"/>
        <v>0</v>
      </c>
      <c r="AG159" s="27"/>
      <c r="AH159" s="348"/>
      <c r="AI159" s="138">
        <f t="shared" si="214"/>
        <v>0</v>
      </c>
      <c r="AJ159" s="66"/>
      <c r="AK159" s="101">
        <f t="shared" si="215"/>
        <v>0</v>
      </c>
      <c r="AL159" s="27"/>
      <c r="AM159" s="348"/>
      <c r="AN159" s="138">
        <f t="shared" si="216"/>
        <v>0</v>
      </c>
      <c r="AO159" s="66"/>
      <c r="AP159" s="101">
        <f t="shared" si="217"/>
        <v>0</v>
      </c>
      <c r="AQ159" s="27"/>
      <c r="AR159" s="348"/>
      <c r="AS159" s="138">
        <f t="shared" si="218"/>
        <v>0</v>
      </c>
      <c r="AT159" s="66"/>
      <c r="AU159" s="101">
        <f t="shared" si="219"/>
        <v>0</v>
      </c>
      <c r="AV159" s="27"/>
      <c r="AW159" s="348"/>
      <c r="AX159" s="138">
        <f t="shared" si="220"/>
        <v>0</v>
      </c>
      <c r="AY159" s="66"/>
      <c r="AZ159" s="101">
        <f t="shared" si="221"/>
        <v>0</v>
      </c>
      <c r="BA159" s="27"/>
      <c r="BB159" s="348"/>
      <c r="BC159" s="138">
        <f t="shared" si="222"/>
        <v>0</v>
      </c>
      <c r="BD159" s="66"/>
      <c r="BE159" s="101">
        <f t="shared" si="223"/>
        <v>0</v>
      </c>
      <c r="BF159" s="27"/>
      <c r="BG159" s="348"/>
      <c r="BH159" s="138">
        <f t="shared" si="224"/>
        <v>0</v>
      </c>
      <c r="BI159" s="29">
        <v>0</v>
      </c>
      <c r="BJ159" s="29">
        <v>0</v>
      </c>
      <c r="BK159" s="25"/>
      <c r="BL159" s="138">
        <f t="shared" si="225"/>
        <v>0</v>
      </c>
      <c r="BM159" s="139">
        <f t="shared" si="226"/>
        <v>0</v>
      </c>
      <c r="BN159" s="139">
        <f t="shared" si="227"/>
        <v>0</v>
      </c>
      <c r="BO159" s="139">
        <f t="shared" si="228"/>
        <v>0</v>
      </c>
      <c r="BP159" s="139">
        <f t="shared" si="229"/>
        <v>0</v>
      </c>
      <c r="BQ159" s="139">
        <f t="shared" si="230"/>
        <v>0</v>
      </c>
      <c r="BR159" s="139">
        <f t="shared" si="231"/>
        <v>0</v>
      </c>
      <c r="BS159" s="141">
        <f t="shared" si="232"/>
        <v>0</v>
      </c>
      <c r="BT159" s="8"/>
      <c r="BU159" s="85">
        <f>I144</f>
        <v>10</v>
      </c>
      <c r="BV159" s="26">
        <f>BV149</f>
        <v>10</v>
      </c>
      <c r="BW159" s="84">
        <f t="shared" si="233"/>
        <v>0</v>
      </c>
      <c r="BX159" s="84">
        <f t="shared" si="234"/>
        <v>0</v>
      </c>
      <c r="BY159" s="84">
        <f t="shared" si="235"/>
        <v>0</v>
      </c>
      <c r="BZ159" s="84">
        <f t="shared" si="236"/>
        <v>0</v>
      </c>
      <c r="CA159" s="84">
        <f t="shared" si="237"/>
        <v>0</v>
      </c>
      <c r="CB159" s="84">
        <f t="shared" si="238"/>
        <v>0</v>
      </c>
      <c r="CC159" s="84">
        <f t="shared" si="239"/>
        <v>0</v>
      </c>
      <c r="CD159" s="84">
        <f t="shared" si="240"/>
        <v>0</v>
      </c>
      <c r="CE159" s="8"/>
      <c r="CF159" s="22">
        <f t="shared" si="241"/>
        <v>0</v>
      </c>
      <c r="CG159" s="23">
        <f t="shared" si="242"/>
        <v>0</v>
      </c>
      <c r="CH159" s="23">
        <f t="shared" si="243"/>
        <v>0</v>
      </c>
      <c r="CI159" s="23">
        <f t="shared" si="244"/>
        <v>0</v>
      </c>
      <c r="CJ159" s="23">
        <f t="shared" si="245"/>
        <v>0</v>
      </c>
      <c r="CK159" s="23">
        <f t="shared" si="246"/>
        <v>0</v>
      </c>
      <c r="CL159" s="23">
        <f t="shared" si="247"/>
        <v>0</v>
      </c>
      <c r="CM159" s="24">
        <f t="shared" si="248"/>
        <v>0</v>
      </c>
      <c r="CN159" s="25"/>
    </row>
    <row r="160" spans="1:92" s="5" customFormat="1" ht="39.950000000000003" customHeight="1" x14ac:dyDescent="0.35">
      <c r="A160" s="261">
        <f>ROW()</f>
        <v>160</v>
      </c>
      <c r="B160" s="200" t="s">
        <v>61</v>
      </c>
      <c r="C160" s="87"/>
      <c r="D160" s="10"/>
      <c r="E160" s="74"/>
      <c r="F160" s="21"/>
      <c r="G160" s="19"/>
      <c r="H160" s="19"/>
      <c r="I160" s="19"/>
      <c r="J160" s="19"/>
      <c r="K160" s="19"/>
      <c r="L160" s="19"/>
      <c r="M160" s="138">
        <f t="shared" si="208"/>
        <v>0</v>
      </c>
      <c r="N160" s="139">
        <f t="shared" si="208"/>
        <v>0</v>
      </c>
      <c r="O160" s="139">
        <f t="shared" si="208"/>
        <v>0</v>
      </c>
      <c r="P160" s="139">
        <f t="shared" si="208"/>
        <v>0</v>
      </c>
      <c r="Q160" s="139">
        <f t="shared" si="208"/>
        <v>0</v>
      </c>
      <c r="R160" s="139">
        <f t="shared" si="208"/>
        <v>0</v>
      </c>
      <c r="S160" s="139">
        <f t="shared" si="208"/>
        <v>0</v>
      </c>
      <c r="T160" s="141">
        <f t="shared" si="208"/>
        <v>0</v>
      </c>
      <c r="U160" s="66"/>
      <c r="V160" s="101">
        <f t="shared" si="209"/>
        <v>0</v>
      </c>
      <c r="W160" s="27"/>
      <c r="X160" s="348"/>
      <c r="Y160" s="138">
        <f t="shared" si="210"/>
        <v>0</v>
      </c>
      <c r="Z160" s="66"/>
      <c r="AA160" s="101">
        <f t="shared" si="211"/>
        <v>0</v>
      </c>
      <c r="AB160" s="27"/>
      <c r="AC160" s="348"/>
      <c r="AD160" s="138">
        <f t="shared" si="212"/>
        <v>0</v>
      </c>
      <c r="AE160" s="66"/>
      <c r="AF160" s="101">
        <f t="shared" si="213"/>
        <v>0</v>
      </c>
      <c r="AG160" s="27"/>
      <c r="AH160" s="348"/>
      <c r="AI160" s="138">
        <f t="shared" si="214"/>
        <v>0</v>
      </c>
      <c r="AJ160" s="66"/>
      <c r="AK160" s="101">
        <f t="shared" si="215"/>
        <v>0</v>
      </c>
      <c r="AL160" s="27"/>
      <c r="AM160" s="348"/>
      <c r="AN160" s="138">
        <f t="shared" si="216"/>
        <v>0</v>
      </c>
      <c r="AO160" s="66"/>
      <c r="AP160" s="101">
        <f t="shared" si="217"/>
        <v>0</v>
      </c>
      <c r="AQ160" s="27"/>
      <c r="AR160" s="348"/>
      <c r="AS160" s="138">
        <f t="shared" si="218"/>
        <v>0</v>
      </c>
      <c r="AT160" s="66"/>
      <c r="AU160" s="101">
        <f t="shared" si="219"/>
        <v>0</v>
      </c>
      <c r="AV160" s="27"/>
      <c r="AW160" s="348"/>
      <c r="AX160" s="138">
        <f t="shared" si="220"/>
        <v>0</v>
      </c>
      <c r="AY160" s="66"/>
      <c r="AZ160" s="101">
        <f t="shared" si="221"/>
        <v>0</v>
      </c>
      <c r="BA160" s="27"/>
      <c r="BB160" s="348"/>
      <c r="BC160" s="138">
        <f t="shared" si="222"/>
        <v>0</v>
      </c>
      <c r="BD160" s="66"/>
      <c r="BE160" s="101">
        <f t="shared" si="223"/>
        <v>0</v>
      </c>
      <c r="BF160" s="27"/>
      <c r="BG160" s="348"/>
      <c r="BH160" s="138">
        <f t="shared" si="224"/>
        <v>0</v>
      </c>
      <c r="BI160" s="29">
        <v>0</v>
      </c>
      <c r="BJ160" s="29">
        <v>0</v>
      </c>
      <c r="BK160" s="25"/>
      <c r="BL160" s="138">
        <f t="shared" si="225"/>
        <v>0</v>
      </c>
      <c r="BM160" s="139">
        <f t="shared" si="226"/>
        <v>0</v>
      </c>
      <c r="BN160" s="139">
        <f t="shared" si="227"/>
        <v>0</v>
      </c>
      <c r="BO160" s="139">
        <f t="shared" si="228"/>
        <v>0</v>
      </c>
      <c r="BP160" s="139">
        <f t="shared" si="229"/>
        <v>0</v>
      </c>
      <c r="BQ160" s="139">
        <f t="shared" si="230"/>
        <v>0</v>
      </c>
      <c r="BR160" s="139">
        <f t="shared" si="231"/>
        <v>0</v>
      </c>
      <c r="BS160" s="141">
        <f t="shared" si="232"/>
        <v>0</v>
      </c>
      <c r="BT160" s="8"/>
      <c r="BU160" s="85">
        <f>I144</f>
        <v>10</v>
      </c>
      <c r="BV160" s="26">
        <f>BV149</f>
        <v>10</v>
      </c>
      <c r="BW160" s="84">
        <f t="shared" si="233"/>
        <v>0</v>
      </c>
      <c r="BX160" s="84">
        <f t="shared" si="234"/>
        <v>0</v>
      </c>
      <c r="BY160" s="84">
        <f t="shared" si="235"/>
        <v>0</v>
      </c>
      <c r="BZ160" s="84">
        <f t="shared" si="236"/>
        <v>0</v>
      </c>
      <c r="CA160" s="84">
        <f t="shared" si="237"/>
        <v>0</v>
      </c>
      <c r="CB160" s="84">
        <f t="shared" si="238"/>
        <v>0</v>
      </c>
      <c r="CC160" s="84">
        <f t="shared" si="239"/>
        <v>0</v>
      </c>
      <c r="CD160" s="84">
        <f t="shared" si="240"/>
        <v>0</v>
      </c>
      <c r="CE160" s="8"/>
      <c r="CF160" s="22">
        <f t="shared" si="241"/>
        <v>0</v>
      </c>
      <c r="CG160" s="23">
        <f t="shared" si="242"/>
        <v>0</v>
      </c>
      <c r="CH160" s="23">
        <f t="shared" si="243"/>
        <v>0</v>
      </c>
      <c r="CI160" s="23">
        <f t="shared" si="244"/>
        <v>0</v>
      </c>
      <c r="CJ160" s="23">
        <f t="shared" si="245"/>
        <v>0</v>
      </c>
      <c r="CK160" s="23">
        <f t="shared" si="246"/>
        <v>0</v>
      </c>
      <c r="CL160" s="23">
        <f t="shared" si="247"/>
        <v>0</v>
      </c>
      <c r="CM160" s="24">
        <f t="shared" si="248"/>
        <v>0</v>
      </c>
      <c r="CN160" s="25"/>
    </row>
    <row r="161" spans="1:92" s="5" customFormat="1" ht="39.950000000000003" customHeight="1" x14ac:dyDescent="0.35">
      <c r="A161" s="261">
        <f>ROW()</f>
        <v>161</v>
      </c>
      <c r="B161" s="75"/>
      <c r="C161" s="78"/>
      <c r="D161" s="10"/>
      <c r="E161" s="74"/>
      <c r="F161" s="21"/>
      <c r="G161" s="19"/>
      <c r="H161" s="19"/>
      <c r="I161" s="19"/>
      <c r="J161" s="19"/>
      <c r="K161" s="19"/>
      <c r="L161" s="19"/>
      <c r="M161" s="89"/>
      <c r="N161" s="89"/>
      <c r="O161" s="89"/>
      <c r="P161" s="89"/>
      <c r="Q161" s="89"/>
      <c r="R161" s="89"/>
      <c r="S161" s="89"/>
      <c r="T161" s="89"/>
      <c r="U161" s="89"/>
      <c r="V161" s="89"/>
      <c r="W161" s="89"/>
      <c r="X161" s="89"/>
      <c r="Y161" s="89"/>
      <c r="Z161" s="89"/>
      <c r="AA161" s="89"/>
      <c r="AB161" s="89"/>
      <c r="AC161" s="89"/>
      <c r="AD161" s="89"/>
      <c r="AE161" s="89"/>
      <c r="AF161" s="89"/>
      <c r="AG161" s="89"/>
      <c r="AH161" s="89"/>
      <c r="AI161" s="89"/>
      <c r="AJ161" s="89"/>
      <c r="AK161" s="89"/>
      <c r="AL161" s="89"/>
      <c r="AM161" s="89"/>
      <c r="AN161" s="89"/>
      <c r="AO161" s="89"/>
      <c r="AP161" s="89"/>
      <c r="AQ161" s="89"/>
      <c r="AR161" s="89"/>
      <c r="AS161" s="89"/>
      <c r="AT161" s="89"/>
      <c r="AU161" s="89"/>
      <c r="AV161" s="89"/>
      <c r="AW161" s="89"/>
      <c r="AX161" s="89"/>
      <c r="AY161" s="89"/>
      <c r="AZ161" s="89"/>
      <c r="BA161" s="89"/>
      <c r="BB161" s="89"/>
      <c r="BC161" s="89"/>
      <c r="BD161" s="89"/>
      <c r="BE161" s="89"/>
      <c r="BF161" s="89"/>
      <c r="BG161" s="89"/>
      <c r="BH161" s="89"/>
      <c r="BI161" s="133"/>
      <c r="BJ161" s="133"/>
      <c r="BK161" s="133"/>
      <c r="BL161" s="133"/>
      <c r="BM161" s="133"/>
      <c r="BN161" s="133"/>
      <c r="BO161" s="133"/>
      <c r="BP161" s="133"/>
      <c r="BQ161" s="133"/>
      <c r="BR161" s="133"/>
      <c r="BS161" s="133"/>
      <c r="BT161" s="133"/>
      <c r="BU161" s="133"/>
      <c r="BV161" s="133"/>
      <c r="BW161" s="133"/>
      <c r="BX161" s="133"/>
      <c r="BY161" s="133"/>
      <c r="BZ161" s="133"/>
      <c r="CA161" s="133"/>
      <c r="CB161" s="133"/>
      <c r="CC161" s="133"/>
      <c r="CD161" s="133"/>
      <c r="CE161" s="133"/>
      <c r="CF161" s="133"/>
      <c r="CG161" s="133"/>
      <c r="CH161" s="133"/>
      <c r="CI161" s="133"/>
      <c r="CJ161" s="133"/>
      <c r="CK161" s="133"/>
      <c r="CL161" s="133"/>
      <c r="CM161" s="133"/>
      <c r="CN161" s="133"/>
    </row>
    <row r="162" spans="1:92" s="5" customFormat="1" ht="39.950000000000003" customHeight="1" x14ac:dyDescent="0.35">
      <c r="A162" s="261">
        <f>ROW()</f>
        <v>162</v>
      </c>
      <c r="B162" s="200" t="s">
        <v>61</v>
      </c>
      <c r="C162" s="79" t="s">
        <v>97</v>
      </c>
      <c r="E162" s="74"/>
      <c r="F162" s="19"/>
      <c r="G162" s="19"/>
      <c r="H162" s="19"/>
      <c r="I162" s="19"/>
      <c r="J162" s="19"/>
      <c r="K162" s="19"/>
      <c r="L162" s="19"/>
      <c r="M162" s="89"/>
      <c r="N162" s="89"/>
      <c r="O162" s="89"/>
      <c r="P162" s="89"/>
      <c r="Q162" s="89"/>
      <c r="R162" s="89"/>
      <c r="S162" s="89"/>
      <c r="T162" s="89"/>
      <c r="U162" s="89"/>
      <c r="V162" s="89"/>
      <c r="W162" s="89"/>
      <c r="X162" s="89"/>
      <c r="Y162" s="89"/>
      <c r="Z162" s="89"/>
      <c r="AA162" s="89"/>
      <c r="AB162" s="89"/>
      <c r="AC162" s="89"/>
      <c r="AD162" s="89"/>
      <c r="AE162" s="89"/>
      <c r="AF162" s="89"/>
      <c r="AG162" s="89"/>
      <c r="AH162" s="89"/>
      <c r="AI162" s="89"/>
      <c r="AJ162" s="89"/>
      <c r="AK162" s="89"/>
      <c r="AL162" s="89"/>
      <c r="AM162" s="89"/>
      <c r="AN162" s="89"/>
      <c r="AO162" s="89"/>
      <c r="AP162" s="89"/>
      <c r="AQ162" s="89"/>
      <c r="AR162" s="89"/>
      <c r="AS162" s="89"/>
      <c r="AT162" s="89"/>
      <c r="AU162" s="89"/>
      <c r="AV162" s="89"/>
      <c r="AW162" s="89"/>
      <c r="AX162" s="89"/>
      <c r="AY162" s="89"/>
      <c r="AZ162" s="89"/>
      <c r="BA162" s="89"/>
      <c r="BB162" s="89"/>
      <c r="BC162" s="89"/>
      <c r="BD162" s="89"/>
      <c r="BE162" s="89"/>
      <c r="BF162" s="89"/>
      <c r="BG162" s="89"/>
      <c r="BH162" s="89"/>
      <c r="BI162" s="133"/>
      <c r="BJ162" s="133"/>
      <c r="BK162" s="133"/>
      <c r="BL162" s="133"/>
      <c r="BM162" s="133"/>
      <c r="BN162" s="133"/>
      <c r="BO162" s="133"/>
      <c r="BP162" s="133"/>
      <c r="BQ162" s="133"/>
      <c r="BR162" s="133"/>
      <c r="BS162" s="133"/>
      <c r="BT162" s="133"/>
      <c r="BU162" s="133"/>
      <c r="BV162" s="133"/>
      <c r="BW162" s="133"/>
      <c r="BX162" s="133"/>
      <c r="BY162" s="133"/>
      <c r="BZ162" s="133"/>
      <c r="CA162" s="133"/>
      <c r="CB162" s="133"/>
      <c r="CC162" s="133"/>
      <c r="CD162" s="133"/>
      <c r="CE162" s="133"/>
      <c r="CF162" s="133"/>
      <c r="CG162" s="133"/>
      <c r="CH162" s="133"/>
      <c r="CI162" s="133"/>
      <c r="CJ162" s="133"/>
      <c r="CK162" s="133"/>
      <c r="CL162" s="133"/>
      <c r="CM162" s="133"/>
      <c r="CN162" s="133"/>
    </row>
    <row r="163" spans="1:92" s="5" customFormat="1" ht="39.950000000000003" customHeight="1" thickBot="1" x14ac:dyDescent="0.4">
      <c r="A163" s="261">
        <f>ROW()</f>
        <v>163</v>
      </c>
      <c r="B163" s="80"/>
      <c r="C163" s="206" t="s">
        <v>96</v>
      </c>
      <c r="D163" s="80"/>
      <c r="E163" s="81"/>
      <c r="F163" s="82"/>
      <c r="G163" s="82"/>
      <c r="H163" s="82"/>
      <c r="I163" s="82"/>
      <c r="J163" s="82"/>
      <c r="K163" s="82"/>
      <c r="L163" s="82"/>
      <c r="M163" s="136"/>
      <c r="N163" s="136"/>
      <c r="O163" s="136"/>
      <c r="P163" s="136"/>
      <c r="Q163" s="136"/>
      <c r="R163" s="136"/>
      <c r="S163" s="136"/>
      <c r="T163" s="136"/>
      <c r="U163" s="136"/>
      <c r="V163" s="136"/>
      <c r="W163" s="136"/>
      <c r="X163" s="136"/>
      <c r="Y163" s="136"/>
      <c r="Z163" s="136"/>
      <c r="AA163" s="136"/>
      <c r="AB163" s="136"/>
      <c r="AC163" s="136"/>
      <c r="AD163" s="136"/>
      <c r="AE163" s="136"/>
      <c r="AF163" s="136"/>
      <c r="AG163" s="136"/>
      <c r="AH163" s="136"/>
      <c r="AI163" s="136"/>
      <c r="AJ163" s="136"/>
      <c r="AK163" s="136"/>
      <c r="AL163" s="136"/>
      <c r="AM163" s="136"/>
      <c r="AN163" s="136"/>
      <c r="AO163" s="136"/>
      <c r="AP163" s="136"/>
      <c r="AQ163" s="136"/>
      <c r="AR163" s="136"/>
      <c r="AS163" s="136"/>
      <c r="AT163" s="136"/>
      <c r="AU163" s="136"/>
      <c r="AV163" s="136"/>
      <c r="AW163" s="136"/>
      <c r="AX163" s="136"/>
      <c r="AY163" s="136"/>
      <c r="AZ163" s="136"/>
      <c r="BA163" s="136"/>
      <c r="BB163" s="136"/>
      <c r="BC163" s="136"/>
      <c r="BD163" s="136"/>
      <c r="BE163" s="136"/>
      <c r="BF163" s="136"/>
      <c r="BG163" s="136"/>
      <c r="BH163" s="136"/>
      <c r="BI163" s="171"/>
      <c r="BJ163" s="171"/>
      <c r="BK163" s="171"/>
      <c r="BL163" s="171"/>
      <c r="BM163" s="171"/>
      <c r="BN163" s="171"/>
      <c r="BO163" s="171"/>
      <c r="BP163" s="171"/>
      <c r="BQ163" s="171"/>
      <c r="BR163" s="171"/>
      <c r="BS163" s="171"/>
      <c r="BT163" s="171"/>
      <c r="BU163" s="171"/>
      <c r="BV163" s="171"/>
      <c r="BW163" s="171"/>
      <c r="BX163" s="171"/>
      <c r="BY163" s="171"/>
      <c r="BZ163" s="171"/>
      <c r="CA163" s="171"/>
      <c r="CB163" s="171"/>
      <c r="CC163" s="171"/>
      <c r="CD163" s="171"/>
      <c r="CE163" s="171"/>
      <c r="CF163" s="171"/>
      <c r="CG163" s="171"/>
      <c r="CH163" s="171"/>
      <c r="CI163" s="171"/>
      <c r="CJ163" s="171"/>
      <c r="CK163" s="171"/>
      <c r="CL163" s="171"/>
      <c r="CM163" s="171"/>
      <c r="CN163" s="171"/>
    </row>
    <row r="164" spans="1:92" s="5" customFormat="1" ht="39.950000000000003" customHeight="1" x14ac:dyDescent="0.35">
      <c r="A164" s="261">
        <f>ROW()</f>
        <v>164</v>
      </c>
      <c r="B164" s="172"/>
      <c r="C164" s="172"/>
      <c r="D164" s="172"/>
      <c r="E164" s="173"/>
      <c r="F164" s="174"/>
      <c r="G164" s="174"/>
      <c r="H164" s="174"/>
      <c r="I164" s="174"/>
      <c r="J164" s="174"/>
      <c r="K164" s="174"/>
      <c r="L164" s="174"/>
      <c r="M164" s="175"/>
      <c r="N164" s="175"/>
      <c r="O164" s="175"/>
      <c r="P164" s="175"/>
      <c r="Q164" s="175"/>
      <c r="R164" s="175"/>
      <c r="S164" s="175"/>
      <c r="T164" s="175"/>
      <c r="U164" s="175"/>
      <c r="V164" s="175"/>
      <c r="W164" s="175"/>
      <c r="X164" s="175"/>
      <c r="Y164" s="175"/>
      <c r="Z164" s="175"/>
      <c r="AA164" s="175"/>
      <c r="AB164" s="175"/>
      <c r="AC164" s="175"/>
      <c r="AD164" s="175"/>
      <c r="AE164" s="175"/>
      <c r="AF164" s="175"/>
      <c r="AG164" s="175"/>
      <c r="AH164" s="175"/>
      <c r="AI164" s="175"/>
      <c r="AJ164" s="175"/>
      <c r="AK164" s="175"/>
      <c r="AL164" s="175"/>
      <c r="AM164" s="175"/>
      <c r="AN164" s="175"/>
      <c r="AO164" s="175"/>
      <c r="AP164" s="175"/>
      <c r="AQ164" s="175"/>
      <c r="AR164" s="175"/>
      <c r="AS164" s="175"/>
      <c r="AT164" s="175"/>
      <c r="AU164" s="175"/>
      <c r="AV164" s="175"/>
      <c r="AW164" s="175"/>
      <c r="AX164" s="175"/>
      <c r="AY164" s="175"/>
      <c r="AZ164" s="175"/>
      <c r="BA164" s="175"/>
      <c r="BB164" s="175"/>
      <c r="BC164" s="175"/>
      <c r="BD164" s="175"/>
      <c r="BE164" s="175"/>
      <c r="BF164" s="175"/>
      <c r="BG164" s="175"/>
      <c r="BH164" s="175"/>
      <c r="BI164" s="175"/>
      <c r="BJ164" s="175"/>
      <c r="BK164" s="133"/>
      <c r="BL164" s="133"/>
      <c r="BM164" s="133"/>
      <c r="BN164" s="133"/>
      <c r="BO164" s="133"/>
      <c r="BP164" s="133"/>
      <c r="BQ164" s="133"/>
      <c r="BR164" s="133"/>
      <c r="BS164" s="133"/>
      <c r="BT164" s="133"/>
      <c r="BU164" s="133"/>
      <c r="BV164" s="133"/>
      <c r="BW164" s="133"/>
      <c r="BX164" s="133"/>
      <c r="BY164" s="133"/>
      <c r="BZ164" s="133"/>
      <c r="CA164" s="133"/>
      <c r="CB164" s="133"/>
      <c r="CC164" s="133"/>
      <c r="CD164" s="133"/>
      <c r="CE164" s="133"/>
      <c r="CF164" s="133"/>
      <c r="CG164" s="133"/>
      <c r="CH164" s="133"/>
      <c r="CI164" s="133"/>
      <c r="CJ164" s="133"/>
      <c r="CK164" s="133"/>
      <c r="CL164" s="133"/>
      <c r="CM164" s="133"/>
      <c r="CN164" s="133"/>
    </row>
    <row r="165" spans="1:92" s="5" customFormat="1" ht="39.950000000000003" customHeight="1" x14ac:dyDescent="0.35">
      <c r="A165" s="261">
        <f>ROW()</f>
        <v>165</v>
      </c>
      <c r="B165" s="172"/>
      <c r="C165" s="172"/>
      <c r="D165" s="172"/>
      <c r="E165" s="173"/>
      <c r="F165" s="174"/>
      <c r="G165" s="174"/>
      <c r="H165" s="174"/>
      <c r="I165" s="174"/>
      <c r="J165" s="174"/>
      <c r="K165" s="174"/>
      <c r="L165" s="174"/>
      <c r="M165" s="175"/>
      <c r="N165" s="175"/>
      <c r="O165" s="175"/>
      <c r="P165" s="175"/>
      <c r="Q165" s="175"/>
      <c r="R165" s="175"/>
      <c r="S165" s="175"/>
      <c r="T165" s="175"/>
      <c r="U165" s="175"/>
      <c r="V165" s="175"/>
      <c r="W165" s="175"/>
      <c r="X165" s="175"/>
      <c r="Y165" s="175"/>
      <c r="Z165" s="175"/>
      <c r="AA165" s="175"/>
      <c r="AB165" s="175"/>
      <c r="AC165" s="175"/>
      <c r="AD165" s="175"/>
      <c r="AE165" s="175"/>
      <c r="AF165" s="175"/>
      <c r="AG165" s="175"/>
      <c r="AH165" s="175"/>
      <c r="AI165" s="175"/>
      <c r="AJ165" s="175"/>
      <c r="AK165" s="175"/>
      <c r="AL165" s="175"/>
      <c r="AM165" s="175"/>
      <c r="AN165" s="175"/>
      <c r="AO165" s="175"/>
      <c r="AP165" s="175"/>
      <c r="AQ165" s="175"/>
      <c r="AR165" s="175"/>
      <c r="AS165" s="175"/>
      <c r="AT165" s="175"/>
      <c r="AU165" s="175"/>
      <c r="AV165" s="175"/>
      <c r="AW165" s="175"/>
      <c r="AX165" s="175"/>
      <c r="AY165" s="175"/>
      <c r="AZ165" s="175"/>
      <c r="BA165" s="175"/>
      <c r="BB165" s="175"/>
      <c r="BC165" s="175"/>
      <c r="BD165" s="175"/>
      <c r="BE165" s="175"/>
      <c r="BF165" s="175"/>
      <c r="BG165" s="175"/>
      <c r="BH165" s="175"/>
      <c r="BI165" s="175"/>
      <c r="BJ165" s="175"/>
      <c r="BK165" s="133"/>
      <c r="BL165" s="133"/>
      <c r="BM165" s="133"/>
      <c r="BN165" s="133"/>
      <c r="BO165" s="133"/>
      <c r="BP165" s="133"/>
      <c r="BQ165" s="133"/>
      <c r="BR165" s="133"/>
      <c r="BS165" s="133"/>
      <c r="BT165" s="133"/>
      <c r="BU165" s="133"/>
      <c r="BV165" s="133"/>
      <c r="BW165" s="133"/>
      <c r="BX165" s="133"/>
      <c r="BY165" s="133"/>
      <c r="BZ165" s="133"/>
      <c r="CA165" s="133"/>
      <c r="CB165" s="133"/>
      <c r="CC165" s="133"/>
      <c r="CD165" s="133"/>
      <c r="CE165" s="133"/>
      <c r="CF165" s="133"/>
      <c r="CG165" s="133"/>
      <c r="CH165" s="133"/>
      <c r="CI165" s="133"/>
      <c r="CJ165" s="133"/>
      <c r="CK165" s="133"/>
      <c r="CL165" s="133"/>
      <c r="CM165" s="133"/>
      <c r="CN165" s="133"/>
    </row>
    <row r="166" spans="1:92" s="5" customFormat="1" ht="39.950000000000003" customHeight="1" x14ac:dyDescent="0.35">
      <c r="A166" s="261">
        <f>ROW()</f>
        <v>166</v>
      </c>
      <c r="B166" s="172"/>
      <c r="C166" s="715" t="s">
        <v>121</v>
      </c>
      <c r="D166" s="715"/>
      <c r="E166" s="715"/>
      <c r="F166" s="715"/>
      <c r="G166" s="715"/>
      <c r="H166" s="715"/>
      <c r="I166" s="715"/>
      <c r="J166" s="715"/>
      <c r="K166" s="174"/>
      <c r="L166" s="174"/>
      <c r="M166" s="175"/>
      <c r="N166" s="175"/>
      <c r="O166" s="175"/>
      <c r="P166" s="175"/>
      <c r="Q166" s="175"/>
      <c r="R166" s="175"/>
      <c r="S166" s="175"/>
      <c r="T166" s="175"/>
      <c r="U166" s="175"/>
      <c r="V166" s="175"/>
      <c r="W166" s="175"/>
      <c r="X166" s="175"/>
      <c r="Y166" s="175"/>
      <c r="Z166" s="175"/>
      <c r="AA166" s="175"/>
      <c r="AB166" s="175"/>
      <c r="AC166" s="175"/>
      <c r="AD166" s="175"/>
      <c r="AE166" s="175"/>
      <c r="AF166" s="175"/>
      <c r="AG166" s="175"/>
      <c r="AH166" s="175"/>
      <c r="AI166" s="175"/>
      <c r="AJ166" s="175"/>
      <c r="AK166" s="175"/>
      <c r="AL166" s="175"/>
      <c r="AM166" s="175"/>
      <c r="AN166" s="175"/>
      <c r="AO166" s="175"/>
      <c r="AP166" s="175"/>
      <c r="AQ166" s="175"/>
      <c r="AR166" s="175"/>
      <c r="AS166" s="175"/>
      <c r="AT166" s="175"/>
      <c r="AU166" s="175"/>
      <c r="AV166" s="175"/>
      <c r="AW166" s="175"/>
      <c r="AX166" s="175"/>
      <c r="AY166" s="175"/>
      <c r="AZ166" s="175"/>
      <c r="BA166" s="175"/>
      <c r="BB166" s="175"/>
      <c r="BC166" s="175"/>
      <c r="BD166" s="175"/>
      <c r="BE166" s="175"/>
      <c r="BF166" s="175"/>
      <c r="BG166" s="175"/>
      <c r="BH166" s="175"/>
      <c r="BI166" s="175"/>
      <c r="BJ166" s="175"/>
      <c r="BK166" s="25"/>
      <c r="BL166" s="677" t="s">
        <v>122</v>
      </c>
      <c r="BM166" s="678"/>
      <c r="BN166" s="678"/>
      <c r="BO166" s="678"/>
      <c r="BP166" s="678"/>
      <c r="BQ166" s="678"/>
      <c r="BR166" s="678"/>
      <c r="BS166" s="679"/>
      <c r="BT166" s="133"/>
      <c r="BU166" s="133"/>
      <c r="BV166" s="133"/>
      <c r="BW166" s="716" t="str">
        <f>BL166</f>
        <v>HIERARCHISATION GÉNÉRALE</v>
      </c>
      <c r="BX166" s="685"/>
      <c r="BY166" s="685"/>
      <c r="BZ166" s="685"/>
      <c r="CA166" s="685"/>
      <c r="CB166" s="685"/>
      <c r="CC166" s="685"/>
      <c r="CD166" s="686"/>
      <c r="CE166" s="89"/>
      <c r="CF166" s="696" t="str">
        <f>BL166</f>
        <v>HIERARCHISATION GÉNÉRALE</v>
      </c>
      <c r="CG166" s="697"/>
      <c r="CH166" s="697"/>
      <c r="CI166" s="697"/>
      <c r="CJ166" s="697"/>
      <c r="CK166" s="697"/>
      <c r="CL166" s="697"/>
      <c r="CM166" s="698"/>
      <c r="CN166" s="25"/>
    </row>
    <row r="167" spans="1:92" s="5" customFormat="1" ht="39.950000000000003" customHeight="1" x14ac:dyDescent="0.35">
      <c r="A167" s="261">
        <f>ROW()</f>
        <v>167</v>
      </c>
      <c r="B167" s="172"/>
      <c r="C167" s="172"/>
      <c r="D167" s="172"/>
      <c r="E167" s="173"/>
      <c r="F167" s="174"/>
      <c r="G167" s="174"/>
      <c r="H167" s="174"/>
      <c r="I167" s="174"/>
      <c r="J167" s="174"/>
      <c r="K167" s="174"/>
      <c r="L167" s="174"/>
      <c r="M167" s="175"/>
      <c r="N167" s="175"/>
      <c r="O167" s="175"/>
      <c r="P167" s="175"/>
      <c r="Q167" s="175"/>
      <c r="R167" s="175"/>
      <c r="S167" s="175"/>
      <c r="T167" s="175"/>
      <c r="U167" s="175"/>
      <c r="V167" s="175"/>
      <c r="W167" s="175"/>
      <c r="X167" s="175"/>
      <c r="Y167" s="175"/>
      <c r="Z167" s="175"/>
      <c r="AA167" s="175"/>
      <c r="AB167" s="175"/>
      <c r="AC167" s="175"/>
      <c r="AD167" s="175"/>
      <c r="AE167" s="175"/>
      <c r="AF167" s="175"/>
      <c r="AG167" s="175"/>
      <c r="AH167" s="175"/>
      <c r="AI167" s="175"/>
      <c r="AJ167" s="175"/>
      <c r="AK167" s="175"/>
      <c r="AL167" s="175"/>
      <c r="AM167" s="175"/>
      <c r="AN167" s="175"/>
      <c r="AO167" s="175"/>
      <c r="AP167" s="175"/>
      <c r="AQ167" s="175"/>
      <c r="AR167" s="175"/>
      <c r="AS167" s="175"/>
      <c r="AT167" s="175"/>
      <c r="AU167" s="175"/>
      <c r="AV167" s="175"/>
      <c r="AW167" s="175"/>
      <c r="AX167" s="175"/>
      <c r="AY167" s="175"/>
      <c r="AZ167" s="175"/>
      <c r="BA167" s="175"/>
      <c r="BB167" s="175"/>
      <c r="BC167" s="175"/>
      <c r="BD167" s="175"/>
      <c r="BE167" s="175"/>
      <c r="BF167" s="175"/>
      <c r="BG167" s="175"/>
      <c r="BH167" s="175"/>
      <c r="BI167" s="175"/>
      <c r="BJ167" s="175"/>
      <c r="BK167" s="25"/>
      <c r="BL167" s="717"/>
      <c r="BM167" s="718"/>
      <c r="BN167" s="718"/>
      <c r="BO167" s="718"/>
      <c r="BP167" s="718"/>
      <c r="BQ167" s="718"/>
      <c r="BR167" s="718"/>
      <c r="BS167" s="719"/>
      <c r="BT167" s="133"/>
      <c r="BU167" s="133"/>
      <c r="BV167" s="133"/>
      <c r="BW167" s="159" t="s">
        <v>57</v>
      </c>
      <c r="BX167" s="160"/>
      <c r="BY167" s="160"/>
      <c r="BZ167" s="160"/>
      <c r="CA167" s="160"/>
      <c r="CB167" s="160"/>
      <c r="CC167" s="160"/>
      <c r="CD167" s="161"/>
      <c r="CE167" s="89"/>
      <c r="CF167" s="165" t="s">
        <v>101</v>
      </c>
      <c r="CG167" s="166"/>
      <c r="CH167" s="166"/>
      <c r="CI167" s="166"/>
      <c r="CJ167" s="166"/>
      <c r="CK167" s="166"/>
      <c r="CL167" s="166"/>
      <c r="CM167" s="167"/>
      <c r="CN167" s="25"/>
    </row>
    <row r="168" spans="1:92" s="5" customFormat="1" ht="39.950000000000003" customHeight="1" x14ac:dyDescent="0.35">
      <c r="A168" s="261">
        <f>ROW()</f>
        <v>168</v>
      </c>
      <c r="B168" s="172"/>
      <c r="C168" s="172"/>
      <c r="D168" s="172"/>
      <c r="E168" s="173"/>
      <c r="F168" s="174"/>
      <c r="G168" s="174"/>
      <c r="H168" s="174"/>
      <c r="I168" s="174"/>
      <c r="J168" s="174"/>
      <c r="K168" s="174"/>
      <c r="L168" s="174"/>
      <c r="M168" s="175"/>
      <c r="N168" s="175"/>
      <c r="O168" s="175"/>
      <c r="P168" s="175"/>
      <c r="Q168" s="175"/>
      <c r="R168" s="175"/>
      <c r="S168" s="175"/>
      <c r="T168" s="175"/>
      <c r="U168" s="175"/>
      <c r="V168" s="175"/>
      <c r="W168" s="175"/>
      <c r="X168" s="175"/>
      <c r="Y168" s="175"/>
      <c r="Z168" s="175"/>
      <c r="AA168" s="175"/>
      <c r="AB168" s="175"/>
      <c r="AC168" s="175"/>
      <c r="AD168" s="175"/>
      <c r="AE168" s="175"/>
      <c r="AF168" s="175"/>
      <c r="AG168" s="175"/>
      <c r="AH168" s="175"/>
      <c r="AI168" s="175"/>
      <c r="AJ168" s="175"/>
      <c r="AK168" s="175"/>
      <c r="AL168" s="175"/>
      <c r="AM168" s="175"/>
      <c r="AN168" s="175"/>
      <c r="AO168" s="175"/>
      <c r="AP168" s="175"/>
      <c r="AQ168" s="175"/>
      <c r="AR168" s="175"/>
      <c r="AS168" s="175"/>
      <c r="AT168" s="175"/>
      <c r="AU168" s="175"/>
      <c r="AV168" s="175"/>
      <c r="AW168" s="175"/>
      <c r="AX168" s="175"/>
      <c r="AY168" s="175"/>
      <c r="AZ168" s="175"/>
      <c r="BA168" s="175"/>
      <c r="BB168" s="175"/>
      <c r="BC168" s="175"/>
      <c r="BD168" s="175"/>
      <c r="BE168" s="175"/>
      <c r="BF168" s="175"/>
      <c r="BG168" s="175"/>
      <c r="BH168" s="175"/>
      <c r="BI168" s="175"/>
      <c r="BJ168" s="175"/>
      <c r="BK168" s="25"/>
      <c r="BL168" s="663" t="str">
        <f t="shared" ref="BL168:BS168" si="249">BL34</f>
        <v>Soumissionnaire A</v>
      </c>
      <c r="BM168" s="665" t="str">
        <f t="shared" si="249"/>
        <v>Soumissionnaire  B</v>
      </c>
      <c r="BN168" s="667" t="str">
        <f t="shared" si="249"/>
        <v>Soumissionnaire  C</v>
      </c>
      <c r="BO168" s="669" t="str">
        <f t="shared" si="249"/>
        <v>Soumissionnaire  D</v>
      </c>
      <c r="BP168" s="671" t="str">
        <f t="shared" si="249"/>
        <v>Soumissionnaire  E</v>
      </c>
      <c r="BQ168" s="687" t="str">
        <f t="shared" si="249"/>
        <v>Soumissionnaire  F</v>
      </c>
      <c r="BR168" s="689" t="str">
        <f t="shared" si="249"/>
        <v>Soumissionnaire G</v>
      </c>
      <c r="BS168" s="691" t="str">
        <f t="shared" si="249"/>
        <v>Soumissionnaire  H</v>
      </c>
      <c r="BT168" s="133"/>
      <c r="BU168" s="133"/>
      <c r="BV168" s="133"/>
      <c r="BW168" s="663" t="str">
        <f t="shared" ref="BW168:CD168" si="250">BW34</f>
        <v>Soumissionnaire A</v>
      </c>
      <c r="BX168" s="665" t="str">
        <f t="shared" si="250"/>
        <v>Soumissionnaire  B</v>
      </c>
      <c r="BY168" s="667" t="str">
        <f t="shared" si="250"/>
        <v>Soumissionnaire  C</v>
      </c>
      <c r="BZ168" s="669" t="str">
        <f t="shared" si="250"/>
        <v>Soumissionnaire  D</v>
      </c>
      <c r="CA168" s="671" t="str">
        <f t="shared" si="250"/>
        <v>Soumissionnaire  E</v>
      </c>
      <c r="CB168" s="687" t="str">
        <f t="shared" si="250"/>
        <v>Soumissionnaire  F</v>
      </c>
      <c r="CC168" s="689" t="str">
        <f t="shared" si="250"/>
        <v>Soumissionnaire G</v>
      </c>
      <c r="CD168" s="691" t="str">
        <f t="shared" si="250"/>
        <v>Soumissionnaire  H</v>
      </c>
      <c r="CE168" s="89"/>
      <c r="CF168" s="663" t="str">
        <f t="shared" ref="CF168:CL168" si="251">CF34</f>
        <v>Soumissionnaire A</v>
      </c>
      <c r="CG168" s="665" t="str">
        <f t="shared" si="251"/>
        <v>Soumissionnaire  B</v>
      </c>
      <c r="CH168" s="667" t="str">
        <f t="shared" si="251"/>
        <v>Soumissionnaire  C</v>
      </c>
      <c r="CI168" s="669" t="str">
        <f t="shared" si="251"/>
        <v>Soumissionnaire  D</v>
      </c>
      <c r="CJ168" s="671" t="str">
        <f t="shared" si="251"/>
        <v>Soumissionnaire  E</v>
      </c>
      <c r="CK168" s="687" t="str">
        <f t="shared" si="251"/>
        <v>Soumissionnaire  F</v>
      </c>
      <c r="CL168" s="689" t="str">
        <f t="shared" si="251"/>
        <v>Soumissionnaire G</v>
      </c>
      <c r="CM168" s="691" t="str">
        <f>CM34</f>
        <v>Soumissionnaire  H</v>
      </c>
      <c r="CN168" s="25"/>
    </row>
    <row r="169" spans="1:92" s="5" customFormat="1" ht="39.950000000000003" customHeight="1" x14ac:dyDescent="0.35">
      <c r="A169" s="261">
        <f>ROW()</f>
        <v>169</v>
      </c>
      <c r="B169" s="172"/>
      <c r="C169" s="172"/>
      <c r="D169" s="172"/>
      <c r="E169" s="173"/>
      <c r="F169" s="174"/>
      <c r="G169" s="174"/>
      <c r="H169" s="174"/>
      <c r="I169" s="174"/>
      <c r="J169" s="174"/>
      <c r="K169" s="174"/>
      <c r="L169" s="174"/>
      <c r="M169" s="175"/>
      <c r="N169" s="175"/>
      <c r="O169" s="175"/>
      <c r="P169" s="175"/>
      <c r="Q169" s="175"/>
      <c r="R169" s="175"/>
      <c r="S169" s="175"/>
      <c r="T169" s="175"/>
      <c r="U169" s="175"/>
      <c r="V169" s="175"/>
      <c r="W169" s="175"/>
      <c r="X169" s="175"/>
      <c r="Y169" s="175"/>
      <c r="Z169" s="175"/>
      <c r="AA169" s="175"/>
      <c r="AB169" s="175"/>
      <c r="AC169" s="175"/>
      <c r="AD169" s="175"/>
      <c r="AE169" s="175"/>
      <c r="AF169" s="175"/>
      <c r="AG169" s="175"/>
      <c r="AH169" s="175"/>
      <c r="AI169" s="175"/>
      <c r="AJ169" s="175"/>
      <c r="AK169" s="175"/>
      <c r="AL169" s="175"/>
      <c r="AM169" s="175"/>
      <c r="AN169" s="175"/>
      <c r="AO169" s="175"/>
      <c r="AP169" s="175"/>
      <c r="AQ169" s="175"/>
      <c r="AR169" s="175"/>
      <c r="AS169" s="175"/>
      <c r="AT169" s="175"/>
      <c r="AU169" s="175"/>
      <c r="AV169" s="175"/>
      <c r="AW169" s="175"/>
      <c r="AX169" s="175"/>
      <c r="AY169" s="175"/>
      <c r="AZ169" s="175"/>
      <c r="BA169" s="175"/>
      <c r="BB169" s="175"/>
      <c r="BC169" s="175"/>
      <c r="BD169" s="175"/>
      <c r="BE169" s="175"/>
      <c r="BF169" s="175"/>
      <c r="BG169" s="175"/>
      <c r="BH169" s="175"/>
      <c r="BI169" s="175"/>
      <c r="BJ169" s="175"/>
      <c r="BK169" s="25"/>
      <c r="BL169" s="664"/>
      <c r="BM169" s="666"/>
      <c r="BN169" s="668"/>
      <c r="BO169" s="670"/>
      <c r="BP169" s="672"/>
      <c r="BQ169" s="688"/>
      <c r="BR169" s="690"/>
      <c r="BS169" s="692"/>
      <c r="BT169" s="133"/>
      <c r="BU169" s="133"/>
      <c r="BV169" s="133"/>
      <c r="BW169" s="664"/>
      <c r="BX169" s="666"/>
      <c r="BY169" s="668"/>
      <c r="BZ169" s="670"/>
      <c r="CA169" s="672"/>
      <c r="CB169" s="688"/>
      <c r="CC169" s="690"/>
      <c r="CD169" s="692"/>
      <c r="CE169" s="89"/>
      <c r="CF169" s="664"/>
      <c r="CG169" s="666"/>
      <c r="CH169" s="668"/>
      <c r="CI169" s="670"/>
      <c r="CJ169" s="672"/>
      <c r="CK169" s="688"/>
      <c r="CL169" s="690"/>
      <c r="CM169" s="692"/>
      <c r="CN169" s="25"/>
    </row>
    <row r="170" spans="1:92" s="5" customFormat="1" ht="39.950000000000003" customHeight="1" x14ac:dyDescent="0.35">
      <c r="A170" s="261">
        <f>ROW()</f>
        <v>170</v>
      </c>
      <c r="B170" s="172"/>
      <c r="C170" s="172"/>
      <c r="D170" s="172"/>
      <c r="E170" s="173"/>
      <c r="F170" s="174"/>
      <c r="G170" s="174"/>
      <c r="H170" s="174"/>
      <c r="I170" s="174"/>
      <c r="J170" s="174"/>
      <c r="K170" s="174"/>
      <c r="L170" s="174"/>
      <c r="M170" s="175"/>
      <c r="N170" s="175"/>
      <c r="O170" s="175"/>
      <c r="P170" s="175"/>
      <c r="Q170" s="175"/>
      <c r="R170" s="175"/>
      <c r="S170" s="175"/>
      <c r="T170" s="175"/>
      <c r="U170" s="175"/>
      <c r="V170" s="175"/>
      <c r="W170" s="175"/>
      <c r="X170" s="175"/>
      <c r="Y170" s="175"/>
      <c r="Z170" s="175"/>
      <c r="AA170" s="175"/>
      <c r="AB170" s="175"/>
      <c r="AC170" s="175"/>
      <c r="AD170" s="175"/>
      <c r="AE170" s="175"/>
      <c r="AF170" s="175"/>
      <c r="AG170" s="175"/>
      <c r="AH170" s="175"/>
      <c r="AI170" s="175"/>
      <c r="AJ170" s="175"/>
      <c r="AK170" s="175"/>
      <c r="AL170" s="175"/>
      <c r="AM170" s="175"/>
      <c r="AN170" s="175"/>
      <c r="AO170" s="175"/>
      <c r="AP170" s="175"/>
      <c r="AQ170" s="175"/>
      <c r="AR170" s="175"/>
      <c r="AS170" s="175"/>
      <c r="AT170" s="175"/>
      <c r="AU170" s="175"/>
      <c r="AV170" s="175"/>
      <c r="AW170" s="175"/>
      <c r="AX170" s="175"/>
      <c r="AY170" s="175"/>
      <c r="AZ170" s="175"/>
      <c r="BA170" s="175"/>
      <c r="BB170" s="175"/>
      <c r="BC170" s="175"/>
      <c r="BD170" s="175"/>
      <c r="BE170" s="175"/>
      <c r="BF170" s="175"/>
      <c r="BG170" s="175"/>
      <c r="BH170" s="175"/>
      <c r="BI170" s="175"/>
      <c r="BJ170" s="175"/>
      <c r="BK170" s="25"/>
      <c r="BL170" s="138">
        <f>IF(BW170=0,0,RANK(BW170,BW170:CD170))</f>
        <v>3</v>
      </c>
      <c r="BM170" s="139">
        <f>IF(BX170=0,0,RANK(BX170,BW170:CD170))</f>
        <v>1</v>
      </c>
      <c r="BN170" s="139">
        <f>IF(BY170=0,0,RANK(BY170,BW170:CD170))</f>
        <v>2</v>
      </c>
      <c r="BO170" s="139">
        <f>IF(BZ170=0,0,RANK(BZ170,BW170:CD170))</f>
        <v>0</v>
      </c>
      <c r="BP170" s="139">
        <f>IF(CA170=0,0,RANK(CA170,BW170:CD170))</f>
        <v>0</v>
      </c>
      <c r="BQ170" s="139">
        <f>IF(CB170=0,0,RANK(CB170,BW170:CD170))</f>
        <v>0</v>
      </c>
      <c r="BR170" s="139">
        <f>IF(CC170=0,0,RANK(CC170,BW170:CD170))</f>
        <v>0</v>
      </c>
      <c r="BS170" s="141">
        <f>IF(CD170=0,0,RANK(CD170,BW170:CD170))</f>
        <v>0</v>
      </c>
      <c r="BT170" s="8"/>
      <c r="BU170" s="133"/>
      <c r="BV170" s="133"/>
      <c r="BW170" s="162">
        <f>SUM(BW36:BW45,BW59:BW68,BW82:BW91,BW105:BW114,BW128:BW137,BW151:BW160)</f>
        <v>16.666666666666671</v>
      </c>
      <c r="BX170" s="163">
        <f t="shared" ref="BX170:CD170" si="252">SUM(BX36:BX45,BX59:BX68,BX82:BX91,BX105:BX114,BX128:BX137,BX151:BX160)</f>
        <v>27.145000000000003</v>
      </c>
      <c r="BY170" s="163">
        <f t="shared" si="252"/>
        <v>27</v>
      </c>
      <c r="BZ170" s="163">
        <f t="shared" si="252"/>
        <v>0</v>
      </c>
      <c r="CA170" s="163">
        <f t="shared" si="252"/>
        <v>0</v>
      </c>
      <c r="CB170" s="163">
        <f t="shared" si="252"/>
        <v>0</v>
      </c>
      <c r="CC170" s="163">
        <f t="shared" si="252"/>
        <v>0</v>
      </c>
      <c r="CD170" s="164">
        <f t="shared" si="252"/>
        <v>0</v>
      </c>
      <c r="CE170" s="8"/>
      <c r="CF170" s="168">
        <f t="shared" ref="CF170:CM170" si="253">SUM(CF36:CF45,CF59:CF68,CF82:CF91,CF105:CF114,CF128:CF137,CF151:CF160)</f>
        <v>16.666666666666668</v>
      </c>
      <c r="CG170" s="168">
        <f t="shared" si="253"/>
        <v>27.145000000000003</v>
      </c>
      <c r="CH170" s="168">
        <f t="shared" si="253"/>
        <v>27</v>
      </c>
      <c r="CI170" s="168">
        <f t="shared" si="253"/>
        <v>0</v>
      </c>
      <c r="CJ170" s="168">
        <f t="shared" si="253"/>
        <v>0</v>
      </c>
      <c r="CK170" s="168">
        <f t="shared" si="253"/>
        <v>0</v>
      </c>
      <c r="CL170" s="168">
        <f t="shared" si="253"/>
        <v>0</v>
      </c>
      <c r="CM170" s="169">
        <f t="shared" si="253"/>
        <v>0</v>
      </c>
      <c r="CN170" s="25"/>
    </row>
    <row r="171" spans="1:92" s="5" customFormat="1" ht="39.950000000000003" customHeight="1" thickBot="1" x14ac:dyDescent="0.4">
      <c r="A171" s="261">
        <f>ROW()</f>
        <v>171</v>
      </c>
      <c r="B171" s="176"/>
      <c r="C171" s="176"/>
      <c r="D171" s="176"/>
      <c r="E171" s="177"/>
      <c r="F171" s="178"/>
      <c r="G171" s="178"/>
      <c r="H171" s="178"/>
      <c r="I171" s="178"/>
      <c r="J171" s="178"/>
      <c r="K171" s="178"/>
      <c r="L171" s="178"/>
      <c r="M171" s="179"/>
      <c r="N171" s="179"/>
      <c r="O171" s="179"/>
      <c r="P171" s="179"/>
      <c r="Q171" s="179"/>
      <c r="R171" s="179"/>
      <c r="S171" s="179"/>
      <c r="T171" s="179"/>
      <c r="U171" s="179"/>
      <c r="V171" s="179"/>
      <c r="W171" s="179"/>
      <c r="X171" s="179"/>
      <c r="Y171" s="179"/>
      <c r="Z171" s="179"/>
      <c r="AA171" s="179"/>
      <c r="AB171" s="179"/>
      <c r="AC171" s="179"/>
      <c r="AD171" s="179"/>
      <c r="AE171" s="179"/>
      <c r="AF171" s="179"/>
      <c r="AG171" s="179"/>
      <c r="AH171" s="179"/>
      <c r="AI171" s="179"/>
      <c r="AJ171" s="179"/>
      <c r="AK171" s="179"/>
      <c r="AL171" s="179"/>
      <c r="AM171" s="179"/>
      <c r="AN171" s="179"/>
      <c r="AO171" s="179"/>
      <c r="AP171" s="179"/>
      <c r="AQ171" s="179"/>
      <c r="AR171" s="179"/>
      <c r="AS171" s="179"/>
      <c r="AT171" s="179"/>
      <c r="AU171" s="179"/>
      <c r="AV171" s="179"/>
      <c r="AW171" s="179"/>
      <c r="AX171" s="179"/>
      <c r="AY171" s="179"/>
      <c r="AZ171" s="179"/>
      <c r="BA171" s="179"/>
      <c r="BB171" s="179"/>
      <c r="BC171" s="179"/>
      <c r="BD171" s="179"/>
      <c r="BE171" s="179"/>
      <c r="BF171" s="179"/>
      <c r="BG171" s="179"/>
      <c r="BH171" s="179"/>
      <c r="BI171" s="179"/>
      <c r="BJ171" s="179"/>
      <c r="BK171" s="171"/>
      <c r="BL171" s="171"/>
      <c r="BM171" s="171"/>
      <c r="BN171" s="171"/>
      <c r="BO171" s="171"/>
      <c r="BP171" s="171"/>
      <c r="BQ171" s="171"/>
      <c r="BR171" s="171"/>
      <c r="BS171" s="171"/>
      <c r="BT171" s="171"/>
      <c r="BU171" s="171"/>
      <c r="BV171" s="171"/>
      <c r="BW171" s="171"/>
      <c r="BX171" s="171"/>
      <c r="BY171" s="171"/>
      <c r="BZ171" s="171"/>
      <c r="CA171" s="171"/>
      <c r="CB171" s="171"/>
      <c r="CC171" s="171"/>
      <c r="CD171" s="171"/>
      <c r="CE171" s="171"/>
      <c r="CF171" s="171"/>
      <c r="CG171" s="171"/>
      <c r="CH171" s="171"/>
      <c r="CI171" s="171"/>
      <c r="CJ171" s="171"/>
      <c r="CK171" s="171"/>
      <c r="CL171" s="171"/>
      <c r="CM171" s="171"/>
      <c r="CN171" s="171"/>
    </row>
    <row r="172" spans="1:92" ht="20.100000000000001" customHeight="1" thickBot="1" x14ac:dyDescent="0.3"/>
    <row r="173" spans="1:92" ht="20.100000000000001" customHeight="1" x14ac:dyDescent="0.25">
      <c r="B173" s="215"/>
      <c r="C173" s="216"/>
      <c r="D173" s="216"/>
      <c r="E173" s="216"/>
      <c r="F173" s="216"/>
      <c r="G173" s="216"/>
      <c r="H173" s="216"/>
      <c r="I173" s="216"/>
      <c r="J173" s="216"/>
      <c r="K173" s="216"/>
      <c r="L173" s="219"/>
      <c r="M173" s="7"/>
    </row>
    <row r="174" spans="1:92" ht="20.100000000000001" customHeight="1" x14ac:dyDescent="0.5">
      <c r="B174" s="217" t="s">
        <v>133</v>
      </c>
      <c r="C174" s="88"/>
      <c r="D174" s="88"/>
      <c r="E174" s="74"/>
      <c r="F174" s="92"/>
      <c r="G174" s="92"/>
      <c r="H174" s="93" t="s">
        <v>129</v>
      </c>
      <c r="I174" s="67">
        <v>10</v>
      </c>
      <c r="J174" s="89"/>
      <c r="K174" s="92"/>
      <c r="L174" s="220"/>
      <c r="M174" s="7"/>
    </row>
    <row r="175" spans="1:92" ht="20.100000000000001" customHeight="1" x14ac:dyDescent="0.5">
      <c r="B175" s="218"/>
      <c r="C175" s="89"/>
      <c r="D175" s="89"/>
      <c r="E175" s="74"/>
      <c r="F175" s="92"/>
      <c r="G175" s="92"/>
      <c r="H175" s="68"/>
      <c r="I175" s="94"/>
      <c r="J175" s="89"/>
      <c r="K175" s="92"/>
      <c r="L175" s="220"/>
      <c r="M175" s="7"/>
    </row>
    <row r="176" spans="1:92" ht="20.100000000000001" customHeight="1" x14ac:dyDescent="0.35">
      <c r="B176" s="218"/>
      <c r="C176" s="30"/>
      <c r="D176" s="720" t="s">
        <v>65</v>
      </c>
      <c r="E176" s="720" t="s">
        <v>60</v>
      </c>
      <c r="F176" s="720" t="s">
        <v>64</v>
      </c>
      <c r="G176" s="720" t="s">
        <v>7</v>
      </c>
      <c r="H176" s="720" t="s">
        <v>8</v>
      </c>
      <c r="I176" s="720" t="s">
        <v>38</v>
      </c>
      <c r="J176" s="720" t="s">
        <v>9</v>
      </c>
      <c r="K176" s="19"/>
      <c r="L176" s="220"/>
      <c r="M176" s="7"/>
    </row>
    <row r="177" spans="1:92" ht="20.100000000000001" customHeight="1" x14ac:dyDescent="0.25">
      <c r="B177" s="218"/>
      <c r="C177" s="10"/>
      <c r="D177" s="700"/>
      <c r="E177" s="700"/>
      <c r="F177" s="700"/>
      <c r="G177" s="700"/>
      <c r="H177" s="700"/>
      <c r="I177" s="700"/>
      <c r="J177" s="700"/>
      <c r="K177" s="10"/>
      <c r="L177" s="220"/>
      <c r="M177" s="7"/>
    </row>
    <row r="178" spans="1:92" ht="20.100000000000001" customHeight="1" x14ac:dyDescent="0.25">
      <c r="B178" s="218"/>
      <c r="C178" s="77" t="s">
        <v>67</v>
      </c>
      <c r="D178" s="69">
        <f>IF(E178=0,0,IF(E178&gt;=I174,0,IF(E178&gt;=I174,0,E178+I178)))</f>
        <v>10</v>
      </c>
      <c r="E178" s="69">
        <f>IF(F178=0,0,IF(F178&gt;=I174,0,IF(F178&gt;=I174,0,F178+I178)))</f>
        <v>8.3333333333333339</v>
      </c>
      <c r="F178" s="69">
        <f>IF(G178&gt;=I174,0,IF(G178&gt;=I174,0,G178+I178))</f>
        <v>6.666666666666667</v>
      </c>
      <c r="G178" s="69">
        <f>(I174/6)+H178</f>
        <v>5</v>
      </c>
      <c r="H178" s="69">
        <f>(I174/6)+I178</f>
        <v>3.3333333333333335</v>
      </c>
      <c r="I178" s="69">
        <f>I174/6</f>
        <v>1.6666666666666667</v>
      </c>
      <c r="J178" s="69" t="s">
        <v>6</v>
      </c>
      <c r="K178" s="20" t="s">
        <v>87</v>
      </c>
      <c r="L178" s="220"/>
      <c r="M178" s="7"/>
    </row>
    <row r="179" spans="1:92" ht="20.100000000000001" customHeight="1" x14ac:dyDescent="0.25">
      <c r="B179" s="218"/>
      <c r="C179" s="226"/>
      <c r="D179" s="226"/>
      <c r="E179" s="226"/>
      <c r="F179" s="226"/>
      <c r="G179" s="226"/>
      <c r="H179" s="226"/>
      <c r="I179" s="226"/>
      <c r="J179" s="226"/>
      <c r="K179" s="20"/>
      <c r="L179" s="220"/>
      <c r="M179" s="7"/>
    </row>
    <row r="180" spans="1:92" ht="20.100000000000001" customHeight="1" x14ac:dyDescent="0.25">
      <c r="B180" s="218"/>
      <c r="C180" s="225"/>
      <c r="D180" s="9"/>
      <c r="E180" s="227" t="s">
        <v>65</v>
      </c>
      <c r="F180" s="70" t="s">
        <v>183</v>
      </c>
      <c r="G180" s="10"/>
      <c r="H180" s="10"/>
      <c r="I180" s="10"/>
      <c r="J180" s="10"/>
      <c r="K180" s="10"/>
      <c r="L180" s="220"/>
      <c r="M180" s="7"/>
    </row>
    <row r="181" spans="1:92" ht="20.100000000000001" customHeight="1" x14ac:dyDescent="0.25">
      <c r="B181" s="218"/>
      <c r="C181" s="10"/>
      <c r="D181" s="9"/>
      <c r="E181" s="227" t="s">
        <v>60</v>
      </c>
      <c r="F181" s="70" t="s">
        <v>184</v>
      </c>
      <c r="G181" s="10"/>
      <c r="H181" s="10"/>
      <c r="I181" s="10"/>
      <c r="J181" s="10"/>
      <c r="K181" s="10"/>
      <c r="L181" s="220"/>
      <c r="M181" s="7"/>
    </row>
    <row r="182" spans="1:92" ht="20.100000000000001" customHeight="1" x14ac:dyDescent="0.25">
      <c r="B182" s="228"/>
      <c r="C182" s="9"/>
      <c r="D182" s="9"/>
      <c r="E182" s="227" t="s">
        <v>64</v>
      </c>
      <c r="F182" s="70" t="s">
        <v>185</v>
      </c>
      <c r="G182" s="9"/>
      <c r="H182" s="9"/>
      <c r="I182" s="9"/>
      <c r="J182" s="9"/>
      <c r="K182" s="9"/>
      <c r="L182" s="229"/>
    </row>
    <row r="183" spans="1:92" ht="20.100000000000001" customHeight="1" x14ac:dyDescent="0.25">
      <c r="B183" s="218"/>
      <c r="C183" s="10"/>
      <c r="D183" s="10"/>
      <c r="E183" s="227" t="s">
        <v>7</v>
      </c>
      <c r="F183" s="70" t="s">
        <v>186</v>
      </c>
      <c r="G183" s="9"/>
      <c r="H183" s="10"/>
      <c r="I183" s="10"/>
      <c r="J183" s="9"/>
      <c r="K183" s="10"/>
      <c r="L183" s="220"/>
    </row>
    <row r="184" spans="1:92" ht="20.100000000000001" customHeight="1" x14ac:dyDescent="0.25">
      <c r="B184" s="218"/>
      <c r="C184" s="10"/>
      <c r="D184" s="10"/>
      <c r="E184" s="227" t="s">
        <v>8</v>
      </c>
      <c r="F184" s="70" t="s">
        <v>187</v>
      </c>
      <c r="G184" s="9"/>
      <c r="H184" s="9"/>
      <c r="I184" s="9"/>
      <c r="J184" s="9"/>
      <c r="K184" s="10"/>
      <c r="L184" s="220"/>
    </row>
    <row r="185" spans="1:92" ht="20.100000000000001" customHeight="1" x14ac:dyDescent="0.25">
      <c r="B185" s="228"/>
      <c r="C185" s="9"/>
      <c r="D185" s="9"/>
      <c r="E185" s="227" t="s">
        <v>38</v>
      </c>
      <c r="F185" s="70" t="s">
        <v>188</v>
      </c>
      <c r="G185" s="9"/>
      <c r="H185" s="9"/>
      <c r="I185" s="9"/>
      <c r="J185" s="9"/>
      <c r="K185" s="9"/>
      <c r="L185" s="229"/>
    </row>
    <row r="186" spans="1:92" s="6" customFormat="1" ht="20.100000000000001" customHeight="1" thickBot="1" x14ac:dyDescent="0.3">
      <c r="A186" s="4"/>
      <c r="B186" s="223"/>
      <c r="C186" s="221"/>
      <c r="D186" s="221"/>
      <c r="E186" s="221"/>
      <c r="F186" s="221"/>
      <c r="G186" s="221"/>
      <c r="H186" s="221"/>
      <c r="I186" s="221"/>
      <c r="J186" s="224"/>
      <c r="K186" s="221"/>
      <c r="L186" s="222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/>
      <c r="BY186" s="4"/>
      <c r="BZ186" s="4"/>
      <c r="CA186" s="4"/>
      <c r="CB186" s="4"/>
      <c r="CC186" s="4"/>
      <c r="CD186" s="4"/>
      <c r="CE186" s="4"/>
      <c r="CF186" s="4"/>
      <c r="CG186" s="4"/>
      <c r="CH186" s="4"/>
      <c r="CI186" s="4"/>
      <c r="CJ186" s="4"/>
      <c r="CK186" s="4"/>
      <c r="CL186" s="4"/>
      <c r="CM186" s="4"/>
      <c r="CN186" s="4"/>
    </row>
    <row r="187" spans="1:92" s="6" customFormat="1" ht="20.100000000000001" customHeight="1" x14ac:dyDescent="0.25">
      <c r="A187" s="4"/>
      <c r="B187" s="7"/>
      <c r="C187" s="7"/>
      <c r="D187" s="7"/>
      <c r="E187" s="7"/>
      <c r="F187" s="7"/>
      <c r="G187" s="7"/>
      <c r="H187" s="7"/>
      <c r="I187" s="7"/>
      <c r="J187" s="4"/>
      <c r="K187" s="7"/>
      <c r="L187" s="7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  <c r="BZ187" s="4"/>
      <c r="CA187" s="4"/>
      <c r="CB187" s="4"/>
      <c r="CC187" s="4"/>
      <c r="CD187" s="4"/>
      <c r="CE187" s="4"/>
      <c r="CF187" s="4"/>
      <c r="CG187" s="4"/>
      <c r="CH187" s="4"/>
      <c r="CI187" s="4"/>
      <c r="CJ187" s="4"/>
      <c r="CK187" s="4"/>
      <c r="CL187" s="4"/>
      <c r="CM187" s="4"/>
      <c r="CN187" s="4"/>
    </row>
    <row r="190" spans="1:92" s="6" customFormat="1" ht="20.100000000000001" customHeight="1" x14ac:dyDescent="0.25">
      <c r="A190" s="4"/>
      <c r="B190" s="7"/>
      <c r="C190" s="7"/>
      <c r="D190" s="7"/>
      <c r="E190" s="4"/>
      <c r="F190" s="4"/>
      <c r="G190" s="4"/>
      <c r="H190" s="4"/>
      <c r="I190" s="4"/>
      <c r="J190" s="4"/>
      <c r="K190" s="4"/>
      <c r="L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  <c r="BT190" s="4"/>
      <c r="BU190" s="4"/>
      <c r="BV190" s="4"/>
      <c r="BW190" s="4"/>
      <c r="BX190" s="4"/>
      <c r="BY190" s="4"/>
      <c r="BZ190" s="4"/>
      <c r="CA190" s="4"/>
      <c r="CB190" s="4"/>
      <c r="CC190" s="4"/>
      <c r="CD190" s="4"/>
      <c r="CE190" s="4"/>
      <c r="CF190" s="4"/>
      <c r="CG190" s="4"/>
      <c r="CH190" s="4"/>
      <c r="CI190" s="4"/>
      <c r="CJ190" s="4"/>
      <c r="CK190" s="4"/>
      <c r="CL190" s="4"/>
      <c r="CM190" s="4"/>
      <c r="CN190" s="4"/>
    </row>
    <row r="196" spans="1:92" s="6" customFormat="1" ht="20.100000000000001" customHeight="1" x14ac:dyDescent="0.25">
      <c r="A196" s="4"/>
      <c r="B196" s="7"/>
      <c r="C196" s="87"/>
      <c r="D196" s="7"/>
      <c r="E196" s="7"/>
      <c r="F196" s="7"/>
      <c r="G196" s="7"/>
      <c r="H196" s="7"/>
      <c r="I196" s="7"/>
      <c r="J196" s="7"/>
      <c r="K196" s="7"/>
      <c r="L196" s="7"/>
      <c r="BI196" s="4"/>
      <c r="BJ196" s="4"/>
      <c r="BK196" s="4"/>
      <c r="BL196" s="4"/>
      <c r="BM196" s="4"/>
      <c r="BN196" s="4"/>
      <c r="BO196" s="4"/>
      <c r="BP196" s="4"/>
      <c r="BQ196" s="4"/>
      <c r="BR196" s="4"/>
      <c r="BS196" s="4"/>
      <c r="BT196" s="4"/>
      <c r="BU196" s="4"/>
      <c r="BV196" s="4"/>
      <c r="BW196" s="4"/>
      <c r="BX196" s="4"/>
      <c r="BY196" s="4"/>
      <c r="BZ196" s="4"/>
      <c r="CA196" s="4"/>
      <c r="CB196" s="4"/>
      <c r="CC196" s="4"/>
      <c r="CD196" s="4"/>
      <c r="CE196" s="4"/>
      <c r="CF196" s="4"/>
      <c r="CG196" s="4"/>
      <c r="CH196" s="4"/>
      <c r="CI196" s="4"/>
      <c r="CJ196" s="4"/>
      <c r="CK196" s="4"/>
      <c r="CL196" s="4"/>
      <c r="CM196" s="4"/>
      <c r="CN196" s="4"/>
    </row>
    <row r="197" spans="1:92" s="6" customFormat="1" ht="20.100000000000001" customHeight="1" x14ac:dyDescent="0.25">
      <c r="A197" s="4"/>
      <c r="B197" s="7"/>
      <c r="C197" s="87"/>
      <c r="D197" s="7"/>
      <c r="E197" s="7"/>
      <c r="F197" s="7"/>
      <c r="G197" s="7"/>
      <c r="H197" s="7"/>
      <c r="I197" s="7"/>
      <c r="J197" s="7"/>
      <c r="K197" s="7"/>
      <c r="L197" s="7"/>
      <c r="BI197" s="4"/>
      <c r="BJ197" s="4"/>
      <c r="BK197" s="4"/>
      <c r="BL197" s="4"/>
      <c r="BM197" s="4"/>
      <c r="BN197" s="4"/>
      <c r="BO197" s="4"/>
      <c r="BP197" s="4"/>
      <c r="BQ197" s="4"/>
      <c r="BR197" s="4"/>
      <c r="BS197" s="4"/>
      <c r="BT197" s="4"/>
      <c r="BU197" s="4"/>
      <c r="BV197" s="4"/>
      <c r="BW197" s="4"/>
      <c r="BX197" s="4"/>
      <c r="BY197" s="4"/>
      <c r="BZ197" s="4"/>
      <c r="CA197" s="4"/>
      <c r="CB197" s="4"/>
      <c r="CC197" s="4"/>
      <c r="CD197" s="4"/>
      <c r="CE197" s="4"/>
      <c r="CF197" s="4"/>
      <c r="CG197" s="4"/>
      <c r="CH197" s="4"/>
      <c r="CI197" s="4"/>
      <c r="CJ197" s="4"/>
      <c r="CK197" s="4"/>
      <c r="CL197" s="4"/>
      <c r="CM197" s="4"/>
      <c r="CN197" s="4"/>
    </row>
    <row r="198" spans="1:92" s="6" customFormat="1" ht="20.100000000000001" customHeight="1" x14ac:dyDescent="0.25">
      <c r="A198" s="4"/>
      <c r="B198" s="7"/>
      <c r="C198" s="87"/>
      <c r="D198" s="7"/>
      <c r="E198" s="7"/>
      <c r="F198" s="7"/>
      <c r="G198" s="7"/>
      <c r="H198" s="7"/>
      <c r="I198" s="7"/>
      <c r="J198" s="7"/>
      <c r="K198" s="7"/>
      <c r="L198" s="7"/>
      <c r="BI198" s="4"/>
      <c r="BJ198" s="4"/>
      <c r="BK198" s="4"/>
      <c r="BL198" s="4"/>
      <c r="BM198" s="4"/>
      <c r="BN198" s="4"/>
      <c r="BO198" s="4"/>
      <c r="BP198" s="4"/>
      <c r="BQ198" s="4"/>
      <c r="BR198" s="4"/>
      <c r="BS198" s="4"/>
      <c r="BT198" s="4"/>
      <c r="BU198" s="4"/>
      <c r="BV198" s="4"/>
      <c r="BW198" s="4"/>
      <c r="BX198" s="4"/>
      <c r="BY198" s="4"/>
      <c r="BZ198" s="4"/>
      <c r="CA198" s="4"/>
      <c r="CB198" s="4"/>
      <c r="CC198" s="4"/>
      <c r="CD198" s="4"/>
      <c r="CE198" s="4"/>
      <c r="CF198" s="4"/>
      <c r="CG198" s="4"/>
      <c r="CH198" s="4"/>
      <c r="CI198" s="4"/>
      <c r="CJ198" s="4"/>
      <c r="CK198" s="4"/>
      <c r="CL198" s="4"/>
      <c r="CM198" s="4"/>
      <c r="CN198" s="4"/>
    </row>
    <row r="199" spans="1:92" s="6" customFormat="1" ht="20.100000000000001" customHeight="1" x14ac:dyDescent="0.25">
      <c r="A199" s="4"/>
      <c r="B199" s="7"/>
      <c r="C199" s="87"/>
      <c r="D199" s="7"/>
      <c r="E199" s="7"/>
      <c r="F199" s="7"/>
      <c r="G199" s="7"/>
      <c r="H199" s="7"/>
      <c r="I199" s="7"/>
      <c r="J199" s="7"/>
      <c r="K199" s="7"/>
      <c r="L199" s="7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  <c r="BZ199" s="4"/>
      <c r="CA199" s="4"/>
      <c r="CB199" s="4"/>
      <c r="CC199" s="4"/>
      <c r="CD199" s="4"/>
      <c r="CE199" s="4"/>
      <c r="CF199" s="4"/>
      <c r="CG199" s="4"/>
      <c r="CH199" s="4"/>
      <c r="CI199" s="4"/>
      <c r="CJ199" s="4"/>
      <c r="CK199" s="4"/>
      <c r="CL199" s="4"/>
      <c r="CM199" s="4"/>
      <c r="CN199" s="4"/>
    </row>
    <row r="200" spans="1:92" s="6" customFormat="1" ht="20.100000000000001" customHeight="1" x14ac:dyDescent="0.25">
      <c r="A200" s="4"/>
      <c r="B200" s="7"/>
      <c r="C200" s="87"/>
      <c r="D200" s="7"/>
      <c r="E200" s="7"/>
      <c r="F200" s="7"/>
      <c r="G200" s="7"/>
      <c r="H200" s="7"/>
      <c r="I200" s="7"/>
      <c r="J200" s="7"/>
      <c r="K200" s="7"/>
      <c r="L200" s="7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  <c r="BT200" s="4"/>
      <c r="BU200" s="4"/>
      <c r="BV200" s="4"/>
      <c r="BW200" s="4"/>
      <c r="BX200" s="4"/>
      <c r="BY200" s="4"/>
      <c r="BZ200" s="4"/>
      <c r="CA200" s="4"/>
      <c r="CB200" s="4"/>
      <c r="CC200" s="4"/>
      <c r="CD200" s="4"/>
      <c r="CE200" s="4"/>
      <c r="CF200" s="4"/>
      <c r="CG200" s="4"/>
      <c r="CH200" s="4"/>
      <c r="CI200" s="4"/>
      <c r="CJ200" s="4"/>
      <c r="CK200" s="4"/>
      <c r="CL200" s="4"/>
      <c r="CM200" s="4"/>
      <c r="CN200" s="4"/>
    </row>
    <row r="201" spans="1:92" s="6" customFormat="1" ht="20.100000000000001" customHeight="1" x14ac:dyDescent="0.25">
      <c r="A201" s="4"/>
      <c r="B201" s="7"/>
      <c r="C201" s="87"/>
      <c r="D201" s="7"/>
      <c r="E201" s="7"/>
      <c r="F201" s="7"/>
      <c r="G201" s="7"/>
      <c r="H201" s="7"/>
      <c r="I201" s="7"/>
      <c r="J201" s="7"/>
      <c r="K201" s="7"/>
      <c r="L201" s="7"/>
      <c r="BI201" s="4"/>
      <c r="BJ201" s="4"/>
      <c r="BK201" s="4"/>
      <c r="BL201" s="4"/>
      <c r="BM201" s="4"/>
      <c r="BN201" s="4"/>
      <c r="BO201" s="4"/>
      <c r="BP201" s="4"/>
      <c r="BQ201" s="4"/>
      <c r="BR201" s="4"/>
      <c r="BS201" s="4"/>
      <c r="BT201" s="4"/>
      <c r="BU201" s="4"/>
      <c r="BV201" s="4"/>
      <c r="BW201" s="4"/>
      <c r="BX201" s="4"/>
      <c r="BY201" s="4"/>
      <c r="BZ201" s="4"/>
      <c r="CA201" s="4"/>
      <c r="CB201" s="4"/>
      <c r="CC201" s="4"/>
      <c r="CD201" s="4"/>
      <c r="CE201" s="4"/>
      <c r="CF201" s="4"/>
      <c r="CG201" s="4"/>
      <c r="CH201" s="4"/>
      <c r="CI201" s="4"/>
      <c r="CJ201" s="4"/>
      <c r="CK201" s="4"/>
      <c r="CL201" s="4"/>
      <c r="CM201" s="4"/>
      <c r="CN201" s="4"/>
    </row>
  </sheetData>
  <mergeCells count="315">
    <mergeCell ref="J176:J177"/>
    <mergeCell ref="D176:D177"/>
    <mergeCell ref="E176:E177"/>
    <mergeCell ref="F176:F177"/>
    <mergeCell ref="G176:G177"/>
    <mergeCell ref="H176:H177"/>
    <mergeCell ref="I176:I177"/>
    <mergeCell ref="CH168:CH169"/>
    <mergeCell ref="CI168:CI169"/>
    <mergeCell ref="BR168:BR169"/>
    <mergeCell ref="BS168:BS169"/>
    <mergeCell ref="BW168:BW169"/>
    <mergeCell ref="BX168:BX169"/>
    <mergeCell ref="BY168:BY169"/>
    <mergeCell ref="BZ168:BZ169"/>
    <mergeCell ref="BL168:BL169"/>
    <mergeCell ref="BM168:BM169"/>
    <mergeCell ref="BN168:BN169"/>
    <mergeCell ref="BO168:BO169"/>
    <mergeCell ref="BP168:BP169"/>
    <mergeCell ref="BQ168:BQ169"/>
    <mergeCell ref="CJ168:CJ169"/>
    <mergeCell ref="CK168:CK169"/>
    <mergeCell ref="CL168:CL169"/>
    <mergeCell ref="CM168:CM169"/>
    <mergeCell ref="CA168:CA169"/>
    <mergeCell ref="CB168:CB169"/>
    <mergeCell ref="CC168:CC169"/>
    <mergeCell ref="CD168:CD169"/>
    <mergeCell ref="CF168:CF169"/>
    <mergeCell ref="CG168:CG169"/>
    <mergeCell ref="C166:J166"/>
    <mergeCell ref="BL166:BS166"/>
    <mergeCell ref="BW166:CD166"/>
    <mergeCell ref="CF166:CM166"/>
    <mergeCell ref="BL167:BS167"/>
    <mergeCell ref="CM149:CM150"/>
    <mergeCell ref="CG149:CG150"/>
    <mergeCell ref="CH149:CH150"/>
    <mergeCell ref="CI149:CI150"/>
    <mergeCell ref="CJ149:CJ150"/>
    <mergeCell ref="CK149:CK150"/>
    <mergeCell ref="CL149:CL150"/>
    <mergeCell ref="BZ149:BZ150"/>
    <mergeCell ref="CA149:CA150"/>
    <mergeCell ref="CB149:CB150"/>
    <mergeCell ref="CC149:CC150"/>
    <mergeCell ref="CD149:CD150"/>
    <mergeCell ref="CF149:CF150"/>
    <mergeCell ref="BQ149:BQ150"/>
    <mergeCell ref="BR149:BR150"/>
    <mergeCell ref="BS149:BS150"/>
    <mergeCell ref="BW149:BW150"/>
    <mergeCell ref="BX149:BX150"/>
    <mergeCell ref="BY149:BY150"/>
    <mergeCell ref="BL147:BS147"/>
    <mergeCell ref="BU147:BU148"/>
    <mergeCell ref="BV147:BV148"/>
    <mergeCell ref="BW147:CD147"/>
    <mergeCell ref="CF147:CM147"/>
    <mergeCell ref="D148:D149"/>
    <mergeCell ref="E148:E149"/>
    <mergeCell ref="F148:F149"/>
    <mergeCell ref="G148:G149"/>
    <mergeCell ref="H148:H149"/>
    <mergeCell ref="I148:I149"/>
    <mergeCell ref="J148:J149"/>
    <mergeCell ref="M148:T148"/>
    <mergeCell ref="BL148:BS148"/>
    <mergeCell ref="M149:T149"/>
    <mergeCell ref="BL149:BL150"/>
    <mergeCell ref="BM149:BM150"/>
    <mergeCell ref="BN149:BN150"/>
    <mergeCell ref="BO149:BO150"/>
    <mergeCell ref="BP149:BP150"/>
    <mergeCell ref="B141:K141"/>
    <mergeCell ref="BX144:BY145"/>
    <mergeCell ref="BZ144:BZ145"/>
    <mergeCell ref="CB144:CB145"/>
    <mergeCell ref="CD144:CD145"/>
    <mergeCell ref="CG126:CG127"/>
    <mergeCell ref="CH126:CH127"/>
    <mergeCell ref="CI126:CI127"/>
    <mergeCell ref="CJ126:CJ127"/>
    <mergeCell ref="BZ126:BZ127"/>
    <mergeCell ref="CA126:CA127"/>
    <mergeCell ref="CB126:CB127"/>
    <mergeCell ref="CC126:CC127"/>
    <mergeCell ref="CD126:CD127"/>
    <mergeCell ref="CF126:CF127"/>
    <mergeCell ref="BQ126:BQ127"/>
    <mergeCell ref="BR126:BR127"/>
    <mergeCell ref="BS126:BS127"/>
    <mergeCell ref="BW126:BW127"/>
    <mergeCell ref="BX126:BX127"/>
    <mergeCell ref="BY126:BY127"/>
    <mergeCell ref="BL124:BS124"/>
    <mergeCell ref="BU124:BU125"/>
    <mergeCell ref="BV124:BV125"/>
    <mergeCell ref="BW124:CD124"/>
    <mergeCell ref="CF124:CM124"/>
    <mergeCell ref="D125:D126"/>
    <mergeCell ref="E125:E126"/>
    <mergeCell ref="F125:F126"/>
    <mergeCell ref="G125:G126"/>
    <mergeCell ref="H125:H126"/>
    <mergeCell ref="I125:I126"/>
    <mergeCell ref="J125:J126"/>
    <mergeCell ref="M125:T125"/>
    <mergeCell ref="BL125:BS125"/>
    <mergeCell ref="M126:T126"/>
    <mergeCell ref="BL126:BL127"/>
    <mergeCell ref="BM126:BM127"/>
    <mergeCell ref="BN126:BN127"/>
    <mergeCell ref="BO126:BO127"/>
    <mergeCell ref="BP126:BP127"/>
    <mergeCell ref="CM126:CM127"/>
    <mergeCell ref="CK126:CK127"/>
    <mergeCell ref="CL126:CL127"/>
    <mergeCell ref="B118:K118"/>
    <mergeCell ref="BX121:BY122"/>
    <mergeCell ref="BZ121:BZ122"/>
    <mergeCell ref="CB121:CB122"/>
    <mergeCell ref="CD121:CD122"/>
    <mergeCell ref="CG103:CG104"/>
    <mergeCell ref="CH103:CH104"/>
    <mergeCell ref="CI103:CI104"/>
    <mergeCell ref="CJ103:CJ104"/>
    <mergeCell ref="BZ103:BZ104"/>
    <mergeCell ref="CA103:CA104"/>
    <mergeCell ref="CB103:CB104"/>
    <mergeCell ref="CC103:CC104"/>
    <mergeCell ref="CD103:CD104"/>
    <mergeCell ref="CF103:CF104"/>
    <mergeCell ref="BQ103:BQ104"/>
    <mergeCell ref="BR103:BR104"/>
    <mergeCell ref="BS103:BS104"/>
    <mergeCell ref="BW103:BW104"/>
    <mergeCell ref="BX103:BX104"/>
    <mergeCell ref="BY103:BY104"/>
    <mergeCell ref="BL101:BS101"/>
    <mergeCell ref="BU101:BU102"/>
    <mergeCell ref="BV101:BV102"/>
    <mergeCell ref="BW101:CD101"/>
    <mergeCell ref="CF101:CM101"/>
    <mergeCell ref="D102:D103"/>
    <mergeCell ref="E102:E103"/>
    <mergeCell ref="F102:F103"/>
    <mergeCell ref="G102:G103"/>
    <mergeCell ref="H102:H103"/>
    <mergeCell ref="I102:I103"/>
    <mergeCell ref="J102:J103"/>
    <mergeCell ref="M102:T102"/>
    <mergeCell ref="BL102:BS102"/>
    <mergeCell ref="M103:T103"/>
    <mergeCell ref="BL103:BL104"/>
    <mergeCell ref="BM103:BM104"/>
    <mergeCell ref="BN103:BN104"/>
    <mergeCell ref="BO103:BO104"/>
    <mergeCell ref="BP103:BP104"/>
    <mergeCell ref="CM103:CM104"/>
    <mergeCell ref="CK103:CK104"/>
    <mergeCell ref="CL103:CL104"/>
    <mergeCell ref="B95:K95"/>
    <mergeCell ref="BX98:BY99"/>
    <mergeCell ref="BZ98:BZ99"/>
    <mergeCell ref="CB98:CB99"/>
    <mergeCell ref="CD98:CD99"/>
    <mergeCell ref="CG80:CG81"/>
    <mergeCell ref="CH80:CH81"/>
    <mergeCell ref="CI80:CI81"/>
    <mergeCell ref="CJ80:CJ81"/>
    <mergeCell ref="BZ80:BZ81"/>
    <mergeCell ref="CA80:CA81"/>
    <mergeCell ref="CB80:CB81"/>
    <mergeCell ref="CC80:CC81"/>
    <mergeCell ref="CD80:CD81"/>
    <mergeCell ref="CF80:CF81"/>
    <mergeCell ref="BQ80:BQ81"/>
    <mergeCell ref="BR80:BR81"/>
    <mergeCell ref="BS80:BS81"/>
    <mergeCell ref="BW80:BW81"/>
    <mergeCell ref="BX80:BX81"/>
    <mergeCell ref="BY80:BY81"/>
    <mergeCell ref="BL78:BS78"/>
    <mergeCell ref="BU78:BU79"/>
    <mergeCell ref="BV78:BV79"/>
    <mergeCell ref="BW78:CD78"/>
    <mergeCell ref="CF78:CM78"/>
    <mergeCell ref="D79:D80"/>
    <mergeCell ref="E79:E80"/>
    <mergeCell ref="F79:F80"/>
    <mergeCell ref="G79:G80"/>
    <mergeCell ref="H79:H80"/>
    <mergeCell ref="I79:I80"/>
    <mergeCell ref="J79:J80"/>
    <mergeCell ref="M79:T79"/>
    <mergeCell ref="BL79:BS79"/>
    <mergeCell ref="M80:T80"/>
    <mergeCell ref="BL80:BL81"/>
    <mergeCell ref="BM80:BM81"/>
    <mergeCell ref="BN80:BN81"/>
    <mergeCell ref="BO80:BO81"/>
    <mergeCell ref="BP80:BP81"/>
    <mergeCell ref="CM80:CM81"/>
    <mergeCell ref="CK80:CK81"/>
    <mergeCell ref="CL80:CL81"/>
    <mergeCell ref="B72:K72"/>
    <mergeCell ref="BX75:BY76"/>
    <mergeCell ref="BZ75:BZ76"/>
    <mergeCell ref="CB75:CB76"/>
    <mergeCell ref="CD75:CD76"/>
    <mergeCell ref="CG57:CG58"/>
    <mergeCell ref="CH57:CH58"/>
    <mergeCell ref="CI57:CI58"/>
    <mergeCell ref="CJ57:CJ58"/>
    <mergeCell ref="BZ57:BZ58"/>
    <mergeCell ref="CA57:CA58"/>
    <mergeCell ref="CB57:CB58"/>
    <mergeCell ref="CC57:CC58"/>
    <mergeCell ref="CD57:CD58"/>
    <mergeCell ref="CF57:CF58"/>
    <mergeCell ref="BQ57:BQ58"/>
    <mergeCell ref="BR57:BR58"/>
    <mergeCell ref="BS57:BS58"/>
    <mergeCell ref="BW57:BW58"/>
    <mergeCell ref="BX57:BX58"/>
    <mergeCell ref="BY57:BY58"/>
    <mergeCell ref="BL55:BS55"/>
    <mergeCell ref="BU55:BU56"/>
    <mergeCell ref="BV55:BV56"/>
    <mergeCell ref="BW55:CD55"/>
    <mergeCell ref="CF55:CM55"/>
    <mergeCell ref="D56:D57"/>
    <mergeCell ref="E56:E57"/>
    <mergeCell ref="F56:F57"/>
    <mergeCell ref="G56:G57"/>
    <mergeCell ref="H56:H57"/>
    <mergeCell ref="I56:I57"/>
    <mergeCell ref="J56:J57"/>
    <mergeCell ref="M56:T56"/>
    <mergeCell ref="BL56:BS56"/>
    <mergeCell ref="M57:T57"/>
    <mergeCell ref="BL57:BL58"/>
    <mergeCell ref="BM57:BM58"/>
    <mergeCell ref="BN57:BN58"/>
    <mergeCell ref="BO57:BO58"/>
    <mergeCell ref="BP57:BP58"/>
    <mergeCell ref="CM57:CM58"/>
    <mergeCell ref="CK57:CK58"/>
    <mergeCell ref="CL57:CL58"/>
    <mergeCell ref="B49:K49"/>
    <mergeCell ref="BX52:BY53"/>
    <mergeCell ref="BZ52:BZ53"/>
    <mergeCell ref="CB52:CB53"/>
    <mergeCell ref="CD52:CD53"/>
    <mergeCell ref="CG34:CG35"/>
    <mergeCell ref="CH34:CH35"/>
    <mergeCell ref="CI34:CI35"/>
    <mergeCell ref="CJ34:CJ35"/>
    <mergeCell ref="BZ34:BZ35"/>
    <mergeCell ref="CA34:CA35"/>
    <mergeCell ref="CB34:CB35"/>
    <mergeCell ref="CC34:CC35"/>
    <mergeCell ref="CD34:CD35"/>
    <mergeCell ref="CF34:CF35"/>
    <mergeCell ref="BQ34:BQ35"/>
    <mergeCell ref="BR34:BR35"/>
    <mergeCell ref="BS34:BS35"/>
    <mergeCell ref="BW34:BW35"/>
    <mergeCell ref="BX34:BX35"/>
    <mergeCell ref="BY34:BY35"/>
    <mergeCell ref="M34:T34"/>
    <mergeCell ref="BL34:BL35"/>
    <mergeCell ref="BM34:BM35"/>
    <mergeCell ref="BN34:BN35"/>
    <mergeCell ref="BO34:BO35"/>
    <mergeCell ref="BP34:BP35"/>
    <mergeCell ref="CF32:CM32"/>
    <mergeCell ref="D33:D34"/>
    <mergeCell ref="E33:E34"/>
    <mergeCell ref="F33:F34"/>
    <mergeCell ref="G33:G34"/>
    <mergeCell ref="H33:H34"/>
    <mergeCell ref="I33:I34"/>
    <mergeCell ref="J33:J34"/>
    <mergeCell ref="M33:T33"/>
    <mergeCell ref="BL33:BS33"/>
    <mergeCell ref="CM34:CM35"/>
    <mergeCell ref="CK34:CK35"/>
    <mergeCell ref="CL34:CL35"/>
    <mergeCell ref="BX29:BY30"/>
    <mergeCell ref="BZ29:BZ30"/>
    <mergeCell ref="CB29:CB30"/>
    <mergeCell ref="CD29:CD30"/>
    <mergeCell ref="BL32:BS32"/>
    <mergeCell ref="BU32:BU33"/>
    <mergeCell ref="BV32:BV33"/>
    <mergeCell ref="BW32:CD32"/>
    <mergeCell ref="R22:R23"/>
    <mergeCell ref="S22:S23"/>
    <mergeCell ref="T22:T23"/>
    <mergeCell ref="B24:H24"/>
    <mergeCell ref="B25:H25"/>
    <mergeCell ref="B26:K26"/>
    <mergeCell ref="L8:O13"/>
    <mergeCell ref="M21:T21"/>
    <mergeCell ref="B22:H23"/>
    <mergeCell ref="I22:I23"/>
    <mergeCell ref="J22:K23"/>
    <mergeCell ref="M22:M23"/>
    <mergeCell ref="N22:N23"/>
    <mergeCell ref="O22:O23"/>
    <mergeCell ref="P22:P23"/>
    <mergeCell ref="Q22:Q23"/>
  </mergeCells>
  <conditionalFormatting sqref="M36:T38 M45:T45">
    <cfRule type="cellIs" dxfId="755" priority="749" stopIfTrue="1" operator="equal">
      <formula>1</formula>
    </cfRule>
    <cfRule type="cellIs" dxfId="754" priority="750" stopIfTrue="1" operator="equal">
      <formula>2</formula>
    </cfRule>
    <cfRule type="cellIs" dxfId="753" priority="751" stopIfTrue="1" operator="equal">
      <formula>3</formula>
    </cfRule>
  </conditionalFormatting>
  <conditionalFormatting sqref="M39:T44">
    <cfRule type="cellIs" dxfId="752" priority="746" stopIfTrue="1" operator="equal">
      <formula>1</formula>
    </cfRule>
    <cfRule type="cellIs" dxfId="751" priority="747" stopIfTrue="1" operator="equal">
      <formula>2</formula>
    </cfRule>
    <cfRule type="cellIs" dxfId="750" priority="748" stopIfTrue="1" operator="equal">
      <formula>3</formula>
    </cfRule>
  </conditionalFormatting>
  <conditionalFormatting sqref="M24:T24">
    <cfRule type="cellIs" dxfId="749" priority="743" stopIfTrue="1" operator="equal">
      <formula>1</formula>
    </cfRule>
    <cfRule type="cellIs" dxfId="748" priority="744" stopIfTrue="1" operator="equal">
      <formula>2</formula>
    </cfRule>
    <cfRule type="cellIs" dxfId="747" priority="745" stopIfTrue="1" operator="equal">
      <formula>3</formula>
    </cfRule>
  </conditionalFormatting>
  <conditionalFormatting sqref="M59:T61 M68:T68">
    <cfRule type="cellIs" dxfId="746" priority="740" stopIfTrue="1" operator="equal">
      <formula>1</formula>
    </cfRule>
    <cfRule type="cellIs" dxfId="745" priority="741" stopIfTrue="1" operator="equal">
      <formula>2</formula>
    </cfRule>
    <cfRule type="cellIs" dxfId="744" priority="742" stopIfTrue="1" operator="equal">
      <formula>3</formula>
    </cfRule>
  </conditionalFormatting>
  <conditionalFormatting sqref="M62:T67">
    <cfRule type="cellIs" dxfId="743" priority="737" stopIfTrue="1" operator="equal">
      <formula>1</formula>
    </cfRule>
    <cfRule type="cellIs" dxfId="742" priority="738" stopIfTrue="1" operator="equal">
      <formula>2</formula>
    </cfRule>
    <cfRule type="cellIs" dxfId="741" priority="739" stopIfTrue="1" operator="equal">
      <formula>3</formula>
    </cfRule>
  </conditionalFormatting>
  <conditionalFormatting sqref="M82:T84 M91:T91">
    <cfRule type="cellIs" dxfId="740" priority="734" stopIfTrue="1" operator="equal">
      <formula>1</formula>
    </cfRule>
    <cfRule type="cellIs" dxfId="739" priority="735" stopIfTrue="1" operator="equal">
      <formula>2</formula>
    </cfRule>
    <cfRule type="cellIs" dxfId="738" priority="736" stopIfTrue="1" operator="equal">
      <formula>3</formula>
    </cfRule>
  </conditionalFormatting>
  <conditionalFormatting sqref="M85:T90">
    <cfRule type="cellIs" dxfId="737" priority="731" stopIfTrue="1" operator="equal">
      <formula>1</formula>
    </cfRule>
    <cfRule type="cellIs" dxfId="736" priority="732" stopIfTrue="1" operator="equal">
      <formula>2</formula>
    </cfRule>
    <cfRule type="cellIs" dxfId="735" priority="733" stopIfTrue="1" operator="equal">
      <formula>3</formula>
    </cfRule>
  </conditionalFormatting>
  <conditionalFormatting sqref="M105:T107 M114:T114">
    <cfRule type="cellIs" dxfId="734" priority="728" stopIfTrue="1" operator="equal">
      <formula>1</formula>
    </cfRule>
    <cfRule type="cellIs" dxfId="733" priority="729" stopIfTrue="1" operator="equal">
      <formula>2</formula>
    </cfRule>
    <cfRule type="cellIs" dxfId="732" priority="730" stopIfTrue="1" operator="equal">
      <formula>3</formula>
    </cfRule>
  </conditionalFormatting>
  <conditionalFormatting sqref="M108:T113">
    <cfRule type="cellIs" dxfId="731" priority="725" stopIfTrue="1" operator="equal">
      <formula>1</formula>
    </cfRule>
    <cfRule type="cellIs" dxfId="730" priority="726" stopIfTrue="1" operator="equal">
      <formula>2</formula>
    </cfRule>
    <cfRule type="cellIs" dxfId="729" priority="727" stopIfTrue="1" operator="equal">
      <formula>3</formula>
    </cfRule>
  </conditionalFormatting>
  <conditionalFormatting sqref="M128:T130 M137:T137">
    <cfRule type="cellIs" dxfId="728" priority="722" stopIfTrue="1" operator="equal">
      <formula>1</formula>
    </cfRule>
    <cfRule type="cellIs" dxfId="727" priority="723" stopIfTrue="1" operator="equal">
      <formula>2</formula>
    </cfRule>
    <cfRule type="cellIs" dxfId="726" priority="724" stopIfTrue="1" operator="equal">
      <formula>3</formula>
    </cfRule>
  </conditionalFormatting>
  <conditionalFormatting sqref="M131:T136">
    <cfRule type="cellIs" dxfId="725" priority="719" stopIfTrue="1" operator="equal">
      <formula>1</formula>
    </cfRule>
    <cfRule type="cellIs" dxfId="724" priority="720" stopIfTrue="1" operator="equal">
      <formula>2</formula>
    </cfRule>
    <cfRule type="cellIs" dxfId="723" priority="721" stopIfTrue="1" operator="equal">
      <formula>3</formula>
    </cfRule>
  </conditionalFormatting>
  <conditionalFormatting sqref="M151:T153 M160:T160">
    <cfRule type="cellIs" dxfId="722" priority="716" stopIfTrue="1" operator="equal">
      <formula>1</formula>
    </cfRule>
    <cfRule type="cellIs" dxfId="721" priority="717" stopIfTrue="1" operator="equal">
      <formula>2</formula>
    </cfRule>
    <cfRule type="cellIs" dxfId="720" priority="718" stopIfTrue="1" operator="equal">
      <formula>3</formula>
    </cfRule>
  </conditionalFormatting>
  <conditionalFormatting sqref="M154:T159">
    <cfRule type="cellIs" dxfId="719" priority="713" stopIfTrue="1" operator="equal">
      <formula>1</formula>
    </cfRule>
    <cfRule type="cellIs" dxfId="718" priority="714" stopIfTrue="1" operator="equal">
      <formula>2</formula>
    </cfRule>
    <cfRule type="cellIs" dxfId="717" priority="715" stopIfTrue="1" operator="equal">
      <formula>3</formula>
    </cfRule>
  </conditionalFormatting>
  <conditionalFormatting sqref="BL151:BS153 BL160:BS160">
    <cfRule type="cellIs" dxfId="716" priority="710" stopIfTrue="1" operator="equal">
      <formula>1</formula>
    </cfRule>
    <cfRule type="cellIs" dxfId="715" priority="711" stopIfTrue="1" operator="equal">
      <formula>2</formula>
    </cfRule>
    <cfRule type="cellIs" dxfId="714" priority="712" stopIfTrue="1" operator="equal">
      <formula>3</formula>
    </cfRule>
  </conditionalFormatting>
  <conditionalFormatting sqref="BL154:BS159">
    <cfRule type="cellIs" dxfId="713" priority="707" stopIfTrue="1" operator="equal">
      <formula>1</formula>
    </cfRule>
    <cfRule type="cellIs" dxfId="712" priority="708" stopIfTrue="1" operator="equal">
      <formula>2</formula>
    </cfRule>
    <cfRule type="cellIs" dxfId="711" priority="709" stopIfTrue="1" operator="equal">
      <formula>3</formula>
    </cfRule>
  </conditionalFormatting>
  <conditionalFormatting sqref="BL128:BS130 BL137:BS137">
    <cfRule type="cellIs" dxfId="710" priority="704" stopIfTrue="1" operator="equal">
      <formula>1</formula>
    </cfRule>
    <cfRule type="cellIs" dxfId="709" priority="705" stopIfTrue="1" operator="equal">
      <formula>2</formula>
    </cfRule>
    <cfRule type="cellIs" dxfId="708" priority="706" stopIfTrue="1" operator="equal">
      <formula>3</formula>
    </cfRule>
  </conditionalFormatting>
  <conditionalFormatting sqref="BL131:BS136">
    <cfRule type="cellIs" dxfId="707" priority="701" stopIfTrue="1" operator="equal">
      <formula>1</formula>
    </cfRule>
    <cfRule type="cellIs" dxfId="706" priority="702" stopIfTrue="1" operator="equal">
      <formula>2</formula>
    </cfRule>
    <cfRule type="cellIs" dxfId="705" priority="703" stopIfTrue="1" operator="equal">
      <formula>3</formula>
    </cfRule>
  </conditionalFormatting>
  <conditionalFormatting sqref="BL105:BS107 BL114:BS114">
    <cfRule type="cellIs" dxfId="704" priority="698" stopIfTrue="1" operator="equal">
      <formula>1</formula>
    </cfRule>
    <cfRule type="cellIs" dxfId="703" priority="699" stopIfTrue="1" operator="equal">
      <formula>2</formula>
    </cfRule>
    <cfRule type="cellIs" dxfId="702" priority="700" stopIfTrue="1" operator="equal">
      <formula>3</formula>
    </cfRule>
  </conditionalFormatting>
  <conditionalFormatting sqref="BL108:BS113">
    <cfRule type="cellIs" dxfId="701" priority="695" stopIfTrue="1" operator="equal">
      <formula>1</formula>
    </cfRule>
    <cfRule type="cellIs" dxfId="700" priority="696" stopIfTrue="1" operator="equal">
      <formula>2</formula>
    </cfRule>
    <cfRule type="cellIs" dxfId="699" priority="697" stopIfTrue="1" operator="equal">
      <formula>3</formula>
    </cfRule>
  </conditionalFormatting>
  <conditionalFormatting sqref="BL82:BS84 BL91:BS91">
    <cfRule type="cellIs" dxfId="698" priority="692" stopIfTrue="1" operator="equal">
      <formula>1</formula>
    </cfRule>
    <cfRule type="cellIs" dxfId="697" priority="693" stopIfTrue="1" operator="equal">
      <formula>2</formula>
    </cfRule>
    <cfRule type="cellIs" dxfId="696" priority="694" stopIfTrue="1" operator="equal">
      <formula>3</formula>
    </cfRule>
  </conditionalFormatting>
  <conditionalFormatting sqref="BL85:BS90">
    <cfRule type="cellIs" dxfId="695" priority="689" stopIfTrue="1" operator="equal">
      <formula>1</formula>
    </cfRule>
    <cfRule type="cellIs" dxfId="694" priority="690" stopIfTrue="1" operator="equal">
      <formula>2</formula>
    </cfRule>
    <cfRule type="cellIs" dxfId="693" priority="691" stopIfTrue="1" operator="equal">
      <formula>3</formula>
    </cfRule>
  </conditionalFormatting>
  <conditionalFormatting sqref="BL59:BS61 BL68:BS68">
    <cfRule type="cellIs" dxfId="692" priority="686" stopIfTrue="1" operator="equal">
      <formula>1</formula>
    </cfRule>
    <cfRule type="cellIs" dxfId="691" priority="687" stopIfTrue="1" operator="equal">
      <formula>2</formula>
    </cfRule>
    <cfRule type="cellIs" dxfId="690" priority="688" stopIfTrue="1" operator="equal">
      <formula>3</formula>
    </cfRule>
  </conditionalFormatting>
  <conditionalFormatting sqref="BL62:BS67">
    <cfRule type="cellIs" dxfId="689" priority="683" stopIfTrue="1" operator="equal">
      <formula>1</formula>
    </cfRule>
    <cfRule type="cellIs" dxfId="688" priority="684" stopIfTrue="1" operator="equal">
      <formula>2</formula>
    </cfRule>
    <cfRule type="cellIs" dxfId="687" priority="685" stopIfTrue="1" operator="equal">
      <formula>3</formula>
    </cfRule>
  </conditionalFormatting>
  <conditionalFormatting sqref="BL36:BS38 BL45:BS45">
    <cfRule type="cellIs" dxfId="686" priority="680" stopIfTrue="1" operator="equal">
      <formula>1</formula>
    </cfRule>
    <cfRule type="cellIs" dxfId="685" priority="681" stopIfTrue="1" operator="equal">
      <formula>2</formula>
    </cfRule>
    <cfRule type="cellIs" dxfId="684" priority="682" stopIfTrue="1" operator="equal">
      <formula>3</formula>
    </cfRule>
  </conditionalFormatting>
  <conditionalFormatting sqref="BL39:BS44">
    <cfRule type="cellIs" dxfId="683" priority="677" stopIfTrue="1" operator="equal">
      <formula>1</formula>
    </cfRule>
    <cfRule type="cellIs" dxfId="682" priority="678" stopIfTrue="1" operator="equal">
      <formula>2</formula>
    </cfRule>
    <cfRule type="cellIs" dxfId="681" priority="679" stopIfTrue="1" operator="equal">
      <formula>3</formula>
    </cfRule>
  </conditionalFormatting>
  <conditionalFormatting sqref="BL170:BS170">
    <cfRule type="cellIs" dxfId="680" priority="674" stopIfTrue="1" operator="equal">
      <formula>1</formula>
    </cfRule>
    <cfRule type="cellIs" dxfId="679" priority="675" stopIfTrue="1" operator="equal">
      <formula>2</formula>
    </cfRule>
    <cfRule type="cellIs" dxfId="678" priority="676" stopIfTrue="1" operator="equal">
      <formula>3</formula>
    </cfRule>
  </conditionalFormatting>
  <conditionalFormatting sqref="Y151:Y153 Y160">
    <cfRule type="cellIs" dxfId="677" priority="671" stopIfTrue="1" operator="equal">
      <formula>1</formula>
    </cfRule>
    <cfRule type="cellIs" dxfId="676" priority="672" stopIfTrue="1" operator="equal">
      <formula>2</formula>
    </cfRule>
    <cfRule type="cellIs" dxfId="675" priority="673" stopIfTrue="1" operator="equal">
      <formula>3</formula>
    </cfRule>
  </conditionalFormatting>
  <conditionalFormatting sqref="Y154:Y159">
    <cfRule type="cellIs" dxfId="674" priority="668" stopIfTrue="1" operator="equal">
      <formula>1</formula>
    </cfRule>
    <cfRule type="cellIs" dxfId="673" priority="669" stopIfTrue="1" operator="equal">
      <formula>2</formula>
    </cfRule>
    <cfRule type="cellIs" dxfId="672" priority="670" stopIfTrue="1" operator="equal">
      <formula>3</formula>
    </cfRule>
  </conditionalFormatting>
  <conditionalFormatting sqref="AD160 AD151:AD153">
    <cfRule type="cellIs" dxfId="671" priority="665" stopIfTrue="1" operator="equal">
      <formula>1</formula>
    </cfRule>
    <cfRule type="cellIs" dxfId="670" priority="666" stopIfTrue="1" operator="equal">
      <formula>2</formula>
    </cfRule>
    <cfRule type="cellIs" dxfId="669" priority="667" stopIfTrue="1" operator="equal">
      <formula>3</formula>
    </cfRule>
  </conditionalFormatting>
  <conditionalFormatting sqref="AD154:AD159">
    <cfRule type="cellIs" dxfId="668" priority="662" stopIfTrue="1" operator="equal">
      <formula>1</formula>
    </cfRule>
    <cfRule type="cellIs" dxfId="667" priority="663" stopIfTrue="1" operator="equal">
      <formula>2</formula>
    </cfRule>
    <cfRule type="cellIs" dxfId="666" priority="664" stopIfTrue="1" operator="equal">
      <formula>3</formula>
    </cfRule>
  </conditionalFormatting>
  <conditionalFormatting sqref="AI151:AI153 AI160">
    <cfRule type="cellIs" dxfId="665" priority="659" stopIfTrue="1" operator="equal">
      <formula>1</formula>
    </cfRule>
    <cfRule type="cellIs" dxfId="664" priority="660" stopIfTrue="1" operator="equal">
      <formula>2</formula>
    </cfRule>
    <cfRule type="cellIs" dxfId="663" priority="661" stopIfTrue="1" operator="equal">
      <formula>3</formula>
    </cfRule>
  </conditionalFormatting>
  <conditionalFormatting sqref="AI154:AI159">
    <cfRule type="cellIs" dxfId="662" priority="656" stopIfTrue="1" operator="equal">
      <formula>1</formula>
    </cfRule>
    <cfRule type="cellIs" dxfId="661" priority="657" stopIfTrue="1" operator="equal">
      <formula>2</formula>
    </cfRule>
    <cfRule type="cellIs" dxfId="660" priority="658" stopIfTrue="1" operator="equal">
      <formula>3</formula>
    </cfRule>
  </conditionalFormatting>
  <conditionalFormatting sqref="AN151:AN153 AN160">
    <cfRule type="cellIs" dxfId="659" priority="653" stopIfTrue="1" operator="equal">
      <formula>1</formula>
    </cfRule>
    <cfRule type="cellIs" dxfId="658" priority="654" stopIfTrue="1" operator="equal">
      <formula>2</formula>
    </cfRule>
    <cfRule type="cellIs" dxfId="657" priority="655" stopIfTrue="1" operator="equal">
      <formula>3</formula>
    </cfRule>
  </conditionalFormatting>
  <conditionalFormatting sqref="AN154:AN159">
    <cfRule type="cellIs" dxfId="656" priority="650" stopIfTrue="1" operator="equal">
      <formula>1</formula>
    </cfRule>
    <cfRule type="cellIs" dxfId="655" priority="651" stopIfTrue="1" operator="equal">
      <formula>2</formula>
    </cfRule>
    <cfRule type="cellIs" dxfId="654" priority="652" stopIfTrue="1" operator="equal">
      <formula>3</formula>
    </cfRule>
  </conditionalFormatting>
  <conditionalFormatting sqref="AS151:AS153 AS160">
    <cfRule type="cellIs" dxfId="653" priority="647" stopIfTrue="1" operator="equal">
      <formula>1</formula>
    </cfRule>
    <cfRule type="cellIs" dxfId="652" priority="648" stopIfTrue="1" operator="equal">
      <formula>2</formula>
    </cfRule>
    <cfRule type="cellIs" dxfId="651" priority="649" stopIfTrue="1" operator="equal">
      <formula>3</formula>
    </cfRule>
  </conditionalFormatting>
  <conditionalFormatting sqref="AS154:AS159">
    <cfRule type="cellIs" dxfId="650" priority="644" stopIfTrue="1" operator="equal">
      <formula>1</formula>
    </cfRule>
    <cfRule type="cellIs" dxfId="649" priority="645" stopIfTrue="1" operator="equal">
      <formula>2</formula>
    </cfRule>
    <cfRule type="cellIs" dxfId="648" priority="646" stopIfTrue="1" operator="equal">
      <formula>3</formula>
    </cfRule>
  </conditionalFormatting>
  <conditionalFormatting sqref="AX151:AX153 AX160">
    <cfRule type="cellIs" dxfId="647" priority="641" stopIfTrue="1" operator="equal">
      <formula>1</formula>
    </cfRule>
    <cfRule type="cellIs" dxfId="646" priority="642" stopIfTrue="1" operator="equal">
      <formula>2</formula>
    </cfRule>
    <cfRule type="cellIs" dxfId="645" priority="643" stopIfTrue="1" operator="equal">
      <formula>3</formula>
    </cfRule>
  </conditionalFormatting>
  <conditionalFormatting sqref="AX154:AX159">
    <cfRule type="cellIs" dxfId="644" priority="638" stopIfTrue="1" operator="equal">
      <formula>1</formula>
    </cfRule>
    <cfRule type="cellIs" dxfId="643" priority="639" stopIfTrue="1" operator="equal">
      <formula>2</formula>
    </cfRule>
    <cfRule type="cellIs" dxfId="642" priority="640" stopIfTrue="1" operator="equal">
      <formula>3</formula>
    </cfRule>
  </conditionalFormatting>
  <conditionalFormatting sqref="BC151:BC153 BC160">
    <cfRule type="cellIs" dxfId="641" priority="635" stopIfTrue="1" operator="equal">
      <formula>1</formula>
    </cfRule>
    <cfRule type="cellIs" dxfId="640" priority="636" stopIfTrue="1" operator="equal">
      <formula>2</formula>
    </cfRule>
    <cfRule type="cellIs" dxfId="639" priority="637" stopIfTrue="1" operator="equal">
      <formula>3</formula>
    </cfRule>
  </conditionalFormatting>
  <conditionalFormatting sqref="BC154:BC159">
    <cfRule type="cellIs" dxfId="638" priority="632" stopIfTrue="1" operator="equal">
      <formula>1</formula>
    </cfRule>
    <cfRule type="cellIs" dxfId="637" priority="633" stopIfTrue="1" operator="equal">
      <formula>2</formula>
    </cfRule>
    <cfRule type="cellIs" dxfId="636" priority="634" stopIfTrue="1" operator="equal">
      <formula>3</formula>
    </cfRule>
  </conditionalFormatting>
  <conditionalFormatting sqref="BH151:BH153 BH160">
    <cfRule type="cellIs" dxfId="635" priority="629" stopIfTrue="1" operator="equal">
      <formula>1</formula>
    </cfRule>
    <cfRule type="cellIs" dxfId="634" priority="630" stopIfTrue="1" operator="equal">
      <formula>2</formula>
    </cfRule>
    <cfRule type="cellIs" dxfId="633" priority="631" stopIfTrue="1" operator="equal">
      <formula>3</formula>
    </cfRule>
  </conditionalFormatting>
  <conditionalFormatting sqref="BH154:BH159">
    <cfRule type="cellIs" dxfId="632" priority="626" stopIfTrue="1" operator="equal">
      <formula>1</formula>
    </cfRule>
    <cfRule type="cellIs" dxfId="631" priority="627" stopIfTrue="1" operator="equal">
      <formula>2</formula>
    </cfRule>
    <cfRule type="cellIs" dxfId="630" priority="628" stopIfTrue="1" operator="equal">
      <formula>3</formula>
    </cfRule>
  </conditionalFormatting>
  <conditionalFormatting sqref="BH128:BH130 BH137">
    <cfRule type="cellIs" dxfId="629" priority="623" stopIfTrue="1" operator="equal">
      <formula>1</formula>
    </cfRule>
    <cfRule type="cellIs" dxfId="628" priority="624" stopIfTrue="1" operator="equal">
      <formula>2</formula>
    </cfRule>
    <cfRule type="cellIs" dxfId="627" priority="625" stopIfTrue="1" operator="equal">
      <formula>3</formula>
    </cfRule>
  </conditionalFormatting>
  <conditionalFormatting sqref="BH131:BH136">
    <cfRule type="cellIs" dxfId="626" priority="620" stopIfTrue="1" operator="equal">
      <formula>1</formula>
    </cfRule>
    <cfRule type="cellIs" dxfId="625" priority="621" stopIfTrue="1" operator="equal">
      <formula>2</formula>
    </cfRule>
    <cfRule type="cellIs" dxfId="624" priority="622" stopIfTrue="1" operator="equal">
      <formula>3</formula>
    </cfRule>
  </conditionalFormatting>
  <conditionalFormatting sqref="BC128:BC130 BC137">
    <cfRule type="cellIs" dxfId="623" priority="617" stopIfTrue="1" operator="equal">
      <formula>1</formula>
    </cfRule>
    <cfRule type="cellIs" dxfId="622" priority="618" stopIfTrue="1" operator="equal">
      <formula>2</formula>
    </cfRule>
    <cfRule type="cellIs" dxfId="621" priority="619" stopIfTrue="1" operator="equal">
      <formula>3</formula>
    </cfRule>
  </conditionalFormatting>
  <conditionalFormatting sqref="BC131:BC136">
    <cfRule type="cellIs" dxfId="620" priority="614" stopIfTrue="1" operator="equal">
      <formula>1</formula>
    </cfRule>
    <cfRule type="cellIs" dxfId="619" priority="615" stopIfTrue="1" operator="equal">
      <formula>2</formula>
    </cfRule>
    <cfRule type="cellIs" dxfId="618" priority="616" stopIfTrue="1" operator="equal">
      <formula>3</formula>
    </cfRule>
  </conditionalFormatting>
  <conditionalFormatting sqref="AX128:AX130 AX137">
    <cfRule type="cellIs" dxfId="617" priority="611" stopIfTrue="1" operator="equal">
      <formula>1</formula>
    </cfRule>
    <cfRule type="cellIs" dxfId="616" priority="612" stopIfTrue="1" operator="equal">
      <formula>2</formula>
    </cfRule>
    <cfRule type="cellIs" dxfId="615" priority="613" stopIfTrue="1" operator="equal">
      <formula>3</formula>
    </cfRule>
  </conditionalFormatting>
  <conditionalFormatting sqref="AX131:AX136">
    <cfRule type="cellIs" dxfId="614" priority="608" stopIfTrue="1" operator="equal">
      <formula>1</formula>
    </cfRule>
    <cfRule type="cellIs" dxfId="613" priority="609" stopIfTrue="1" operator="equal">
      <formula>2</formula>
    </cfRule>
    <cfRule type="cellIs" dxfId="612" priority="610" stopIfTrue="1" operator="equal">
      <formula>3</formula>
    </cfRule>
  </conditionalFormatting>
  <conditionalFormatting sqref="AS128:AS130 AS137">
    <cfRule type="cellIs" dxfId="611" priority="605" stopIfTrue="1" operator="equal">
      <formula>1</formula>
    </cfRule>
    <cfRule type="cellIs" dxfId="610" priority="606" stopIfTrue="1" operator="equal">
      <formula>2</formula>
    </cfRule>
    <cfRule type="cellIs" dxfId="609" priority="607" stopIfTrue="1" operator="equal">
      <formula>3</formula>
    </cfRule>
  </conditionalFormatting>
  <conditionalFormatting sqref="AS131:AS136">
    <cfRule type="cellIs" dxfId="608" priority="602" stopIfTrue="1" operator="equal">
      <formula>1</formula>
    </cfRule>
    <cfRule type="cellIs" dxfId="607" priority="603" stopIfTrue="1" operator="equal">
      <formula>2</formula>
    </cfRule>
    <cfRule type="cellIs" dxfId="606" priority="604" stopIfTrue="1" operator="equal">
      <formula>3</formula>
    </cfRule>
  </conditionalFormatting>
  <conditionalFormatting sqref="AN128:AN130 AN137">
    <cfRule type="cellIs" dxfId="605" priority="599" stopIfTrue="1" operator="equal">
      <formula>1</formula>
    </cfRule>
    <cfRule type="cellIs" dxfId="604" priority="600" stopIfTrue="1" operator="equal">
      <formula>2</formula>
    </cfRule>
    <cfRule type="cellIs" dxfId="603" priority="601" stopIfTrue="1" operator="equal">
      <formula>3</formula>
    </cfRule>
  </conditionalFormatting>
  <conditionalFormatting sqref="AN131:AN136">
    <cfRule type="cellIs" dxfId="602" priority="596" stopIfTrue="1" operator="equal">
      <formula>1</formula>
    </cfRule>
    <cfRule type="cellIs" dxfId="601" priority="597" stopIfTrue="1" operator="equal">
      <formula>2</formula>
    </cfRule>
    <cfRule type="cellIs" dxfId="600" priority="598" stopIfTrue="1" operator="equal">
      <formula>3</formula>
    </cfRule>
  </conditionalFormatting>
  <conditionalFormatting sqref="AI128:AI130 AI137">
    <cfRule type="cellIs" dxfId="599" priority="593" stopIfTrue="1" operator="equal">
      <formula>1</formula>
    </cfRule>
    <cfRule type="cellIs" dxfId="598" priority="594" stopIfTrue="1" operator="equal">
      <formula>2</formula>
    </cfRule>
    <cfRule type="cellIs" dxfId="597" priority="595" stopIfTrue="1" operator="equal">
      <formula>3</formula>
    </cfRule>
  </conditionalFormatting>
  <conditionalFormatting sqref="AI131:AI136">
    <cfRule type="cellIs" dxfId="596" priority="590" stopIfTrue="1" operator="equal">
      <formula>1</formula>
    </cfRule>
    <cfRule type="cellIs" dxfId="595" priority="591" stopIfTrue="1" operator="equal">
      <formula>2</formula>
    </cfRule>
    <cfRule type="cellIs" dxfId="594" priority="592" stopIfTrue="1" operator="equal">
      <formula>3</formula>
    </cfRule>
  </conditionalFormatting>
  <conditionalFormatting sqref="AD128:AD130 AD137">
    <cfRule type="cellIs" dxfId="593" priority="587" stopIfTrue="1" operator="equal">
      <formula>1</formula>
    </cfRule>
    <cfRule type="cellIs" dxfId="592" priority="588" stopIfTrue="1" operator="equal">
      <formula>2</formula>
    </cfRule>
    <cfRule type="cellIs" dxfId="591" priority="589" stopIfTrue="1" operator="equal">
      <formula>3</formula>
    </cfRule>
  </conditionalFormatting>
  <conditionalFormatting sqref="AD131:AD136">
    <cfRule type="cellIs" dxfId="590" priority="584" stopIfTrue="1" operator="equal">
      <formula>1</formula>
    </cfRule>
    <cfRule type="cellIs" dxfId="589" priority="585" stopIfTrue="1" operator="equal">
      <formula>2</formula>
    </cfRule>
    <cfRule type="cellIs" dxfId="588" priority="586" stopIfTrue="1" operator="equal">
      <formula>3</formula>
    </cfRule>
  </conditionalFormatting>
  <conditionalFormatting sqref="Y128:Y130 Y137">
    <cfRule type="cellIs" dxfId="587" priority="581" stopIfTrue="1" operator="equal">
      <formula>1</formula>
    </cfRule>
    <cfRule type="cellIs" dxfId="586" priority="582" stopIfTrue="1" operator="equal">
      <formula>2</formula>
    </cfRule>
    <cfRule type="cellIs" dxfId="585" priority="583" stopIfTrue="1" operator="equal">
      <formula>3</formula>
    </cfRule>
  </conditionalFormatting>
  <conditionalFormatting sqref="Y131:Y136">
    <cfRule type="cellIs" dxfId="584" priority="578" stopIfTrue="1" operator="equal">
      <formula>1</formula>
    </cfRule>
    <cfRule type="cellIs" dxfId="583" priority="579" stopIfTrue="1" operator="equal">
      <formula>2</formula>
    </cfRule>
    <cfRule type="cellIs" dxfId="582" priority="580" stopIfTrue="1" operator="equal">
      <formula>3</formula>
    </cfRule>
  </conditionalFormatting>
  <conditionalFormatting sqref="Y105:Y107 Y114">
    <cfRule type="cellIs" dxfId="581" priority="575" stopIfTrue="1" operator="equal">
      <formula>1</formula>
    </cfRule>
    <cfRule type="cellIs" dxfId="580" priority="576" stopIfTrue="1" operator="equal">
      <formula>2</formula>
    </cfRule>
    <cfRule type="cellIs" dxfId="579" priority="577" stopIfTrue="1" operator="equal">
      <formula>3</formula>
    </cfRule>
  </conditionalFormatting>
  <conditionalFormatting sqref="Y108:Y113">
    <cfRule type="cellIs" dxfId="578" priority="572" stopIfTrue="1" operator="equal">
      <formula>1</formula>
    </cfRule>
    <cfRule type="cellIs" dxfId="577" priority="573" stopIfTrue="1" operator="equal">
      <formula>2</formula>
    </cfRule>
    <cfRule type="cellIs" dxfId="576" priority="574" stopIfTrue="1" operator="equal">
      <formula>3</formula>
    </cfRule>
  </conditionalFormatting>
  <conditionalFormatting sqref="AD105:AD107 AD114">
    <cfRule type="cellIs" dxfId="575" priority="569" stopIfTrue="1" operator="equal">
      <formula>1</formula>
    </cfRule>
    <cfRule type="cellIs" dxfId="574" priority="570" stopIfTrue="1" operator="equal">
      <formula>2</formula>
    </cfRule>
    <cfRule type="cellIs" dxfId="573" priority="571" stopIfTrue="1" operator="equal">
      <formula>3</formula>
    </cfRule>
  </conditionalFormatting>
  <conditionalFormatting sqref="AD108:AD113">
    <cfRule type="cellIs" dxfId="572" priority="566" stopIfTrue="1" operator="equal">
      <formula>1</formula>
    </cfRule>
    <cfRule type="cellIs" dxfId="571" priority="567" stopIfTrue="1" operator="equal">
      <formula>2</formula>
    </cfRule>
    <cfRule type="cellIs" dxfId="570" priority="568" stopIfTrue="1" operator="equal">
      <formula>3</formula>
    </cfRule>
  </conditionalFormatting>
  <conditionalFormatting sqref="AI105:AI107 AI114">
    <cfRule type="cellIs" dxfId="569" priority="563" stopIfTrue="1" operator="equal">
      <formula>1</formula>
    </cfRule>
    <cfRule type="cellIs" dxfId="568" priority="564" stopIfTrue="1" operator="equal">
      <formula>2</formula>
    </cfRule>
    <cfRule type="cellIs" dxfId="567" priority="565" stopIfTrue="1" operator="equal">
      <formula>3</formula>
    </cfRule>
  </conditionalFormatting>
  <conditionalFormatting sqref="AI108:AI113">
    <cfRule type="cellIs" dxfId="566" priority="560" stopIfTrue="1" operator="equal">
      <formula>1</formula>
    </cfRule>
    <cfRule type="cellIs" dxfId="565" priority="561" stopIfTrue="1" operator="equal">
      <formula>2</formula>
    </cfRule>
    <cfRule type="cellIs" dxfId="564" priority="562" stopIfTrue="1" operator="equal">
      <formula>3</formula>
    </cfRule>
  </conditionalFormatting>
  <conditionalFormatting sqref="AN105:AN107 AN114">
    <cfRule type="cellIs" dxfId="563" priority="557" stopIfTrue="1" operator="equal">
      <formula>1</formula>
    </cfRule>
    <cfRule type="cellIs" dxfId="562" priority="558" stopIfTrue="1" operator="equal">
      <formula>2</formula>
    </cfRule>
    <cfRule type="cellIs" dxfId="561" priority="559" stopIfTrue="1" operator="equal">
      <formula>3</formula>
    </cfRule>
  </conditionalFormatting>
  <conditionalFormatting sqref="AN108:AN113">
    <cfRule type="cellIs" dxfId="560" priority="554" stopIfTrue="1" operator="equal">
      <formula>1</formula>
    </cfRule>
    <cfRule type="cellIs" dxfId="559" priority="555" stopIfTrue="1" operator="equal">
      <formula>2</formula>
    </cfRule>
    <cfRule type="cellIs" dxfId="558" priority="556" stopIfTrue="1" operator="equal">
      <formula>3</formula>
    </cfRule>
  </conditionalFormatting>
  <conditionalFormatting sqref="AS105:AS107 AS114">
    <cfRule type="cellIs" dxfId="557" priority="551" stopIfTrue="1" operator="equal">
      <formula>1</formula>
    </cfRule>
    <cfRule type="cellIs" dxfId="556" priority="552" stopIfTrue="1" operator="equal">
      <formula>2</formula>
    </cfRule>
    <cfRule type="cellIs" dxfId="555" priority="553" stopIfTrue="1" operator="equal">
      <formula>3</formula>
    </cfRule>
  </conditionalFormatting>
  <conditionalFormatting sqref="AS108:AS113">
    <cfRule type="cellIs" dxfId="554" priority="548" stopIfTrue="1" operator="equal">
      <formula>1</formula>
    </cfRule>
    <cfRule type="cellIs" dxfId="553" priority="549" stopIfTrue="1" operator="equal">
      <formula>2</formula>
    </cfRule>
    <cfRule type="cellIs" dxfId="552" priority="550" stopIfTrue="1" operator="equal">
      <formula>3</formula>
    </cfRule>
  </conditionalFormatting>
  <conditionalFormatting sqref="AX105:AX107 AX114">
    <cfRule type="cellIs" dxfId="551" priority="545" stopIfTrue="1" operator="equal">
      <formula>1</formula>
    </cfRule>
    <cfRule type="cellIs" dxfId="550" priority="546" stopIfTrue="1" operator="equal">
      <formula>2</formula>
    </cfRule>
    <cfRule type="cellIs" dxfId="549" priority="547" stopIfTrue="1" operator="equal">
      <formula>3</formula>
    </cfRule>
  </conditionalFormatting>
  <conditionalFormatting sqref="AX108:AX113">
    <cfRule type="cellIs" dxfId="548" priority="542" stopIfTrue="1" operator="equal">
      <formula>1</formula>
    </cfRule>
    <cfRule type="cellIs" dxfId="547" priority="543" stopIfTrue="1" operator="equal">
      <formula>2</formula>
    </cfRule>
    <cfRule type="cellIs" dxfId="546" priority="544" stopIfTrue="1" operator="equal">
      <formula>3</formula>
    </cfRule>
  </conditionalFormatting>
  <conditionalFormatting sqref="BC105:BC107 BC114">
    <cfRule type="cellIs" dxfId="545" priority="539" stopIfTrue="1" operator="equal">
      <formula>1</formula>
    </cfRule>
    <cfRule type="cellIs" dxfId="544" priority="540" stopIfTrue="1" operator="equal">
      <formula>2</formula>
    </cfRule>
    <cfRule type="cellIs" dxfId="543" priority="541" stopIfTrue="1" operator="equal">
      <formula>3</formula>
    </cfRule>
  </conditionalFormatting>
  <conditionalFormatting sqref="BC108:BC113">
    <cfRule type="cellIs" dxfId="542" priority="536" stopIfTrue="1" operator="equal">
      <formula>1</formula>
    </cfRule>
    <cfRule type="cellIs" dxfId="541" priority="537" stopIfTrue="1" operator="equal">
      <formula>2</formula>
    </cfRule>
    <cfRule type="cellIs" dxfId="540" priority="538" stopIfTrue="1" operator="equal">
      <formula>3</formula>
    </cfRule>
  </conditionalFormatting>
  <conditionalFormatting sqref="BH105:BH107 BH114">
    <cfRule type="cellIs" dxfId="539" priority="533" stopIfTrue="1" operator="equal">
      <formula>1</formula>
    </cfRule>
    <cfRule type="cellIs" dxfId="538" priority="534" stopIfTrue="1" operator="equal">
      <formula>2</formula>
    </cfRule>
    <cfRule type="cellIs" dxfId="537" priority="535" stopIfTrue="1" operator="equal">
      <formula>3</formula>
    </cfRule>
  </conditionalFormatting>
  <conditionalFormatting sqref="BH108:BH113">
    <cfRule type="cellIs" dxfId="536" priority="530" stopIfTrue="1" operator="equal">
      <formula>1</formula>
    </cfRule>
    <cfRule type="cellIs" dxfId="535" priority="531" stopIfTrue="1" operator="equal">
      <formula>2</formula>
    </cfRule>
    <cfRule type="cellIs" dxfId="534" priority="532" stopIfTrue="1" operator="equal">
      <formula>3</formula>
    </cfRule>
  </conditionalFormatting>
  <conditionalFormatting sqref="BH82:BH84 BH91">
    <cfRule type="cellIs" dxfId="533" priority="527" stopIfTrue="1" operator="equal">
      <formula>1</formula>
    </cfRule>
    <cfRule type="cellIs" dxfId="532" priority="528" stopIfTrue="1" operator="equal">
      <formula>2</formula>
    </cfRule>
    <cfRule type="cellIs" dxfId="531" priority="529" stopIfTrue="1" operator="equal">
      <formula>3</formula>
    </cfRule>
  </conditionalFormatting>
  <conditionalFormatting sqref="BH85:BH90">
    <cfRule type="cellIs" dxfId="530" priority="524" stopIfTrue="1" operator="equal">
      <formula>1</formula>
    </cfRule>
    <cfRule type="cellIs" dxfId="529" priority="525" stopIfTrue="1" operator="equal">
      <formula>2</formula>
    </cfRule>
    <cfRule type="cellIs" dxfId="528" priority="526" stopIfTrue="1" operator="equal">
      <formula>3</formula>
    </cfRule>
  </conditionalFormatting>
  <conditionalFormatting sqref="BC82:BC84 BC91">
    <cfRule type="cellIs" dxfId="527" priority="521" stopIfTrue="1" operator="equal">
      <formula>1</formula>
    </cfRule>
    <cfRule type="cellIs" dxfId="526" priority="522" stopIfTrue="1" operator="equal">
      <formula>2</formula>
    </cfRule>
    <cfRule type="cellIs" dxfId="525" priority="523" stopIfTrue="1" operator="equal">
      <formula>3</formula>
    </cfRule>
  </conditionalFormatting>
  <conditionalFormatting sqref="BC85:BC90">
    <cfRule type="cellIs" dxfId="524" priority="518" stopIfTrue="1" operator="equal">
      <formula>1</formula>
    </cfRule>
    <cfRule type="cellIs" dxfId="523" priority="519" stopIfTrue="1" operator="equal">
      <formula>2</formula>
    </cfRule>
    <cfRule type="cellIs" dxfId="522" priority="520" stopIfTrue="1" operator="equal">
      <formula>3</formula>
    </cfRule>
  </conditionalFormatting>
  <conditionalFormatting sqref="AX82:AX84 AX91">
    <cfRule type="cellIs" dxfId="521" priority="515" stopIfTrue="1" operator="equal">
      <formula>1</formula>
    </cfRule>
    <cfRule type="cellIs" dxfId="520" priority="516" stopIfTrue="1" operator="equal">
      <formula>2</formula>
    </cfRule>
    <cfRule type="cellIs" dxfId="519" priority="517" stopIfTrue="1" operator="equal">
      <formula>3</formula>
    </cfRule>
  </conditionalFormatting>
  <conditionalFormatting sqref="AX85:AX90">
    <cfRule type="cellIs" dxfId="518" priority="512" stopIfTrue="1" operator="equal">
      <formula>1</formula>
    </cfRule>
    <cfRule type="cellIs" dxfId="517" priority="513" stopIfTrue="1" operator="equal">
      <formula>2</formula>
    </cfRule>
    <cfRule type="cellIs" dxfId="516" priority="514" stopIfTrue="1" operator="equal">
      <formula>3</formula>
    </cfRule>
  </conditionalFormatting>
  <conditionalFormatting sqref="AS82:AS84 AS91">
    <cfRule type="cellIs" dxfId="515" priority="509" stopIfTrue="1" operator="equal">
      <formula>1</formula>
    </cfRule>
    <cfRule type="cellIs" dxfId="514" priority="510" stopIfTrue="1" operator="equal">
      <formula>2</formula>
    </cfRule>
    <cfRule type="cellIs" dxfId="513" priority="511" stopIfTrue="1" operator="equal">
      <formula>3</formula>
    </cfRule>
  </conditionalFormatting>
  <conditionalFormatting sqref="AS85:AS90">
    <cfRule type="cellIs" dxfId="512" priority="506" stopIfTrue="1" operator="equal">
      <formula>1</formula>
    </cfRule>
    <cfRule type="cellIs" dxfId="511" priority="507" stopIfTrue="1" operator="equal">
      <formula>2</formula>
    </cfRule>
    <cfRule type="cellIs" dxfId="510" priority="508" stopIfTrue="1" operator="equal">
      <formula>3</formula>
    </cfRule>
  </conditionalFormatting>
  <conditionalFormatting sqref="AN82:AN84 AN91">
    <cfRule type="cellIs" dxfId="509" priority="503" stopIfTrue="1" operator="equal">
      <formula>1</formula>
    </cfRule>
    <cfRule type="cellIs" dxfId="508" priority="504" stopIfTrue="1" operator="equal">
      <formula>2</formula>
    </cfRule>
    <cfRule type="cellIs" dxfId="507" priority="505" stopIfTrue="1" operator="equal">
      <formula>3</formula>
    </cfRule>
  </conditionalFormatting>
  <conditionalFormatting sqref="AN85:AN90">
    <cfRule type="cellIs" dxfId="506" priority="500" stopIfTrue="1" operator="equal">
      <formula>1</formula>
    </cfRule>
    <cfRule type="cellIs" dxfId="505" priority="501" stopIfTrue="1" operator="equal">
      <formula>2</formula>
    </cfRule>
    <cfRule type="cellIs" dxfId="504" priority="502" stopIfTrue="1" operator="equal">
      <formula>3</formula>
    </cfRule>
  </conditionalFormatting>
  <conditionalFormatting sqref="AI82:AI84 AI91">
    <cfRule type="cellIs" dxfId="503" priority="497" stopIfTrue="1" operator="equal">
      <formula>1</formula>
    </cfRule>
    <cfRule type="cellIs" dxfId="502" priority="498" stopIfTrue="1" operator="equal">
      <formula>2</formula>
    </cfRule>
    <cfRule type="cellIs" dxfId="501" priority="499" stopIfTrue="1" operator="equal">
      <formula>3</formula>
    </cfRule>
  </conditionalFormatting>
  <conditionalFormatting sqref="AI85:AI90">
    <cfRule type="cellIs" dxfId="500" priority="494" stopIfTrue="1" operator="equal">
      <formula>1</formula>
    </cfRule>
    <cfRule type="cellIs" dxfId="499" priority="495" stopIfTrue="1" operator="equal">
      <formula>2</formula>
    </cfRule>
    <cfRule type="cellIs" dxfId="498" priority="496" stopIfTrue="1" operator="equal">
      <formula>3</formula>
    </cfRule>
  </conditionalFormatting>
  <conditionalFormatting sqref="AD82:AD84 AD91">
    <cfRule type="cellIs" dxfId="497" priority="491" stopIfTrue="1" operator="equal">
      <formula>1</formula>
    </cfRule>
    <cfRule type="cellIs" dxfId="496" priority="492" stopIfTrue="1" operator="equal">
      <formula>2</formula>
    </cfRule>
    <cfRule type="cellIs" dxfId="495" priority="493" stopIfTrue="1" operator="equal">
      <formula>3</formula>
    </cfRule>
  </conditionalFormatting>
  <conditionalFormatting sqref="AD85:AD90">
    <cfRule type="cellIs" dxfId="494" priority="488" stopIfTrue="1" operator="equal">
      <formula>1</formula>
    </cfRule>
    <cfRule type="cellIs" dxfId="493" priority="489" stopIfTrue="1" operator="equal">
      <formula>2</formula>
    </cfRule>
    <cfRule type="cellIs" dxfId="492" priority="490" stopIfTrue="1" operator="equal">
      <formula>3</formula>
    </cfRule>
  </conditionalFormatting>
  <conditionalFormatting sqref="Y82:Y84 Y91">
    <cfRule type="cellIs" dxfId="491" priority="485" stopIfTrue="1" operator="equal">
      <formula>1</formula>
    </cfRule>
    <cfRule type="cellIs" dxfId="490" priority="486" stopIfTrue="1" operator="equal">
      <formula>2</formula>
    </cfRule>
    <cfRule type="cellIs" dxfId="489" priority="487" stopIfTrue="1" operator="equal">
      <formula>3</formula>
    </cfRule>
  </conditionalFormatting>
  <conditionalFormatting sqref="Y85:Y90">
    <cfRule type="cellIs" dxfId="488" priority="482" stopIfTrue="1" operator="equal">
      <formula>1</formula>
    </cfRule>
    <cfRule type="cellIs" dxfId="487" priority="483" stopIfTrue="1" operator="equal">
      <formula>2</formula>
    </cfRule>
    <cfRule type="cellIs" dxfId="486" priority="484" stopIfTrue="1" operator="equal">
      <formula>3</formula>
    </cfRule>
  </conditionalFormatting>
  <conditionalFormatting sqref="Y59:Y61 Y68">
    <cfRule type="cellIs" dxfId="485" priority="479" stopIfTrue="1" operator="equal">
      <formula>1</formula>
    </cfRule>
    <cfRule type="cellIs" dxfId="484" priority="480" stopIfTrue="1" operator="equal">
      <formula>2</formula>
    </cfRule>
    <cfRule type="cellIs" dxfId="483" priority="481" stopIfTrue="1" operator="equal">
      <formula>3</formula>
    </cfRule>
  </conditionalFormatting>
  <conditionalFormatting sqref="Y62:Y67">
    <cfRule type="cellIs" dxfId="482" priority="476" stopIfTrue="1" operator="equal">
      <formula>1</formula>
    </cfRule>
    <cfRule type="cellIs" dxfId="481" priority="477" stopIfTrue="1" operator="equal">
      <formula>2</formula>
    </cfRule>
    <cfRule type="cellIs" dxfId="480" priority="478" stopIfTrue="1" operator="equal">
      <formula>3</formula>
    </cfRule>
  </conditionalFormatting>
  <conditionalFormatting sqref="AD59:AD61 AD68">
    <cfRule type="cellIs" dxfId="479" priority="473" stopIfTrue="1" operator="equal">
      <formula>1</formula>
    </cfRule>
    <cfRule type="cellIs" dxfId="478" priority="474" stopIfTrue="1" operator="equal">
      <formula>2</formula>
    </cfRule>
    <cfRule type="cellIs" dxfId="477" priority="475" stopIfTrue="1" operator="equal">
      <formula>3</formula>
    </cfRule>
  </conditionalFormatting>
  <conditionalFormatting sqref="AD62:AD67">
    <cfRule type="cellIs" dxfId="476" priority="470" stopIfTrue="1" operator="equal">
      <formula>1</formula>
    </cfRule>
    <cfRule type="cellIs" dxfId="475" priority="471" stopIfTrue="1" operator="equal">
      <formula>2</formula>
    </cfRule>
    <cfRule type="cellIs" dxfId="474" priority="472" stopIfTrue="1" operator="equal">
      <formula>3</formula>
    </cfRule>
  </conditionalFormatting>
  <conditionalFormatting sqref="AI59:AI61 AI68">
    <cfRule type="cellIs" dxfId="473" priority="467" stopIfTrue="1" operator="equal">
      <formula>1</formula>
    </cfRule>
    <cfRule type="cellIs" dxfId="472" priority="468" stopIfTrue="1" operator="equal">
      <formula>2</formula>
    </cfRule>
    <cfRule type="cellIs" dxfId="471" priority="469" stopIfTrue="1" operator="equal">
      <formula>3</formula>
    </cfRule>
  </conditionalFormatting>
  <conditionalFormatting sqref="AI62:AI67">
    <cfRule type="cellIs" dxfId="470" priority="464" stopIfTrue="1" operator="equal">
      <formula>1</formula>
    </cfRule>
    <cfRule type="cellIs" dxfId="469" priority="465" stopIfTrue="1" operator="equal">
      <formula>2</formula>
    </cfRule>
    <cfRule type="cellIs" dxfId="468" priority="466" stopIfTrue="1" operator="equal">
      <formula>3</formula>
    </cfRule>
  </conditionalFormatting>
  <conditionalFormatting sqref="AN59:AN61 AN68">
    <cfRule type="cellIs" dxfId="467" priority="461" stopIfTrue="1" operator="equal">
      <formula>1</formula>
    </cfRule>
    <cfRule type="cellIs" dxfId="466" priority="462" stopIfTrue="1" operator="equal">
      <formula>2</formula>
    </cfRule>
    <cfRule type="cellIs" dxfId="465" priority="463" stopIfTrue="1" operator="equal">
      <formula>3</formula>
    </cfRule>
  </conditionalFormatting>
  <conditionalFormatting sqref="AN62:AN67">
    <cfRule type="cellIs" dxfId="464" priority="458" stopIfTrue="1" operator="equal">
      <formula>1</formula>
    </cfRule>
    <cfRule type="cellIs" dxfId="463" priority="459" stopIfTrue="1" operator="equal">
      <formula>2</formula>
    </cfRule>
    <cfRule type="cellIs" dxfId="462" priority="460" stopIfTrue="1" operator="equal">
      <formula>3</formula>
    </cfRule>
  </conditionalFormatting>
  <conditionalFormatting sqref="AS59:AS61 AS68">
    <cfRule type="cellIs" dxfId="461" priority="455" stopIfTrue="1" operator="equal">
      <formula>1</formula>
    </cfRule>
    <cfRule type="cellIs" dxfId="460" priority="456" stopIfTrue="1" operator="equal">
      <formula>2</formula>
    </cfRule>
    <cfRule type="cellIs" dxfId="459" priority="457" stopIfTrue="1" operator="equal">
      <formula>3</formula>
    </cfRule>
  </conditionalFormatting>
  <conditionalFormatting sqref="AS62:AS67">
    <cfRule type="cellIs" dxfId="458" priority="452" stopIfTrue="1" operator="equal">
      <formula>1</formula>
    </cfRule>
    <cfRule type="cellIs" dxfId="457" priority="453" stopIfTrue="1" operator="equal">
      <formula>2</formula>
    </cfRule>
    <cfRule type="cellIs" dxfId="456" priority="454" stopIfTrue="1" operator="equal">
      <formula>3</formula>
    </cfRule>
  </conditionalFormatting>
  <conditionalFormatting sqref="AX59:AX61 AX68">
    <cfRule type="cellIs" dxfId="455" priority="449" stopIfTrue="1" operator="equal">
      <formula>1</formula>
    </cfRule>
    <cfRule type="cellIs" dxfId="454" priority="450" stopIfTrue="1" operator="equal">
      <formula>2</formula>
    </cfRule>
    <cfRule type="cellIs" dxfId="453" priority="451" stopIfTrue="1" operator="equal">
      <formula>3</formula>
    </cfRule>
  </conditionalFormatting>
  <conditionalFormatting sqref="AX62:AX67">
    <cfRule type="cellIs" dxfId="452" priority="446" stopIfTrue="1" operator="equal">
      <formula>1</formula>
    </cfRule>
    <cfRule type="cellIs" dxfId="451" priority="447" stopIfTrue="1" operator="equal">
      <formula>2</formula>
    </cfRule>
    <cfRule type="cellIs" dxfId="450" priority="448" stopIfTrue="1" operator="equal">
      <formula>3</formula>
    </cfRule>
  </conditionalFormatting>
  <conditionalFormatting sqref="BC59:BC61 BC68">
    <cfRule type="cellIs" dxfId="449" priority="443" stopIfTrue="1" operator="equal">
      <formula>1</formula>
    </cfRule>
    <cfRule type="cellIs" dxfId="448" priority="444" stopIfTrue="1" operator="equal">
      <formula>2</formula>
    </cfRule>
    <cfRule type="cellIs" dxfId="447" priority="445" stopIfTrue="1" operator="equal">
      <formula>3</formula>
    </cfRule>
  </conditionalFormatting>
  <conditionalFormatting sqref="BC62:BC67">
    <cfRule type="cellIs" dxfId="446" priority="440" stopIfTrue="1" operator="equal">
      <formula>1</formula>
    </cfRule>
    <cfRule type="cellIs" dxfId="445" priority="441" stopIfTrue="1" operator="equal">
      <formula>2</formula>
    </cfRule>
    <cfRule type="cellIs" dxfId="444" priority="442" stopIfTrue="1" operator="equal">
      <formula>3</formula>
    </cfRule>
  </conditionalFormatting>
  <conditionalFormatting sqref="BH59:BH61 BH68">
    <cfRule type="cellIs" dxfId="443" priority="437" stopIfTrue="1" operator="equal">
      <formula>1</formula>
    </cfRule>
    <cfRule type="cellIs" dxfId="442" priority="438" stopIfTrue="1" operator="equal">
      <formula>2</formula>
    </cfRule>
    <cfRule type="cellIs" dxfId="441" priority="439" stopIfTrue="1" operator="equal">
      <formula>3</formula>
    </cfRule>
  </conditionalFormatting>
  <conditionalFormatting sqref="BH62:BH67">
    <cfRule type="cellIs" dxfId="440" priority="434" stopIfTrue="1" operator="equal">
      <formula>1</formula>
    </cfRule>
    <cfRule type="cellIs" dxfId="439" priority="435" stopIfTrue="1" operator="equal">
      <formula>2</formula>
    </cfRule>
    <cfRule type="cellIs" dxfId="438" priority="436" stopIfTrue="1" operator="equal">
      <formula>3</formula>
    </cfRule>
  </conditionalFormatting>
  <conditionalFormatting sqref="BH36:BH38 BH45">
    <cfRule type="cellIs" dxfId="437" priority="431" stopIfTrue="1" operator="equal">
      <formula>1</formula>
    </cfRule>
    <cfRule type="cellIs" dxfId="436" priority="432" stopIfTrue="1" operator="equal">
      <formula>2</formula>
    </cfRule>
    <cfRule type="cellIs" dxfId="435" priority="433" stopIfTrue="1" operator="equal">
      <formula>3</formula>
    </cfRule>
  </conditionalFormatting>
  <conditionalFormatting sqref="BH39:BH44">
    <cfRule type="cellIs" dxfId="434" priority="428" stopIfTrue="1" operator="equal">
      <formula>1</formula>
    </cfRule>
    <cfRule type="cellIs" dxfId="433" priority="429" stopIfTrue="1" operator="equal">
      <formula>2</formula>
    </cfRule>
    <cfRule type="cellIs" dxfId="432" priority="430" stopIfTrue="1" operator="equal">
      <formula>3</formula>
    </cfRule>
  </conditionalFormatting>
  <conditionalFormatting sqref="BC36:BC38 BC45">
    <cfRule type="cellIs" dxfId="431" priority="425" stopIfTrue="1" operator="equal">
      <formula>1</formula>
    </cfRule>
    <cfRule type="cellIs" dxfId="430" priority="426" stopIfTrue="1" operator="equal">
      <formula>2</formula>
    </cfRule>
    <cfRule type="cellIs" dxfId="429" priority="427" stopIfTrue="1" operator="equal">
      <formula>3</formula>
    </cfRule>
  </conditionalFormatting>
  <conditionalFormatting sqref="BC39:BC44">
    <cfRule type="cellIs" dxfId="428" priority="422" stopIfTrue="1" operator="equal">
      <formula>1</formula>
    </cfRule>
    <cfRule type="cellIs" dxfId="427" priority="423" stopIfTrue="1" operator="equal">
      <formula>2</formula>
    </cfRule>
    <cfRule type="cellIs" dxfId="426" priority="424" stopIfTrue="1" operator="equal">
      <formula>3</formula>
    </cfRule>
  </conditionalFormatting>
  <conditionalFormatting sqref="AX36:AX38 AX45">
    <cfRule type="cellIs" dxfId="425" priority="419" stopIfTrue="1" operator="equal">
      <formula>1</formula>
    </cfRule>
    <cfRule type="cellIs" dxfId="424" priority="420" stopIfTrue="1" operator="equal">
      <formula>2</formula>
    </cfRule>
    <cfRule type="cellIs" dxfId="423" priority="421" stopIfTrue="1" operator="equal">
      <formula>3</formula>
    </cfRule>
  </conditionalFormatting>
  <conditionalFormatting sqref="AX39:AX44">
    <cfRule type="cellIs" dxfId="422" priority="416" stopIfTrue="1" operator="equal">
      <formula>1</formula>
    </cfRule>
    <cfRule type="cellIs" dxfId="421" priority="417" stopIfTrue="1" operator="equal">
      <formula>2</formula>
    </cfRule>
    <cfRule type="cellIs" dxfId="420" priority="418" stopIfTrue="1" operator="equal">
      <formula>3</formula>
    </cfRule>
  </conditionalFormatting>
  <conditionalFormatting sqref="AS36:AS38 AS45">
    <cfRule type="cellIs" dxfId="419" priority="413" stopIfTrue="1" operator="equal">
      <formula>1</formula>
    </cfRule>
    <cfRule type="cellIs" dxfId="418" priority="414" stopIfTrue="1" operator="equal">
      <formula>2</formula>
    </cfRule>
    <cfRule type="cellIs" dxfId="417" priority="415" stopIfTrue="1" operator="equal">
      <formula>3</formula>
    </cfRule>
  </conditionalFormatting>
  <conditionalFormatting sqref="AS39:AS44">
    <cfRule type="cellIs" dxfId="416" priority="410" stopIfTrue="1" operator="equal">
      <formula>1</formula>
    </cfRule>
    <cfRule type="cellIs" dxfId="415" priority="411" stopIfTrue="1" operator="equal">
      <formula>2</formula>
    </cfRule>
    <cfRule type="cellIs" dxfId="414" priority="412" stopIfTrue="1" operator="equal">
      <formula>3</formula>
    </cfRule>
  </conditionalFormatting>
  <conditionalFormatting sqref="AN36:AN38 AN45">
    <cfRule type="cellIs" dxfId="413" priority="407" stopIfTrue="1" operator="equal">
      <formula>1</formula>
    </cfRule>
    <cfRule type="cellIs" dxfId="412" priority="408" stopIfTrue="1" operator="equal">
      <formula>2</formula>
    </cfRule>
    <cfRule type="cellIs" dxfId="411" priority="409" stopIfTrue="1" operator="equal">
      <formula>3</formula>
    </cfRule>
  </conditionalFormatting>
  <conditionalFormatting sqref="AN39:AN44">
    <cfRule type="cellIs" dxfId="410" priority="404" stopIfTrue="1" operator="equal">
      <formula>1</formula>
    </cfRule>
    <cfRule type="cellIs" dxfId="409" priority="405" stopIfTrue="1" operator="equal">
      <formula>2</formula>
    </cfRule>
    <cfRule type="cellIs" dxfId="408" priority="406" stopIfTrue="1" operator="equal">
      <formula>3</formula>
    </cfRule>
  </conditionalFormatting>
  <conditionalFormatting sqref="AI36:AI38 AI45">
    <cfRule type="cellIs" dxfId="407" priority="401" stopIfTrue="1" operator="equal">
      <formula>1</formula>
    </cfRule>
    <cfRule type="cellIs" dxfId="406" priority="402" stopIfTrue="1" operator="equal">
      <formula>2</formula>
    </cfRule>
    <cfRule type="cellIs" dxfId="405" priority="403" stopIfTrue="1" operator="equal">
      <formula>3</formula>
    </cfRule>
  </conditionalFormatting>
  <conditionalFormatting sqref="AI39:AI44">
    <cfRule type="cellIs" dxfId="404" priority="398" stopIfTrue="1" operator="equal">
      <formula>1</formula>
    </cfRule>
    <cfRule type="cellIs" dxfId="403" priority="399" stopIfTrue="1" operator="equal">
      <formula>2</formula>
    </cfRule>
    <cfRule type="cellIs" dxfId="402" priority="400" stopIfTrue="1" operator="equal">
      <formula>3</formula>
    </cfRule>
  </conditionalFormatting>
  <conditionalFormatting sqref="AD36:AD38 AD45">
    <cfRule type="cellIs" dxfId="401" priority="395" stopIfTrue="1" operator="equal">
      <formula>1</formula>
    </cfRule>
    <cfRule type="cellIs" dxfId="400" priority="396" stopIfTrue="1" operator="equal">
      <formula>2</formula>
    </cfRule>
    <cfRule type="cellIs" dxfId="399" priority="397" stopIfTrue="1" operator="equal">
      <formula>3</formula>
    </cfRule>
  </conditionalFormatting>
  <conditionalFormatting sqref="AD39:AD44">
    <cfRule type="cellIs" dxfId="398" priority="392" stopIfTrue="1" operator="equal">
      <formula>1</formula>
    </cfRule>
    <cfRule type="cellIs" dxfId="397" priority="393" stopIfTrue="1" operator="equal">
      <formula>2</formula>
    </cfRule>
    <cfRule type="cellIs" dxfId="396" priority="394" stopIfTrue="1" operator="equal">
      <formula>3</formula>
    </cfRule>
  </conditionalFormatting>
  <conditionalFormatting sqref="Y36:Y38 Y45">
    <cfRule type="cellIs" dxfId="395" priority="389" stopIfTrue="1" operator="equal">
      <formula>1</formula>
    </cfRule>
    <cfRule type="cellIs" dxfId="394" priority="390" stopIfTrue="1" operator="equal">
      <formula>2</formula>
    </cfRule>
    <cfRule type="cellIs" dxfId="393" priority="391" stopIfTrue="1" operator="equal">
      <formula>3</formula>
    </cfRule>
  </conditionalFormatting>
  <conditionalFormatting sqref="Y39:Y44">
    <cfRule type="cellIs" dxfId="392" priority="386" stopIfTrue="1" operator="equal">
      <formula>1</formula>
    </cfRule>
    <cfRule type="cellIs" dxfId="391" priority="387" stopIfTrue="1" operator="equal">
      <formula>2</formula>
    </cfRule>
    <cfRule type="cellIs" dxfId="390" priority="388" stopIfTrue="1" operator="equal">
      <formula>3</formula>
    </cfRule>
  </conditionalFormatting>
  <conditionalFormatting sqref="BG36">
    <cfRule type="cellIs" dxfId="389" priority="335" stopIfTrue="1" operator="equal">
      <formula>1</formula>
    </cfRule>
    <cfRule type="cellIs" dxfId="388" priority="336" stopIfTrue="1" operator="equal">
      <formula>2</formula>
    </cfRule>
    <cfRule type="cellIs" dxfId="387" priority="337" stopIfTrue="1" operator="equal">
      <formula>3</formula>
    </cfRule>
  </conditionalFormatting>
  <conditionalFormatting sqref="BG37:BG45">
    <cfRule type="cellIs" dxfId="386" priority="332" stopIfTrue="1" operator="equal">
      <formula>1</formula>
    </cfRule>
    <cfRule type="cellIs" dxfId="385" priority="333" stopIfTrue="1" operator="equal">
      <formula>2</formula>
    </cfRule>
    <cfRule type="cellIs" dxfId="384" priority="334" stopIfTrue="1" operator="equal">
      <formula>3</formula>
    </cfRule>
  </conditionalFormatting>
  <conditionalFormatting sqref="BB36">
    <cfRule type="cellIs" dxfId="383" priority="329" stopIfTrue="1" operator="equal">
      <formula>1</formula>
    </cfRule>
    <cfRule type="cellIs" dxfId="382" priority="330" stopIfTrue="1" operator="equal">
      <formula>2</formula>
    </cfRule>
    <cfRule type="cellIs" dxfId="381" priority="331" stopIfTrue="1" operator="equal">
      <formula>3</formula>
    </cfRule>
  </conditionalFormatting>
  <conditionalFormatting sqref="BB37:BB45">
    <cfRule type="cellIs" dxfId="380" priority="326" stopIfTrue="1" operator="equal">
      <formula>1</formula>
    </cfRule>
    <cfRule type="cellIs" dxfId="379" priority="327" stopIfTrue="1" operator="equal">
      <formula>2</formula>
    </cfRule>
    <cfRule type="cellIs" dxfId="378" priority="328" stopIfTrue="1" operator="equal">
      <formula>3</formula>
    </cfRule>
  </conditionalFormatting>
  <conditionalFormatting sqref="AW36">
    <cfRule type="cellIs" dxfId="377" priority="323" stopIfTrue="1" operator="equal">
      <formula>1</formula>
    </cfRule>
    <cfRule type="cellIs" dxfId="376" priority="324" stopIfTrue="1" operator="equal">
      <formula>2</formula>
    </cfRule>
    <cfRule type="cellIs" dxfId="375" priority="325" stopIfTrue="1" operator="equal">
      <formula>3</formula>
    </cfRule>
  </conditionalFormatting>
  <conditionalFormatting sqref="AW37:AW45">
    <cfRule type="cellIs" dxfId="374" priority="320" stopIfTrue="1" operator="equal">
      <formula>1</formula>
    </cfRule>
    <cfRule type="cellIs" dxfId="373" priority="321" stopIfTrue="1" operator="equal">
      <formula>2</formula>
    </cfRule>
    <cfRule type="cellIs" dxfId="372" priority="322" stopIfTrue="1" operator="equal">
      <formula>3</formula>
    </cfRule>
  </conditionalFormatting>
  <conditionalFormatting sqref="AR36">
    <cfRule type="cellIs" dxfId="371" priority="317" stopIfTrue="1" operator="equal">
      <formula>1</formula>
    </cfRule>
    <cfRule type="cellIs" dxfId="370" priority="318" stopIfTrue="1" operator="equal">
      <formula>2</formula>
    </cfRule>
    <cfRule type="cellIs" dxfId="369" priority="319" stopIfTrue="1" operator="equal">
      <formula>3</formula>
    </cfRule>
  </conditionalFormatting>
  <conditionalFormatting sqref="AR37:AR45">
    <cfRule type="cellIs" dxfId="368" priority="314" stopIfTrue="1" operator="equal">
      <formula>1</formula>
    </cfRule>
    <cfRule type="cellIs" dxfId="367" priority="315" stopIfTrue="1" operator="equal">
      <formula>2</formula>
    </cfRule>
    <cfRule type="cellIs" dxfId="366" priority="316" stopIfTrue="1" operator="equal">
      <formula>3</formula>
    </cfRule>
  </conditionalFormatting>
  <conditionalFormatting sqref="AM36">
    <cfRule type="cellIs" dxfId="365" priority="311" stopIfTrue="1" operator="equal">
      <formula>1</formula>
    </cfRule>
    <cfRule type="cellIs" dxfId="364" priority="312" stopIfTrue="1" operator="equal">
      <formula>2</formula>
    </cfRule>
    <cfRule type="cellIs" dxfId="363" priority="313" stopIfTrue="1" operator="equal">
      <formula>3</formula>
    </cfRule>
  </conditionalFormatting>
  <conditionalFormatting sqref="AM37:AM45">
    <cfRule type="cellIs" dxfId="362" priority="308" stopIfTrue="1" operator="equal">
      <formula>1</formula>
    </cfRule>
    <cfRule type="cellIs" dxfId="361" priority="309" stopIfTrue="1" operator="equal">
      <formula>2</formula>
    </cfRule>
    <cfRule type="cellIs" dxfId="360" priority="310" stopIfTrue="1" operator="equal">
      <formula>3</formula>
    </cfRule>
  </conditionalFormatting>
  <conditionalFormatting sqref="AH36">
    <cfRule type="cellIs" dxfId="359" priority="305" stopIfTrue="1" operator="equal">
      <formula>1</formula>
    </cfRule>
    <cfRule type="cellIs" dxfId="358" priority="306" stopIfTrue="1" operator="equal">
      <formula>2</formula>
    </cfRule>
    <cfRule type="cellIs" dxfId="357" priority="307" stopIfTrue="1" operator="equal">
      <formula>3</formula>
    </cfRule>
  </conditionalFormatting>
  <conditionalFormatting sqref="AH37:AH45">
    <cfRule type="cellIs" dxfId="356" priority="302" stopIfTrue="1" operator="equal">
      <formula>1</formula>
    </cfRule>
    <cfRule type="cellIs" dxfId="355" priority="303" stopIfTrue="1" operator="equal">
      <formula>2</formula>
    </cfRule>
    <cfRule type="cellIs" dxfId="354" priority="304" stopIfTrue="1" operator="equal">
      <formula>3</formula>
    </cfRule>
  </conditionalFormatting>
  <conditionalFormatting sqref="AC36">
    <cfRule type="cellIs" dxfId="353" priority="299" stopIfTrue="1" operator="equal">
      <formula>1</formula>
    </cfRule>
    <cfRule type="cellIs" dxfId="352" priority="300" stopIfTrue="1" operator="equal">
      <formula>2</formula>
    </cfRule>
    <cfRule type="cellIs" dxfId="351" priority="301" stopIfTrue="1" operator="equal">
      <formula>3</formula>
    </cfRule>
  </conditionalFormatting>
  <conditionalFormatting sqref="AC37:AC45">
    <cfRule type="cellIs" dxfId="350" priority="296" stopIfTrue="1" operator="equal">
      <formula>1</formula>
    </cfRule>
    <cfRule type="cellIs" dxfId="349" priority="297" stopIfTrue="1" operator="equal">
      <formula>2</formula>
    </cfRule>
    <cfRule type="cellIs" dxfId="348" priority="298" stopIfTrue="1" operator="equal">
      <formula>3</formula>
    </cfRule>
  </conditionalFormatting>
  <conditionalFormatting sqref="X36">
    <cfRule type="cellIs" dxfId="347" priority="293" stopIfTrue="1" operator="equal">
      <formula>1</formula>
    </cfRule>
    <cfRule type="cellIs" dxfId="346" priority="294" stopIfTrue="1" operator="equal">
      <formula>2</formula>
    </cfRule>
    <cfRule type="cellIs" dxfId="345" priority="295" stopIfTrue="1" operator="equal">
      <formula>3</formula>
    </cfRule>
  </conditionalFormatting>
  <conditionalFormatting sqref="X37:X45">
    <cfRule type="cellIs" dxfId="344" priority="290" stopIfTrue="1" operator="equal">
      <formula>1</formula>
    </cfRule>
    <cfRule type="cellIs" dxfId="343" priority="291" stopIfTrue="1" operator="equal">
      <formula>2</formula>
    </cfRule>
    <cfRule type="cellIs" dxfId="342" priority="292" stopIfTrue="1" operator="equal">
      <formula>3</formula>
    </cfRule>
  </conditionalFormatting>
  <conditionalFormatting sqref="X59">
    <cfRule type="cellIs" dxfId="341" priority="287" stopIfTrue="1" operator="equal">
      <formula>1</formula>
    </cfRule>
    <cfRule type="cellIs" dxfId="340" priority="288" stopIfTrue="1" operator="equal">
      <formula>2</formula>
    </cfRule>
    <cfRule type="cellIs" dxfId="339" priority="289" stopIfTrue="1" operator="equal">
      <formula>3</formula>
    </cfRule>
  </conditionalFormatting>
  <conditionalFormatting sqref="X60:X68">
    <cfRule type="cellIs" dxfId="338" priority="284" stopIfTrue="1" operator="equal">
      <formula>1</formula>
    </cfRule>
    <cfRule type="cellIs" dxfId="337" priority="285" stopIfTrue="1" operator="equal">
      <formula>2</formula>
    </cfRule>
    <cfRule type="cellIs" dxfId="336" priority="286" stopIfTrue="1" operator="equal">
      <formula>3</formula>
    </cfRule>
  </conditionalFormatting>
  <conditionalFormatting sqref="AC59">
    <cfRule type="cellIs" dxfId="335" priority="281" stopIfTrue="1" operator="equal">
      <formula>1</formula>
    </cfRule>
    <cfRule type="cellIs" dxfId="334" priority="282" stopIfTrue="1" operator="equal">
      <formula>2</formula>
    </cfRule>
    <cfRule type="cellIs" dxfId="333" priority="283" stopIfTrue="1" operator="equal">
      <formula>3</formula>
    </cfRule>
  </conditionalFormatting>
  <conditionalFormatting sqref="AC60:AC68">
    <cfRule type="cellIs" dxfId="332" priority="278" stopIfTrue="1" operator="equal">
      <formula>1</formula>
    </cfRule>
    <cfRule type="cellIs" dxfId="331" priority="279" stopIfTrue="1" operator="equal">
      <formula>2</formula>
    </cfRule>
    <cfRule type="cellIs" dxfId="330" priority="280" stopIfTrue="1" operator="equal">
      <formula>3</formula>
    </cfRule>
  </conditionalFormatting>
  <conditionalFormatting sqref="AH59">
    <cfRule type="cellIs" dxfId="329" priority="275" stopIfTrue="1" operator="equal">
      <formula>1</formula>
    </cfRule>
    <cfRule type="cellIs" dxfId="328" priority="276" stopIfTrue="1" operator="equal">
      <formula>2</formula>
    </cfRule>
    <cfRule type="cellIs" dxfId="327" priority="277" stopIfTrue="1" operator="equal">
      <formula>3</formula>
    </cfRule>
  </conditionalFormatting>
  <conditionalFormatting sqref="AH60:AH68">
    <cfRule type="cellIs" dxfId="326" priority="272" stopIfTrue="1" operator="equal">
      <formula>1</formula>
    </cfRule>
    <cfRule type="cellIs" dxfId="325" priority="273" stopIfTrue="1" operator="equal">
      <formula>2</formula>
    </cfRule>
    <cfRule type="cellIs" dxfId="324" priority="274" stopIfTrue="1" operator="equal">
      <formula>3</formula>
    </cfRule>
  </conditionalFormatting>
  <conditionalFormatting sqref="AM59">
    <cfRule type="cellIs" dxfId="323" priority="269" stopIfTrue="1" operator="equal">
      <formula>1</formula>
    </cfRule>
    <cfRule type="cellIs" dxfId="322" priority="270" stopIfTrue="1" operator="equal">
      <formula>2</formula>
    </cfRule>
    <cfRule type="cellIs" dxfId="321" priority="271" stopIfTrue="1" operator="equal">
      <formula>3</formula>
    </cfRule>
  </conditionalFormatting>
  <conditionalFormatting sqref="AM60:AM68">
    <cfRule type="cellIs" dxfId="320" priority="266" stopIfTrue="1" operator="equal">
      <formula>1</formula>
    </cfRule>
    <cfRule type="cellIs" dxfId="319" priority="267" stopIfTrue="1" operator="equal">
      <formula>2</formula>
    </cfRule>
    <cfRule type="cellIs" dxfId="318" priority="268" stopIfTrue="1" operator="equal">
      <formula>3</formula>
    </cfRule>
  </conditionalFormatting>
  <conditionalFormatting sqref="AR59">
    <cfRule type="cellIs" dxfId="317" priority="263" stopIfTrue="1" operator="equal">
      <formula>1</formula>
    </cfRule>
    <cfRule type="cellIs" dxfId="316" priority="264" stopIfTrue="1" operator="equal">
      <formula>2</formula>
    </cfRule>
    <cfRule type="cellIs" dxfId="315" priority="265" stopIfTrue="1" operator="equal">
      <formula>3</formula>
    </cfRule>
  </conditionalFormatting>
  <conditionalFormatting sqref="AR60:AR68">
    <cfRule type="cellIs" dxfId="314" priority="260" stopIfTrue="1" operator="equal">
      <formula>1</formula>
    </cfRule>
    <cfRule type="cellIs" dxfId="313" priority="261" stopIfTrue="1" operator="equal">
      <formula>2</formula>
    </cfRule>
    <cfRule type="cellIs" dxfId="312" priority="262" stopIfTrue="1" operator="equal">
      <formula>3</formula>
    </cfRule>
  </conditionalFormatting>
  <conditionalFormatting sqref="AW59">
    <cfRule type="cellIs" dxfId="311" priority="257" stopIfTrue="1" operator="equal">
      <formula>1</formula>
    </cfRule>
    <cfRule type="cellIs" dxfId="310" priority="258" stopIfTrue="1" operator="equal">
      <formula>2</formula>
    </cfRule>
    <cfRule type="cellIs" dxfId="309" priority="259" stopIfTrue="1" operator="equal">
      <formula>3</formula>
    </cfRule>
  </conditionalFormatting>
  <conditionalFormatting sqref="AW60:AW68">
    <cfRule type="cellIs" dxfId="308" priority="254" stopIfTrue="1" operator="equal">
      <formula>1</formula>
    </cfRule>
    <cfRule type="cellIs" dxfId="307" priority="255" stopIfTrue="1" operator="equal">
      <formula>2</formula>
    </cfRule>
    <cfRule type="cellIs" dxfId="306" priority="256" stopIfTrue="1" operator="equal">
      <formula>3</formula>
    </cfRule>
  </conditionalFormatting>
  <conditionalFormatting sqref="BB59">
    <cfRule type="cellIs" dxfId="305" priority="251" stopIfTrue="1" operator="equal">
      <formula>1</formula>
    </cfRule>
    <cfRule type="cellIs" dxfId="304" priority="252" stopIfTrue="1" operator="equal">
      <formula>2</formula>
    </cfRule>
    <cfRule type="cellIs" dxfId="303" priority="253" stopIfTrue="1" operator="equal">
      <formula>3</formula>
    </cfRule>
  </conditionalFormatting>
  <conditionalFormatting sqref="BB60:BB68">
    <cfRule type="cellIs" dxfId="302" priority="248" stopIfTrue="1" operator="equal">
      <formula>1</formula>
    </cfRule>
    <cfRule type="cellIs" dxfId="301" priority="249" stopIfTrue="1" operator="equal">
      <formula>2</formula>
    </cfRule>
    <cfRule type="cellIs" dxfId="300" priority="250" stopIfTrue="1" operator="equal">
      <formula>3</formula>
    </cfRule>
  </conditionalFormatting>
  <conditionalFormatting sqref="BG59">
    <cfRule type="cellIs" dxfId="299" priority="245" stopIfTrue="1" operator="equal">
      <formula>1</formula>
    </cfRule>
    <cfRule type="cellIs" dxfId="298" priority="246" stopIfTrue="1" operator="equal">
      <formula>2</formula>
    </cfRule>
    <cfRule type="cellIs" dxfId="297" priority="247" stopIfTrue="1" operator="equal">
      <formula>3</formula>
    </cfRule>
  </conditionalFormatting>
  <conditionalFormatting sqref="BG60:BG68">
    <cfRule type="cellIs" dxfId="296" priority="242" stopIfTrue="1" operator="equal">
      <formula>1</formula>
    </cfRule>
    <cfRule type="cellIs" dxfId="295" priority="243" stopIfTrue="1" operator="equal">
      <formula>2</formula>
    </cfRule>
    <cfRule type="cellIs" dxfId="294" priority="244" stopIfTrue="1" operator="equal">
      <formula>3</formula>
    </cfRule>
  </conditionalFormatting>
  <conditionalFormatting sqref="BG82">
    <cfRule type="cellIs" dxfId="293" priority="239" stopIfTrue="1" operator="equal">
      <formula>1</formula>
    </cfRule>
    <cfRule type="cellIs" dxfId="292" priority="240" stopIfTrue="1" operator="equal">
      <formula>2</formula>
    </cfRule>
    <cfRule type="cellIs" dxfId="291" priority="241" stopIfTrue="1" operator="equal">
      <formula>3</formula>
    </cfRule>
  </conditionalFormatting>
  <conditionalFormatting sqref="BG83:BG91">
    <cfRule type="cellIs" dxfId="290" priority="236" stopIfTrue="1" operator="equal">
      <formula>1</formula>
    </cfRule>
    <cfRule type="cellIs" dxfId="289" priority="237" stopIfTrue="1" operator="equal">
      <formula>2</formula>
    </cfRule>
    <cfRule type="cellIs" dxfId="288" priority="238" stopIfTrue="1" operator="equal">
      <formula>3</formula>
    </cfRule>
  </conditionalFormatting>
  <conditionalFormatting sqref="BB82">
    <cfRule type="cellIs" dxfId="287" priority="233" stopIfTrue="1" operator="equal">
      <formula>1</formula>
    </cfRule>
    <cfRule type="cellIs" dxfId="286" priority="234" stopIfTrue="1" operator="equal">
      <formula>2</formula>
    </cfRule>
    <cfRule type="cellIs" dxfId="285" priority="235" stopIfTrue="1" operator="equal">
      <formula>3</formula>
    </cfRule>
  </conditionalFormatting>
  <conditionalFormatting sqref="BB83:BB91">
    <cfRule type="cellIs" dxfId="284" priority="230" stopIfTrue="1" operator="equal">
      <formula>1</formula>
    </cfRule>
    <cfRule type="cellIs" dxfId="283" priority="231" stopIfTrue="1" operator="equal">
      <formula>2</formula>
    </cfRule>
    <cfRule type="cellIs" dxfId="282" priority="232" stopIfTrue="1" operator="equal">
      <formula>3</formula>
    </cfRule>
  </conditionalFormatting>
  <conditionalFormatting sqref="AW82">
    <cfRule type="cellIs" dxfId="281" priority="227" stopIfTrue="1" operator="equal">
      <formula>1</formula>
    </cfRule>
    <cfRule type="cellIs" dxfId="280" priority="228" stopIfTrue="1" operator="equal">
      <formula>2</formula>
    </cfRule>
    <cfRule type="cellIs" dxfId="279" priority="229" stopIfTrue="1" operator="equal">
      <formula>3</formula>
    </cfRule>
  </conditionalFormatting>
  <conditionalFormatting sqref="AW83:AW91">
    <cfRule type="cellIs" dxfId="278" priority="224" stopIfTrue="1" operator="equal">
      <formula>1</formula>
    </cfRule>
    <cfRule type="cellIs" dxfId="277" priority="225" stopIfTrue="1" operator="equal">
      <formula>2</formula>
    </cfRule>
    <cfRule type="cellIs" dxfId="276" priority="226" stopIfTrue="1" operator="equal">
      <formula>3</formula>
    </cfRule>
  </conditionalFormatting>
  <conditionalFormatting sqref="AR82">
    <cfRule type="cellIs" dxfId="275" priority="221" stopIfTrue="1" operator="equal">
      <formula>1</formula>
    </cfRule>
    <cfRule type="cellIs" dxfId="274" priority="222" stopIfTrue="1" operator="equal">
      <formula>2</formula>
    </cfRule>
    <cfRule type="cellIs" dxfId="273" priority="223" stopIfTrue="1" operator="equal">
      <formula>3</formula>
    </cfRule>
  </conditionalFormatting>
  <conditionalFormatting sqref="AR83:AR91">
    <cfRule type="cellIs" dxfId="272" priority="218" stopIfTrue="1" operator="equal">
      <formula>1</formula>
    </cfRule>
    <cfRule type="cellIs" dxfId="271" priority="219" stopIfTrue="1" operator="equal">
      <formula>2</formula>
    </cfRule>
    <cfRule type="cellIs" dxfId="270" priority="220" stopIfTrue="1" operator="equal">
      <formula>3</formula>
    </cfRule>
  </conditionalFormatting>
  <conditionalFormatting sqref="AM82">
    <cfRule type="cellIs" dxfId="269" priority="215" stopIfTrue="1" operator="equal">
      <formula>1</formula>
    </cfRule>
    <cfRule type="cellIs" dxfId="268" priority="216" stopIfTrue="1" operator="equal">
      <formula>2</formula>
    </cfRule>
    <cfRule type="cellIs" dxfId="267" priority="217" stopIfTrue="1" operator="equal">
      <formula>3</formula>
    </cfRule>
  </conditionalFormatting>
  <conditionalFormatting sqref="AM83:AM91">
    <cfRule type="cellIs" dxfId="266" priority="212" stopIfTrue="1" operator="equal">
      <formula>1</formula>
    </cfRule>
    <cfRule type="cellIs" dxfId="265" priority="213" stopIfTrue="1" operator="equal">
      <formula>2</formula>
    </cfRule>
    <cfRule type="cellIs" dxfId="264" priority="214" stopIfTrue="1" operator="equal">
      <formula>3</formula>
    </cfRule>
  </conditionalFormatting>
  <conditionalFormatting sqref="AH82">
    <cfRule type="cellIs" dxfId="263" priority="209" stopIfTrue="1" operator="equal">
      <formula>1</formula>
    </cfRule>
    <cfRule type="cellIs" dxfId="262" priority="210" stopIfTrue="1" operator="equal">
      <formula>2</formula>
    </cfRule>
    <cfRule type="cellIs" dxfId="261" priority="211" stopIfTrue="1" operator="equal">
      <formula>3</formula>
    </cfRule>
  </conditionalFormatting>
  <conditionalFormatting sqref="AH83:AH91">
    <cfRule type="cellIs" dxfId="260" priority="206" stopIfTrue="1" operator="equal">
      <formula>1</formula>
    </cfRule>
    <cfRule type="cellIs" dxfId="259" priority="207" stopIfTrue="1" operator="equal">
      <formula>2</formula>
    </cfRule>
    <cfRule type="cellIs" dxfId="258" priority="208" stopIfTrue="1" operator="equal">
      <formula>3</formula>
    </cfRule>
  </conditionalFormatting>
  <conditionalFormatting sqref="AC82">
    <cfRule type="cellIs" dxfId="257" priority="203" stopIfTrue="1" operator="equal">
      <formula>1</formula>
    </cfRule>
    <cfRule type="cellIs" dxfId="256" priority="204" stopIfTrue="1" operator="equal">
      <formula>2</formula>
    </cfRule>
    <cfRule type="cellIs" dxfId="255" priority="205" stopIfTrue="1" operator="equal">
      <formula>3</formula>
    </cfRule>
  </conditionalFormatting>
  <conditionalFormatting sqref="AC83:AC91">
    <cfRule type="cellIs" dxfId="254" priority="200" stopIfTrue="1" operator="equal">
      <formula>1</formula>
    </cfRule>
    <cfRule type="cellIs" dxfId="253" priority="201" stopIfTrue="1" operator="equal">
      <formula>2</formula>
    </cfRule>
    <cfRule type="cellIs" dxfId="252" priority="202" stopIfTrue="1" operator="equal">
      <formula>3</formula>
    </cfRule>
  </conditionalFormatting>
  <conditionalFormatting sqref="X82">
    <cfRule type="cellIs" dxfId="251" priority="197" stopIfTrue="1" operator="equal">
      <formula>1</formula>
    </cfRule>
    <cfRule type="cellIs" dxfId="250" priority="198" stopIfTrue="1" operator="equal">
      <formula>2</formula>
    </cfRule>
    <cfRule type="cellIs" dxfId="249" priority="199" stopIfTrue="1" operator="equal">
      <formula>3</formula>
    </cfRule>
  </conditionalFormatting>
  <conditionalFormatting sqref="X83:X91">
    <cfRule type="cellIs" dxfId="248" priority="194" stopIfTrue="1" operator="equal">
      <formula>1</formula>
    </cfRule>
    <cfRule type="cellIs" dxfId="247" priority="195" stopIfTrue="1" operator="equal">
      <formula>2</formula>
    </cfRule>
    <cfRule type="cellIs" dxfId="246" priority="196" stopIfTrue="1" operator="equal">
      <formula>3</formula>
    </cfRule>
  </conditionalFormatting>
  <conditionalFormatting sqref="X105">
    <cfRule type="cellIs" dxfId="245" priority="191" stopIfTrue="1" operator="equal">
      <formula>1</formula>
    </cfRule>
    <cfRule type="cellIs" dxfId="244" priority="192" stopIfTrue="1" operator="equal">
      <formula>2</formula>
    </cfRule>
    <cfRule type="cellIs" dxfId="243" priority="193" stopIfTrue="1" operator="equal">
      <formula>3</formula>
    </cfRule>
  </conditionalFormatting>
  <conditionalFormatting sqref="X106:X114">
    <cfRule type="cellIs" dxfId="242" priority="188" stopIfTrue="1" operator="equal">
      <formula>1</formula>
    </cfRule>
    <cfRule type="cellIs" dxfId="241" priority="189" stopIfTrue="1" operator="equal">
      <formula>2</formula>
    </cfRule>
    <cfRule type="cellIs" dxfId="240" priority="190" stopIfTrue="1" operator="equal">
      <formula>3</formula>
    </cfRule>
  </conditionalFormatting>
  <conditionalFormatting sqref="AC105">
    <cfRule type="cellIs" dxfId="239" priority="185" stopIfTrue="1" operator="equal">
      <formula>1</formula>
    </cfRule>
    <cfRule type="cellIs" dxfId="238" priority="186" stopIfTrue="1" operator="equal">
      <formula>2</formula>
    </cfRule>
    <cfRule type="cellIs" dxfId="237" priority="187" stopIfTrue="1" operator="equal">
      <formula>3</formula>
    </cfRule>
  </conditionalFormatting>
  <conditionalFormatting sqref="AC106:AC114">
    <cfRule type="cellIs" dxfId="236" priority="182" stopIfTrue="1" operator="equal">
      <formula>1</formula>
    </cfRule>
    <cfRule type="cellIs" dxfId="235" priority="183" stopIfTrue="1" operator="equal">
      <formula>2</formula>
    </cfRule>
    <cfRule type="cellIs" dxfId="234" priority="184" stopIfTrue="1" operator="equal">
      <formula>3</formula>
    </cfRule>
  </conditionalFormatting>
  <conditionalFormatting sqref="AH105">
    <cfRule type="cellIs" dxfId="233" priority="179" stopIfTrue="1" operator="equal">
      <formula>1</formula>
    </cfRule>
    <cfRule type="cellIs" dxfId="232" priority="180" stopIfTrue="1" operator="equal">
      <formula>2</formula>
    </cfRule>
    <cfRule type="cellIs" dxfId="231" priority="181" stopIfTrue="1" operator="equal">
      <formula>3</formula>
    </cfRule>
  </conditionalFormatting>
  <conditionalFormatting sqref="AH106:AH114">
    <cfRule type="cellIs" dxfId="230" priority="176" stopIfTrue="1" operator="equal">
      <formula>1</formula>
    </cfRule>
    <cfRule type="cellIs" dxfId="229" priority="177" stopIfTrue="1" operator="equal">
      <formula>2</formula>
    </cfRule>
    <cfRule type="cellIs" dxfId="228" priority="178" stopIfTrue="1" operator="equal">
      <formula>3</formula>
    </cfRule>
  </conditionalFormatting>
  <conditionalFormatting sqref="AM105">
    <cfRule type="cellIs" dxfId="227" priority="173" stopIfTrue="1" operator="equal">
      <formula>1</formula>
    </cfRule>
    <cfRule type="cellIs" dxfId="226" priority="174" stopIfTrue="1" operator="equal">
      <formula>2</formula>
    </cfRule>
    <cfRule type="cellIs" dxfId="225" priority="175" stopIfTrue="1" operator="equal">
      <formula>3</formula>
    </cfRule>
  </conditionalFormatting>
  <conditionalFormatting sqref="AM106:AM114">
    <cfRule type="cellIs" dxfId="224" priority="170" stopIfTrue="1" operator="equal">
      <formula>1</formula>
    </cfRule>
    <cfRule type="cellIs" dxfId="223" priority="171" stopIfTrue="1" operator="equal">
      <formula>2</formula>
    </cfRule>
    <cfRule type="cellIs" dxfId="222" priority="172" stopIfTrue="1" operator="equal">
      <formula>3</formula>
    </cfRule>
  </conditionalFormatting>
  <conditionalFormatting sqref="AR105">
    <cfRule type="cellIs" dxfId="221" priority="167" stopIfTrue="1" operator="equal">
      <formula>1</formula>
    </cfRule>
    <cfRule type="cellIs" dxfId="220" priority="168" stopIfTrue="1" operator="equal">
      <formula>2</formula>
    </cfRule>
    <cfRule type="cellIs" dxfId="219" priority="169" stopIfTrue="1" operator="equal">
      <formula>3</formula>
    </cfRule>
  </conditionalFormatting>
  <conditionalFormatting sqref="AR106:AR114">
    <cfRule type="cellIs" dxfId="218" priority="164" stopIfTrue="1" operator="equal">
      <formula>1</formula>
    </cfRule>
    <cfRule type="cellIs" dxfId="217" priority="165" stopIfTrue="1" operator="equal">
      <formula>2</formula>
    </cfRule>
    <cfRule type="cellIs" dxfId="216" priority="166" stopIfTrue="1" operator="equal">
      <formula>3</formula>
    </cfRule>
  </conditionalFormatting>
  <conditionalFormatting sqref="AW105">
    <cfRule type="cellIs" dxfId="215" priority="161" stopIfTrue="1" operator="equal">
      <formula>1</formula>
    </cfRule>
    <cfRule type="cellIs" dxfId="214" priority="162" stopIfTrue="1" operator="equal">
      <formula>2</formula>
    </cfRule>
    <cfRule type="cellIs" dxfId="213" priority="163" stopIfTrue="1" operator="equal">
      <formula>3</formula>
    </cfRule>
  </conditionalFormatting>
  <conditionalFormatting sqref="AW106:AW114">
    <cfRule type="cellIs" dxfId="212" priority="158" stopIfTrue="1" operator="equal">
      <formula>1</formula>
    </cfRule>
    <cfRule type="cellIs" dxfId="211" priority="159" stopIfTrue="1" operator="equal">
      <formula>2</formula>
    </cfRule>
    <cfRule type="cellIs" dxfId="210" priority="160" stopIfTrue="1" operator="equal">
      <formula>3</formula>
    </cfRule>
  </conditionalFormatting>
  <conditionalFormatting sqref="BB105">
    <cfRule type="cellIs" dxfId="209" priority="155" stopIfTrue="1" operator="equal">
      <formula>1</formula>
    </cfRule>
    <cfRule type="cellIs" dxfId="208" priority="156" stopIfTrue="1" operator="equal">
      <formula>2</formula>
    </cfRule>
    <cfRule type="cellIs" dxfId="207" priority="157" stopIfTrue="1" operator="equal">
      <formula>3</formula>
    </cfRule>
  </conditionalFormatting>
  <conditionalFormatting sqref="BB106:BB114">
    <cfRule type="cellIs" dxfId="206" priority="152" stopIfTrue="1" operator="equal">
      <formula>1</formula>
    </cfRule>
    <cfRule type="cellIs" dxfId="205" priority="153" stopIfTrue="1" operator="equal">
      <formula>2</formula>
    </cfRule>
    <cfRule type="cellIs" dxfId="204" priority="154" stopIfTrue="1" operator="equal">
      <formula>3</formula>
    </cfRule>
  </conditionalFormatting>
  <conditionalFormatting sqref="BG105">
    <cfRule type="cellIs" dxfId="203" priority="149" stopIfTrue="1" operator="equal">
      <formula>1</formula>
    </cfRule>
    <cfRule type="cellIs" dxfId="202" priority="150" stopIfTrue="1" operator="equal">
      <formula>2</formula>
    </cfRule>
    <cfRule type="cellIs" dxfId="201" priority="151" stopIfTrue="1" operator="equal">
      <formula>3</formula>
    </cfRule>
  </conditionalFormatting>
  <conditionalFormatting sqref="BG106:BG114">
    <cfRule type="cellIs" dxfId="200" priority="146" stopIfTrue="1" operator="equal">
      <formula>1</formula>
    </cfRule>
    <cfRule type="cellIs" dxfId="199" priority="147" stopIfTrue="1" operator="equal">
      <formula>2</formula>
    </cfRule>
    <cfRule type="cellIs" dxfId="198" priority="148" stopIfTrue="1" operator="equal">
      <formula>3</formula>
    </cfRule>
  </conditionalFormatting>
  <conditionalFormatting sqref="BG128">
    <cfRule type="cellIs" dxfId="197" priority="143" stopIfTrue="1" operator="equal">
      <formula>1</formula>
    </cfRule>
    <cfRule type="cellIs" dxfId="196" priority="144" stopIfTrue="1" operator="equal">
      <formula>2</formula>
    </cfRule>
    <cfRule type="cellIs" dxfId="195" priority="145" stopIfTrue="1" operator="equal">
      <formula>3</formula>
    </cfRule>
  </conditionalFormatting>
  <conditionalFormatting sqref="BG129:BG137">
    <cfRule type="cellIs" dxfId="194" priority="140" stopIfTrue="1" operator="equal">
      <formula>1</formula>
    </cfRule>
    <cfRule type="cellIs" dxfId="193" priority="141" stopIfTrue="1" operator="equal">
      <formula>2</formula>
    </cfRule>
    <cfRule type="cellIs" dxfId="192" priority="142" stopIfTrue="1" operator="equal">
      <formula>3</formula>
    </cfRule>
  </conditionalFormatting>
  <conditionalFormatting sqref="BB128">
    <cfRule type="cellIs" dxfId="191" priority="137" stopIfTrue="1" operator="equal">
      <formula>1</formula>
    </cfRule>
    <cfRule type="cellIs" dxfId="190" priority="138" stopIfTrue="1" operator="equal">
      <formula>2</formula>
    </cfRule>
    <cfRule type="cellIs" dxfId="189" priority="139" stopIfTrue="1" operator="equal">
      <formula>3</formula>
    </cfRule>
  </conditionalFormatting>
  <conditionalFormatting sqref="BB129:BB137">
    <cfRule type="cellIs" dxfId="188" priority="134" stopIfTrue="1" operator="equal">
      <formula>1</formula>
    </cfRule>
    <cfRule type="cellIs" dxfId="187" priority="135" stopIfTrue="1" operator="equal">
      <formula>2</formula>
    </cfRule>
    <cfRule type="cellIs" dxfId="186" priority="136" stopIfTrue="1" operator="equal">
      <formula>3</formula>
    </cfRule>
  </conditionalFormatting>
  <conditionalFormatting sqref="AW128">
    <cfRule type="cellIs" dxfId="185" priority="131" stopIfTrue="1" operator="equal">
      <formula>1</formula>
    </cfRule>
    <cfRule type="cellIs" dxfId="184" priority="132" stopIfTrue="1" operator="equal">
      <formula>2</formula>
    </cfRule>
    <cfRule type="cellIs" dxfId="183" priority="133" stopIfTrue="1" operator="equal">
      <formula>3</formula>
    </cfRule>
  </conditionalFormatting>
  <conditionalFormatting sqref="AW129:AW137">
    <cfRule type="cellIs" dxfId="182" priority="128" stopIfTrue="1" operator="equal">
      <formula>1</formula>
    </cfRule>
    <cfRule type="cellIs" dxfId="181" priority="129" stopIfTrue="1" operator="equal">
      <formula>2</formula>
    </cfRule>
    <cfRule type="cellIs" dxfId="180" priority="130" stopIfTrue="1" operator="equal">
      <formula>3</formula>
    </cfRule>
  </conditionalFormatting>
  <conditionalFormatting sqref="AR128">
    <cfRule type="cellIs" dxfId="179" priority="125" stopIfTrue="1" operator="equal">
      <formula>1</formula>
    </cfRule>
    <cfRule type="cellIs" dxfId="178" priority="126" stopIfTrue="1" operator="equal">
      <formula>2</formula>
    </cfRule>
    <cfRule type="cellIs" dxfId="177" priority="127" stopIfTrue="1" operator="equal">
      <formula>3</formula>
    </cfRule>
  </conditionalFormatting>
  <conditionalFormatting sqref="AR129:AR137">
    <cfRule type="cellIs" dxfId="176" priority="122" stopIfTrue="1" operator="equal">
      <formula>1</formula>
    </cfRule>
    <cfRule type="cellIs" dxfId="175" priority="123" stopIfTrue="1" operator="equal">
      <formula>2</formula>
    </cfRule>
    <cfRule type="cellIs" dxfId="174" priority="124" stopIfTrue="1" operator="equal">
      <formula>3</formula>
    </cfRule>
  </conditionalFormatting>
  <conditionalFormatting sqref="AM128">
    <cfRule type="cellIs" dxfId="173" priority="119" stopIfTrue="1" operator="equal">
      <formula>1</formula>
    </cfRule>
    <cfRule type="cellIs" dxfId="172" priority="120" stopIfTrue="1" operator="equal">
      <formula>2</formula>
    </cfRule>
    <cfRule type="cellIs" dxfId="171" priority="121" stopIfTrue="1" operator="equal">
      <formula>3</formula>
    </cfRule>
  </conditionalFormatting>
  <conditionalFormatting sqref="AM129:AM137">
    <cfRule type="cellIs" dxfId="170" priority="116" stopIfTrue="1" operator="equal">
      <formula>1</formula>
    </cfRule>
    <cfRule type="cellIs" dxfId="169" priority="117" stopIfTrue="1" operator="equal">
      <formula>2</formula>
    </cfRule>
    <cfRule type="cellIs" dxfId="168" priority="118" stopIfTrue="1" operator="equal">
      <formula>3</formula>
    </cfRule>
  </conditionalFormatting>
  <conditionalFormatting sqref="AH128">
    <cfRule type="cellIs" dxfId="167" priority="113" stopIfTrue="1" operator="equal">
      <formula>1</formula>
    </cfRule>
    <cfRule type="cellIs" dxfId="166" priority="114" stopIfTrue="1" operator="equal">
      <formula>2</formula>
    </cfRule>
    <cfRule type="cellIs" dxfId="165" priority="115" stopIfTrue="1" operator="equal">
      <formula>3</formula>
    </cfRule>
  </conditionalFormatting>
  <conditionalFormatting sqref="AH129:AH137">
    <cfRule type="cellIs" dxfId="164" priority="110" stopIfTrue="1" operator="equal">
      <formula>1</formula>
    </cfRule>
    <cfRule type="cellIs" dxfId="163" priority="111" stopIfTrue="1" operator="equal">
      <formula>2</formula>
    </cfRule>
    <cfRule type="cellIs" dxfId="162" priority="112" stopIfTrue="1" operator="equal">
      <formula>3</formula>
    </cfRule>
  </conditionalFormatting>
  <conditionalFormatting sqref="AC128">
    <cfRule type="cellIs" dxfId="161" priority="107" stopIfTrue="1" operator="equal">
      <formula>1</formula>
    </cfRule>
    <cfRule type="cellIs" dxfId="160" priority="108" stopIfTrue="1" operator="equal">
      <formula>2</formula>
    </cfRule>
    <cfRule type="cellIs" dxfId="159" priority="109" stopIfTrue="1" operator="equal">
      <formula>3</formula>
    </cfRule>
  </conditionalFormatting>
  <conditionalFormatting sqref="AC129:AC137">
    <cfRule type="cellIs" dxfId="158" priority="104" stopIfTrue="1" operator="equal">
      <formula>1</formula>
    </cfRule>
    <cfRule type="cellIs" dxfId="157" priority="105" stopIfTrue="1" operator="equal">
      <formula>2</formula>
    </cfRule>
    <cfRule type="cellIs" dxfId="156" priority="106" stopIfTrue="1" operator="equal">
      <formula>3</formula>
    </cfRule>
  </conditionalFormatting>
  <conditionalFormatting sqref="X128">
    <cfRule type="cellIs" dxfId="155" priority="101" stopIfTrue="1" operator="equal">
      <formula>1</formula>
    </cfRule>
    <cfRule type="cellIs" dxfId="154" priority="102" stopIfTrue="1" operator="equal">
      <formula>2</formula>
    </cfRule>
    <cfRule type="cellIs" dxfId="153" priority="103" stopIfTrue="1" operator="equal">
      <formula>3</formula>
    </cfRule>
  </conditionalFormatting>
  <conditionalFormatting sqref="X129:X137">
    <cfRule type="cellIs" dxfId="152" priority="98" stopIfTrue="1" operator="equal">
      <formula>1</formula>
    </cfRule>
    <cfRule type="cellIs" dxfId="151" priority="99" stopIfTrue="1" operator="equal">
      <formula>2</formula>
    </cfRule>
    <cfRule type="cellIs" dxfId="150" priority="100" stopIfTrue="1" operator="equal">
      <formula>3</formula>
    </cfRule>
  </conditionalFormatting>
  <conditionalFormatting sqref="X151">
    <cfRule type="cellIs" dxfId="149" priority="95" stopIfTrue="1" operator="equal">
      <formula>1</formula>
    </cfRule>
    <cfRule type="cellIs" dxfId="148" priority="96" stopIfTrue="1" operator="equal">
      <formula>2</formula>
    </cfRule>
    <cfRule type="cellIs" dxfId="147" priority="97" stopIfTrue="1" operator="equal">
      <formula>3</formula>
    </cfRule>
  </conditionalFormatting>
  <conditionalFormatting sqref="X152:X160">
    <cfRule type="cellIs" dxfId="146" priority="92" stopIfTrue="1" operator="equal">
      <formula>1</formula>
    </cfRule>
    <cfRule type="cellIs" dxfId="145" priority="93" stopIfTrue="1" operator="equal">
      <formula>2</formula>
    </cfRule>
    <cfRule type="cellIs" dxfId="144" priority="94" stopIfTrue="1" operator="equal">
      <formula>3</formula>
    </cfRule>
  </conditionalFormatting>
  <conditionalFormatting sqref="AC151">
    <cfRule type="cellIs" dxfId="143" priority="89" stopIfTrue="1" operator="equal">
      <formula>1</formula>
    </cfRule>
    <cfRule type="cellIs" dxfId="142" priority="90" stopIfTrue="1" operator="equal">
      <formula>2</formula>
    </cfRule>
    <cfRule type="cellIs" dxfId="141" priority="91" stopIfTrue="1" operator="equal">
      <formula>3</formula>
    </cfRule>
  </conditionalFormatting>
  <conditionalFormatting sqref="AC152:AC160">
    <cfRule type="cellIs" dxfId="140" priority="86" stopIfTrue="1" operator="equal">
      <formula>1</formula>
    </cfRule>
    <cfRule type="cellIs" dxfId="139" priority="87" stopIfTrue="1" operator="equal">
      <formula>2</formula>
    </cfRule>
    <cfRule type="cellIs" dxfId="138" priority="88" stopIfTrue="1" operator="equal">
      <formula>3</formula>
    </cfRule>
  </conditionalFormatting>
  <conditionalFormatting sqref="AH151">
    <cfRule type="cellIs" dxfId="137" priority="83" stopIfTrue="1" operator="equal">
      <formula>1</formula>
    </cfRule>
    <cfRule type="cellIs" dxfId="136" priority="84" stopIfTrue="1" operator="equal">
      <formula>2</formula>
    </cfRule>
    <cfRule type="cellIs" dxfId="135" priority="85" stopIfTrue="1" operator="equal">
      <formula>3</formula>
    </cfRule>
  </conditionalFormatting>
  <conditionalFormatting sqref="AH152:AH160">
    <cfRule type="cellIs" dxfId="134" priority="80" stopIfTrue="1" operator="equal">
      <formula>1</formula>
    </cfRule>
    <cfRule type="cellIs" dxfId="133" priority="81" stopIfTrue="1" operator="equal">
      <formula>2</formula>
    </cfRule>
    <cfRule type="cellIs" dxfId="132" priority="82" stopIfTrue="1" operator="equal">
      <formula>3</formula>
    </cfRule>
  </conditionalFormatting>
  <conditionalFormatting sqref="AM151">
    <cfRule type="cellIs" dxfId="131" priority="77" stopIfTrue="1" operator="equal">
      <formula>1</formula>
    </cfRule>
    <cfRule type="cellIs" dxfId="130" priority="78" stopIfTrue="1" operator="equal">
      <formula>2</formula>
    </cfRule>
    <cfRule type="cellIs" dxfId="129" priority="79" stopIfTrue="1" operator="equal">
      <formula>3</formula>
    </cfRule>
  </conditionalFormatting>
  <conditionalFormatting sqref="AM152:AM160">
    <cfRule type="cellIs" dxfId="128" priority="74" stopIfTrue="1" operator="equal">
      <formula>1</formula>
    </cfRule>
    <cfRule type="cellIs" dxfId="127" priority="75" stopIfTrue="1" operator="equal">
      <formula>2</formula>
    </cfRule>
    <cfRule type="cellIs" dxfId="126" priority="76" stopIfTrue="1" operator="equal">
      <formula>3</formula>
    </cfRule>
  </conditionalFormatting>
  <conditionalFormatting sqref="AR151">
    <cfRule type="cellIs" dxfId="125" priority="71" stopIfTrue="1" operator="equal">
      <formula>1</formula>
    </cfRule>
    <cfRule type="cellIs" dxfId="124" priority="72" stopIfTrue="1" operator="equal">
      <formula>2</formula>
    </cfRule>
    <cfRule type="cellIs" dxfId="123" priority="73" stopIfTrue="1" operator="equal">
      <formula>3</formula>
    </cfRule>
  </conditionalFormatting>
  <conditionalFormatting sqref="AR152:AR160">
    <cfRule type="cellIs" dxfId="122" priority="68" stopIfTrue="1" operator="equal">
      <formula>1</formula>
    </cfRule>
    <cfRule type="cellIs" dxfId="121" priority="69" stopIfTrue="1" operator="equal">
      <formula>2</formula>
    </cfRule>
    <cfRule type="cellIs" dxfId="120" priority="70" stopIfTrue="1" operator="equal">
      <formula>3</formula>
    </cfRule>
  </conditionalFormatting>
  <conditionalFormatting sqref="AW151">
    <cfRule type="cellIs" dxfId="119" priority="65" stopIfTrue="1" operator="equal">
      <formula>1</formula>
    </cfRule>
    <cfRule type="cellIs" dxfId="118" priority="66" stopIfTrue="1" operator="equal">
      <formula>2</formula>
    </cfRule>
    <cfRule type="cellIs" dxfId="117" priority="67" stopIfTrue="1" operator="equal">
      <formula>3</formula>
    </cfRule>
  </conditionalFormatting>
  <conditionalFormatting sqref="AW152:AW160">
    <cfRule type="cellIs" dxfId="116" priority="62" stopIfTrue="1" operator="equal">
      <formula>1</formula>
    </cfRule>
    <cfRule type="cellIs" dxfId="115" priority="63" stopIfTrue="1" operator="equal">
      <formula>2</formula>
    </cfRule>
    <cfRule type="cellIs" dxfId="114" priority="64" stopIfTrue="1" operator="equal">
      <formula>3</formula>
    </cfRule>
  </conditionalFormatting>
  <conditionalFormatting sqref="BB151">
    <cfRule type="cellIs" dxfId="113" priority="59" stopIfTrue="1" operator="equal">
      <formula>1</formula>
    </cfRule>
    <cfRule type="cellIs" dxfId="112" priority="60" stopIfTrue="1" operator="equal">
      <formula>2</formula>
    </cfRule>
    <cfRule type="cellIs" dxfId="111" priority="61" stopIfTrue="1" operator="equal">
      <formula>3</formula>
    </cfRule>
  </conditionalFormatting>
  <conditionalFormatting sqref="BB152:BB160">
    <cfRule type="cellIs" dxfId="110" priority="56" stopIfTrue="1" operator="equal">
      <formula>1</formula>
    </cfRule>
    <cfRule type="cellIs" dxfId="109" priority="57" stopIfTrue="1" operator="equal">
      <formula>2</formula>
    </cfRule>
    <cfRule type="cellIs" dxfId="108" priority="58" stopIfTrue="1" operator="equal">
      <formula>3</formula>
    </cfRule>
  </conditionalFormatting>
  <conditionalFormatting sqref="BG151">
    <cfRule type="cellIs" dxfId="107" priority="53" stopIfTrue="1" operator="equal">
      <formula>1</formula>
    </cfRule>
    <cfRule type="cellIs" dxfId="106" priority="54" stopIfTrue="1" operator="equal">
      <formula>2</formula>
    </cfRule>
    <cfRule type="cellIs" dxfId="105" priority="55" stopIfTrue="1" operator="equal">
      <formula>3</formula>
    </cfRule>
  </conditionalFormatting>
  <conditionalFormatting sqref="BG152:BG160">
    <cfRule type="cellIs" dxfId="104" priority="50" stopIfTrue="1" operator="equal">
      <formula>1</formula>
    </cfRule>
    <cfRule type="cellIs" dxfId="103" priority="51" stopIfTrue="1" operator="equal">
      <formula>2</formula>
    </cfRule>
    <cfRule type="cellIs" dxfId="102" priority="52" stopIfTrue="1" operator="equal">
      <formula>3</formula>
    </cfRule>
  </conditionalFormatting>
  <conditionalFormatting sqref="U151:U160">
    <cfRule type="cellIs" dxfId="101" priority="49" operator="equal">
      <formula>"NC"</formula>
    </cfRule>
  </conditionalFormatting>
  <conditionalFormatting sqref="Z151:Z160">
    <cfRule type="cellIs" dxfId="100" priority="48" operator="equal">
      <formula>"NC"</formula>
    </cfRule>
  </conditionalFormatting>
  <conditionalFormatting sqref="AE151:AE160">
    <cfRule type="cellIs" dxfId="99" priority="47" operator="equal">
      <formula>"NC"</formula>
    </cfRule>
  </conditionalFormatting>
  <conditionalFormatting sqref="AJ151:AJ160">
    <cfRule type="cellIs" dxfId="98" priority="46" operator="equal">
      <formula>"NC"</formula>
    </cfRule>
  </conditionalFormatting>
  <conditionalFormatting sqref="AO151:AO160">
    <cfRule type="cellIs" dxfId="97" priority="45" operator="equal">
      <formula>"NC"</formula>
    </cfRule>
  </conditionalFormatting>
  <conditionalFormatting sqref="AT151:AT160">
    <cfRule type="cellIs" dxfId="96" priority="44" operator="equal">
      <formula>"NC"</formula>
    </cfRule>
  </conditionalFormatting>
  <conditionalFormatting sqref="AY151:AY160">
    <cfRule type="cellIs" dxfId="95" priority="43" operator="equal">
      <formula>"NC"</formula>
    </cfRule>
  </conditionalFormatting>
  <conditionalFormatting sqref="BD151:BD160">
    <cfRule type="cellIs" dxfId="94" priority="42" operator="equal">
      <formula>"NC"</formula>
    </cfRule>
  </conditionalFormatting>
  <conditionalFormatting sqref="BD128:BD137">
    <cfRule type="cellIs" dxfId="93" priority="41" operator="equal">
      <formula>"NC"</formula>
    </cfRule>
  </conditionalFormatting>
  <conditionalFormatting sqref="AY128:AY137">
    <cfRule type="cellIs" dxfId="92" priority="40" operator="equal">
      <formula>"NC"</formula>
    </cfRule>
  </conditionalFormatting>
  <conditionalFormatting sqref="AT128:AT137">
    <cfRule type="cellIs" dxfId="91" priority="39" operator="equal">
      <formula>"NC"</formula>
    </cfRule>
  </conditionalFormatting>
  <conditionalFormatting sqref="AO128:AO137">
    <cfRule type="cellIs" dxfId="90" priority="38" operator="equal">
      <formula>"NC"</formula>
    </cfRule>
  </conditionalFormatting>
  <conditionalFormatting sqref="AJ128:AJ137">
    <cfRule type="cellIs" dxfId="89" priority="37" operator="equal">
      <formula>"NC"</formula>
    </cfRule>
  </conditionalFormatting>
  <conditionalFormatting sqref="AE128:AE137">
    <cfRule type="cellIs" dxfId="88" priority="36" operator="equal">
      <formula>"NC"</formula>
    </cfRule>
  </conditionalFormatting>
  <conditionalFormatting sqref="Z128:Z137">
    <cfRule type="cellIs" dxfId="87" priority="35" operator="equal">
      <formula>"NC"</formula>
    </cfRule>
  </conditionalFormatting>
  <conditionalFormatting sqref="U128:U137">
    <cfRule type="cellIs" dxfId="86" priority="34" operator="equal">
      <formula>"NC"</formula>
    </cfRule>
  </conditionalFormatting>
  <conditionalFormatting sqref="U105:U114">
    <cfRule type="cellIs" dxfId="85" priority="33" operator="equal">
      <formula>"NC"</formula>
    </cfRule>
  </conditionalFormatting>
  <conditionalFormatting sqref="Z105:Z114">
    <cfRule type="cellIs" dxfId="84" priority="32" operator="equal">
      <formula>"NC"</formula>
    </cfRule>
  </conditionalFormatting>
  <conditionalFormatting sqref="AE105:AE114">
    <cfRule type="cellIs" dxfId="83" priority="31" operator="equal">
      <formula>"NC"</formula>
    </cfRule>
  </conditionalFormatting>
  <conditionalFormatting sqref="AJ105:AJ114">
    <cfRule type="cellIs" dxfId="82" priority="30" operator="equal">
      <formula>"NC"</formula>
    </cfRule>
  </conditionalFormatting>
  <conditionalFormatting sqref="AO105:AO114">
    <cfRule type="cellIs" dxfId="81" priority="29" operator="equal">
      <formula>"NC"</formula>
    </cfRule>
  </conditionalFormatting>
  <conditionalFormatting sqref="AT105:AT114">
    <cfRule type="cellIs" dxfId="80" priority="28" operator="equal">
      <formula>"NC"</formula>
    </cfRule>
  </conditionalFormatting>
  <conditionalFormatting sqref="AY105:AY114">
    <cfRule type="cellIs" dxfId="79" priority="27" operator="equal">
      <formula>"NC"</formula>
    </cfRule>
  </conditionalFormatting>
  <conditionalFormatting sqref="BD105:BD114">
    <cfRule type="cellIs" dxfId="78" priority="26" operator="equal">
      <formula>"NC"</formula>
    </cfRule>
  </conditionalFormatting>
  <conditionalFormatting sqref="BD82:BD91">
    <cfRule type="cellIs" dxfId="77" priority="25" operator="equal">
      <formula>"NC"</formula>
    </cfRule>
  </conditionalFormatting>
  <conditionalFormatting sqref="AY82:AY91">
    <cfRule type="cellIs" dxfId="76" priority="24" operator="equal">
      <formula>"NC"</formula>
    </cfRule>
  </conditionalFormatting>
  <conditionalFormatting sqref="AT82:AT91">
    <cfRule type="cellIs" dxfId="75" priority="23" operator="equal">
      <formula>"NC"</formula>
    </cfRule>
  </conditionalFormatting>
  <conditionalFormatting sqref="AO82:AO91">
    <cfRule type="cellIs" dxfId="74" priority="22" operator="equal">
      <formula>"NC"</formula>
    </cfRule>
  </conditionalFormatting>
  <conditionalFormatting sqref="AJ82:AJ91">
    <cfRule type="cellIs" dxfId="73" priority="21" operator="equal">
      <formula>"NC"</formula>
    </cfRule>
  </conditionalFormatting>
  <conditionalFormatting sqref="AE82:AE91">
    <cfRule type="cellIs" dxfId="72" priority="20" operator="equal">
      <formula>"NC"</formula>
    </cfRule>
  </conditionalFormatting>
  <conditionalFormatting sqref="Z82:Z91">
    <cfRule type="cellIs" dxfId="71" priority="19" operator="equal">
      <formula>"NC"</formula>
    </cfRule>
  </conditionalFormatting>
  <conditionalFormatting sqref="U82:U91">
    <cfRule type="cellIs" dxfId="70" priority="18" operator="equal">
      <formula>"NC"</formula>
    </cfRule>
  </conditionalFormatting>
  <conditionalFormatting sqref="U36:U45">
    <cfRule type="cellIs" dxfId="69" priority="1" operator="equal">
      <formula>"NC"</formula>
    </cfRule>
  </conditionalFormatting>
  <conditionalFormatting sqref="U59:U68">
    <cfRule type="cellIs" dxfId="68" priority="16" operator="equal">
      <formula>"NC"</formula>
    </cfRule>
  </conditionalFormatting>
  <conditionalFormatting sqref="Z59:Z68">
    <cfRule type="cellIs" dxfId="67" priority="15" operator="equal">
      <formula>"NC"</formula>
    </cfRule>
  </conditionalFormatting>
  <conditionalFormatting sqref="AE59:AE68">
    <cfRule type="cellIs" dxfId="66" priority="14" operator="equal">
      <formula>"NC"</formula>
    </cfRule>
  </conditionalFormatting>
  <conditionalFormatting sqref="AJ59:AJ68">
    <cfRule type="cellIs" dxfId="65" priority="13" operator="equal">
      <formula>"NC"</formula>
    </cfRule>
  </conditionalFormatting>
  <conditionalFormatting sqref="AO59:AO68">
    <cfRule type="cellIs" dxfId="64" priority="12" operator="equal">
      <formula>"NC"</formula>
    </cfRule>
  </conditionalFormatting>
  <conditionalFormatting sqref="AT59:AT68">
    <cfRule type="cellIs" dxfId="63" priority="11" operator="equal">
      <formula>"NC"</formula>
    </cfRule>
  </conditionalFormatting>
  <conditionalFormatting sqref="AY59:AY68">
    <cfRule type="cellIs" dxfId="62" priority="10" operator="equal">
      <formula>"NC"</formula>
    </cfRule>
  </conditionalFormatting>
  <conditionalFormatting sqref="BD59:BD68">
    <cfRule type="cellIs" dxfId="61" priority="9" operator="equal">
      <formula>"NC"</formula>
    </cfRule>
  </conditionalFormatting>
  <conditionalFormatting sqref="BD36:BD45">
    <cfRule type="cellIs" dxfId="60" priority="8" operator="equal">
      <formula>"NC"</formula>
    </cfRule>
  </conditionalFormatting>
  <conditionalFormatting sqref="AY36:AY45">
    <cfRule type="cellIs" dxfId="59" priority="7" operator="equal">
      <formula>"NC"</formula>
    </cfRule>
  </conditionalFormatting>
  <conditionalFormatting sqref="AT36:AT45">
    <cfRule type="cellIs" dxfId="58" priority="6" operator="equal">
      <formula>"NC"</formula>
    </cfRule>
  </conditionalFormatting>
  <conditionalFormatting sqref="AO36:AO45">
    <cfRule type="cellIs" dxfId="57" priority="5" operator="equal">
      <formula>"NC"</formula>
    </cfRule>
  </conditionalFormatting>
  <conditionalFormatting sqref="AJ36:AJ45">
    <cfRule type="cellIs" dxfId="56" priority="4" operator="equal">
      <formula>"NC"</formula>
    </cfRule>
  </conditionalFormatting>
  <conditionalFormatting sqref="AE36:AE45">
    <cfRule type="cellIs" dxfId="55" priority="3" operator="equal">
      <formula>"NC"</formula>
    </cfRule>
  </conditionalFormatting>
  <conditionalFormatting sqref="Z36:Z45">
    <cfRule type="cellIs" dxfId="54" priority="2" operator="equal">
      <formula>"NC"</formula>
    </cfRule>
  </conditionalFormatting>
  <printOptions horizontalCentered="1"/>
  <pageMargins left="0.19685039370078741" right="0" top="0.19685039370078741" bottom="0" header="0" footer="0"/>
  <pageSetup paperSize="8" scale="49" pageOrder="overThenDown" orientation="landscape" verticalDpi="300" r:id="rId1"/>
  <headerFooter alignWithMargins="0"/>
  <rowBreaks count="1" manualBreakCount="1">
    <brk id="32" max="29" man="1"/>
  </rowBreaks>
  <colBreaks count="1" manualBreakCount="1">
    <brk id="46" max="13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16"/>
  <sheetViews>
    <sheetView zoomScale="75" zoomScaleNormal="75" workbookViewId="0">
      <selection activeCell="Q20" sqref="Q20"/>
    </sheetView>
  </sheetViews>
  <sheetFormatPr baseColWidth="10" defaultColWidth="10.28515625" defaultRowHeight="12.75" x14ac:dyDescent="0.25"/>
  <cols>
    <col min="1" max="1" width="5.85546875" style="4" customWidth="1"/>
    <col min="2" max="12" width="14.7109375" style="7" customWidth="1"/>
    <col min="13" max="20" width="10.7109375" style="6" customWidth="1"/>
    <col min="21" max="21" width="12.7109375" style="6" customWidth="1"/>
    <col min="22" max="22" width="42.7109375" style="6" customWidth="1"/>
    <col min="23" max="25" width="13.7109375" style="6" customWidth="1"/>
    <col min="26" max="26" width="12.7109375" style="6" customWidth="1"/>
    <col min="27" max="27" width="42.7109375" style="6" customWidth="1"/>
    <col min="28" max="30" width="13.7109375" style="6" customWidth="1"/>
    <col min="31" max="31" width="12.7109375" style="6" customWidth="1"/>
    <col min="32" max="32" width="42.7109375" style="6" customWidth="1"/>
    <col min="33" max="35" width="13.7109375" style="6" customWidth="1"/>
    <col min="36" max="36" width="12.7109375" style="6" customWidth="1"/>
    <col min="37" max="37" width="42.7109375" style="6" customWidth="1"/>
    <col min="38" max="40" width="13.7109375" style="6" customWidth="1"/>
    <col min="41" max="41" width="12.7109375" style="6" customWidth="1"/>
    <col min="42" max="42" width="42.7109375" style="6" customWidth="1"/>
    <col min="43" max="45" width="13.7109375" style="6" customWidth="1"/>
    <col min="46" max="46" width="12.7109375" style="6" customWidth="1"/>
    <col min="47" max="47" width="42.7109375" style="6" customWidth="1"/>
    <col min="48" max="50" width="13.7109375" style="6" customWidth="1"/>
    <col min="51" max="51" width="12.7109375" style="6" customWidth="1"/>
    <col min="52" max="52" width="42.7109375" style="6" customWidth="1"/>
    <col min="53" max="55" width="13.7109375" style="6" customWidth="1"/>
    <col min="56" max="56" width="12.7109375" style="6" customWidth="1"/>
    <col min="57" max="57" width="42.7109375" style="6" customWidth="1"/>
    <col min="58" max="60" width="13.7109375" style="6" customWidth="1"/>
    <col min="61" max="61" width="9.85546875" style="4" customWidth="1"/>
    <col min="62" max="62" width="22.85546875" style="4" customWidth="1"/>
    <col min="63" max="63" width="10.28515625" style="4" customWidth="1"/>
    <col min="64" max="71" width="15.7109375" style="4" customWidth="1"/>
    <col min="72" max="72" width="10.28515625" style="4" customWidth="1"/>
    <col min="73" max="91" width="15.7109375" style="4" customWidth="1"/>
    <col min="92" max="92" width="17.140625" style="4" customWidth="1"/>
    <col min="93" max="196" width="10.28515625" style="4"/>
    <col min="197" max="197" width="5.85546875" style="4" customWidth="1"/>
    <col min="198" max="198" width="8.85546875" style="4" customWidth="1"/>
    <col min="199" max="199" width="7.140625" style="4" customWidth="1"/>
    <col min="200" max="200" width="100.85546875" style="4" customWidth="1"/>
    <col min="201" max="201" width="12" style="4" customWidth="1"/>
    <col min="202" max="202" width="18.42578125" style="4" customWidth="1"/>
    <col min="203" max="203" width="24.7109375" style="4" customWidth="1"/>
    <col min="204" max="204" width="16.7109375" style="4" customWidth="1"/>
    <col min="205" max="205" width="10.140625" style="4" customWidth="1"/>
    <col min="206" max="206" width="24.7109375" style="4" customWidth="1"/>
    <col min="207" max="207" width="16.7109375" style="4" customWidth="1"/>
    <col min="208" max="208" width="10.140625" style="4" customWidth="1"/>
    <col min="209" max="209" width="24.7109375" style="4" customWidth="1"/>
    <col min="210" max="210" width="16.7109375" style="4" customWidth="1"/>
    <col min="211" max="211" width="10.140625" style="4" customWidth="1"/>
    <col min="212" max="212" width="24.7109375" style="4" customWidth="1"/>
    <col min="213" max="213" width="16.7109375" style="4" customWidth="1"/>
    <col min="214" max="214" width="10.140625" style="4" customWidth="1"/>
    <col min="215" max="215" width="24.7109375" style="4" customWidth="1"/>
    <col min="216" max="216" width="16.7109375" style="4" customWidth="1"/>
    <col min="217" max="217" width="10.140625" style="4" customWidth="1"/>
    <col min="218" max="218" width="24.7109375" style="4" customWidth="1"/>
    <col min="219" max="219" width="16.7109375" style="4" customWidth="1"/>
    <col min="220" max="220" width="10.140625" style="4" customWidth="1"/>
    <col min="221" max="221" width="24.7109375" style="4" customWidth="1"/>
    <col min="222" max="222" width="16.7109375" style="4" customWidth="1"/>
    <col min="223" max="223" width="10.140625" style="4" customWidth="1"/>
    <col min="224" max="224" width="24.7109375" style="4" customWidth="1"/>
    <col min="225" max="225" width="16.7109375" style="4" customWidth="1"/>
    <col min="226" max="226" width="10.140625" style="4" customWidth="1"/>
    <col min="227" max="227" width="24.7109375" style="4" customWidth="1"/>
    <col min="228" max="228" width="16.7109375" style="4" customWidth="1"/>
    <col min="229" max="229" width="10.140625" style="4" customWidth="1"/>
    <col min="230" max="230" width="24.7109375" style="4" customWidth="1"/>
    <col min="231" max="231" width="16.7109375" style="4" customWidth="1"/>
    <col min="232" max="232" width="10.140625" style="4" customWidth="1"/>
    <col min="233" max="233" width="24.7109375" style="4" customWidth="1"/>
    <col min="234" max="234" width="16.7109375" style="4" customWidth="1"/>
    <col min="235" max="235" width="10.140625" style="4" customWidth="1"/>
    <col min="236" max="236" width="24.7109375" style="4" customWidth="1"/>
    <col min="237" max="237" width="16.7109375" style="4" customWidth="1"/>
    <col min="238" max="238" width="10.140625" style="4" customWidth="1"/>
    <col min="239" max="239" width="24.7109375" style="4" customWidth="1"/>
    <col min="240" max="240" width="16.7109375" style="4" customWidth="1"/>
    <col min="241" max="241" width="10.140625" style="4" customWidth="1"/>
    <col min="242" max="242" width="24.7109375" style="4" customWidth="1"/>
    <col min="243" max="243" width="16.7109375" style="4" customWidth="1"/>
    <col min="244" max="244" width="12.5703125" style="4" customWidth="1"/>
    <col min="245" max="245" width="9.85546875" style="4" customWidth="1"/>
    <col min="246" max="246" width="10.28515625" style="4" customWidth="1"/>
    <col min="247" max="261" width="15.28515625" style="4" customWidth="1"/>
    <col min="262" max="262" width="7.28515625" style="4" customWidth="1"/>
    <col min="263" max="263" width="6.28515625" style="4" customWidth="1"/>
    <col min="264" max="264" width="6.85546875" style="4" customWidth="1"/>
    <col min="265" max="265" width="10.28515625" style="4" customWidth="1"/>
    <col min="266" max="452" width="10.28515625" style="4"/>
    <col min="453" max="453" width="5.85546875" style="4" customWidth="1"/>
    <col min="454" max="454" width="8.85546875" style="4" customWidth="1"/>
    <col min="455" max="455" width="7.140625" style="4" customWidth="1"/>
    <col min="456" max="456" width="100.85546875" style="4" customWidth="1"/>
    <col min="457" max="457" width="12" style="4" customWidth="1"/>
    <col min="458" max="458" width="18.42578125" style="4" customWidth="1"/>
    <col min="459" max="459" width="24.7109375" style="4" customWidth="1"/>
    <col min="460" max="460" width="16.7109375" style="4" customWidth="1"/>
    <col min="461" max="461" width="10.140625" style="4" customWidth="1"/>
    <col min="462" max="462" width="24.7109375" style="4" customWidth="1"/>
    <col min="463" max="463" width="16.7109375" style="4" customWidth="1"/>
    <col min="464" max="464" width="10.140625" style="4" customWidth="1"/>
    <col min="465" max="465" width="24.7109375" style="4" customWidth="1"/>
    <col min="466" max="466" width="16.7109375" style="4" customWidth="1"/>
    <col min="467" max="467" width="10.140625" style="4" customWidth="1"/>
    <col min="468" max="468" width="24.7109375" style="4" customWidth="1"/>
    <col min="469" max="469" width="16.7109375" style="4" customWidth="1"/>
    <col min="470" max="470" width="10.140625" style="4" customWidth="1"/>
    <col min="471" max="471" width="24.7109375" style="4" customWidth="1"/>
    <col min="472" max="472" width="16.7109375" style="4" customWidth="1"/>
    <col min="473" max="473" width="10.140625" style="4" customWidth="1"/>
    <col min="474" max="474" width="24.7109375" style="4" customWidth="1"/>
    <col min="475" max="475" width="16.7109375" style="4" customWidth="1"/>
    <col min="476" max="476" width="10.140625" style="4" customWidth="1"/>
    <col min="477" max="477" width="24.7109375" style="4" customWidth="1"/>
    <col min="478" max="478" width="16.7109375" style="4" customWidth="1"/>
    <col min="479" max="479" width="10.140625" style="4" customWidth="1"/>
    <col min="480" max="480" width="24.7109375" style="4" customWidth="1"/>
    <col min="481" max="481" width="16.7109375" style="4" customWidth="1"/>
    <col min="482" max="482" width="10.140625" style="4" customWidth="1"/>
    <col min="483" max="483" width="24.7109375" style="4" customWidth="1"/>
    <col min="484" max="484" width="16.7109375" style="4" customWidth="1"/>
    <col min="485" max="485" width="10.140625" style="4" customWidth="1"/>
    <col min="486" max="486" width="24.7109375" style="4" customWidth="1"/>
    <col min="487" max="487" width="16.7109375" style="4" customWidth="1"/>
    <col min="488" max="488" width="10.140625" style="4" customWidth="1"/>
    <col min="489" max="489" width="24.7109375" style="4" customWidth="1"/>
    <col min="490" max="490" width="16.7109375" style="4" customWidth="1"/>
    <col min="491" max="491" width="10.140625" style="4" customWidth="1"/>
    <col min="492" max="492" width="24.7109375" style="4" customWidth="1"/>
    <col min="493" max="493" width="16.7109375" style="4" customWidth="1"/>
    <col min="494" max="494" width="10.140625" style="4" customWidth="1"/>
    <col min="495" max="495" width="24.7109375" style="4" customWidth="1"/>
    <col min="496" max="496" width="16.7109375" style="4" customWidth="1"/>
    <col min="497" max="497" width="10.140625" style="4" customWidth="1"/>
    <col min="498" max="498" width="24.7109375" style="4" customWidth="1"/>
    <col min="499" max="499" width="16.7109375" style="4" customWidth="1"/>
    <col min="500" max="500" width="12.5703125" style="4" customWidth="1"/>
    <col min="501" max="501" width="9.85546875" style="4" customWidth="1"/>
    <col min="502" max="502" width="10.28515625" style="4" customWidth="1"/>
    <col min="503" max="517" width="15.28515625" style="4" customWidth="1"/>
    <col min="518" max="518" width="7.28515625" style="4" customWidth="1"/>
    <col min="519" max="519" width="6.28515625" style="4" customWidth="1"/>
    <col min="520" max="520" width="6.85546875" style="4" customWidth="1"/>
    <col min="521" max="521" width="10.28515625" style="4" customWidth="1"/>
    <col min="522" max="708" width="10.28515625" style="4"/>
    <col min="709" max="709" width="5.85546875" style="4" customWidth="1"/>
    <col min="710" max="710" width="8.85546875" style="4" customWidth="1"/>
    <col min="711" max="711" width="7.140625" style="4" customWidth="1"/>
    <col min="712" max="712" width="100.85546875" style="4" customWidth="1"/>
    <col min="713" max="713" width="12" style="4" customWidth="1"/>
    <col min="714" max="714" width="18.42578125" style="4" customWidth="1"/>
    <col min="715" max="715" width="24.7109375" style="4" customWidth="1"/>
    <col min="716" max="716" width="16.7109375" style="4" customWidth="1"/>
    <col min="717" max="717" width="10.140625" style="4" customWidth="1"/>
    <col min="718" max="718" width="24.7109375" style="4" customWidth="1"/>
    <col min="719" max="719" width="16.7109375" style="4" customWidth="1"/>
    <col min="720" max="720" width="10.140625" style="4" customWidth="1"/>
    <col min="721" max="721" width="24.7109375" style="4" customWidth="1"/>
    <col min="722" max="722" width="16.7109375" style="4" customWidth="1"/>
    <col min="723" max="723" width="10.140625" style="4" customWidth="1"/>
    <col min="724" max="724" width="24.7109375" style="4" customWidth="1"/>
    <col min="725" max="725" width="16.7109375" style="4" customWidth="1"/>
    <col min="726" max="726" width="10.140625" style="4" customWidth="1"/>
    <col min="727" max="727" width="24.7109375" style="4" customWidth="1"/>
    <col min="728" max="728" width="16.7109375" style="4" customWidth="1"/>
    <col min="729" max="729" width="10.140625" style="4" customWidth="1"/>
    <col min="730" max="730" width="24.7109375" style="4" customWidth="1"/>
    <col min="731" max="731" width="16.7109375" style="4" customWidth="1"/>
    <col min="732" max="732" width="10.140625" style="4" customWidth="1"/>
    <col min="733" max="733" width="24.7109375" style="4" customWidth="1"/>
    <col min="734" max="734" width="16.7109375" style="4" customWidth="1"/>
    <col min="735" max="735" width="10.140625" style="4" customWidth="1"/>
    <col min="736" max="736" width="24.7109375" style="4" customWidth="1"/>
    <col min="737" max="737" width="16.7109375" style="4" customWidth="1"/>
    <col min="738" max="738" width="10.140625" style="4" customWidth="1"/>
    <col min="739" max="739" width="24.7109375" style="4" customWidth="1"/>
    <col min="740" max="740" width="16.7109375" style="4" customWidth="1"/>
    <col min="741" max="741" width="10.140625" style="4" customWidth="1"/>
    <col min="742" max="742" width="24.7109375" style="4" customWidth="1"/>
    <col min="743" max="743" width="16.7109375" style="4" customWidth="1"/>
    <col min="744" max="744" width="10.140625" style="4" customWidth="1"/>
    <col min="745" max="745" width="24.7109375" style="4" customWidth="1"/>
    <col min="746" max="746" width="16.7109375" style="4" customWidth="1"/>
    <col min="747" max="747" width="10.140625" style="4" customWidth="1"/>
    <col min="748" max="748" width="24.7109375" style="4" customWidth="1"/>
    <col min="749" max="749" width="16.7109375" style="4" customWidth="1"/>
    <col min="750" max="750" width="10.140625" style="4" customWidth="1"/>
    <col min="751" max="751" width="24.7109375" style="4" customWidth="1"/>
    <col min="752" max="752" width="16.7109375" style="4" customWidth="1"/>
    <col min="753" max="753" width="10.140625" style="4" customWidth="1"/>
    <col min="754" max="754" width="24.7109375" style="4" customWidth="1"/>
    <col min="755" max="755" width="16.7109375" style="4" customWidth="1"/>
    <col min="756" max="756" width="12.5703125" style="4" customWidth="1"/>
    <col min="757" max="757" width="9.85546875" style="4" customWidth="1"/>
    <col min="758" max="758" width="10.28515625" style="4" customWidth="1"/>
    <col min="759" max="773" width="15.28515625" style="4" customWidth="1"/>
    <col min="774" max="774" width="7.28515625" style="4" customWidth="1"/>
    <col min="775" max="775" width="6.28515625" style="4" customWidth="1"/>
    <col min="776" max="776" width="6.85546875" style="4" customWidth="1"/>
    <col min="777" max="777" width="10.28515625" style="4" customWidth="1"/>
    <col min="778" max="964" width="10.28515625" style="4"/>
    <col min="965" max="965" width="5.85546875" style="4" customWidth="1"/>
    <col min="966" max="966" width="8.85546875" style="4" customWidth="1"/>
    <col min="967" max="967" width="7.140625" style="4" customWidth="1"/>
    <col min="968" max="968" width="100.85546875" style="4" customWidth="1"/>
    <col min="969" max="969" width="12" style="4" customWidth="1"/>
    <col min="970" max="970" width="18.42578125" style="4" customWidth="1"/>
    <col min="971" max="971" width="24.7109375" style="4" customWidth="1"/>
    <col min="972" max="972" width="16.7109375" style="4" customWidth="1"/>
    <col min="973" max="973" width="10.140625" style="4" customWidth="1"/>
    <col min="974" max="974" width="24.7109375" style="4" customWidth="1"/>
    <col min="975" max="975" width="16.7109375" style="4" customWidth="1"/>
    <col min="976" max="976" width="10.140625" style="4" customWidth="1"/>
    <col min="977" max="977" width="24.7109375" style="4" customWidth="1"/>
    <col min="978" max="978" width="16.7109375" style="4" customWidth="1"/>
    <col min="979" max="979" width="10.140625" style="4" customWidth="1"/>
    <col min="980" max="980" width="24.7109375" style="4" customWidth="1"/>
    <col min="981" max="981" width="16.7109375" style="4" customWidth="1"/>
    <col min="982" max="982" width="10.140625" style="4" customWidth="1"/>
    <col min="983" max="983" width="24.7109375" style="4" customWidth="1"/>
    <col min="984" max="984" width="16.7109375" style="4" customWidth="1"/>
    <col min="985" max="985" width="10.140625" style="4" customWidth="1"/>
    <col min="986" max="986" width="24.7109375" style="4" customWidth="1"/>
    <col min="987" max="987" width="16.7109375" style="4" customWidth="1"/>
    <col min="988" max="988" width="10.140625" style="4" customWidth="1"/>
    <col min="989" max="989" width="24.7109375" style="4" customWidth="1"/>
    <col min="990" max="990" width="16.7109375" style="4" customWidth="1"/>
    <col min="991" max="991" width="10.140625" style="4" customWidth="1"/>
    <col min="992" max="992" width="24.7109375" style="4" customWidth="1"/>
    <col min="993" max="993" width="16.7109375" style="4" customWidth="1"/>
    <col min="994" max="994" width="10.140625" style="4" customWidth="1"/>
    <col min="995" max="995" width="24.7109375" style="4" customWidth="1"/>
    <col min="996" max="996" width="16.7109375" style="4" customWidth="1"/>
    <col min="997" max="997" width="10.140625" style="4" customWidth="1"/>
    <col min="998" max="998" width="24.7109375" style="4" customWidth="1"/>
    <col min="999" max="999" width="16.7109375" style="4" customWidth="1"/>
    <col min="1000" max="1000" width="10.140625" style="4" customWidth="1"/>
    <col min="1001" max="1001" width="24.7109375" style="4" customWidth="1"/>
    <col min="1002" max="1002" width="16.7109375" style="4" customWidth="1"/>
    <col min="1003" max="1003" width="10.140625" style="4" customWidth="1"/>
    <col min="1004" max="1004" width="24.7109375" style="4" customWidth="1"/>
    <col min="1005" max="1005" width="16.7109375" style="4" customWidth="1"/>
    <col min="1006" max="1006" width="10.140625" style="4" customWidth="1"/>
    <col min="1007" max="1007" width="24.7109375" style="4" customWidth="1"/>
    <col min="1008" max="1008" width="16.7109375" style="4" customWidth="1"/>
    <col min="1009" max="1009" width="10.140625" style="4" customWidth="1"/>
    <col min="1010" max="1010" width="24.7109375" style="4" customWidth="1"/>
    <col min="1011" max="1011" width="16.7109375" style="4" customWidth="1"/>
    <col min="1012" max="1012" width="12.5703125" style="4" customWidth="1"/>
    <col min="1013" max="1013" width="9.85546875" style="4" customWidth="1"/>
    <col min="1014" max="1014" width="10.28515625" style="4" customWidth="1"/>
    <col min="1015" max="1029" width="15.28515625" style="4" customWidth="1"/>
    <col min="1030" max="1030" width="7.28515625" style="4" customWidth="1"/>
    <col min="1031" max="1031" width="6.28515625" style="4" customWidth="1"/>
    <col min="1032" max="1032" width="6.85546875" style="4" customWidth="1"/>
    <col min="1033" max="1033" width="10.28515625" style="4" customWidth="1"/>
    <col min="1034" max="1220" width="10.28515625" style="4"/>
    <col min="1221" max="1221" width="5.85546875" style="4" customWidth="1"/>
    <col min="1222" max="1222" width="8.85546875" style="4" customWidth="1"/>
    <col min="1223" max="1223" width="7.140625" style="4" customWidth="1"/>
    <col min="1224" max="1224" width="100.85546875" style="4" customWidth="1"/>
    <col min="1225" max="1225" width="12" style="4" customWidth="1"/>
    <col min="1226" max="1226" width="18.42578125" style="4" customWidth="1"/>
    <col min="1227" max="1227" width="24.7109375" style="4" customWidth="1"/>
    <col min="1228" max="1228" width="16.7109375" style="4" customWidth="1"/>
    <col min="1229" max="1229" width="10.140625" style="4" customWidth="1"/>
    <col min="1230" max="1230" width="24.7109375" style="4" customWidth="1"/>
    <col min="1231" max="1231" width="16.7109375" style="4" customWidth="1"/>
    <col min="1232" max="1232" width="10.140625" style="4" customWidth="1"/>
    <col min="1233" max="1233" width="24.7109375" style="4" customWidth="1"/>
    <col min="1234" max="1234" width="16.7109375" style="4" customWidth="1"/>
    <col min="1235" max="1235" width="10.140625" style="4" customWidth="1"/>
    <col min="1236" max="1236" width="24.7109375" style="4" customWidth="1"/>
    <col min="1237" max="1237" width="16.7109375" style="4" customWidth="1"/>
    <col min="1238" max="1238" width="10.140625" style="4" customWidth="1"/>
    <col min="1239" max="1239" width="24.7109375" style="4" customWidth="1"/>
    <col min="1240" max="1240" width="16.7109375" style="4" customWidth="1"/>
    <col min="1241" max="1241" width="10.140625" style="4" customWidth="1"/>
    <col min="1242" max="1242" width="24.7109375" style="4" customWidth="1"/>
    <col min="1243" max="1243" width="16.7109375" style="4" customWidth="1"/>
    <col min="1244" max="1244" width="10.140625" style="4" customWidth="1"/>
    <col min="1245" max="1245" width="24.7109375" style="4" customWidth="1"/>
    <col min="1246" max="1246" width="16.7109375" style="4" customWidth="1"/>
    <col min="1247" max="1247" width="10.140625" style="4" customWidth="1"/>
    <col min="1248" max="1248" width="24.7109375" style="4" customWidth="1"/>
    <col min="1249" max="1249" width="16.7109375" style="4" customWidth="1"/>
    <col min="1250" max="1250" width="10.140625" style="4" customWidth="1"/>
    <col min="1251" max="1251" width="24.7109375" style="4" customWidth="1"/>
    <col min="1252" max="1252" width="16.7109375" style="4" customWidth="1"/>
    <col min="1253" max="1253" width="10.140625" style="4" customWidth="1"/>
    <col min="1254" max="1254" width="24.7109375" style="4" customWidth="1"/>
    <col min="1255" max="1255" width="16.7109375" style="4" customWidth="1"/>
    <col min="1256" max="1256" width="10.140625" style="4" customWidth="1"/>
    <col min="1257" max="1257" width="24.7109375" style="4" customWidth="1"/>
    <col min="1258" max="1258" width="16.7109375" style="4" customWidth="1"/>
    <col min="1259" max="1259" width="10.140625" style="4" customWidth="1"/>
    <col min="1260" max="1260" width="24.7109375" style="4" customWidth="1"/>
    <col min="1261" max="1261" width="16.7109375" style="4" customWidth="1"/>
    <col min="1262" max="1262" width="10.140625" style="4" customWidth="1"/>
    <col min="1263" max="1263" width="24.7109375" style="4" customWidth="1"/>
    <col min="1264" max="1264" width="16.7109375" style="4" customWidth="1"/>
    <col min="1265" max="1265" width="10.140625" style="4" customWidth="1"/>
    <col min="1266" max="1266" width="24.7109375" style="4" customWidth="1"/>
    <col min="1267" max="1267" width="16.7109375" style="4" customWidth="1"/>
    <col min="1268" max="1268" width="12.5703125" style="4" customWidth="1"/>
    <col min="1269" max="1269" width="9.85546875" style="4" customWidth="1"/>
    <col min="1270" max="1270" width="10.28515625" style="4" customWidth="1"/>
    <col min="1271" max="1285" width="15.28515625" style="4" customWidth="1"/>
    <col min="1286" max="1286" width="7.28515625" style="4" customWidth="1"/>
    <col min="1287" max="1287" width="6.28515625" style="4" customWidth="1"/>
    <col min="1288" max="1288" width="6.85546875" style="4" customWidth="1"/>
    <col min="1289" max="1289" width="10.28515625" style="4" customWidth="1"/>
    <col min="1290" max="1476" width="10.28515625" style="4"/>
    <col min="1477" max="1477" width="5.85546875" style="4" customWidth="1"/>
    <col min="1478" max="1478" width="8.85546875" style="4" customWidth="1"/>
    <col min="1479" max="1479" width="7.140625" style="4" customWidth="1"/>
    <col min="1480" max="1480" width="100.85546875" style="4" customWidth="1"/>
    <col min="1481" max="1481" width="12" style="4" customWidth="1"/>
    <col min="1482" max="1482" width="18.42578125" style="4" customWidth="1"/>
    <col min="1483" max="1483" width="24.7109375" style="4" customWidth="1"/>
    <col min="1484" max="1484" width="16.7109375" style="4" customWidth="1"/>
    <col min="1485" max="1485" width="10.140625" style="4" customWidth="1"/>
    <col min="1486" max="1486" width="24.7109375" style="4" customWidth="1"/>
    <col min="1487" max="1487" width="16.7109375" style="4" customWidth="1"/>
    <col min="1488" max="1488" width="10.140625" style="4" customWidth="1"/>
    <col min="1489" max="1489" width="24.7109375" style="4" customWidth="1"/>
    <col min="1490" max="1490" width="16.7109375" style="4" customWidth="1"/>
    <col min="1491" max="1491" width="10.140625" style="4" customWidth="1"/>
    <col min="1492" max="1492" width="24.7109375" style="4" customWidth="1"/>
    <col min="1493" max="1493" width="16.7109375" style="4" customWidth="1"/>
    <col min="1494" max="1494" width="10.140625" style="4" customWidth="1"/>
    <col min="1495" max="1495" width="24.7109375" style="4" customWidth="1"/>
    <col min="1496" max="1496" width="16.7109375" style="4" customWidth="1"/>
    <col min="1497" max="1497" width="10.140625" style="4" customWidth="1"/>
    <col min="1498" max="1498" width="24.7109375" style="4" customWidth="1"/>
    <col min="1499" max="1499" width="16.7109375" style="4" customWidth="1"/>
    <col min="1500" max="1500" width="10.140625" style="4" customWidth="1"/>
    <col min="1501" max="1501" width="24.7109375" style="4" customWidth="1"/>
    <col min="1502" max="1502" width="16.7109375" style="4" customWidth="1"/>
    <col min="1503" max="1503" width="10.140625" style="4" customWidth="1"/>
    <col min="1504" max="1504" width="24.7109375" style="4" customWidth="1"/>
    <col min="1505" max="1505" width="16.7109375" style="4" customWidth="1"/>
    <col min="1506" max="1506" width="10.140625" style="4" customWidth="1"/>
    <col min="1507" max="1507" width="24.7109375" style="4" customWidth="1"/>
    <col min="1508" max="1508" width="16.7109375" style="4" customWidth="1"/>
    <col min="1509" max="1509" width="10.140625" style="4" customWidth="1"/>
    <col min="1510" max="1510" width="24.7109375" style="4" customWidth="1"/>
    <col min="1511" max="1511" width="16.7109375" style="4" customWidth="1"/>
    <col min="1512" max="1512" width="10.140625" style="4" customWidth="1"/>
    <col min="1513" max="1513" width="24.7109375" style="4" customWidth="1"/>
    <col min="1514" max="1514" width="16.7109375" style="4" customWidth="1"/>
    <col min="1515" max="1515" width="10.140625" style="4" customWidth="1"/>
    <col min="1516" max="1516" width="24.7109375" style="4" customWidth="1"/>
    <col min="1517" max="1517" width="16.7109375" style="4" customWidth="1"/>
    <col min="1518" max="1518" width="10.140625" style="4" customWidth="1"/>
    <col min="1519" max="1519" width="24.7109375" style="4" customWidth="1"/>
    <col min="1520" max="1520" width="16.7109375" style="4" customWidth="1"/>
    <col min="1521" max="1521" width="10.140625" style="4" customWidth="1"/>
    <col min="1522" max="1522" width="24.7109375" style="4" customWidth="1"/>
    <col min="1523" max="1523" width="16.7109375" style="4" customWidth="1"/>
    <col min="1524" max="1524" width="12.5703125" style="4" customWidth="1"/>
    <col min="1525" max="1525" width="9.85546875" style="4" customWidth="1"/>
    <col min="1526" max="1526" width="10.28515625" style="4" customWidth="1"/>
    <col min="1527" max="1541" width="15.28515625" style="4" customWidth="1"/>
    <col min="1542" max="1542" width="7.28515625" style="4" customWidth="1"/>
    <col min="1543" max="1543" width="6.28515625" style="4" customWidth="1"/>
    <col min="1544" max="1544" width="6.85546875" style="4" customWidth="1"/>
    <col min="1545" max="1545" width="10.28515625" style="4" customWidth="1"/>
    <col min="1546" max="1732" width="10.28515625" style="4"/>
    <col min="1733" max="1733" width="5.85546875" style="4" customWidth="1"/>
    <col min="1734" max="1734" width="8.85546875" style="4" customWidth="1"/>
    <col min="1735" max="1735" width="7.140625" style="4" customWidth="1"/>
    <col min="1736" max="1736" width="100.85546875" style="4" customWidth="1"/>
    <col min="1737" max="1737" width="12" style="4" customWidth="1"/>
    <col min="1738" max="1738" width="18.42578125" style="4" customWidth="1"/>
    <col min="1739" max="1739" width="24.7109375" style="4" customWidth="1"/>
    <col min="1740" max="1740" width="16.7109375" style="4" customWidth="1"/>
    <col min="1741" max="1741" width="10.140625" style="4" customWidth="1"/>
    <col min="1742" max="1742" width="24.7109375" style="4" customWidth="1"/>
    <col min="1743" max="1743" width="16.7109375" style="4" customWidth="1"/>
    <col min="1744" max="1744" width="10.140625" style="4" customWidth="1"/>
    <col min="1745" max="1745" width="24.7109375" style="4" customWidth="1"/>
    <col min="1746" max="1746" width="16.7109375" style="4" customWidth="1"/>
    <col min="1747" max="1747" width="10.140625" style="4" customWidth="1"/>
    <col min="1748" max="1748" width="24.7109375" style="4" customWidth="1"/>
    <col min="1749" max="1749" width="16.7109375" style="4" customWidth="1"/>
    <col min="1750" max="1750" width="10.140625" style="4" customWidth="1"/>
    <col min="1751" max="1751" width="24.7109375" style="4" customWidth="1"/>
    <col min="1752" max="1752" width="16.7109375" style="4" customWidth="1"/>
    <col min="1753" max="1753" width="10.140625" style="4" customWidth="1"/>
    <col min="1754" max="1754" width="24.7109375" style="4" customWidth="1"/>
    <col min="1755" max="1755" width="16.7109375" style="4" customWidth="1"/>
    <col min="1756" max="1756" width="10.140625" style="4" customWidth="1"/>
    <col min="1757" max="1757" width="24.7109375" style="4" customWidth="1"/>
    <col min="1758" max="1758" width="16.7109375" style="4" customWidth="1"/>
    <col min="1759" max="1759" width="10.140625" style="4" customWidth="1"/>
    <col min="1760" max="1760" width="24.7109375" style="4" customWidth="1"/>
    <col min="1761" max="1761" width="16.7109375" style="4" customWidth="1"/>
    <col min="1762" max="1762" width="10.140625" style="4" customWidth="1"/>
    <col min="1763" max="1763" width="24.7109375" style="4" customWidth="1"/>
    <col min="1764" max="1764" width="16.7109375" style="4" customWidth="1"/>
    <col min="1765" max="1765" width="10.140625" style="4" customWidth="1"/>
    <col min="1766" max="1766" width="24.7109375" style="4" customWidth="1"/>
    <col min="1767" max="1767" width="16.7109375" style="4" customWidth="1"/>
    <col min="1768" max="1768" width="10.140625" style="4" customWidth="1"/>
    <col min="1769" max="1769" width="24.7109375" style="4" customWidth="1"/>
    <col min="1770" max="1770" width="16.7109375" style="4" customWidth="1"/>
    <col min="1771" max="1771" width="10.140625" style="4" customWidth="1"/>
    <col min="1772" max="1772" width="24.7109375" style="4" customWidth="1"/>
    <col min="1773" max="1773" width="16.7109375" style="4" customWidth="1"/>
    <col min="1774" max="1774" width="10.140625" style="4" customWidth="1"/>
    <col min="1775" max="1775" width="24.7109375" style="4" customWidth="1"/>
    <col min="1776" max="1776" width="16.7109375" style="4" customWidth="1"/>
    <col min="1777" max="1777" width="10.140625" style="4" customWidth="1"/>
    <col min="1778" max="1778" width="24.7109375" style="4" customWidth="1"/>
    <col min="1779" max="1779" width="16.7109375" style="4" customWidth="1"/>
    <col min="1780" max="1780" width="12.5703125" style="4" customWidth="1"/>
    <col min="1781" max="1781" width="9.85546875" style="4" customWidth="1"/>
    <col min="1782" max="1782" width="10.28515625" style="4" customWidth="1"/>
    <col min="1783" max="1797" width="15.28515625" style="4" customWidth="1"/>
    <col min="1798" max="1798" width="7.28515625" style="4" customWidth="1"/>
    <col min="1799" max="1799" width="6.28515625" style="4" customWidth="1"/>
    <col min="1800" max="1800" width="6.85546875" style="4" customWidth="1"/>
    <col min="1801" max="1801" width="10.28515625" style="4" customWidth="1"/>
    <col min="1802" max="1988" width="10.28515625" style="4"/>
    <col min="1989" max="1989" width="5.85546875" style="4" customWidth="1"/>
    <col min="1990" max="1990" width="8.85546875" style="4" customWidth="1"/>
    <col min="1991" max="1991" width="7.140625" style="4" customWidth="1"/>
    <col min="1992" max="1992" width="100.85546875" style="4" customWidth="1"/>
    <col min="1993" max="1993" width="12" style="4" customWidth="1"/>
    <col min="1994" max="1994" width="18.42578125" style="4" customWidth="1"/>
    <col min="1995" max="1995" width="24.7109375" style="4" customWidth="1"/>
    <col min="1996" max="1996" width="16.7109375" style="4" customWidth="1"/>
    <col min="1997" max="1997" width="10.140625" style="4" customWidth="1"/>
    <col min="1998" max="1998" width="24.7109375" style="4" customWidth="1"/>
    <col min="1999" max="1999" width="16.7109375" style="4" customWidth="1"/>
    <col min="2000" max="2000" width="10.140625" style="4" customWidth="1"/>
    <col min="2001" max="2001" width="24.7109375" style="4" customWidth="1"/>
    <col min="2002" max="2002" width="16.7109375" style="4" customWidth="1"/>
    <col min="2003" max="2003" width="10.140625" style="4" customWidth="1"/>
    <col min="2004" max="2004" width="24.7109375" style="4" customWidth="1"/>
    <col min="2005" max="2005" width="16.7109375" style="4" customWidth="1"/>
    <col min="2006" max="2006" width="10.140625" style="4" customWidth="1"/>
    <col min="2007" max="2007" width="24.7109375" style="4" customWidth="1"/>
    <col min="2008" max="2008" width="16.7109375" style="4" customWidth="1"/>
    <col min="2009" max="2009" width="10.140625" style="4" customWidth="1"/>
    <col min="2010" max="2010" width="24.7109375" style="4" customWidth="1"/>
    <col min="2011" max="2011" width="16.7109375" style="4" customWidth="1"/>
    <col min="2012" max="2012" width="10.140625" style="4" customWidth="1"/>
    <col min="2013" max="2013" width="24.7109375" style="4" customWidth="1"/>
    <col min="2014" max="2014" width="16.7109375" style="4" customWidth="1"/>
    <col min="2015" max="2015" width="10.140625" style="4" customWidth="1"/>
    <col min="2016" max="2016" width="24.7109375" style="4" customWidth="1"/>
    <col min="2017" max="2017" width="16.7109375" style="4" customWidth="1"/>
    <col min="2018" max="2018" width="10.140625" style="4" customWidth="1"/>
    <col min="2019" max="2019" width="24.7109375" style="4" customWidth="1"/>
    <col min="2020" max="2020" width="16.7109375" style="4" customWidth="1"/>
    <col min="2021" max="2021" width="10.140625" style="4" customWidth="1"/>
    <col min="2022" max="2022" width="24.7109375" style="4" customWidth="1"/>
    <col min="2023" max="2023" width="16.7109375" style="4" customWidth="1"/>
    <col min="2024" max="2024" width="10.140625" style="4" customWidth="1"/>
    <col min="2025" max="2025" width="24.7109375" style="4" customWidth="1"/>
    <col min="2026" max="2026" width="16.7109375" style="4" customWidth="1"/>
    <col min="2027" max="2027" width="10.140625" style="4" customWidth="1"/>
    <col min="2028" max="2028" width="24.7109375" style="4" customWidth="1"/>
    <col min="2029" max="2029" width="16.7109375" style="4" customWidth="1"/>
    <col min="2030" max="2030" width="10.140625" style="4" customWidth="1"/>
    <col min="2031" max="2031" width="24.7109375" style="4" customWidth="1"/>
    <col min="2032" max="2032" width="16.7109375" style="4" customWidth="1"/>
    <col min="2033" max="2033" width="10.140625" style="4" customWidth="1"/>
    <col min="2034" max="2034" width="24.7109375" style="4" customWidth="1"/>
    <col min="2035" max="2035" width="16.7109375" style="4" customWidth="1"/>
    <col min="2036" max="2036" width="12.5703125" style="4" customWidth="1"/>
    <col min="2037" max="2037" width="9.85546875" style="4" customWidth="1"/>
    <col min="2038" max="2038" width="10.28515625" style="4" customWidth="1"/>
    <col min="2039" max="2053" width="15.28515625" style="4" customWidth="1"/>
    <col min="2054" max="2054" width="7.28515625" style="4" customWidth="1"/>
    <col min="2055" max="2055" width="6.28515625" style="4" customWidth="1"/>
    <col min="2056" max="2056" width="6.85546875" style="4" customWidth="1"/>
    <col min="2057" max="2057" width="10.28515625" style="4" customWidth="1"/>
    <col min="2058" max="2244" width="10.28515625" style="4"/>
    <col min="2245" max="2245" width="5.85546875" style="4" customWidth="1"/>
    <col min="2246" max="2246" width="8.85546875" style="4" customWidth="1"/>
    <col min="2247" max="2247" width="7.140625" style="4" customWidth="1"/>
    <col min="2248" max="2248" width="100.85546875" style="4" customWidth="1"/>
    <col min="2249" max="2249" width="12" style="4" customWidth="1"/>
    <col min="2250" max="2250" width="18.42578125" style="4" customWidth="1"/>
    <col min="2251" max="2251" width="24.7109375" style="4" customWidth="1"/>
    <col min="2252" max="2252" width="16.7109375" style="4" customWidth="1"/>
    <col min="2253" max="2253" width="10.140625" style="4" customWidth="1"/>
    <col min="2254" max="2254" width="24.7109375" style="4" customWidth="1"/>
    <col min="2255" max="2255" width="16.7109375" style="4" customWidth="1"/>
    <col min="2256" max="2256" width="10.140625" style="4" customWidth="1"/>
    <col min="2257" max="2257" width="24.7109375" style="4" customWidth="1"/>
    <col min="2258" max="2258" width="16.7109375" style="4" customWidth="1"/>
    <col min="2259" max="2259" width="10.140625" style="4" customWidth="1"/>
    <col min="2260" max="2260" width="24.7109375" style="4" customWidth="1"/>
    <col min="2261" max="2261" width="16.7109375" style="4" customWidth="1"/>
    <col min="2262" max="2262" width="10.140625" style="4" customWidth="1"/>
    <col min="2263" max="2263" width="24.7109375" style="4" customWidth="1"/>
    <col min="2264" max="2264" width="16.7109375" style="4" customWidth="1"/>
    <col min="2265" max="2265" width="10.140625" style="4" customWidth="1"/>
    <col min="2266" max="2266" width="24.7109375" style="4" customWidth="1"/>
    <col min="2267" max="2267" width="16.7109375" style="4" customWidth="1"/>
    <col min="2268" max="2268" width="10.140625" style="4" customWidth="1"/>
    <col min="2269" max="2269" width="24.7109375" style="4" customWidth="1"/>
    <col min="2270" max="2270" width="16.7109375" style="4" customWidth="1"/>
    <col min="2271" max="2271" width="10.140625" style="4" customWidth="1"/>
    <col min="2272" max="2272" width="24.7109375" style="4" customWidth="1"/>
    <col min="2273" max="2273" width="16.7109375" style="4" customWidth="1"/>
    <col min="2274" max="2274" width="10.140625" style="4" customWidth="1"/>
    <col min="2275" max="2275" width="24.7109375" style="4" customWidth="1"/>
    <col min="2276" max="2276" width="16.7109375" style="4" customWidth="1"/>
    <col min="2277" max="2277" width="10.140625" style="4" customWidth="1"/>
    <col min="2278" max="2278" width="24.7109375" style="4" customWidth="1"/>
    <col min="2279" max="2279" width="16.7109375" style="4" customWidth="1"/>
    <col min="2280" max="2280" width="10.140625" style="4" customWidth="1"/>
    <col min="2281" max="2281" width="24.7109375" style="4" customWidth="1"/>
    <col min="2282" max="2282" width="16.7109375" style="4" customWidth="1"/>
    <col min="2283" max="2283" width="10.140625" style="4" customWidth="1"/>
    <col min="2284" max="2284" width="24.7109375" style="4" customWidth="1"/>
    <col min="2285" max="2285" width="16.7109375" style="4" customWidth="1"/>
    <col min="2286" max="2286" width="10.140625" style="4" customWidth="1"/>
    <col min="2287" max="2287" width="24.7109375" style="4" customWidth="1"/>
    <col min="2288" max="2288" width="16.7109375" style="4" customWidth="1"/>
    <col min="2289" max="2289" width="10.140625" style="4" customWidth="1"/>
    <col min="2290" max="2290" width="24.7109375" style="4" customWidth="1"/>
    <col min="2291" max="2291" width="16.7109375" style="4" customWidth="1"/>
    <col min="2292" max="2292" width="12.5703125" style="4" customWidth="1"/>
    <col min="2293" max="2293" width="9.85546875" style="4" customWidth="1"/>
    <col min="2294" max="2294" width="10.28515625" style="4" customWidth="1"/>
    <col min="2295" max="2309" width="15.28515625" style="4" customWidth="1"/>
    <col min="2310" max="2310" width="7.28515625" style="4" customWidth="1"/>
    <col min="2311" max="2311" width="6.28515625" style="4" customWidth="1"/>
    <col min="2312" max="2312" width="6.85546875" style="4" customWidth="1"/>
    <col min="2313" max="2313" width="10.28515625" style="4" customWidth="1"/>
    <col min="2314" max="2500" width="10.28515625" style="4"/>
    <col min="2501" max="2501" width="5.85546875" style="4" customWidth="1"/>
    <col min="2502" max="2502" width="8.85546875" style="4" customWidth="1"/>
    <col min="2503" max="2503" width="7.140625" style="4" customWidth="1"/>
    <col min="2504" max="2504" width="100.85546875" style="4" customWidth="1"/>
    <col min="2505" max="2505" width="12" style="4" customWidth="1"/>
    <col min="2506" max="2506" width="18.42578125" style="4" customWidth="1"/>
    <col min="2507" max="2507" width="24.7109375" style="4" customWidth="1"/>
    <col min="2508" max="2508" width="16.7109375" style="4" customWidth="1"/>
    <col min="2509" max="2509" width="10.140625" style="4" customWidth="1"/>
    <col min="2510" max="2510" width="24.7109375" style="4" customWidth="1"/>
    <col min="2511" max="2511" width="16.7109375" style="4" customWidth="1"/>
    <col min="2512" max="2512" width="10.140625" style="4" customWidth="1"/>
    <col min="2513" max="2513" width="24.7109375" style="4" customWidth="1"/>
    <col min="2514" max="2514" width="16.7109375" style="4" customWidth="1"/>
    <col min="2515" max="2515" width="10.140625" style="4" customWidth="1"/>
    <col min="2516" max="2516" width="24.7109375" style="4" customWidth="1"/>
    <col min="2517" max="2517" width="16.7109375" style="4" customWidth="1"/>
    <col min="2518" max="2518" width="10.140625" style="4" customWidth="1"/>
    <col min="2519" max="2519" width="24.7109375" style="4" customWidth="1"/>
    <col min="2520" max="2520" width="16.7109375" style="4" customWidth="1"/>
    <col min="2521" max="2521" width="10.140625" style="4" customWidth="1"/>
    <col min="2522" max="2522" width="24.7109375" style="4" customWidth="1"/>
    <col min="2523" max="2523" width="16.7109375" style="4" customWidth="1"/>
    <col min="2524" max="2524" width="10.140625" style="4" customWidth="1"/>
    <col min="2525" max="2525" width="24.7109375" style="4" customWidth="1"/>
    <col min="2526" max="2526" width="16.7109375" style="4" customWidth="1"/>
    <col min="2527" max="2527" width="10.140625" style="4" customWidth="1"/>
    <col min="2528" max="2528" width="24.7109375" style="4" customWidth="1"/>
    <col min="2529" max="2529" width="16.7109375" style="4" customWidth="1"/>
    <col min="2530" max="2530" width="10.140625" style="4" customWidth="1"/>
    <col min="2531" max="2531" width="24.7109375" style="4" customWidth="1"/>
    <col min="2532" max="2532" width="16.7109375" style="4" customWidth="1"/>
    <col min="2533" max="2533" width="10.140625" style="4" customWidth="1"/>
    <col min="2534" max="2534" width="24.7109375" style="4" customWidth="1"/>
    <col min="2535" max="2535" width="16.7109375" style="4" customWidth="1"/>
    <col min="2536" max="2536" width="10.140625" style="4" customWidth="1"/>
    <col min="2537" max="2537" width="24.7109375" style="4" customWidth="1"/>
    <col min="2538" max="2538" width="16.7109375" style="4" customWidth="1"/>
    <col min="2539" max="2539" width="10.140625" style="4" customWidth="1"/>
    <col min="2540" max="2540" width="24.7109375" style="4" customWidth="1"/>
    <col min="2541" max="2541" width="16.7109375" style="4" customWidth="1"/>
    <col min="2542" max="2542" width="10.140625" style="4" customWidth="1"/>
    <col min="2543" max="2543" width="24.7109375" style="4" customWidth="1"/>
    <col min="2544" max="2544" width="16.7109375" style="4" customWidth="1"/>
    <col min="2545" max="2545" width="10.140625" style="4" customWidth="1"/>
    <col min="2546" max="2546" width="24.7109375" style="4" customWidth="1"/>
    <col min="2547" max="2547" width="16.7109375" style="4" customWidth="1"/>
    <col min="2548" max="2548" width="12.5703125" style="4" customWidth="1"/>
    <col min="2549" max="2549" width="9.85546875" style="4" customWidth="1"/>
    <col min="2550" max="2550" width="10.28515625" style="4" customWidth="1"/>
    <col min="2551" max="2565" width="15.28515625" style="4" customWidth="1"/>
    <col min="2566" max="2566" width="7.28515625" style="4" customWidth="1"/>
    <col min="2567" max="2567" width="6.28515625" style="4" customWidth="1"/>
    <col min="2568" max="2568" width="6.85546875" style="4" customWidth="1"/>
    <col min="2569" max="2569" width="10.28515625" style="4" customWidth="1"/>
    <col min="2570" max="2756" width="10.28515625" style="4"/>
    <col min="2757" max="2757" width="5.85546875" style="4" customWidth="1"/>
    <col min="2758" max="2758" width="8.85546875" style="4" customWidth="1"/>
    <col min="2759" max="2759" width="7.140625" style="4" customWidth="1"/>
    <col min="2760" max="2760" width="100.85546875" style="4" customWidth="1"/>
    <col min="2761" max="2761" width="12" style="4" customWidth="1"/>
    <col min="2762" max="2762" width="18.42578125" style="4" customWidth="1"/>
    <col min="2763" max="2763" width="24.7109375" style="4" customWidth="1"/>
    <col min="2764" max="2764" width="16.7109375" style="4" customWidth="1"/>
    <col min="2765" max="2765" width="10.140625" style="4" customWidth="1"/>
    <col min="2766" max="2766" width="24.7109375" style="4" customWidth="1"/>
    <col min="2767" max="2767" width="16.7109375" style="4" customWidth="1"/>
    <col min="2768" max="2768" width="10.140625" style="4" customWidth="1"/>
    <col min="2769" max="2769" width="24.7109375" style="4" customWidth="1"/>
    <col min="2770" max="2770" width="16.7109375" style="4" customWidth="1"/>
    <col min="2771" max="2771" width="10.140625" style="4" customWidth="1"/>
    <col min="2772" max="2772" width="24.7109375" style="4" customWidth="1"/>
    <col min="2773" max="2773" width="16.7109375" style="4" customWidth="1"/>
    <col min="2774" max="2774" width="10.140625" style="4" customWidth="1"/>
    <col min="2775" max="2775" width="24.7109375" style="4" customWidth="1"/>
    <col min="2776" max="2776" width="16.7109375" style="4" customWidth="1"/>
    <col min="2777" max="2777" width="10.140625" style="4" customWidth="1"/>
    <col min="2778" max="2778" width="24.7109375" style="4" customWidth="1"/>
    <col min="2779" max="2779" width="16.7109375" style="4" customWidth="1"/>
    <col min="2780" max="2780" width="10.140625" style="4" customWidth="1"/>
    <col min="2781" max="2781" width="24.7109375" style="4" customWidth="1"/>
    <col min="2782" max="2782" width="16.7109375" style="4" customWidth="1"/>
    <col min="2783" max="2783" width="10.140625" style="4" customWidth="1"/>
    <col min="2784" max="2784" width="24.7109375" style="4" customWidth="1"/>
    <col min="2785" max="2785" width="16.7109375" style="4" customWidth="1"/>
    <col min="2786" max="2786" width="10.140625" style="4" customWidth="1"/>
    <col min="2787" max="2787" width="24.7109375" style="4" customWidth="1"/>
    <col min="2788" max="2788" width="16.7109375" style="4" customWidth="1"/>
    <col min="2789" max="2789" width="10.140625" style="4" customWidth="1"/>
    <col min="2790" max="2790" width="24.7109375" style="4" customWidth="1"/>
    <col min="2791" max="2791" width="16.7109375" style="4" customWidth="1"/>
    <col min="2792" max="2792" width="10.140625" style="4" customWidth="1"/>
    <col min="2793" max="2793" width="24.7109375" style="4" customWidth="1"/>
    <col min="2794" max="2794" width="16.7109375" style="4" customWidth="1"/>
    <col min="2795" max="2795" width="10.140625" style="4" customWidth="1"/>
    <col min="2796" max="2796" width="24.7109375" style="4" customWidth="1"/>
    <col min="2797" max="2797" width="16.7109375" style="4" customWidth="1"/>
    <col min="2798" max="2798" width="10.140625" style="4" customWidth="1"/>
    <col min="2799" max="2799" width="24.7109375" style="4" customWidth="1"/>
    <col min="2800" max="2800" width="16.7109375" style="4" customWidth="1"/>
    <col min="2801" max="2801" width="10.140625" style="4" customWidth="1"/>
    <col min="2802" max="2802" width="24.7109375" style="4" customWidth="1"/>
    <col min="2803" max="2803" width="16.7109375" style="4" customWidth="1"/>
    <col min="2804" max="2804" width="12.5703125" style="4" customWidth="1"/>
    <col min="2805" max="2805" width="9.85546875" style="4" customWidth="1"/>
    <col min="2806" max="2806" width="10.28515625" style="4" customWidth="1"/>
    <col min="2807" max="2821" width="15.28515625" style="4" customWidth="1"/>
    <col min="2822" max="2822" width="7.28515625" style="4" customWidth="1"/>
    <col min="2823" max="2823" width="6.28515625" style="4" customWidth="1"/>
    <col min="2824" max="2824" width="6.85546875" style="4" customWidth="1"/>
    <col min="2825" max="2825" width="10.28515625" style="4" customWidth="1"/>
    <col min="2826" max="3012" width="10.28515625" style="4"/>
    <col min="3013" max="3013" width="5.85546875" style="4" customWidth="1"/>
    <col min="3014" max="3014" width="8.85546875" style="4" customWidth="1"/>
    <col min="3015" max="3015" width="7.140625" style="4" customWidth="1"/>
    <col min="3016" max="3016" width="100.85546875" style="4" customWidth="1"/>
    <col min="3017" max="3017" width="12" style="4" customWidth="1"/>
    <col min="3018" max="3018" width="18.42578125" style="4" customWidth="1"/>
    <col min="3019" max="3019" width="24.7109375" style="4" customWidth="1"/>
    <col min="3020" max="3020" width="16.7109375" style="4" customWidth="1"/>
    <col min="3021" max="3021" width="10.140625" style="4" customWidth="1"/>
    <col min="3022" max="3022" width="24.7109375" style="4" customWidth="1"/>
    <col min="3023" max="3023" width="16.7109375" style="4" customWidth="1"/>
    <col min="3024" max="3024" width="10.140625" style="4" customWidth="1"/>
    <col min="3025" max="3025" width="24.7109375" style="4" customWidth="1"/>
    <col min="3026" max="3026" width="16.7109375" style="4" customWidth="1"/>
    <col min="3027" max="3027" width="10.140625" style="4" customWidth="1"/>
    <col min="3028" max="3028" width="24.7109375" style="4" customWidth="1"/>
    <col min="3029" max="3029" width="16.7109375" style="4" customWidth="1"/>
    <col min="3030" max="3030" width="10.140625" style="4" customWidth="1"/>
    <col min="3031" max="3031" width="24.7109375" style="4" customWidth="1"/>
    <col min="3032" max="3032" width="16.7109375" style="4" customWidth="1"/>
    <col min="3033" max="3033" width="10.140625" style="4" customWidth="1"/>
    <col min="3034" max="3034" width="24.7109375" style="4" customWidth="1"/>
    <col min="3035" max="3035" width="16.7109375" style="4" customWidth="1"/>
    <col min="3036" max="3036" width="10.140625" style="4" customWidth="1"/>
    <col min="3037" max="3037" width="24.7109375" style="4" customWidth="1"/>
    <col min="3038" max="3038" width="16.7109375" style="4" customWidth="1"/>
    <col min="3039" max="3039" width="10.140625" style="4" customWidth="1"/>
    <col min="3040" max="3040" width="24.7109375" style="4" customWidth="1"/>
    <col min="3041" max="3041" width="16.7109375" style="4" customWidth="1"/>
    <col min="3042" max="3042" width="10.140625" style="4" customWidth="1"/>
    <col min="3043" max="3043" width="24.7109375" style="4" customWidth="1"/>
    <col min="3044" max="3044" width="16.7109375" style="4" customWidth="1"/>
    <col min="3045" max="3045" width="10.140625" style="4" customWidth="1"/>
    <col min="3046" max="3046" width="24.7109375" style="4" customWidth="1"/>
    <col min="3047" max="3047" width="16.7109375" style="4" customWidth="1"/>
    <col min="3048" max="3048" width="10.140625" style="4" customWidth="1"/>
    <col min="3049" max="3049" width="24.7109375" style="4" customWidth="1"/>
    <col min="3050" max="3050" width="16.7109375" style="4" customWidth="1"/>
    <col min="3051" max="3051" width="10.140625" style="4" customWidth="1"/>
    <col min="3052" max="3052" width="24.7109375" style="4" customWidth="1"/>
    <col min="3053" max="3053" width="16.7109375" style="4" customWidth="1"/>
    <col min="3054" max="3054" width="10.140625" style="4" customWidth="1"/>
    <col min="3055" max="3055" width="24.7109375" style="4" customWidth="1"/>
    <col min="3056" max="3056" width="16.7109375" style="4" customWidth="1"/>
    <col min="3057" max="3057" width="10.140625" style="4" customWidth="1"/>
    <col min="3058" max="3058" width="24.7109375" style="4" customWidth="1"/>
    <col min="3059" max="3059" width="16.7109375" style="4" customWidth="1"/>
    <col min="3060" max="3060" width="12.5703125" style="4" customWidth="1"/>
    <col min="3061" max="3061" width="9.85546875" style="4" customWidth="1"/>
    <col min="3062" max="3062" width="10.28515625" style="4" customWidth="1"/>
    <col min="3063" max="3077" width="15.28515625" style="4" customWidth="1"/>
    <col min="3078" max="3078" width="7.28515625" style="4" customWidth="1"/>
    <col min="3079" max="3079" width="6.28515625" style="4" customWidth="1"/>
    <col min="3080" max="3080" width="6.85546875" style="4" customWidth="1"/>
    <col min="3081" max="3081" width="10.28515625" style="4" customWidth="1"/>
    <col min="3082" max="3268" width="10.28515625" style="4"/>
    <col min="3269" max="3269" width="5.85546875" style="4" customWidth="1"/>
    <col min="3270" max="3270" width="8.85546875" style="4" customWidth="1"/>
    <col min="3271" max="3271" width="7.140625" style="4" customWidth="1"/>
    <col min="3272" max="3272" width="100.85546875" style="4" customWidth="1"/>
    <col min="3273" max="3273" width="12" style="4" customWidth="1"/>
    <col min="3274" max="3274" width="18.42578125" style="4" customWidth="1"/>
    <col min="3275" max="3275" width="24.7109375" style="4" customWidth="1"/>
    <col min="3276" max="3276" width="16.7109375" style="4" customWidth="1"/>
    <col min="3277" max="3277" width="10.140625" style="4" customWidth="1"/>
    <col min="3278" max="3278" width="24.7109375" style="4" customWidth="1"/>
    <col min="3279" max="3279" width="16.7109375" style="4" customWidth="1"/>
    <col min="3280" max="3280" width="10.140625" style="4" customWidth="1"/>
    <col min="3281" max="3281" width="24.7109375" style="4" customWidth="1"/>
    <col min="3282" max="3282" width="16.7109375" style="4" customWidth="1"/>
    <col min="3283" max="3283" width="10.140625" style="4" customWidth="1"/>
    <col min="3284" max="3284" width="24.7109375" style="4" customWidth="1"/>
    <col min="3285" max="3285" width="16.7109375" style="4" customWidth="1"/>
    <col min="3286" max="3286" width="10.140625" style="4" customWidth="1"/>
    <col min="3287" max="3287" width="24.7109375" style="4" customWidth="1"/>
    <col min="3288" max="3288" width="16.7109375" style="4" customWidth="1"/>
    <col min="3289" max="3289" width="10.140625" style="4" customWidth="1"/>
    <col min="3290" max="3290" width="24.7109375" style="4" customWidth="1"/>
    <col min="3291" max="3291" width="16.7109375" style="4" customWidth="1"/>
    <col min="3292" max="3292" width="10.140625" style="4" customWidth="1"/>
    <col min="3293" max="3293" width="24.7109375" style="4" customWidth="1"/>
    <col min="3294" max="3294" width="16.7109375" style="4" customWidth="1"/>
    <col min="3295" max="3295" width="10.140625" style="4" customWidth="1"/>
    <col min="3296" max="3296" width="24.7109375" style="4" customWidth="1"/>
    <col min="3297" max="3297" width="16.7109375" style="4" customWidth="1"/>
    <col min="3298" max="3298" width="10.140625" style="4" customWidth="1"/>
    <col min="3299" max="3299" width="24.7109375" style="4" customWidth="1"/>
    <col min="3300" max="3300" width="16.7109375" style="4" customWidth="1"/>
    <col min="3301" max="3301" width="10.140625" style="4" customWidth="1"/>
    <col min="3302" max="3302" width="24.7109375" style="4" customWidth="1"/>
    <col min="3303" max="3303" width="16.7109375" style="4" customWidth="1"/>
    <col min="3304" max="3304" width="10.140625" style="4" customWidth="1"/>
    <col min="3305" max="3305" width="24.7109375" style="4" customWidth="1"/>
    <col min="3306" max="3306" width="16.7109375" style="4" customWidth="1"/>
    <col min="3307" max="3307" width="10.140625" style="4" customWidth="1"/>
    <col min="3308" max="3308" width="24.7109375" style="4" customWidth="1"/>
    <col min="3309" max="3309" width="16.7109375" style="4" customWidth="1"/>
    <col min="3310" max="3310" width="10.140625" style="4" customWidth="1"/>
    <col min="3311" max="3311" width="24.7109375" style="4" customWidth="1"/>
    <col min="3312" max="3312" width="16.7109375" style="4" customWidth="1"/>
    <col min="3313" max="3313" width="10.140625" style="4" customWidth="1"/>
    <col min="3314" max="3314" width="24.7109375" style="4" customWidth="1"/>
    <col min="3315" max="3315" width="16.7109375" style="4" customWidth="1"/>
    <col min="3316" max="3316" width="12.5703125" style="4" customWidth="1"/>
    <col min="3317" max="3317" width="9.85546875" style="4" customWidth="1"/>
    <col min="3318" max="3318" width="10.28515625" style="4" customWidth="1"/>
    <col min="3319" max="3333" width="15.28515625" style="4" customWidth="1"/>
    <col min="3334" max="3334" width="7.28515625" style="4" customWidth="1"/>
    <col min="3335" max="3335" width="6.28515625" style="4" customWidth="1"/>
    <col min="3336" max="3336" width="6.85546875" style="4" customWidth="1"/>
    <col min="3337" max="3337" width="10.28515625" style="4" customWidth="1"/>
    <col min="3338" max="3524" width="10.28515625" style="4"/>
    <col min="3525" max="3525" width="5.85546875" style="4" customWidth="1"/>
    <col min="3526" max="3526" width="8.85546875" style="4" customWidth="1"/>
    <col min="3527" max="3527" width="7.140625" style="4" customWidth="1"/>
    <col min="3528" max="3528" width="100.85546875" style="4" customWidth="1"/>
    <col min="3529" max="3529" width="12" style="4" customWidth="1"/>
    <col min="3530" max="3530" width="18.42578125" style="4" customWidth="1"/>
    <col min="3531" max="3531" width="24.7109375" style="4" customWidth="1"/>
    <col min="3532" max="3532" width="16.7109375" style="4" customWidth="1"/>
    <col min="3533" max="3533" width="10.140625" style="4" customWidth="1"/>
    <col min="3534" max="3534" width="24.7109375" style="4" customWidth="1"/>
    <col min="3535" max="3535" width="16.7109375" style="4" customWidth="1"/>
    <col min="3536" max="3536" width="10.140625" style="4" customWidth="1"/>
    <col min="3537" max="3537" width="24.7109375" style="4" customWidth="1"/>
    <col min="3538" max="3538" width="16.7109375" style="4" customWidth="1"/>
    <col min="3539" max="3539" width="10.140625" style="4" customWidth="1"/>
    <col min="3540" max="3540" width="24.7109375" style="4" customWidth="1"/>
    <col min="3541" max="3541" width="16.7109375" style="4" customWidth="1"/>
    <col min="3542" max="3542" width="10.140625" style="4" customWidth="1"/>
    <col min="3543" max="3543" width="24.7109375" style="4" customWidth="1"/>
    <col min="3544" max="3544" width="16.7109375" style="4" customWidth="1"/>
    <col min="3545" max="3545" width="10.140625" style="4" customWidth="1"/>
    <col min="3546" max="3546" width="24.7109375" style="4" customWidth="1"/>
    <col min="3547" max="3547" width="16.7109375" style="4" customWidth="1"/>
    <col min="3548" max="3548" width="10.140625" style="4" customWidth="1"/>
    <col min="3549" max="3549" width="24.7109375" style="4" customWidth="1"/>
    <col min="3550" max="3550" width="16.7109375" style="4" customWidth="1"/>
    <col min="3551" max="3551" width="10.140625" style="4" customWidth="1"/>
    <col min="3552" max="3552" width="24.7109375" style="4" customWidth="1"/>
    <col min="3553" max="3553" width="16.7109375" style="4" customWidth="1"/>
    <col min="3554" max="3554" width="10.140625" style="4" customWidth="1"/>
    <col min="3555" max="3555" width="24.7109375" style="4" customWidth="1"/>
    <col min="3556" max="3556" width="16.7109375" style="4" customWidth="1"/>
    <col min="3557" max="3557" width="10.140625" style="4" customWidth="1"/>
    <col min="3558" max="3558" width="24.7109375" style="4" customWidth="1"/>
    <col min="3559" max="3559" width="16.7109375" style="4" customWidth="1"/>
    <col min="3560" max="3560" width="10.140625" style="4" customWidth="1"/>
    <col min="3561" max="3561" width="24.7109375" style="4" customWidth="1"/>
    <col min="3562" max="3562" width="16.7109375" style="4" customWidth="1"/>
    <col min="3563" max="3563" width="10.140625" style="4" customWidth="1"/>
    <col min="3564" max="3564" width="24.7109375" style="4" customWidth="1"/>
    <col min="3565" max="3565" width="16.7109375" style="4" customWidth="1"/>
    <col min="3566" max="3566" width="10.140625" style="4" customWidth="1"/>
    <col min="3567" max="3567" width="24.7109375" style="4" customWidth="1"/>
    <col min="3568" max="3568" width="16.7109375" style="4" customWidth="1"/>
    <col min="3569" max="3569" width="10.140625" style="4" customWidth="1"/>
    <col min="3570" max="3570" width="24.7109375" style="4" customWidth="1"/>
    <col min="3571" max="3571" width="16.7109375" style="4" customWidth="1"/>
    <col min="3572" max="3572" width="12.5703125" style="4" customWidth="1"/>
    <col min="3573" max="3573" width="9.85546875" style="4" customWidth="1"/>
    <col min="3574" max="3574" width="10.28515625" style="4" customWidth="1"/>
    <col min="3575" max="3589" width="15.28515625" style="4" customWidth="1"/>
    <col min="3590" max="3590" width="7.28515625" style="4" customWidth="1"/>
    <col min="3591" max="3591" width="6.28515625" style="4" customWidth="1"/>
    <col min="3592" max="3592" width="6.85546875" style="4" customWidth="1"/>
    <col min="3593" max="3593" width="10.28515625" style="4" customWidth="1"/>
    <col min="3594" max="3780" width="10.28515625" style="4"/>
    <col min="3781" max="3781" width="5.85546875" style="4" customWidth="1"/>
    <col min="3782" max="3782" width="8.85546875" style="4" customWidth="1"/>
    <col min="3783" max="3783" width="7.140625" style="4" customWidth="1"/>
    <col min="3784" max="3784" width="100.85546875" style="4" customWidth="1"/>
    <col min="3785" max="3785" width="12" style="4" customWidth="1"/>
    <col min="3786" max="3786" width="18.42578125" style="4" customWidth="1"/>
    <col min="3787" max="3787" width="24.7109375" style="4" customWidth="1"/>
    <col min="3788" max="3788" width="16.7109375" style="4" customWidth="1"/>
    <col min="3789" max="3789" width="10.140625" style="4" customWidth="1"/>
    <col min="3790" max="3790" width="24.7109375" style="4" customWidth="1"/>
    <col min="3791" max="3791" width="16.7109375" style="4" customWidth="1"/>
    <col min="3792" max="3792" width="10.140625" style="4" customWidth="1"/>
    <col min="3793" max="3793" width="24.7109375" style="4" customWidth="1"/>
    <col min="3794" max="3794" width="16.7109375" style="4" customWidth="1"/>
    <col min="3795" max="3795" width="10.140625" style="4" customWidth="1"/>
    <col min="3796" max="3796" width="24.7109375" style="4" customWidth="1"/>
    <col min="3797" max="3797" width="16.7109375" style="4" customWidth="1"/>
    <col min="3798" max="3798" width="10.140625" style="4" customWidth="1"/>
    <col min="3799" max="3799" width="24.7109375" style="4" customWidth="1"/>
    <col min="3800" max="3800" width="16.7109375" style="4" customWidth="1"/>
    <col min="3801" max="3801" width="10.140625" style="4" customWidth="1"/>
    <col min="3802" max="3802" width="24.7109375" style="4" customWidth="1"/>
    <col min="3803" max="3803" width="16.7109375" style="4" customWidth="1"/>
    <col min="3804" max="3804" width="10.140625" style="4" customWidth="1"/>
    <col min="3805" max="3805" width="24.7109375" style="4" customWidth="1"/>
    <col min="3806" max="3806" width="16.7109375" style="4" customWidth="1"/>
    <col min="3807" max="3807" width="10.140625" style="4" customWidth="1"/>
    <col min="3808" max="3808" width="24.7109375" style="4" customWidth="1"/>
    <col min="3809" max="3809" width="16.7109375" style="4" customWidth="1"/>
    <col min="3810" max="3810" width="10.140625" style="4" customWidth="1"/>
    <col min="3811" max="3811" width="24.7109375" style="4" customWidth="1"/>
    <col min="3812" max="3812" width="16.7109375" style="4" customWidth="1"/>
    <col min="3813" max="3813" width="10.140625" style="4" customWidth="1"/>
    <col min="3814" max="3814" width="24.7109375" style="4" customWidth="1"/>
    <col min="3815" max="3815" width="16.7109375" style="4" customWidth="1"/>
    <col min="3816" max="3816" width="10.140625" style="4" customWidth="1"/>
    <col min="3817" max="3817" width="24.7109375" style="4" customWidth="1"/>
    <col min="3818" max="3818" width="16.7109375" style="4" customWidth="1"/>
    <col min="3819" max="3819" width="10.140625" style="4" customWidth="1"/>
    <col min="3820" max="3820" width="24.7109375" style="4" customWidth="1"/>
    <col min="3821" max="3821" width="16.7109375" style="4" customWidth="1"/>
    <col min="3822" max="3822" width="10.140625" style="4" customWidth="1"/>
    <col min="3823" max="3823" width="24.7109375" style="4" customWidth="1"/>
    <col min="3824" max="3824" width="16.7109375" style="4" customWidth="1"/>
    <col min="3825" max="3825" width="10.140625" style="4" customWidth="1"/>
    <col min="3826" max="3826" width="24.7109375" style="4" customWidth="1"/>
    <col min="3827" max="3827" width="16.7109375" style="4" customWidth="1"/>
    <col min="3828" max="3828" width="12.5703125" style="4" customWidth="1"/>
    <col min="3829" max="3829" width="9.85546875" style="4" customWidth="1"/>
    <col min="3830" max="3830" width="10.28515625" style="4" customWidth="1"/>
    <col min="3831" max="3845" width="15.28515625" style="4" customWidth="1"/>
    <col min="3846" max="3846" width="7.28515625" style="4" customWidth="1"/>
    <col min="3847" max="3847" width="6.28515625" style="4" customWidth="1"/>
    <col min="3848" max="3848" width="6.85546875" style="4" customWidth="1"/>
    <col min="3849" max="3849" width="10.28515625" style="4" customWidth="1"/>
    <col min="3850" max="4036" width="10.28515625" style="4"/>
    <col min="4037" max="4037" width="5.85546875" style="4" customWidth="1"/>
    <col min="4038" max="4038" width="8.85546875" style="4" customWidth="1"/>
    <col min="4039" max="4039" width="7.140625" style="4" customWidth="1"/>
    <col min="4040" max="4040" width="100.85546875" style="4" customWidth="1"/>
    <col min="4041" max="4041" width="12" style="4" customWidth="1"/>
    <col min="4042" max="4042" width="18.42578125" style="4" customWidth="1"/>
    <col min="4043" max="4043" width="24.7109375" style="4" customWidth="1"/>
    <col min="4044" max="4044" width="16.7109375" style="4" customWidth="1"/>
    <col min="4045" max="4045" width="10.140625" style="4" customWidth="1"/>
    <col min="4046" max="4046" width="24.7109375" style="4" customWidth="1"/>
    <col min="4047" max="4047" width="16.7109375" style="4" customWidth="1"/>
    <col min="4048" max="4048" width="10.140625" style="4" customWidth="1"/>
    <col min="4049" max="4049" width="24.7109375" style="4" customWidth="1"/>
    <col min="4050" max="4050" width="16.7109375" style="4" customWidth="1"/>
    <col min="4051" max="4051" width="10.140625" style="4" customWidth="1"/>
    <col min="4052" max="4052" width="24.7109375" style="4" customWidth="1"/>
    <col min="4053" max="4053" width="16.7109375" style="4" customWidth="1"/>
    <col min="4054" max="4054" width="10.140625" style="4" customWidth="1"/>
    <col min="4055" max="4055" width="24.7109375" style="4" customWidth="1"/>
    <col min="4056" max="4056" width="16.7109375" style="4" customWidth="1"/>
    <col min="4057" max="4057" width="10.140625" style="4" customWidth="1"/>
    <col min="4058" max="4058" width="24.7109375" style="4" customWidth="1"/>
    <col min="4059" max="4059" width="16.7109375" style="4" customWidth="1"/>
    <col min="4060" max="4060" width="10.140625" style="4" customWidth="1"/>
    <col min="4061" max="4061" width="24.7109375" style="4" customWidth="1"/>
    <col min="4062" max="4062" width="16.7109375" style="4" customWidth="1"/>
    <col min="4063" max="4063" width="10.140625" style="4" customWidth="1"/>
    <col min="4064" max="4064" width="24.7109375" style="4" customWidth="1"/>
    <col min="4065" max="4065" width="16.7109375" style="4" customWidth="1"/>
    <col min="4066" max="4066" width="10.140625" style="4" customWidth="1"/>
    <col min="4067" max="4067" width="24.7109375" style="4" customWidth="1"/>
    <col min="4068" max="4068" width="16.7109375" style="4" customWidth="1"/>
    <col min="4069" max="4069" width="10.140625" style="4" customWidth="1"/>
    <col min="4070" max="4070" width="24.7109375" style="4" customWidth="1"/>
    <col min="4071" max="4071" width="16.7109375" style="4" customWidth="1"/>
    <col min="4072" max="4072" width="10.140625" style="4" customWidth="1"/>
    <col min="4073" max="4073" width="24.7109375" style="4" customWidth="1"/>
    <col min="4074" max="4074" width="16.7109375" style="4" customWidth="1"/>
    <col min="4075" max="4075" width="10.140625" style="4" customWidth="1"/>
    <col min="4076" max="4076" width="24.7109375" style="4" customWidth="1"/>
    <col min="4077" max="4077" width="16.7109375" style="4" customWidth="1"/>
    <col min="4078" max="4078" width="10.140625" style="4" customWidth="1"/>
    <col min="4079" max="4079" width="24.7109375" style="4" customWidth="1"/>
    <col min="4080" max="4080" width="16.7109375" style="4" customWidth="1"/>
    <col min="4081" max="4081" width="10.140625" style="4" customWidth="1"/>
    <col min="4082" max="4082" width="24.7109375" style="4" customWidth="1"/>
    <col min="4083" max="4083" width="16.7109375" style="4" customWidth="1"/>
    <col min="4084" max="4084" width="12.5703125" style="4" customWidth="1"/>
    <col min="4085" max="4085" width="9.85546875" style="4" customWidth="1"/>
    <col min="4086" max="4086" width="10.28515625" style="4" customWidth="1"/>
    <col min="4087" max="4101" width="15.28515625" style="4" customWidth="1"/>
    <col min="4102" max="4102" width="7.28515625" style="4" customWidth="1"/>
    <col min="4103" max="4103" width="6.28515625" style="4" customWidth="1"/>
    <col min="4104" max="4104" width="6.85546875" style="4" customWidth="1"/>
    <col min="4105" max="4105" width="10.28515625" style="4" customWidth="1"/>
    <col min="4106" max="4292" width="10.28515625" style="4"/>
    <col min="4293" max="4293" width="5.85546875" style="4" customWidth="1"/>
    <col min="4294" max="4294" width="8.85546875" style="4" customWidth="1"/>
    <col min="4295" max="4295" width="7.140625" style="4" customWidth="1"/>
    <col min="4296" max="4296" width="100.85546875" style="4" customWidth="1"/>
    <col min="4297" max="4297" width="12" style="4" customWidth="1"/>
    <col min="4298" max="4298" width="18.42578125" style="4" customWidth="1"/>
    <col min="4299" max="4299" width="24.7109375" style="4" customWidth="1"/>
    <col min="4300" max="4300" width="16.7109375" style="4" customWidth="1"/>
    <col min="4301" max="4301" width="10.140625" style="4" customWidth="1"/>
    <col min="4302" max="4302" width="24.7109375" style="4" customWidth="1"/>
    <col min="4303" max="4303" width="16.7109375" style="4" customWidth="1"/>
    <col min="4304" max="4304" width="10.140625" style="4" customWidth="1"/>
    <col min="4305" max="4305" width="24.7109375" style="4" customWidth="1"/>
    <col min="4306" max="4306" width="16.7109375" style="4" customWidth="1"/>
    <col min="4307" max="4307" width="10.140625" style="4" customWidth="1"/>
    <col min="4308" max="4308" width="24.7109375" style="4" customWidth="1"/>
    <col min="4309" max="4309" width="16.7109375" style="4" customWidth="1"/>
    <col min="4310" max="4310" width="10.140625" style="4" customWidth="1"/>
    <col min="4311" max="4311" width="24.7109375" style="4" customWidth="1"/>
    <col min="4312" max="4312" width="16.7109375" style="4" customWidth="1"/>
    <col min="4313" max="4313" width="10.140625" style="4" customWidth="1"/>
    <col min="4314" max="4314" width="24.7109375" style="4" customWidth="1"/>
    <col min="4315" max="4315" width="16.7109375" style="4" customWidth="1"/>
    <col min="4316" max="4316" width="10.140625" style="4" customWidth="1"/>
    <col min="4317" max="4317" width="24.7109375" style="4" customWidth="1"/>
    <col min="4318" max="4318" width="16.7109375" style="4" customWidth="1"/>
    <col min="4319" max="4319" width="10.140625" style="4" customWidth="1"/>
    <col min="4320" max="4320" width="24.7109375" style="4" customWidth="1"/>
    <col min="4321" max="4321" width="16.7109375" style="4" customWidth="1"/>
    <col min="4322" max="4322" width="10.140625" style="4" customWidth="1"/>
    <col min="4323" max="4323" width="24.7109375" style="4" customWidth="1"/>
    <col min="4324" max="4324" width="16.7109375" style="4" customWidth="1"/>
    <col min="4325" max="4325" width="10.140625" style="4" customWidth="1"/>
    <col min="4326" max="4326" width="24.7109375" style="4" customWidth="1"/>
    <col min="4327" max="4327" width="16.7109375" style="4" customWidth="1"/>
    <col min="4328" max="4328" width="10.140625" style="4" customWidth="1"/>
    <col min="4329" max="4329" width="24.7109375" style="4" customWidth="1"/>
    <col min="4330" max="4330" width="16.7109375" style="4" customWidth="1"/>
    <col min="4331" max="4331" width="10.140625" style="4" customWidth="1"/>
    <col min="4332" max="4332" width="24.7109375" style="4" customWidth="1"/>
    <col min="4333" max="4333" width="16.7109375" style="4" customWidth="1"/>
    <col min="4334" max="4334" width="10.140625" style="4" customWidth="1"/>
    <col min="4335" max="4335" width="24.7109375" style="4" customWidth="1"/>
    <col min="4336" max="4336" width="16.7109375" style="4" customWidth="1"/>
    <col min="4337" max="4337" width="10.140625" style="4" customWidth="1"/>
    <col min="4338" max="4338" width="24.7109375" style="4" customWidth="1"/>
    <col min="4339" max="4339" width="16.7109375" style="4" customWidth="1"/>
    <col min="4340" max="4340" width="12.5703125" style="4" customWidth="1"/>
    <col min="4341" max="4341" width="9.85546875" style="4" customWidth="1"/>
    <col min="4342" max="4342" width="10.28515625" style="4" customWidth="1"/>
    <col min="4343" max="4357" width="15.28515625" style="4" customWidth="1"/>
    <col min="4358" max="4358" width="7.28515625" style="4" customWidth="1"/>
    <col min="4359" max="4359" width="6.28515625" style="4" customWidth="1"/>
    <col min="4360" max="4360" width="6.85546875" style="4" customWidth="1"/>
    <col min="4361" max="4361" width="10.28515625" style="4" customWidth="1"/>
    <col min="4362" max="4548" width="10.28515625" style="4"/>
    <col min="4549" max="4549" width="5.85546875" style="4" customWidth="1"/>
    <col min="4550" max="4550" width="8.85546875" style="4" customWidth="1"/>
    <col min="4551" max="4551" width="7.140625" style="4" customWidth="1"/>
    <col min="4552" max="4552" width="100.85546875" style="4" customWidth="1"/>
    <col min="4553" max="4553" width="12" style="4" customWidth="1"/>
    <col min="4554" max="4554" width="18.42578125" style="4" customWidth="1"/>
    <col min="4555" max="4555" width="24.7109375" style="4" customWidth="1"/>
    <col min="4556" max="4556" width="16.7109375" style="4" customWidth="1"/>
    <col min="4557" max="4557" width="10.140625" style="4" customWidth="1"/>
    <col min="4558" max="4558" width="24.7109375" style="4" customWidth="1"/>
    <col min="4559" max="4559" width="16.7109375" style="4" customWidth="1"/>
    <col min="4560" max="4560" width="10.140625" style="4" customWidth="1"/>
    <col min="4561" max="4561" width="24.7109375" style="4" customWidth="1"/>
    <col min="4562" max="4562" width="16.7109375" style="4" customWidth="1"/>
    <col min="4563" max="4563" width="10.140625" style="4" customWidth="1"/>
    <col min="4564" max="4564" width="24.7109375" style="4" customWidth="1"/>
    <col min="4565" max="4565" width="16.7109375" style="4" customWidth="1"/>
    <col min="4566" max="4566" width="10.140625" style="4" customWidth="1"/>
    <col min="4567" max="4567" width="24.7109375" style="4" customWidth="1"/>
    <col min="4568" max="4568" width="16.7109375" style="4" customWidth="1"/>
    <col min="4569" max="4569" width="10.140625" style="4" customWidth="1"/>
    <col min="4570" max="4570" width="24.7109375" style="4" customWidth="1"/>
    <col min="4571" max="4571" width="16.7109375" style="4" customWidth="1"/>
    <col min="4572" max="4572" width="10.140625" style="4" customWidth="1"/>
    <col min="4573" max="4573" width="24.7109375" style="4" customWidth="1"/>
    <col min="4574" max="4574" width="16.7109375" style="4" customWidth="1"/>
    <col min="4575" max="4575" width="10.140625" style="4" customWidth="1"/>
    <col min="4576" max="4576" width="24.7109375" style="4" customWidth="1"/>
    <col min="4577" max="4577" width="16.7109375" style="4" customWidth="1"/>
    <col min="4578" max="4578" width="10.140625" style="4" customWidth="1"/>
    <col min="4579" max="4579" width="24.7109375" style="4" customWidth="1"/>
    <col min="4580" max="4580" width="16.7109375" style="4" customWidth="1"/>
    <col min="4581" max="4581" width="10.140625" style="4" customWidth="1"/>
    <col min="4582" max="4582" width="24.7109375" style="4" customWidth="1"/>
    <col min="4583" max="4583" width="16.7109375" style="4" customWidth="1"/>
    <col min="4584" max="4584" width="10.140625" style="4" customWidth="1"/>
    <col min="4585" max="4585" width="24.7109375" style="4" customWidth="1"/>
    <col min="4586" max="4586" width="16.7109375" style="4" customWidth="1"/>
    <col min="4587" max="4587" width="10.140625" style="4" customWidth="1"/>
    <col min="4588" max="4588" width="24.7109375" style="4" customWidth="1"/>
    <col min="4589" max="4589" width="16.7109375" style="4" customWidth="1"/>
    <col min="4590" max="4590" width="10.140625" style="4" customWidth="1"/>
    <col min="4591" max="4591" width="24.7109375" style="4" customWidth="1"/>
    <col min="4592" max="4592" width="16.7109375" style="4" customWidth="1"/>
    <col min="4593" max="4593" width="10.140625" style="4" customWidth="1"/>
    <col min="4594" max="4594" width="24.7109375" style="4" customWidth="1"/>
    <col min="4595" max="4595" width="16.7109375" style="4" customWidth="1"/>
    <col min="4596" max="4596" width="12.5703125" style="4" customWidth="1"/>
    <col min="4597" max="4597" width="9.85546875" style="4" customWidth="1"/>
    <col min="4598" max="4598" width="10.28515625" style="4" customWidth="1"/>
    <col min="4599" max="4613" width="15.28515625" style="4" customWidth="1"/>
    <col min="4614" max="4614" width="7.28515625" style="4" customWidth="1"/>
    <col min="4615" max="4615" width="6.28515625" style="4" customWidth="1"/>
    <col min="4616" max="4616" width="6.85546875" style="4" customWidth="1"/>
    <col min="4617" max="4617" width="10.28515625" style="4" customWidth="1"/>
    <col min="4618" max="4804" width="10.28515625" style="4"/>
    <col min="4805" max="4805" width="5.85546875" style="4" customWidth="1"/>
    <col min="4806" max="4806" width="8.85546875" style="4" customWidth="1"/>
    <col min="4807" max="4807" width="7.140625" style="4" customWidth="1"/>
    <col min="4808" max="4808" width="100.85546875" style="4" customWidth="1"/>
    <col min="4809" max="4809" width="12" style="4" customWidth="1"/>
    <col min="4810" max="4810" width="18.42578125" style="4" customWidth="1"/>
    <col min="4811" max="4811" width="24.7109375" style="4" customWidth="1"/>
    <col min="4812" max="4812" width="16.7109375" style="4" customWidth="1"/>
    <col min="4813" max="4813" width="10.140625" style="4" customWidth="1"/>
    <col min="4814" max="4814" width="24.7109375" style="4" customWidth="1"/>
    <col min="4815" max="4815" width="16.7109375" style="4" customWidth="1"/>
    <col min="4816" max="4816" width="10.140625" style="4" customWidth="1"/>
    <col min="4817" max="4817" width="24.7109375" style="4" customWidth="1"/>
    <col min="4818" max="4818" width="16.7109375" style="4" customWidth="1"/>
    <col min="4819" max="4819" width="10.140625" style="4" customWidth="1"/>
    <col min="4820" max="4820" width="24.7109375" style="4" customWidth="1"/>
    <col min="4821" max="4821" width="16.7109375" style="4" customWidth="1"/>
    <col min="4822" max="4822" width="10.140625" style="4" customWidth="1"/>
    <col min="4823" max="4823" width="24.7109375" style="4" customWidth="1"/>
    <col min="4824" max="4824" width="16.7109375" style="4" customWidth="1"/>
    <col min="4825" max="4825" width="10.140625" style="4" customWidth="1"/>
    <col min="4826" max="4826" width="24.7109375" style="4" customWidth="1"/>
    <col min="4827" max="4827" width="16.7109375" style="4" customWidth="1"/>
    <col min="4828" max="4828" width="10.140625" style="4" customWidth="1"/>
    <col min="4829" max="4829" width="24.7109375" style="4" customWidth="1"/>
    <col min="4830" max="4830" width="16.7109375" style="4" customWidth="1"/>
    <col min="4831" max="4831" width="10.140625" style="4" customWidth="1"/>
    <col min="4832" max="4832" width="24.7109375" style="4" customWidth="1"/>
    <col min="4833" max="4833" width="16.7109375" style="4" customWidth="1"/>
    <col min="4834" max="4834" width="10.140625" style="4" customWidth="1"/>
    <col min="4835" max="4835" width="24.7109375" style="4" customWidth="1"/>
    <col min="4836" max="4836" width="16.7109375" style="4" customWidth="1"/>
    <col min="4837" max="4837" width="10.140625" style="4" customWidth="1"/>
    <col min="4838" max="4838" width="24.7109375" style="4" customWidth="1"/>
    <col min="4839" max="4839" width="16.7109375" style="4" customWidth="1"/>
    <col min="4840" max="4840" width="10.140625" style="4" customWidth="1"/>
    <col min="4841" max="4841" width="24.7109375" style="4" customWidth="1"/>
    <col min="4842" max="4842" width="16.7109375" style="4" customWidth="1"/>
    <col min="4843" max="4843" width="10.140625" style="4" customWidth="1"/>
    <col min="4844" max="4844" width="24.7109375" style="4" customWidth="1"/>
    <col min="4845" max="4845" width="16.7109375" style="4" customWidth="1"/>
    <col min="4846" max="4846" width="10.140625" style="4" customWidth="1"/>
    <col min="4847" max="4847" width="24.7109375" style="4" customWidth="1"/>
    <col min="4848" max="4848" width="16.7109375" style="4" customWidth="1"/>
    <col min="4849" max="4849" width="10.140625" style="4" customWidth="1"/>
    <col min="4850" max="4850" width="24.7109375" style="4" customWidth="1"/>
    <col min="4851" max="4851" width="16.7109375" style="4" customWidth="1"/>
    <col min="4852" max="4852" width="12.5703125" style="4" customWidth="1"/>
    <col min="4853" max="4853" width="9.85546875" style="4" customWidth="1"/>
    <col min="4854" max="4854" width="10.28515625" style="4" customWidth="1"/>
    <col min="4855" max="4869" width="15.28515625" style="4" customWidth="1"/>
    <col min="4870" max="4870" width="7.28515625" style="4" customWidth="1"/>
    <col min="4871" max="4871" width="6.28515625" style="4" customWidth="1"/>
    <col min="4872" max="4872" width="6.85546875" style="4" customWidth="1"/>
    <col min="4873" max="4873" width="10.28515625" style="4" customWidth="1"/>
    <col min="4874" max="5060" width="10.28515625" style="4"/>
    <col min="5061" max="5061" width="5.85546875" style="4" customWidth="1"/>
    <col min="5062" max="5062" width="8.85546875" style="4" customWidth="1"/>
    <col min="5063" max="5063" width="7.140625" style="4" customWidth="1"/>
    <col min="5064" max="5064" width="100.85546875" style="4" customWidth="1"/>
    <col min="5065" max="5065" width="12" style="4" customWidth="1"/>
    <col min="5066" max="5066" width="18.42578125" style="4" customWidth="1"/>
    <col min="5067" max="5067" width="24.7109375" style="4" customWidth="1"/>
    <col min="5068" max="5068" width="16.7109375" style="4" customWidth="1"/>
    <col min="5069" max="5069" width="10.140625" style="4" customWidth="1"/>
    <col min="5070" max="5070" width="24.7109375" style="4" customWidth="1"/>
    <col min="5071" max="5071" width="16.7109375" style="4" customWidth="1"/>
    <col min="5072" max="5072" width="10.140625" style="4" customWidth="1"/>
    <col min="5073" max="5073" width="24.7109375" style="4" customWidth="1"/>
    <col min="5074" max="5074" width="16.7109375" style="4" customWidth="1"/>
    <col min="5075" max="5075" width="10.140625" style="4" customWidth="1"/>
    <col min="5076" max="5076" width="24.7109375" style="4" customWidth="1"/>
    <col min="5077" max="5077" width="16.7109375" style="4" customWidth="1"/>
    <col min="5078" max="5078" width="10.140625" style="4" customWidth="1"/>
    <col min="5079" max="5079" width="24.7109375" style="4" customWidth="1"/>
    <col min="5080" max="5080" width="16.7109375" style="4" customWidth="1"/>
    <col min="5081" max="5081" width="10.140625" style="4" customWidth="1"/>
    <col min="5082" max="5082" width="24.7109375" style="4" customWidth="1"/>
    <col min="5083" max="5083" width="16.7109375" style="4" customWidth="1"/>
    <col min="5084" max="5084" width="10.140625" style="4" customWidth="1"/>
    <col min="5085" max="5085" width="24.7109375" style="4" customWidth="1"/>
    <col min="5086" max="5086" width="16.7109375" style="4" customWidth="1"/>
    <col min="5087" max="5087" width="10.140625" style="4" customWidth="1"/>
    <col min="5088" max="5088" width="24.7109375" style="4" customWidth="1"/>
    <col min="5089" max="5089" width="16.7109375" style="4" customWidth="1"/>
    <col min="5090" max="5090" width="10.140625" style="4" customWidth="1"/>
    <col min="5091" max="5091" width="24.7109375" style="4" customWidth="1"/>
    <col min="5092" max="5092" width="16.7109375" style="4" customWidth="1"/>
    <col min="5093" max="5093" width="10.140625" style="4" customWidth="1"/>
    <col min="5094" max="5094" width="24.7109375" style="4" customWidth="1"/>
    <col min="5095" max="5095" width="16.7109375" style="4" customWidth="1"/>
    <col min="5096" max="5096" width="10.140625" style="4" customWidth="1"/>
    <col min="5097" max="5097" width="24.7109375" style="4" customWidth="1"/>
    <col min="5098" max="5098" width="16.7109375" style="4" customWidth="1"/>
    <col min="5099" max="5099" width="10.140625" style="4" customWidth="1"/>
    <col min="5100" max="5100" width="24.7109375" style="4" customWidth="1"/>
    <col min="5101" max="5101" width="16.7109375" style="4" customWidth="1"/>
    <col min="5102" max="5102" width="10.140625" style="4" customWidth="1"/>
    <col min="5103" max="5103" width="24.7109375" style="4" customWidth="1"/>
    <col min="5104" max="5104" width="16.7109375" style="4" customWidth="1"/>
    <col min="5105" max="5105" width="10.140625" style="4" customWidth="1"/>
    <col min="5106" max="5106" width="24.7109375" style="4" customWidth="1"/>
    <col min="5107" max="5107" width="16.7109375" style="4" customWidth="1"/>
    <col min="5108" max="5108" width="12.5703125" style="4" customWidth="1"/>
    <col min="5109" max="5109" width="9.85546875" style="4" customWidth="1"/>
    <col min="5110" max="5110" width="10.28515625" style="4" customWidth="1"/>
    <col min="5111" max="5125" width="15.28515625" style="4" customWidth="1"/>
    <col min="5126" max="5126" width="7.28515625" style="4" customWidth="1"/>
    <col min="5127" max="5127" width="6.28515625" style="4" customWidth="1"/>
    <col min="5128" max="5128" width="6.85546875" style="4" customWidth="1"/>
    <col min="5129" max="5129" width="10.28515625" style="4" customWidth="1"/>
    <col min="5130" max="5316" width="10.28515625" style="4"/>
    <col min="5317" max="5317" width="5.85546875" style="4" customWidth="1"/>
    <col min="5318" max="5318" width="8.85546875" style="4" customWidth="1"/>
    <col min="5319" max="5319" width="7.140625" style="4" customWidth="1"/>
    <col min="5320" max="5320" width="100.85546875" style="4" customWidth="1"/>
    <col min="5321" max="5321" width="12" style="4" customWidth="1"/>
    <col min="5322" max="5322" width="18.42578125" style="4" customWidth="1"/>
    <col min="5323" max="5323" width="24.7109375" style="4" customWidth="1"/>
    <col min="5324" max="5324" width="16.7109375" style="4" customWidth="1"/>
    <col min="5325" max="5325" width="10.140625" style="4" customWidth="1"/>
    <col min="5326" max="5326" width="24.7109375" style="4" customWidth="1"/>
    <col min="5327" max="5327" width="16.7109375" style="4" customWidth="1"/>
    <col min="5328" max="5328" width="10.140625" style="4" customWidth="1"/>
    <col min="5329" max="5329" width="24.7109375" style="4" customWidth="1"/>
    <col min="5330" max="5330" width="16.7109375" style="4" customWidth="1"/>
    <col min="5331" max="5331" width="10.140625" style="4" customWidth="1"/>
    <col min="5332" max="5332" width="24.7109375" style="4" customWidth="1"/>
    <col min="5333" max="5333" width="16.7109375" style="4" customWidth="1"/>
    <col min="5334" max="5334" width="10.140625" style="4" customWidth="1"/>
    <col min="5335" max="5335" width="24.7109375" style="4" customWidth="1"/>
    <col min="5336" max="5336" width="16.7109375" style="4" customWidth="1"/>
    <col min="5337" max="5337" width="10.140625" style="4" customWidth="1"/>
    <col min="5338" max="5338" width="24.7109375" style="4" customWidth="1"/>
    <col min="5339" max="5339" width="16.7109375" style="4" customWidth="1"/>
    <col min="5340" max="5340" width="10.140625" style="4" customWidth="1"/>
    <col min="5341" max="5341" width="24.7109375" style="4" customWidth="1"/>
    <col min="5342" max="5342" width="16.7109375" style="4" customWidth="1"/>
    <col min="5343" max="5343" width="10.140625" style="4" customWidth="1"/>
    <col min="5344" max="5344" width="24.7109375" style="4" customWidth="1"/>
    <col min="5345" max="5345" width="16.7109375" style="4" customWidth="1"/>
    <col min="5346" max="5346" width="10.140625" style="4" customWidth="1"/>
    <col min="5347" max="5347" width="24.7109375" style="4" customWidth="1"/>
    <col min="5348" max="5348" width="16.7109375" style="4" customWidth="1"/>
    <col min="5349" max="5349" width="10.140625" style="4" customWidth="1"/>
    <col min="5350" max="5350" width="24.7109375" style="4" customWidth="1"/>
    <col min="5351" max="5351" width="16.7109375" style="4" customWidth="1"/>
    <col min="5352" max="5352" width="10.140625" style="4" customWidth="1"/>
    <col min="5353" max="5353" width="24.7109375" style="4" customWidth="1"/>
    <col min="5354" max="5354" width="16.7109375" style="4" customWidth="1"/>
    <col min="5355" max="5355" width="10.140625" style="4" customWidth="1"/>
    <col min="5356" max="5356" width="24.7109375" style="4" customWidth="1"/>
    <col min="5357" max="5357" width="16.7109375" style="4" customWidth="1"/>
    <col min="5358" max="5358" width="10.140625" style="4" customWidth="1"/>
    <col min="5359" max="5359" width="24.7109375" style="4" customWidth="1"/>
    <col min="5360" max="5360" width="16.7109375" style="4" customWidth="1"/>
    <col min="5361" max="5361" width="10.140625" style="4" customWidth="1"/>
    <col min="5362" max="5362" width="24.7109375" style="4" customWidth="1"/>
    <col min="5363" max="5363" width="16.7109375" style="4" customWidth="1"/>
    <col min="5364" max="5364" width="12.5703125" style="4" customWidth="1"/>
    <col min="5365" max="5365" width="9.85546875" style="4" customWidth="1"/>
    <col min="5366" max="5366" width="10.28515625" style="4" customWidth="1"/>
    <col min="5367" max="5381" width="15.28515625" style="4" customWidth="1"/>
    <col min="5382" max="5382" width="7.28515625" style="4" customWidth="1"/>
    <col min="5383" max="5383" width="6.28515625" style="4" customWidth="1"/>
    <col min="5384" max="5384" width="6.85546875" style="4" customWidth="1"/>
    <col min="5385" max="5385" width="10.28515625" style="4" customWidth="1"/>
    <col min="5386" max="5572" width="10.28515625" style="4"/>
    <col min="5573" max="5573" width="5.85546875" style="4" customWidth="1"/>
    <col min="5574" max="5574" width="8.85546875" style="4" customWidth="1"/>
    <col min="5575" max="5575" width="7.140625" style="4" customWidth="1"/>
    <col min="5576" max="5576" width="100.85546875" style="4" customWidth="1"/>
    <col min="5577" max="5577" width="12" style="4" customWidth="1"/>
    <col min="5578" max="5578" width="18.42578125" style="4" customWidth="1"/>
    <col min="5579" max="5579" width="24.7109375" style="4" customWidth="1"/>
    <col min="5580" max="5580" width="16.7109375" style="4" customWidth="1"/>
    <col min="5581" max="5581" width="10.140625" style="4" customWidth="1"/>
    <col min="5582" max="5582" width="24.7109375" style="4" customWidth="1"/>
    <col min="5583" max="5583" width="16.7109375" style="4" customWidth="1"/>
    <col min="5584" max="5584" width="10.140625" style="4" customWidth="1"/>
    <col min="5585" max="5585" width="24.7109375" style="4" customWidth="1"/>
    <col min="5586" max="5586" width="16.7109375" style="4" customWidth="1"/>
    <col min="5587" max="5587" width="10.140625" style="4" customWidth="1"/>
    <col min="5588" max="5588" width="24.7109375" style="4" customWidth="1"/>
    <col min="5589" max="5589" width="16.7109375" style="4" customWidth="1"/>
    <col min="5590" max="5590" width="10.140625" style="4" customWidth="1"/>
    <col min="5591" max="5591" width="24.7109375" style="4" customWidth="1"/>
    <col min="5592" max="5592" width="16.7109375" style="4" customWidth="1"/>
    <col min="5593" max="5593" width="10.140625" style="4" customWidth="1"/>
    <col min="5594" max="5594" width="24.7109375" style="4" customWidth="1"/>
    <col min="5595" max="5595" width="16.7109375" style="4" customWidth="1"/>
    <col min="5596" max="5596" width="10.140625" style="4" customWidth="1"/>
    <col min="5597" max="5597" width="24.7109375" style="4" customWidth="1"/>
    <col min="5598" max="5598" width="16.7109375" style="4" customWidth="1"/>
    <col min="5599" max="5599" width="10.140625" style="4" customWidth="1"/>
    <col min="5600" max="5600" width="24.7109375" style="4" customWidth="1"/>
    <col min="5601" max="5601" width="16.7109375" style="4" customWidth="1"/>
    <col min="5602" max="5602" width="10.140625" style="4" customWidth="1"/>
    <col min="5603" max="5603" width="24.7109375" style="4" customWidth="1"/>
    <col min="5604" max="5604" width="16.7109375" style="4" customWidth="1"/>
    <col min="5605" max="5605" width="10.140625" style="4" customWidth="1"/>
    <col min="5606" max="5606" width="24.7109375" style="4" customWidth="1"/>
    <col min="5607" max="5607" width="16.7109375" style="4" customWidth="1"/>
    <col min="5608" max="5608" width="10.140625" style="4" customWidth="1"/>
    <col min="5609" max="5609" width="24.7109375" style="4" customWidth="1"/>
    <col min="5610" max="5610" width="16.7109375" style="4" customWidth="1"/>
    <col min="5611" max="5611" width="10.140625" style="4" customWidth="1"/>
    <col min="5612" max="5612" width="24.7109375" style="4" customWidth="1"/>
    <col min="5613" max="5613" width="16.7109375" style="4" customWidth="1"/>
    <col min="5614" max="5614" width="10.140625" style="4" customWidth="1"/>
    <col min="5615" max="5615" width="24.7109375" style="4" customWidth="1"/>
    <col min="5616" max="5616" width="16.7109375" style="4" customWidth="1"/>
    <col min="5617" max="5617" width="10.140625" style="4" customWidth="1"/>
    <col min="5618" max="5618" width="24.7109375" style="4" customWidth="1"/>
    <col min="5619" max="5619" width="16.7109375" style="4" customWidth="1"/>
    <col min="5620" max="5620" width="12.5703125" style="4" customWidth="1"/>
    <col min="5621" max="5621" width="9.85546875" style="4" customWidth="1"/>
    <col min="5622" max="5622" width="10.28515625" style="4" customWidth="1"/>
    <col min="5623" max="5637" width="15.28515625" style="4" customWidth="1"/>
    <col min="5638" max="5638" width="7.28515625" style="4" customWidth="1"/>
    <col min="5639" max="5639" width="6.28515625" style="4" customWidth="1"/>
    <col min="5640" max="5640" width="6.85546875" style="4" customWidth="1"/>
    <col min="5641" max="5641" width="10.28515625" style="4" customWidth="1"/>
    <col min="5642" max="5828" width="10.28515625" style="4"/>
    <col min="5829" max="5829" width="5.85546875" style="4" customWidth="1"/>
    <col min="5830" max="5830" width="8.85546875" style="4" customWidth="1"/>
    <col min="5831" max="5831" width="7.140625" style="4" customWidth="1"/>
    <col min="5832" max="5832" width="100.85546875" style="4" customWidth="1"/>
    <col min="5833" max="5833" width="12" style="4" customWidth="1"/>
    <col min="5834" max="5834" width="18.42578125" style="4" customWidth="1"/>
    <col min="5835" max="5835" width="24.7109375" style="4" customWidth="1"/>
    <col min="5836" max="5836" width="16.7109375" style="4" customWidth="1"/>
    <col min="5837" max="5837" width="10.140625" style="4" customWidth="1"/>
    <col min="5838" max="5838" width="24.7109375" style="4" customWidth="1"/>
    <col min="5839" max="5839" width="16.7109375" style="4" customWidth="1"/>
    <col min="5840" max="5840" width="10.140625" style="4" customWidth="1"/>
    <col min="5841" max="5841" width="24.7109375" style="4" customWidth="1"/>
    <col min="5842" max="5842" width="16.7109375" style="4" customWidth="1"/>
    <col min="5843" max="5843" width="10.140625" style="4" customWidth="1"/>
    <col min="5844" max="5844" width="24.7109375" style="4" customWidth="1"/>
    <col min="5845" max="5845" width="16.7109375" style="4" customWidth="1"/>
    <col min="5846" max="5846" width="10.140625" style="4" customWidth="1"/>
    <col min="5847" max="5847" width="24.7109375" style="4" customWidth="1"/>
    <col min="5848" max="5848" width="16.7109375" style="4" customWidth="1"/>
    <col min="5849" max="5849" width="10.140625" style="4" customWidth="1"/>
    <col min="5850" max="5850" width="24.7109375" style="4" customWidth="1"/>
    <col min="5851" max="5851" width="16.7109375" style="4" customWidth="1"/>
    <col min="5852" max="5852" width="10.140625" style="4" customWidth="1"/>
    <col min="5853" max="5853" width="24.7109375" style="4" customWidth="1"/>
    <col min="5854" max="5854" width="16.7109375" style="4" customWidth="1"/>
    <col min="5855" max="5855" width="10.140625" style="4" customWidth="1"/>
    <col min="5856" max="5856" width="24.7109375" style="4" customWidth="1"/>
    <col min="5857" max="5857" width="16.7109375" style="4" customWidth="1"/>
    <col min="5858" max="5858" width="10.140625" style="4" customWidth="1"/>
    <col min="5859" max="5859" width="24.7109375" style="4" customWidth="1"/>
    <col min="5860" max="5860" width="16.7109375" style="4" customWidth="1"/>
    <col min="5861" max="5861" width="10.140625" style="4" customWidth="1"/>
    <col min="5862" max="5862" width="24.7109375" style="4" customWidth="1"/>
    <col min="5863" max="5863" width="16.7109375" style="4" customWidth="1"/>
    <col min="5864" max="5864" width="10.140625" style="4" customWidth="1"/>
    <col min="5865" max="5865" width="24.7109375" style="4" customWidth="1"/>
    <col min="5866" max="5866" width="16.7109375" style="4" customWidth="1"/>
    <col min="5867" max="5867" width="10.140625" style="4" customWidth="1"/>
    <col min="5868" max="5868" width="24.7109375" style="4" customWidth="1"/>
    <col min="5869" max="5869" width="16.7109375" style="4" customWidth="1"/>
    <col min="5870" max="5870" width="10.140625" style="4" customWidth="1"/>
    <col min="5871" max="5871" width="24.7109375" style="4" customWidth="1"/>
    <col min="5872" max="5872" width="16.7109375" style="4" customWidth="1"/>
    <col min="5873" max="5873" width="10.140625" style="4" customWidth="1"/>
    <col min="5874" max="5874" width="24.7109375" style="4" customWidth="1"/>
    <col min="5875" max="5875" width="16.7109375" style="4" customWidth="1"/>
    <col min="5876" max="5876" width="12.5703125" style="4" customWidth="1"/>
    <col min="5877" max="5877" width="9.85546875" style="4" customWidth="1"/>
    <col min="5878" max="5878" width="10.28515625" style="4" customWidth="1"/>
    <col min="5879" max="5893" width="15.28515625" style="4" customWidth="1"/>
    <col min="5894" max="5894" width="7.28515625" style="4" customWidth="1"/>
    <col min="5895" max="5895" width="6.28515625" style="4" customWidth="1"/>
    <col min="5896" max="5896" width="6.85546875" style="4" customWidth="1"/>
    <col min="5897" max="5897" width="10.28515625" style="4" customWidth="1"/>
    <col min="5898" max="6084" width="10.28515625" style="4"/>
    <col min="6085" max="6085" width="5.85546875" style="4" customWidth="1"/>
    <col min="6086" max="6086" width="8.85546875" style="4" customWidth="1"/>
    <col min="6087" max="6087" width="7.140625" style="4" customWidth="1"/>
    <col min="6088" max="6088" width="100.85546875" style="4" customWidth="1"/>
    <col min="6089" max="6089" width="12" style="4" customWidth="1"/>
    <col min="6090" max="6090" width="18.42578125" style="4" customWidth="1"/>
    <col min="6091" max="6091" width="24.7109375" style="4" customWidth="1"/>
    <col min="6092" max="6092" width="16.7109375" style="4" customWidth="1"/>
    <col min="6093" max="6093" width="10.140625" style="4" customWidth="1"/>
    <col min="6094" max="6094" width="24.7109375" style="4" customWidth="1"/>
    <col min="6095" max="6095" width="16.7109375" style="4" customWidth="1"/>
    <col min="6096" max="6096" width="10.140625" style="4" customWidth="1"/>
    <col min="6097" max="6097" width="24.7109375" style="4" customWidth="1"/>
    <col min="6098" max="6098" width="16.7109375" style="4" customWidth="1"/>
    <col min="6099" max="6099" width="10.140625" style="4" customWidth="1"/>
    <col min="6100" max="6100" width="24.7109375" style="4" customWidth="1"/>
    <col min="6101" max="6101" width="16.7109375" style="4" customWidth="1"/>
    <col min="6102" max="6102" width="10.140625" style="4" customWidth="1"/>
    <col min="6103" max="6103" width="24.7109375" style="4" customWidth="1"/>
    <col min="6104" max="6104" width="16.7109375" style="4" customWidth="1"/>
    <col min="6105" max="6105" width="10.140625" style="4" customWidth="1"/>
    <col min="6106" max="6106" width="24.7109375" style="4" customWidth="1"/>
    <col min="6107" max="6107" width="16.7109375" style="4" customWidth="1"/>
    <col min="6108" max="6108" width="10.140625" style="4" customWidth="1"/>
    <col min="6109" max="6109" width="24.7109375" style="4" customWidth="1"/>
    <col min="6110" max="6110" width="16.7109375" style="4" customWidth="1"/>
    <col min="6111" max="6111" width="10.140625" style="4" customWidth="1"/>
    <col min="6112" max="6112" width="24.7109375" style="4" customWidth="1"/>
    <col min="6113" max="6113" width="16.7109375" style="4" customWidth="1"/>
    <col min="6114" max="6114" width="10.140625" style="4" customWidth="1"/>
    <col min="6115" max="6115" width="24.7109375" style="4" customWidth="1"/>
    <col min="6116" max="6116" width="16.7109375" style="4" customWidth="1"/>
    <col min="6117" max="6117" width="10.140625" style="4" customWidth="1"/>
    <col min="6118" max="6118" width="24.7109375" style="4" customWidth="1"/>
    <col min="6119" max="6119" width="16.7109375" style="4" customWidth="1"/>
    <col min="6120" max="6120" width="10.140625" style="4" customWidth="1"/>
    <col min="6121" max="6121" width="24.7109375" style="4" customWidth="1"/>
    <col min="6122" max="6122" width="16.7109375" style="4" customWidth="1"/>
    <col min="6123" max="6123" width="10.140625" style="4" customWidth="1"/>
    <col min="6124" max="6124" width="24.7109375" style="4" customWidth="1"/>
    <col min="6125" max="6125" width="16.7109375" style="4" customWidth="1"/>
    <col min="6126" max="6126" width="10.140625" style="4" customWidth="1"/>
    <col min="6127" max="6127" width="24.7109375" style="4" customWidth="1"/>
    <col min="6128" max="6128" width="16.7109375" style="4" customWidth="1"/>
    <col min="6129" max="6129" width="10.140625" style="4" customWidth="1"/>
    <col min="6130" max="6130" width="24.7109375" style="4" customWidth="1"/>
    <col min="6131" max="6131" width="16.7109375" style="4" customWidth="1"/>
    <col min="6132" max="6132" width="12.5703125" style="4" customWidth="1"/>
    <col min="6133" max="6133" width="9.85546875" style="4" customWidth="1"/>
    <col min="6134" max="6134" width="10.28515625" style="4" customWidth="1"/>
    <col min="6135" max="6149" width="15.28515625" style="4" customWidth="1"/>
    <col min="6150" max="6150" width="7.28515625" style="4" customWidth="1"/>
    <col min="6151" max="6151" width="6.28515625" style="4" customWidth="1"/>
    <col min="6152" max="6152" width="6.85546875" style="4" customWidth="1"/>
    <col min="6153" max="6153" width="10.28515625" style="4" customWidth="1"/>
    <col min="6154" max="6340" width="10.28515625" style="4"/>
    <col min="6341" max="6341" width="5.85546875" style="4" customWidth="1"/>
    <col min="6342" max="6342" width="8.85546875" style="4" customWidth="1"/>
    <col min="6343" max="6343" width="7.140625" style="4" customWidth="1"/>
    <col min="6344" max="6344" width="100.85546875" style="4" customWidth="1"/>
    <col min="6345" max="6345" width="12" style="4" customWidth="1"/>
    <col min="6346" max="6346" width="18.42578125" style="4" customWidth="1"/>
    <col min="6347" max="6347" width="24.7109375" style="4" customWidth="1"/>
    <col min="6348" max="6348" width="16.7109375" style="4" customWidth="1"/>
    <col min="6349" max="6349" width="10.140625" style="4" customWidth="1"/>
    <col min="6350" max="6350" width="24.7109375" style="4" customWidth="1"/>
    <col min="6351" max="6351" width="16.7109375" style="4" customWidth="1"/>
    <col min="6352" max="6352" width="10.140625" style="4" customWidth="1"/>
    <col min="6353" max="6353" width="24.7109375" style="4" customWidth="1"/>
    <col min="6354" max="6354" width="16.7109375" style="4" customWidth="1"/>
    <col min="6355" max="6355" width="10.140625" style="4" customWidth="1"/>
    <col min="6356" max="6356" width="24.7109375" style="4" customWidth="1"/>
    <col min="6357" max="6357" width="16.7109375" style="4" customWidth="1"/>
    <col min="6358" max="6358" width="10.140625" style="4" customWidth="1"/>
    <col min="6359" max="6359" width="24.7109375" style="4" customWidth="1"/>
    <col min="6360" max="6360" width="16.7109375" style="4" customWidth="1"/>
    <col min="6361" max="6361" width="10.140625" style="4" customWidth="1"/>
    <col min="6362" max="6362" width="24.7109375" style="4" customWidth="1"/>
    <col min="6363" max="6363" width="16.7109375" style="4" customWidth="1"/>
    <col min="6364" max="6364" width="10.140625" style="4" customWidth="1"/>
    <col min="6365" max="6365" width="24.7109375" style="4" customWidth="1"/>
    <col min="6366" max="6366" width="16.7109375" style="4" customWidth="1"/>
    <col min="6367" max="6367" width="10.140625" style="4" customWidth="1"/>
    <col min="6368" max="6368" width="24.7109375" style="4" customWidth="1"/>
    <col min="6369" max="6369" width="16.7109375" style="4" customWidth="1"/>
    <col min="6370" max="6370" width="10.140625" style="4" customWidth="1"/>
    <col min="6371" max="6371" width="24.7109375" style="4" customWidth="1"/>
    <col min="6372" max="6372" width="16.7109375" style="4" customWidth="1"/>
    <col min="6373" max="6373" width="10.140625" style="4" customWidth="1"/>
    <col min="6374" max="6374" width="24.7109375" style="4" customWidth="1"/>
    <col min="6375" max="6375" width="16.7109375" style="4" customWidth="1"/>
    <col min="6376" max="6376" width="10.140625" style="4" customWidth="1"/>
    <col min="6377" max="6377" width="24.7109375" style="4" customWidth="1"/>
    <col min="6378" max="6378" width="16.7109375" style="4" customWidth="1"/>
    <col min="6379" max="6379" width="10.140625" style="4" customWidth="1"/>
    <col min="6380" max="6380" width="24.7109375" style="4" customWidth="1"/>
    <col min="6381" max="6381" width="16.7109375" style="4" customWidth="1"/>
    <col min="6382" max="6382" width="10.140625" style="4" customWidth="1"/>
    <col min="6383" max="6383" width="24.7109375" style="4" customWidth="1"/>
    <col min="6384" max="6384" width="16.7109375" style="4" customWidth="1"/>
    <col min="6385" max="6385" width="10.140625" style="4" customWidth="1"/>
    <col min="6386" max="6386" width="24.7109375" style="4" customWidth="1"/>
    <col min="6387" max="6387" width="16.7109375" style="4" customWidth="1"/>
    <col min="6388" max="6388" width="12.5703125" style="4" customWidth="1"/>
    <col min="6389" max="6389" width="9.85546875" style="4" customWidth="1"/>
    <col min="6390" max="6390" width="10.28515625" style="4" customWidth="1"/>
    <col min="6391" max="6405" width="15.28515625" style="4" customWidth="1"/>
    <col min="6406" max="6406" width="7.28515625" style="4" customWidth="1"/>
    <col min="6407" max="6407" width="6.28515625" style="4" customWidth="1"/>
    <col min="6408" max="6408" width="6.85546875" style="4" customWidth="1"/>
    <col min="6409" max="6409" width="10.28515625" style="4" customWidth="1"/>
    <col min="6410" max="6596" width="10.28515625" style="4"/>
    <col min="6597" max="6597" width="5.85546875" style="4" customWidth="1"/>
    <col min="6598" max="6598" width="8.85546875" style="4" customWidth="1"/>
    <col min="6599" max="6599" width="7.140625" style="4" customWidth="1"/>
    <col min="6600" max="6600" width="100.85546875" style="4" customWidth="1"/>
    <col min="6601" max="6601" width="12" style="4" customWidth="1"/>
    <col min="6602" max="6602" width="18.42578125" style="4" customWidth="1"/>
    <col min="6603" max="6603" width="24.7109375" style="4" customWidth="1"/>
    <col min="6604" max="6604" width="16.7109375" style="4" customWidth="1"/>
    <col min="6605" max="6605" width="10.140625" style="4" customWidth="1"/>
    <col min="6606" max="6606" width="24.7109375" style="4" customWidth="1"/>
    <col min="6607" max="6607" width="16.7109375" style="4" customWidth="1"/>
    <col min="6608" max="6608" width="10.140625" style="4" customWidth="1"/>
    <col min="6609" max="6609" width="24.7109375" style="4" customWidth="1"/>
    <col min="6610" max="6610" width="16.7109375" style="4" customWidth="1"/>
    <col min="6611" max="6611" width="10.140625" style="4" customWidth="1"/>
    <col min="6612" max="6612" width="24.7109375" style="4" customWidth="1"/>
    <col min="6613" max="6613" width="16.7109375" style="4" customWidth="1"/>
    <col min="6614" max="6614" width="10.140625" style="4" customWidth="1"/>
    <col min="6615" max="6615" width="24.7109375" style="4" customWidth="1"/>
    <col min="6616" max="6616" width="16.7109375" style="4" customWidth="1"/>
    <col min="6617" max="6617" width="10.140625" style="4" customWidth="1"/>
    <col min="6618" max="6618" width="24.7109375" style="4" customWidth="1"/>
    <col min="6619" max="6619" width="16.7109375" style="4" customWidth="1"/>
    <col min="6620" max="6620" width="10.140625" style="4" customWidth="1"/>
    <col min="6621" max="6621" width="24.7109375" style="4" customWidth="1"/>
    <col min="6622" max="6622" width="16.7109375" style="4" customWidth="1"/>
    <col min="6623" max="6623" width="10.140625" style="4" customWidth="1"/>
    <col min="6624" max="6624" width="24.7109375" style="4" customWidth="1"/>
    <col min="6625" max="6625" width="16.7109375" style="4" customWidth="1"/>
    <col min="6626" max="6626" width="10.140625" style="4" customWidth="1"/>
    <col min="6627" max="6627" width="24.7109375" style="4" customWidth="1"/>
    <col min="6628" max="6628" width="16.7109375" style="4" customWidth="1"/>
    <col min="6629" max="6629" width="10.140625" style="4" customWidth="1"/>
    <col min="6630" max="6630" width="24.7109375" style="4" customWidth="1"/>
    <col min="6631" max="6631" width="16.7109375" style="4" customWidth="1"/>
    <col min="6632" max="6632" width="10.140625" style="4" customWidth="1"/>
    <col min="6633" max="6633" width="24.7109375" style="4" customWidth="1"/>
    <col min="6634" max="6634" width="16.7109375" style="4" customWidth="1"/>
    <col min="6635" max="6635" width="10.140625" style="4" customWidth="1"/>
    <col min="6636" max="6636" width="24.7109375" style="4" customWidth="1"/>
    <col min="6637" max="6637" width="16.7109375" style="4" customWidth="1"/>
    <col min="6638" max="6638" width="10.140625" style="4" customWidth="1"/>
    <col min="6639" max="6639" width="24.7109375" style="4" customWidth="1"/>
    <col min="6640" max="6640" width="16.7109375" style="4" customWidth="1"/>
    <col min="6641" max="6641" width="10.140625" style="4" customWidth="1"/>
    <col min="6642" max="6642" width="24.7109375" style="4" customWidth="1"/>
    <col min="6643" max="6643" width="16.7109375" style="4" customWidth="1"/>
    <col min="6644" max="6644" width="12.5703125" style="4" customWidth="1"/>
    <col min="6645" max="6645" width="9.85546875" style="4" customWidth="1"/>
    <col min="6646" max="6646" width="10.28515625" style="4" customWidth="1"/>
    <col min="6647" max="6661" width="15.28515625" style="4" customWidth="1"/>
    <col min="6662" max="6662" width="7.28515625" style="4" customWidth="1"/>
    <col min="6663" max="6663" width="6.28515625" style="4" customWidth="1"/>
    <col min="6664" max="6664" width="6.85546875" style="4" customWidth="1"/>
    <col min="6665" max="6665" width="10.28515625" style="4" customWidth="1"/>
    <col min="6666" max="6852" width="10.28515625" style="4"/>
    <col min="6853" max="6853" width="5.85546875" style="4" customWidth="1"/>
    <col min="6854" max="6854" width="8.85546875" style="4" customWidth="1"/>
    <col min="6855" max="6855" width="7.140625" style="4" customWidth="1"/>
    <col min="6856" max="6856" width="100.85546875" style="4" customWidth="1"/>
    <col min="6857" max="6857" width="12" style="4" customWidth="1"/>
    <col min="6858" max="6858" width="18.42578125" style="4" customWidth="1"/>
    <col min="6859" max="6859" width="24.7109375" style="4" customWidth="1"/>
    <col min="6860" max="6860" width="16.7109375" style="4" customWidth="1"/>
    <col min="6861" max="6861" width="10.140625" style="4" customWidth="1"/>
    <col min="6862" max="6862" width="24.7109375" style="4" customWidth="1"/>
    <col min="6863" max="6863" width="16.7109375" style="4" customWidth="1"/>
    <col min="6864" max="6864" width="10.140625" style="4" customWidth="1"/>
    <col min="6865" max="6865" width="24.7109375" style="4" customWidth="1"/>
    <col min="6866" max="6866" width="16.7109375" style="4" customWidth="1"/>
    <col min="6867" max="6867" width="10.140625" style="4" customWidth="1"/>
    <col min="6868" max="6868" width="24.7109375" style="4" customWidth="1"/>
    <col min="6869" max="6869" width="16.7109375" style="4" customWidth="1"/>
    <col min="6870" max="6870" width="10.140625" style="4" customWidth="1"/>
    <col min="6871" max="6871" width="24.7109375" style="4" customWidth="1"/>
    <col min="6872" max="6872" width="16.7109375" style="4" customWidth="1"/>
    <col min="6873" max="6873" width="10.140625" style="4" customWidth="1"/>
    <col min="6874" max="6874" width="24.7109375" style="4" customWidth="1"/>
    <col min="6875" max="6875" width="16.7109375" style="4" customWidth="1"/>
    <col min="6876" max="6876" width="10.140625" style="4" customWidth="1"/>
    <col min="6877" max="6877" width="24.7109375" style="4" customWidth="1"/>
    <col min="6878" max="6878" width="16.7109375" style="4" customWidth="1"/>
    <col min="6879" max="6879" width="10.140625" style="4" customWidth="1"/>
    <col min="6880" max="6880" width="24.7109375" style="4" customWidth="1"/>
    <col min="6881" max="6881" width="16.7109375" style="4" customWidth="1"/>
    <col min="6882" max="6882" width="10.140625" style="4" customWidth="1"/>
    <col min="6883" max="6883" width="24.7109375" style="4" customWidth="1"/>
    <col min="6884" max="6884" width="16.7109375" style="4" customWidth="1"/>
    <col min="6885" max="6885" width="10.140625" style="4" customWidth="1"/>
    <col min="6886" max="6886" width="24.7109375" style="4" customWidth="1"/>
    <col min="6887" max="6887" width="16.7109375" style="4" customWidth="1"/>
    <col min="6888" max="6888" width="10.140625" style="4" customWidth="1"/>
    <col min="6889" max="6889" width="24.7109375" style="4" customWidth="1"/>
    <col min="6890" max="6890" width="16.7109375" style="4" customWidth="1"/>
    <col min="6891" max="6891" width="10.140625" style="4" customWidth="1"/>
    <col min="6892" max="6892" width="24.7109375" style="4" customWidth="1"/>
    <col min="6893" max="6893" width="16.7109375" style="4" customWidth="1"/>
    <col min="6894" max="6894" width="10.140625" style="4" customWidth="1"/>
    <col min="6895" max="6895" width="24.7109375" style="4" customWidth="1"/>
    <col min="6896" max="6896" width="16.7109375" style="4" customWidth="1"/>
    <col min="6897" max="6897" width="10.140625" style="4" customWidth="1"/>
    <col min="6898" max="6898" width="24.7109375" style="4" customWidth="1"/>
    <col min="6899" max="6899" width="16.7109375" style="4" customWidth="1"/>
    <col min="6900" max="6900" width="12.5703125" style="4" customWidth="1"/>
    <col min="6901" max="6901" width="9.85546875" style="4" customWidth="1"/>
    <col min="6902" max="6902" width="10.28515625" style="4" customWidth="1"/>
    <col min="6903" max="6917" width="15.28515625" style="4" customWidth="1"/>
    <col min="6918" max="6918" width="7.28515625" style="4" customWidth="1"/>
    <col min="6919" max="6919" width="6.28515625" style="4" customWidth="1"/>
    <col min="6920" max="6920" width="6.85546875" style="4" customWidth="1"/>
    <col min="6921" max="6921" width="10.28515625" style="4" customWidth="1"/>
    <col min="6922" max="7108" width="10.28515625" style="4"/>
    <col min="7109" max="7109" width="5.85546875" style="4" customWidth="1"/>
    <col min="7110" max="7110" width="8.85546875" style="4" customWidth="1"/>
    <col min="7111" max="7111" width="7.140625" style="4" customWidth="1"/>
    <col min="7112" max="7112" width="100.85546875" style="4" customWidth="1"/>
    <col min="7113" max="7113" width="12" style="4" customWidth="1"/>
    <col min="7114" max="7114" width="18.42578125" style="4" customWidth="1"/>
    <col min="7115" max="7115" width="24.7109375" style="4" customWidth="1"/>
    <col min="7116" max="7116" width="16.7109375" style="4" customWidth="1"/>
    <col min="7117" max="7117" width="10.140625" style="4" customWidth="1"/>
    <col min="7118" max="7118" width="24.7109375" style="4" customWidth="1"/>
    <col min="7119" max="7119" width="16.7109375" style="4" customWidth="1"/>
    <col min="7120" max="7120" width="10.140625" style="4" customWidth="1"/>
    <col min="7121" max="7121" width="24.7109375" style="4" customWidth="1"/>
    <col min="7122" max="7122" width="16.7109375" style="4" customWidth="1"/>
    <col min="7123" max="7123" width="10.140625" style="4" customWidth="1"/>
    <col min="7124" max="7124" width="24.7109375" style="4" customWidth="1"/>
    <col min="7125" max="7125" width="16.7109375" style="4" customWidth="1"/>
    <col min="7126" max="7126" width="10.140625" style="4" customWidth="1"/>
    <col min="7127" max="7127" width="24.7109375" style="4" customWidth="1"/>
    <col min="7128" max="7128" width="16.7109375" style="4" customWidth="1"/>
    <col min="7129" max="7129" width="10.140625" style="4" customWidth="1"/>
    <col min="7130" max="7130" width="24.7109375" style="4" customWidth="1"/>
    <col min="7131" max="7131" width="16.7109375" style="4" customWidth="1"/>
    <col min="7132" max="7132" width="10.140625" style="4" customWidth="1"/>
    <col min="7133" max="7133" width="24.7109375" style="4" customWidth="1"/>
    <col min="7134" max="7134" width="16.7109375" style="4" customWidth="1"/>
    <col min="7135" max="7135" width="10.140625" style="4" customWidth="1"/>
    <col min="7136" max="7136" width="24.7109375" style="4" customWidth="1"/>
    <col min="7137" max="7137" width="16.7109375" style="4" customWidth="1"/>
    <col min="7138" max="7138" width="10.140625" style="4" customWidth="1"/>
    <col min="7139" max="7139" width="24.7109375" style="4" customWidth="1"/>
    <col min="7140" max="7140" width="16.7109375" style="4" customWidth="1"/>
    <col min="7141" max="7141" width="10.140625" style="4" customWidth="1"/>
    <col min="7142" max="7142" width="24.7109375" style="4" customWidth="1"/>
    <col min="7143" max="7143" width="16.7109375" style="4" customWidth="1"/>
    <col min="7144" max="7144" width="10.140625" style="4" customWidth="1"/>
    <col min="7145" max="7145" width="24.7109375" style="4" customWidth="1"/>
    <col min="7146" max="7146" width="16.7109375" style="4" customWidth="1"/>
    <col min="7147" max="7147" width="10.140625" style="4" customWidth="1"/>
    <col min="7148" max="7148" width="24.7109375" style="4" customWidth="1"/>
    <col min="7149" max="7149" width="16.7109375" style="4" customWidth="1"/>
    <col min="7150" max="7150" width="10.140625" style="4" customWidth="1"/>
    <col min="7151" max="7151" width="24.7109375" style="4" customWidth="1"/>
    <col min="7152" max="7152" width="16.7109375" style="4" customWidth="1"/>
    <col min="7153" max="7153" width="10.140625" style="4" customWidth="1"/>
    <col min="7154" max="7154" width="24.7109375" style="4" customWidth="1"/>
    <col min="7155" max="7155" width="16.7109375" style="4" customWidth="1"/>
    <col min="7156" max="7156" width="12.5703125" style="4" customWidth="1"/>
    <col min="7157" max="7157" width="9.85546875" style="4" customWidth="1"/>
    <col min="7158" max="7158" width="10.28515625" style="4" customWidth="1"/>
    <col min="7159" max="7173" width="15.28515625" style="4" customWidth="1"/>
    <col min="7174" max="7174" width="7.28515625" style="4" customWidth="1"/>
    <col min="7175" max="7175" width="6.28515625" style="4" customWidth="1"/>
    <col min="7176" max="7176" width="6.85546875" style="4" customWidth="1"/>
    <col min="7177" max="7177" width="10.28515625" style="4" customWidth="1"/>
    <col min="7178" max="7364" width="10.28515625" style="4"/>
    <col min="7365" max="7365" width="5.85546875" style="4" customWidth="1"/>
    <col min="7366" max="7366" width="8.85546875" style="4" customWidth="1"/>
    <col min="7367" max="7367" width="7.140625" style="4" customWidth="1"/>
    <col min="7368" max="7368" width="100.85546875" style="4" customWidth="1"/>
    <col min="7369" max="7369" width="12" style="4" customWidth="1"/>
    <col min="7370" max="7370" width="18.42578125" style="4" customWidth="1"/>
    <col min="7371" max="7371" width="24.7109375" style="4" customWidth="1"/>
    <col min="7372" max="7372" width="16.7109375" style="4" customWidth="1"/>
    <col min="7373" max="7373" width="10.140625" style="4" customWidth="1"/>
    <col min="7374" max="7374" width="24.7109375" style="4" customWidth="1"/>
    <col min="7375" max="7375" width="16.7109375" style="4" customWidth="1"/>
    <col min="7376" max="7376" width="10.140625" style="4" customWidth="1"/>
    <col min="7377" max="7377" width="24.7109375" style="4" customWidth="1"/>
    <col min="7378" max="7378" width="16.7109375" style="4" customWidth="1"/>
    <col min="7379" max="7379" width="10.140625" style="4" customWidth="1"/>
    <col min="7380" max="7380" width="24.7109375" style="4" customWidth="1"/>
    <col min="7381" max="7381" width="16.7109375" style="4" customWidth="1"/>
    <col min="7382" max="7382" width="10.140625" style="4" customWidth="1"/>
    <col min="7383" max="7383" width="24.7109375" style="4" customWidth="1"/>
    <col min="7384" max="7384" width="16.7109375" style="4" customWidth="1"/>
    <col min="7385" max="7385" width="10.140625" style="4" customWidth="1"/>
    <col min="7386" max="7386" width="24.7109375" style="4" customWidth="1"/>
    <col min="7387" max="7387" width="16.7109375" style="4" customWidth="1"/>
    <col min="7388" max="7388" width="10.140625" style="4" customWidth="1"/>
    <col min="7389" max="7389" width="24.7109375" style="4" customWidth="1"/>
    <col min="7390" max="7390" width="16.7109375" style="4" customWidth="1"/>
    <col min="7391" max="7391" width="10.140625" style="4" customWidth="1"/>
    <col min="7392" max="7392" width="24.7109375" style="4" customWidth="1"/>
    <col min="7393" max="7393" width="16.7109375" style="4" customWidth="1"/>
    <col min="7394" max="7394" width="10.140625" style="4" customWidth="1"/>
    <col min="7395" max="7395" width="24.7109375" style="4" customWidth="1"/>
    <col min="7396" max="7396" width="16.7109375" style="4" customWidth="1"/>
    <col min="7397" max="7397" width="10.140625" style="4" customWidth="1"/>
    <col min="7398" max="7398" width="24.7109375" style="4" customWidth="1"/>
    <col min="7399" max="7399" width="16.7109375" style="4" customWidth="1"/>
    <col min="7400" max="7400" width="10.140625" style="4" customWidth="1"/>
    <col min="7401" max="7401" width="24.7109375" style="4" customWidth="1"/>
    <col min="7402" max="7402" width="16.7109375" style="4" customWidth="1"/>
    <col min="7403" max="7403" width="10.140625" style="4" customWidth="1"/>
    <col min="7404" max="7404" width="24.7109375" style="4" customWidth="1"/>
    <col min="7405" max="7405" width="16.7109375" style="4" customWidth="1"/>
    <col min="7406" max="7406" width="10.140625" style="4" customWidth="1"/>
    <col min="7407" max="7407" width="24.7109375" style="4" customWidth="1"/>
    <col min="7408" max="7408" width="16.7109375" style="4" customWidth="1"/>
    <col min="7409" max="7409" width="10.140625" style="4" customWidth="1"/>
    <col min="7410" max="7410" width="24.7109375" style="4" customWidth="1"/>
    <col min="7411" max="7411" width="16.7109375" style="4" customWidth="1"/>
    <col min="7412" max="7412" width="12.5703125" style="4" customWidth="1"/>
    <col min="7413" max="7413" width="9.85546875" style="4" customWidth="1"/>
    <col min="7414" max="7414" width="10.28515625" style="4" customWidth="1"/>
    <col min="7415" max="7429" width="15.28515625" style="4" customWidth="1"/>
    <col min="7430" max="7430" width="7.28515625" style="4" customWidth="1"/>
    <col min="7431" max="7431" width="6.28515625" style="4" customWidth="1"/>
    <col min="7432" max="7432" width="6.85546875" style="4" customWidth="1"/>
    <col min="7433" max="7433" width="10.28515625" style="4" customWidth="1"/>
    <col min="7434" max="7620" width="10.28515625" style="4"/>
    <col min="7621" max="7621" width="5.85546875" style="4" customWidth="1"/>
    <col min="7622" max="7622" width="8.85546875" style="4" customWidth="1"/>
    <col min="7623" max="7623" width="7.140625" style="4" customWidth="1"/>
    <col min="7624" max="7624" width="100.85546875" style="4" customWidth="1"/>
    <col min="7625" max="7625" width="12" style="4" customWidth="1"/>
    <col min="7626" max="7626" width="18.42578125" style="4" customWidth="1"/>
    <col min="7627" max="7627" width="24.7109375" style="4" customWidth="1"/>
    <col min="7628" max="7628" width="16.7109375" style="4" customWidth="1"/>
    <col min="7629" max="7629" width="10.140625" style="4" customWidth="1"/>
    <col min="7630" max="7630" width="24.7109375" style="4" customWidth="1"/>
    <col min="7631" max="7631" width="16.7109375" style="4" customWidth="1"/>
    <col min="7632" max="7632" width="10.140625" style="4" customWidth="1"/>
    <col min="7633" max="7633" width="24.7109375" style="4" customWidth="1"/>
    <col min="7634" max="7634" width="16.7109375" style="4" customWidth="1"/>
    <col min="7635" max="7635" width="10.140625" style="4" customWidth="1"/>
    <col min="7636" max="7636" width="24.7109375" style="4" customWidth="1"/>
    <col min="7637" max="7637" width="16.7109375" style="4" customWidth="1"/>
    <col min="7638" max="7638" width="10.140625" style="4" customWidth="1"/>
    <col min="7639" max="7639" width="24.7109375" style="4" customWidth="1"/>
    <col min="7640" max="7640" width="16.7109375" style="4" customWidth="1"/>
    <col min="7641" max="7641" width="10.140625" style="4" customWidth="1"/>
    <col min="7642" max="7642" width="24.7109375" style="4" customWidth="1"/>
    <col min="7643" max="7643" width="16.7109375" style="4" customWidth="1"/>
    <col min="7644" max="7644" width="10.140625" style="4" customWidth="1"/>
    <col min="7645" max="7645" width="24.7109375" style="4" customWidth="1"/>
    <col min="7646" max="7646" width="16.7109375" style="4" customWidth="1"/>
    <col min="7647" max="7647" width="10.140625" style="4" customWidth="1"/>
    <col min="7648" max="7648" width="24.7109375" style="4" customWidth="1"/>
    <col min="7649" max="7649" width="16.7109375" style="4" customWidth="1"/>
    <col min="7650" max="7650" width="10.140625" style="4" customWidth="1"/>
    <col min="7651" max="7651" width="24.7109375" style="4" customWidth="1"/>
    <col min="7652" max="7652" width="16.7109375" style="4" customWidth="1"/>
    <col min="7653" max="7653" width="10.140625" style="4" customWidth="1"/>
    <col min="7654" max="7654" width="24.7109375" style="4" customWidth="1"/>
    <col min="7655" max="7655" width="16.7109375" style="4" customWidth="1"/>
    <col min="7656" max="7656" width="10.140625" style="4" customWidth="1"/>
    <col min="7657" max="7657" width="24.7109375" style="4" customWidth="1"/>
    <col min="7658" max="7658" width="16.7109375" style="4" customWidth="1"/>
    <col min="7659" max="7659" width="10.140625" style="4" customWidth="1"/>
    <col min="7660" max="7660" width="24.7109375" style="4" customWidth="1"/>
    <col min="7661" max="7661" width="16.7109375" style="4" customWidth="1"/>
    <col min="7662" max="7662" width="10.140625" style="4" customWidth="1"/>
    <col min="7663" max="7663" width="24.7109375" style="4" customWidth="1"/>
    <col min="7664" max="7664" width="16.7109375" style="4" customWidth="1"/>
    <col min="7665" max="7665" width="10.140625" style="4" customWidth="1"/>
    <col min="7666" max="7666" width="24.7109375" style="4" customWidth="1"/>
    <col min="7667" max="7667" width="16.7109375" style="4" customWidth="1"/>
    <col min="7668" max="7668" width="12.5703125" style="4" customWidth="1"/>
    <col min="7669" max="7669" width="9.85546875" style="4" customWidth="1"/>
    <col min="7670" max="7670" width="10.28515625" style="4" customWidth="1"/>
    <col min="7671" max="7685" width="15.28515625" style="4" customWidth="1"/>
    <col min="7686" max="7686" width="7.28515625" style="4" customWidth="1"/>
    <col min="7687" max="7687" width="6.28515625" style="4" customWidth="1"/>
    <col min="7688" max="7688" width="6.85546875" style="4" customWidth="1"/>
    <col min="7689" max="7689" width="10.28515625" style="4" customWidth="1"/>
    <col min="7690" max="7876" width="10.28515625" style="4"/>
    <col min="7877" max="7877" width="5.85546875" style="4" customWidth="1"/>
    <col min="7878" max="7878" width="8.85546875" style="4" customWidth="1"/>
    <col min="7879" max="7879" width="7.140625" style="4" customWidth="1"/>
    <col min="7880" max="7880" width="100.85546875" style="4" customWidth="1"/>
    <col min="7881" max="7881" width="12" style="4" customWidth="1"/>
    <col min="7882" max="7882" width="18.42578125" style="4" customWidth="1"/>
    <col min="7883" max="7883" width="24.7109375" style="4" customWidth="1"/>
    <col min="7884" max="7884" width="16.7109375" style="4" customWidth="1"/>
    <col min="7885" max="7885" width="10.140625" style="4" customWidth="1"/>
    <col min="7886" max="7886" width="24.7109375" style="4" customWidth="1"/>
    <col min="7887" max="7887" width="16.7109375" style="4" customWidth="1"/>
    <col min="7888" max="7888" width="10.140625" style="4" customWidth="1"/>
    <col min="7889" max="7889" width="24.7109375" style="4" customWidth="1"/>
    <col min="7890" max="7890" width="16.7109375" style="4" customWidth="1"/>
    <col min="7891" max="7891" width="10.140625" style="4" customWidth="1"/>
    <col min="7892" max="7892" width="24.7109375" style="4" customWidth="1"/>
    <col min="7893" max="7893" width="16.7109375" style="4" customWidth="1"/>
    <col min="7894" max="7894" width="10.140625" style="4" customWidth="1"/>
    <col min="7895" max="7895" width="24.7109375" style="4" customWidth="1"/>
    <col min="7896" max="7896" width="16.7109375" style="4" customWidth="1"/>
    <col min="7897" max="7897" width="10.140625" style="4" customWidth="1"/>
    <col min="7898" max="7898" width="24.7109375" style="4" customWidth="1"/>
    <col min="7899" max="7899" width="16.7109375" style="4" customWidth="1"/>
    <col min="7900" max="7900" width="10.140625" style="4" customWidth="1"/>
    <col min="7901" max="7901" width="24.7109375" style="4" customWidth="1"/>
    <col min="7902" max="7902" width="16.7109375" style="4" customWidth="1"/>
    <col min="7903" max="7903" width="10.140625" style="4" customWidth="1"/>
    <col min="7904" max="7904" width="24.7109375" style="4" customWidth="1"/>
    <col min="7905" max="7905" width="16.7109375" style="4" customWidth="1"/>
    <col min="7906" max="7906" width="10.140625" style="4" customWidth="1"/>
    <col min="7907" max="7907" width="24.7109375" style="4" customWidth="1"/>
    <col min="7908" max="7908" width="16.7109375" style="4" customWidth="1"/>
    <col min="7909" max="7909" width="10.140625" style="4" customWidth="1"/>
    <col min="7910" max="7910" width="24.7109375" style="4" customWidth="1"/>
    <col min="7911" max="7911" width="16.7109375" style="4" customWidth="1"/>
    <col min="7912" max="7912" width="10.140625" style="4" customWidth="1"/>
    <col min="7913" max="7913" width="24.7109375" style="4" customWidth="1"/>
    <col min="7914" max="7914" width="16.7109375" style="4" customWidth="1"/>
    <col min="7915" max="7915" width="10.140625" style="4" customWidth="1"/>
    <col min="7916" max="7916" width="24.7109375" style="4" customWidth="1"/>
    <col min="7917" max="7917" width="16.7109375" style="4" customWidth="1"/>
    <col min="7918" max="7918" width="10.140625" style="4" customWidth="1"/>
    <col min="7919" max="7919" width="24.7109375" style="4" customWidth="1"/>
    <col min="7920" max="7920" width="16.7109375" style="4" customWidth="1"/>
    <col min="7921" max="7921" width="10.140625" style="4" customWidth="1"/>
    <col min="7922" max="7922" width="24.7109375" style="4" customWidth="1"/>
    <col min="7923" max="7923" width="16.7109375" style="4" customWidth="1"/>
    <col min="7924" max="7924" width="12.5703125" style="4" customWidth="1"/>
    <col min="7925" max="7925" width="9.85546875" style="4" customWidth="1"/>
    <col min="7926" max="7926" width="10.28515625" style="4" customWidth="1"/>
    <col min="7927" max="7941" width="15.28515625" style="4" customWidth="1"/>
    <col min="7942" max="7942" width="7.28515625" style="4" customWidth="1"/>
    <col min="7943" max="7943" width="6.28515625" style="4" customWidth="1"/>
    <col min="7944" max="7944" width="6.85546875" style="4" customWidth="1"/>
    <col min="7945" max="7945" width="10.28515625" style="4" customWidth="1"/>
    <col min="7946" max="8132" width="10.28515625" style="4"/>
    <col min="8133" max="8133" width="5.85546875" style="4" customWidth="1"/>
    <col min="8134" max="8134" width="8.85546875" style="4" customWidth="1"/>
    <col min="8135" max="8135" width="7.140625" style="4" customWidth="1"/>
    <col min="8136" max="8136" width="100.85546875" style="4" customWidth="1"/>
    <col min="8137" max="8137" width="12" style="4" customWidth="1"/>
    <col min="8138" max="8138" width="18.42578125" style="4" customWidth="1"/>
    <col min="8139" max="8139" width="24.7109375" style="4" customWidth="1"/>
    <col min="8140" max="8140" width="16.7109375" style="4" customWidth="1"/>
    <col min="8141" max="8141" width="10.140625" style="4" customWidth="1"/>
    <col min="8142" max="8142" width="24.7109375" style="4" customWidth="1"/>
    <col min="8143" max="8143" width="16.7109375" style="4" customWidth="1"/>
    <col min="8144" max="8144" width="10.140625" style="4" customWidth="1"/>
    <col min="8145" max="8145" width="24.7109375" style="4" customWidth="1"/>
    <col min="8146" max="8146" width="16.7109375" style="4" customWidth="1"/>
    <col min="8147" max="8147" width="10.140625" style="4" customWidth="1"/>
    <col min="8148" max="8148" width="24.7109375" style="4" customWidth="1"/>
    <col min="8149" max="8149" width="16.7109375" style="4" customWidth="1"/>
    <col min="8150" max="8150" width="10.140625" style="4" customWidth="1"/>
    <col min="8151" max="8151" width="24.7109375" style="4" customWidth="1"/>
    <col min="8152" max="8152" width="16.7109375" style="4" customWidth="1"/>
    <col min="8153" max="8153" width="10.140625" style="4" customWidth="1"/>
    <col min="8154" max="8154" width="24.7109375" style="4" customWidth="1"/>
    <col min="8155" max="8155" width="16.7109375" style="4" customWidth="1"/>
    <col min="8156" max="8156" width="10.140625" style="4" customWidth="1"/>
    <col min="8157" max="8157" width="24.7109375" style="4" customWidth="1"/>
    <col min="8158" max="8158" width="16.7109375" style="4" customWidth="1"/>
    <col min="8159" max="8159" width="10.140625" style="4" customWidth="1"/>
    <col min="8160" max="8160" width="24.7109375" style="4" customWidth="1"/>
    <col min="8161" max="8161" width="16.7109375" style="4" customWidth="1"/>
    <col min="8162" max="8162" width="10.140625" style="4" customWidth="1"/>
    <col min="8163" max="8163" width="24.7109375" style="4" customWidth="1"/>
    <col min="8164" max="8164" width="16.7109375" style="4" customWidth="1"/>
    <col min="8165" max="8165" width="10.140625" style="4" customWidth="1"/>
    <col min="8166" max="8166" width="24.7109375" style="4" customWidth="1"/>
    <col min="8167" max="8167" width="16.7109375" style="4" customWidth="1"/>
    <col min="8168" max="8168" width="10.140625" style="4" customWidth="1"/>
    <col min="8169" max="8169" width="24.7109375" style="4" customWidth="1"/>
    <col min="8170" max="8170" width="16.7109375" style="4" customWidth="1"/>
    <col min="8171" max="8171" width="10.140625" style="4" customWidth="1"/>
    <col min="8172" max="8172" width="24.7109375" style="4" customWidth="1"/>
    <col min="8173" max="8173" width="16.7109375" style="4" customWidth="1"/>
    <col min="8174" max="8174" width="10.140625" style="4" customWidth="1"/>
    <col min="8175" max="8175" width="24.7109375" style="4" customWidth="1"/>
    <col min="8176" max="8176" width="16.7109375" style="4" customWidth="1"/>
    <col min="8177" max="8177" width="10.140625" style="4" customWidth="1"/>
    <col min="8178" max="8178" width="24.7109375" style="4" customWidth="1"/>
    <col min="8179" max="8179" width="16.7109375" style="4" customWidth="1"/>
    <col min="8180" max="8180" width="12.5703125" style="4" customWidth="1"/>
    <col min="8181" max="8181" width="9.85546875" style="4" customWidth="1"/>
    <col min="8182" max="8182" width="10.28515625" style="4" customWidth="1"/>
    <col min="8183" max="8197" width="15.28515625" style="4" customWidth="1"/>
    <col min="8198" max="8198" width="7.28515625" style="4" customWidth="1"/>
    <col min="8199" max="8199" width="6.28515625" style="4" customWidth="1"/>
    <col min="8200" max="8200" width="6.85546875" style="4" customWidth="1"/>
    <col min="8201" max="8201" width="10.28515625" style="4" customWidth="1"/>
    <col min="8202" max="8388" width="10.28515625" style="4"/>
    <col min="8389" max="8389" width="5.85546875" style="4" customWidth="1"/>
    <col min="8390" max="8390" width="8.85546875" style="4" customWidth="1"/>
    <col min="8391" max="8391" width="7.140625" style="4" customWidth="1"/>
    <col min="8392" max="8392" width="100.85546875" style="4" customWidth="1"/>
    <col min="8393" max="8393" width="12" style="4" customWidth="1"/>
    <col min="8394" max="8394" width="18.42578125" style="4" customWidth="1"/>
    <col min="8395" max="8395" width="24.7109375" style="4" customWidth="1"/>
    <col min="8396" max="8396" width="16.7109375" style="4" customWidth="1"/>
    <col min="8397" max="8397" width="10.140625" style="4" customWidth="1"/>
    <col min="8398" max="8398" width="24.7109375" style="4" customWidth="1"/>
    <col min="8399" max="8399" width="16.7109375" style="4" customWidth="1"/>
    <col min="8400" max="8400" width="10.140625" style="4" customWidth="1"/>
    <col min="8401" max="8401" width="24.7109375" style="4" customWidth="1"/>
    <col min="8402" max="8402" width="16.7109375" style="4" customWidth="1"/>
    <col min="8403" max="8403" width="10.140625" style="4" customWidth="1"/>
    <col min="8404" max="8404" width="24.7109375" style="4" customWidth="1"/>
    <col min="8405" max="8405" width="16.7109375" style="4" customWidth="1"/>
    <col min="8406" max="8406" width="10.140625" style="4" customWidth="1"/>
    <col min="8407" max="8407" width="24.7109375" style="4" customWidth="1"/>
    <col min="8408" max="8408" width="16.7109375" style="4" customWidth="1"/>
    <col min="8409" max="8409" width="10.140625" style="4" customWidth="1"/>
    <col min="8410" max="8410" width="24.7109375" style="4" customWidth="1"/>
    <col min="8411" max="8411" width="16.7109375" style="4" customWidth="1"/>
    <col min="8412" max="8412" width="10.140625" style="4" customWidth="1"/>
    <col min="8413" max="8413" width="24.7109375" style="4" customWidth="1"/>
    <col min="8414" max="8414" width="16.7109375" style="4" customWidth="1"/>
    <col min="8415" max="8415" width="10.140625" style="4" customWidth="1"/>
    <col min="8416" max="8416" width="24.7109375" style="4" customWidth="1"/>
    <col min="8417" max="8417" width="16.7109375" style="4" customWidth="1"/>
    <col min="8418" max="8418" width="10.140625" style="4" customWidth="1"/>
    <col min="8419" max="8419" width="24.7109375" style="4" customWidth="1"/>
    <col min="8420" max="8420" width="16.7109375" style="4" customWidth="1"/>
    <col min="8421" max="8421" width="10.140625" style="4" customWidth="1"/>
    <col min="8422" max="8422" width="24.7109375" style="4" customWidth="1"/>
    <col min="8423" max="8423" width="16.7109375" style="4" customWidth="1"/>
    <col min="8424" max="8424" width="10.140625" style="4" customWidth="1"/>
    <col min="8425" max="8425" width="24.7109375" style="4" customWidth="1"/>
    <col min="8426" max="8426" width="16.7109375" style="4" customWidth="1"/>
    <col min="8427" max="8427" width="10.140625" style="4" customWidth="1"/>
    <col min="8428" max="8428" width="24.7109375" style="4" customWidth="1"/>
    <col min="8429" max="8429" width="16.7109375" style="4" customWidth="1"/>
    <col min="8430" max="8430" width="10.140625" style="4" customWidth="1"/>
    <col min="8431" max="8431" width="24.7109375" style="4" customWidth="1"/>
    <col min="8432" max="8432" width="16.7109375" style="4" customWidth="1"/>
    <col min="8433" max="8433" width="10.140625" style="4" customWidth="1"/>
    <col min="8434" max="8434" width="24.7109375" style="4" customWidth="1"/>
    <col min="8435" max="8435" width="16.7109375" style="4" customWidth="1"/>
    <col min="8436" max="8436" width="12.5703125" style="4" customWidth="1"/>
    <col min="8437" max="8437" width="9.85546875" style="4" customWidth="1"/>
    <col min="8438" max="8438" width="10.28515625" style="4" customWidth="1"/>
    <col min="8439" max="8453" width="15.28515625" style="4" customWidth="1"/>
    <col min="8454" max="8454" width="7.28515625" style="4" customWidth="1"/>
    <col min="8455" max="8455" width="6.28515625" style="4" customWidth="1"/>
    <col min="8456" max="8456" width="6.85546875" style="4" customWidth="1"/>
    <col min="8457" max="8457" width="10.28515625" style="4" customWidth="1"/>
    <col min="8458" max="8644" width="10.28515625" style="4"/>
    <col min="8645" max="8645" width="5.85546875" style="4" customWidth="1"/>
    <col min="8646" max="8646" width="8.85546875" style="4" customWidth="1"/>
    <col min="8647" max="8647" width="7.140625" style="4" customWidth="1"/>
    <col min="8648" max="8648" width="100.85546875" style="4" customWidth="1"/>
    <col min="8649" max="8649" width="12" style="4" customWidth="1"/>
    <col min="8650" max="8650" width="18.42578125" style="4" customWidth="1"/>
    <col min="8651" max="8651" width="24.7109375" style="4" customWidth="1"/>
    <col min="8652" max="8652" width="16.7109375" style="4" customWidth="1"/>
    <col min="8653" max="8653" width="10.140625" style="4" customWidth="1"/>
    <col min="8654" max="8654" width="24.7109375" style="4" customWidth="1"/>
    <col min="8655" max="8655" width="16.7109375" style="4" customWidth="1"/>
    <col min="8656" max="8656" width="10.140625" style="4" customWidth="1"/>
    <col min="8657" max="8657" width="24.7109375" style="4" customWidth="1"/>
    <col min="8658" max="8658" width="16.7109375" style="4" customWidth="1"/>
    <col min="8659" max="8659" width="10.140625" style="4" customWidth="1"/>
    <col min="8660" max="8660" width="24.7109375" style="4" customWidth="1"/>
    <col min="8661" max="8661" width="16.7109375" style="4" customWidth="1"/>
    <col min="8662" max="8662" width="10.140625" style="4" customWidth="1"/>
    <col min="8663" max="8663" width="24.7109375" style="4" customWidth="1"/>
    <col min="8664" max="8664" width="16.7109375" style="4" customWidth="1"/>
    <col min="8665" max="8665" width="10.140625" style="4" customWidth="1"/>
    <col min="8666" max="8666" width="24.7109375" style="4" customWidth="1"/>
    <col min="8667" max="8667" width="16.7109375" style="4" customWidth="1"/>
    <col min="8668" max="8668" width="10.140625" style="4" customWidth="1"/>
    <col min="8669" max="8669" width="24.7109375" style="4" customWidth="1"/>
    <col min="8670" max="8670" width="16.7109375" style="4" customWidth="1"/>
    <col min="8671" max="8671" width="10.140625" style="4" customWidth="1"/>
    <col min="8672" max="8672" width="24.7109375" style="4" customWidth="1"/>
    <col min="8673" max="8673" width="16.7109375" style="4" customWidth="1"/>
    <col min="8674" max="8674" width="10.140625" style="4" customWidth="1"/>
    <col min="8675" max="8675" width="24.7109375" style="4" customWidth="1"/>
    <col min="8676" max="8676" width="16.7109375" style="4" customWidth="1"/>
    <col min="8677" max="8677" width="10.140625" style="4" customWidth="1"/>
    <col min="8678" max="8678" width="24.7109375" style="4" customWidth="1"/>
    <col min="8679" max="8679" width="16.7109375" style="4" customWidth="1"/>
    <col min="8680" max="8680" width="10.140625" style="4" customWidth="1"/>
    <col min="8681" max="8681" width="24.7109375" style="4" customWidth="1"/>
    <col min="8682" max="8682" width="16.7109375" style="4" customWidth="1"/>
    <col min="8683" max="8683" width="10.140625" style="4" customWidth="1"/>
    <col min="8684" max="8684" width="24.7109375" style="4" customWidth="1"/>
    <col min="8685" max="8685" width="16.7109375" style="4" customWidth="1"/>
    <col min="8686" max="8686" width="10.140625" style="4" customWidth="1"/>
    <col min="8687" max="8687" width="24.7109375" style="4" customWidth="1"/>
    <col min="8688" max="8688" width="16.7109375" style="4" customWidth="1"/>
    <col min="8689" max="8689" width="10.140625" style="4" customWidth="1"/>
    <col min="8690" max="8690" width="24.7109375" style="4" customWidth="1"/>
    <col min="8691" max="8691" width="16.7109375" style="4" customWidth="1"/>
    <col min="8692" max="8692" width="12.5703125" style="4" customWidth="1"/>
    <col min="8693" max="8693" width="9.85546875" style="4" customWidth="1"/>
    <col min="8694" max="8694" width="10.28515625" style="4" customWidth="1"/>
    <col min="8695" max="8709" width="15.28515625" style="4" customWidth="1"/>
    <col min="8710" max="8710" width="7.28515625" style="4" customWidth="1"/>
    <col min="8711" max="8711" width="6.28515625" style="4" customWidth="1"/>
    <col min="8712" max="8712" width="6.85546875" style="4" customWidth="1"/>
    <col min="8713" max="8713" width="10.28515625" style="4" customWidth="1"/>
    <col min="8714" max="8900" width="10.28515625" style="4"/>
    <col min="8901" max="8901" width="5.85546875" style="4" customWidth="1"/>
    <col min="8902" max="8902" width="8.85546875" style="4" customWidth="1"/>
    <col min="8903" max="8903" width="7.140625" style="4" customWidth="1"/>
    <col min="8904" max="8904" width="100.85546875" style="4" customWidth="1"/>
    <col min="8905" max="8905" width="12" style="4" customWidth="1"/>
    <col min="8906" max="8906" width="18.42578125" style="4" customWidth="1"/>
    <col min="8907" max="8907" width="24.7109375" style="4" customWidth="1"/>
    <col min="8908" max="8908" width="16.7109375" style="4" customWidth="1"/>
    <col min="8909" max="8909" width="10.140625" style="4" customWidth="1"/>
    <col min="8910" max="8910" width="24.7109375" style="4" customWidth="1"/>
    <col min="8911" max="8911" width="16.7109375" style="4" customWidth="1"/>
    <col min="8912" max="8912" width="10.140625" style="4" customWidth="1"/>
    <col min="8913" max="8913" width="24.7109375" style="4" customWidth="1"/>
    <col min="8914" max="8914" width="16.7109375" style="4" customWidth="1"/>
    <col min="8915" max="8915" width="10.140625" style="4" customWidth="1"/>
    <col min="8916" max="8916" width="24.7109375" style="4" customWidth="1"/>
    <col min="8917" max="8917" width="16.7109375" style="4" customWidth="1"/>
    <col min="8918" max="8918" width="10.140625" style="4" customWidth="1"/>
    <col min="8919" max="8919" width="24.7109375" style="4" customWidth="1"/>
    <col min="8920" max="8920" width="16.7109375" style="4" customWidth="1"/>
    <col min="8921" max="8921" width="10.140625" style="4" customWidth="1"/>
    <col min="8922" max="8922" width="24.7109375" style="4" customWidth="1"/>
    <col min="8923" max="8923" width="16.7109375" style="4" customWidth="1"/>
    <col min="8924" max="8924" width="10.140625" style="4" customWidth="1"/>
    <col min="8925" max="8925" width="24.7109375" style="4" customWidth="1"/>
    <col min="8926" max="8926" width="16.7109375" style="4" customWidth="1"/>
    <col min="8927" max="8927" width="10.140625" style="4" customWidth="1"/>
    <col min="8928" max="8928" width="24.7109375" style="4" customWidth="1"/>
    <col min="8929" max="8929" width="16.7109375" style="4" customWidth="1"/>
    <col min="8930" max="8930" width="10.140625" style="4" customWidth="1"/>
    <col min="8931" max="8931" width="24.7109375" style="4" customWidth="1"/>
    <col min="8932" max="8932" width="16.7109375" style="4" customWidth="1"/>
    <col min="8933" max="8933" width="10.140625" style="4" customWidth="1"/>
    <col min="8934" max="8934" width="24.7109375" style="4" customWidth="1"/>
    <col min="8935" max="8935" width="16.7109375" style="4" customWidth="1"/>
    <col min="8936" max="8936" width="10.140625" style="4" customWidth="1"/>
    <col min="8937" max="8937" width="24.7109375" style="4" customWidth="1"/>
    <col min="8938" max="8938" width="16.7109375" style="4" customWidth="1"/>
    <col min="8939" max="8939" width="10.140625" style="4" customWidth="1"/>
    <col min="8940" max="8940" width="24.7109375" style="4" customWidth="1"/>
    <col min="8941" max="8941" width="16.7109375" style="4" customWidth="1"/>
    <col min="8942" max="8942" width="10.140625" style="4" customWidth="1"/>
    <col min="8943" max="8943" width="24.7109375" style="4" customWidth="1"/>
    <col min="8944" max="8944" width="16.7109375" style="4" customWidth="1"/>
    <col min="8945" max="8945" width="10.140625" style="4" customWidth="1"/>
    <col min="8946" max="8946" width="24.7109375" style="4" customWidth="1"/>
    <col min="8947" max="8947" width="16.7109375" style="4" customWidth="1"/>
    <col min="8948" max="8948" width="12.5703125" style="4" customWidth="1"/>
    <col min="8949" max="8949" width="9.85546875" style="4" customWidth="1"/>
    <col min="8950" max="8950" width="10.28515625" style="4" customWidth="1"/>
    <col min="8951" max="8965" width="15.28515625" style="4" customWidth="1"/>
    <col min="8966" max="8966" width="7.28515625" style="4" customWidth="1"/>
    <col min="8967" max="8967" width="6.28515625" style="4" customWidth="1"/>
    <col min="8968" max="8968" width="6.85546875" style="4" customWidth="1"/>
    <col min="8969" max="8969" width="10.28515625" style="4" customWidth="1"/>
    <col min="8970" max="9156" width="10.28515625" style="4"/>
    <col min="9157" max="9157" width="5.85546875" style="4" customWidth="1"/>
    <col min="9158" max="9158" width="8.85546875" style="4" customWidth="1"/>
    <col min="9159" max="9159" width="7.140625" style="4" customWidth="1"/>
    <col min="9160" max="9160" width="100.85546875" style="4" customWidth="1"/>
    <col min="9161" max="9161" width="12" style="4" customWidth="1"/>
    <col min="9162" max="9162" width="18.42578125" style="4" customWidth="1"/>
    <col min="9163" max="9163" width="24.7109375" style="4" customWidth="1"/>
    <col min="9164" max="9164" width="16.7109375" style="4" customWidth="1"/>
    <col min="9165" max="9165" width="10.140625" style="4" customWidth="1"/>
    <col min="9166" max="9166" width="24.7109375" style="4" customWidth="1"/>
    <col min="9167" max="9167" width="16.7109375" style="4" customWidth="1"/>
    <col min="9168" max="9168" width="10.140625" style="4" customWidth="1"/>
    <col min="9169" max="9169" width="24.7109375" style="4" customWidth="1"/>
    <col min="9170" max="9170" width="16.7109375" style="4" customWidth="1"/>
    <col min="9171" max="9171" width="10.140625" style="4" customWidth="1"/>
    <col min="9172" max="9172" width="24.7109375" style="4" customWidth="1"/>
    <col min="9173" max="9173" width="16.7109375" style="4" customWidth="1"/>
    <col min="9174" max="9174" width="10.140625" style="4" customWidth="1"/>
    <col min="9175" max="9175" width="24.7109375" style="4" customWidth="1"/>
    <col min="9176" max="9176" width="16.7109375" style="4" customWidth="1"/>
    <col min="9177" max="9177" width="10.140625" style="4" customWidth="1"/>
    <col min="9178" max="9178" width="24.7109375" style="4" customWidth="1"/>
    <col min="9179" max="9179" width="16.7109375" style="4" customWidth="1"/>
    <col min="9180" max="9180" width="10.140625" style="4" customWidth="1"/>
    <col min="9181" max="9181" width="24.7109375" style="4" customWidth="1"/>
    <col min="9182" max="9182" width="16.7109375" style="4" customWidth="1"/>
    <col min="9183" max="9183" width="10.140625" style="4" customWidth="1"/>
    <col min="9184" max="9184" width="24.7109375" style="4" customWidth="1"/>
    <col min="9185" max="9185" width="16.7109375" style="4" customWidth="1"/>
    <col min="9186" max="9186" width="10.140625" style="4" customWidth="1"/>
    <col min="9187" max="9187" width="24.7109375" style="4" customWidth="1"/>
    <col min="9188" max="9188" width="16.7109375" style="4" customWidth="1"/>
    <col min="9189" max="9189" width="10.140625" style="4" customWidth="1"/>
    <col min="9190" max="9190" width="24.7109375" style="4" customWidth="1"/>
    <col min="9191" max="9191" width="16.7109375" style="4" customWidth="1"/>
    <col min="9192" max="9192" width="10.140625" style="4" customWidth="1"/>
    <col min="9193" max="9193" width="24.7109375" style="4" customWidth="1"/>
    <col min="9194" max="9194" width="16.7109375" style="4" customWidth="1"/>
    <col min="9195" max="9195" width="10.140625" style="4" customWidth="1"/>
    <col min="9196" max="9196" width="24.7109375" style="4" customWidth="1"/>
    <col min="9197" max="9197" width="16.7109375" style="4" customWidth="1"/>
    <col min="9198" max="9198" width="10.140625" style="4" customWidth="1"/>
    <col min="9199" max="9199" width="24.7109375" style="4" customWidth="1"/>
    <col min="9200" max="9200" width="16.7109375" style="4" customWidth="1"/>
    <col min="9201" max="9201" width="10.140625" style="4" customWidth="1"/>
    <col min="9202" max="9202" width="24.7109375" style="4" customWidth="1"/>
    <col min="9203" max="9203" width="16.7109375" style="4" customWidth="1"/>
    <col min="9204" max="9204" width="12.5703125" style="4" customWidth="1"/>
    <col min="9205" max="9205" width="9.85546875" style="4" customWidth="1"/>
    <col min="9206" max="9206" width="10.28515625" style="4" customWidth="1"/>
    <col min="9207" max="9221" width="15.28515625" style="4" customWidth="1"/>
    <col min="9222" max="9222" width="7.28515625" style="4" customWidth="1"/>
    <col min="9223" max="9223" width="6.28515625" style="4" customWidth="1"/>
    <col min="9224" max="9224" width="6.85546875" style="4" customWidth="1"/>
    <col min="9225" max="9225" width="10.28515625" style="4" customWidth="1"/>
    <col min="9226" max="9412" width="10.28515625" style="4"/>
    <col min="9413" max="9413" width="5.85546875" style="4" customWidth="1"/>
    <col min="9414" max="9414" width="8.85546875" style="4" customWidth="1"/>
    <col min="9415" max="9415" width="7.140625" style="4" customWidth="1"/>
    <col min="9416" max="9416" width="100.85546875" style="4" customWidth="1"/>
    <col min="9417" max="9417" width="12" style="4" customWidth="1"/>
    <col min="9418" max="9418" width="18.42578125" style="4" customWidth="1"/>
    <col min="9419" max="9419" width="24.7109375" style="4" customWidth="1"/>
    <col min="9420" max="9420" width="16.7109375" style="4" customWidth="1"/>
    <col min="9421" max="9421" width="10.140625" style="4" customWidth="1"/>
    <col min="9422" max="9422" width="24.7109375" style="4" customWidth="1"/>
    <col min="9423" max="9423" width="16.7109375" style="4" customWidth="1"/>
    <col min="9424" max="9424" width="10.140625" style="4" customWidth="1"/>
    <col min="9425" max="9425" width="24.7109375" style="4" customWidth="1"/>
    <col min="9426" max="9426" width="16.7109375" style="4" customWidth="1"/>
    <col min="9427" max="9427" width="10.140625" style="4" customWidth="1"/>
    <col min="9428" max="9428" width="24.7109375" style="4" customWidth="1"/>
    <col min="9429" max="9429" width="16.7109375" style="4" customWidth="1"/>
    <col min="9430" max="9430" width="10.140625" style="4" customWidth="1"/>
    <col min="9431" max="9431" width="24.7109375" style="4" customWidth="1"/>
    <col min="9432" max="9432" width="16.7109375" style="4" customWidth="1"/>
    <col min="9433" max="9433" width="10.140625" style="4" customWidth="1"/>
    <col min="9434" max="9434" width="24.7109375" style="4" customWidth="1"/>
    <col min="9435" max="9435" width="16.7109375" style="4" customWidth="1"/>
    <col min="9436" max="9436" width="10.140625" style="4" customWidth="1"/>
    <col min="9437" max="9437" width="24.7109375" style="4" customWidth="1"/>
    <col min="9438" max="9438" width="16.7109375" style="4" customWidth="1"/>
    <col min="9439" max="9439" width="10.140625" style="4" customWidth="1"/>
    <col min="9440" max="9440" width="24.7109375" style="4" customWidth="1"/>
    <col min="9441" max="9441" width="16.7109375" style="4" customWidth="1"/>
    <col min="9442" max="9442" width="10.140625" style="4" customWidth="1"/>
    <col min="9443" max="9443" width="24.7109375" style="4" customWidth="1"/>
    <col min="9444" max="9444" width="16.7109375" style="4" customWidth="1"/>
    <col min="9445" max="9445" width="10.140625" style="4" customWidth="1"/>
    <col min="9446" max="9446" width="24.7109375" style="4" customWidth="1"/>
    <col min="9447" max="9447" width="16.7109375" style="4" customWidth="1"/>
    <col min="9448" max="9448" width="10.140625" style="4" customWidth="1"/>
    <col min="9449" max="9449" width="24.7109375" style="4" customWidth="1"/>
    <col min="9450" max="9450" width="16.7109375" style="4" customWidth="1"/>
    <col min="9451" max="9451" width="10.140625" style="4" customWidth="1"/>
    <col min="9452" max="9452" width="24.7109375" style="4" customWidth="1"/>
    <col min="9453" max="9453" width="16.7109375" style="4" customWidth="1"/>
    <col min="9454" max="9454" width="10.140625" style="4" customWidth="1"/>
    <col min="9455" max="9455" width="24.7109375" style="4" customWidth="1"/>
    <col min="9456" max="9456" width="16.7109375" style="4" customWidth="1"/>
    <col min="9457" max="9457" width="10.140625" style="4" customWidth="1"/>
    <col min="9458" max="9458" width="24.7109375" style="4" customWidth="1"/>
    <col min="9459" max="9459" width="16.7109375" style="4" customWidth="1"/>
    <col min="9460" max="9460" width="12.5703125" style="4" customWidth="1"/>
    <col min="9461" max="9461" width="9.85546875" style="4" customWidth="1"/>
    <col min="9462" max="9462" width="10.28515625" style="4" customWidth="1"/>
    <col min="9463" max="9477" width="15.28515625" style="4" customWidth="1"/>
    <col min="9478" max="9478" width="7.28515625" style="4" customWidth="1"/>
    <col min="9479" max="9479" width="6.28515625" style="4" customWidth="1"/>
    <col min="9480" max="9480" width="6.85546875" style="4" customWidth="1"/>
    <col min="9481" max="9481" width="10.28515625" style="4" customWidth="1"/>
    <col min="9482" max="9668" width="10.28515625" style="4"/>
    <col min="9669" max="9669" width="5.85546875" style="4" customWidth="1"/>
    <col min="9670" max="9670" width="8.85546875" style="4" customWidth="1"/>
    <col min="9671" max="9671" width="7.140625" style="4" customWidth="1"/>
    <col min="9672" max="9672" width="100.85546875" style="4" customWidth="1"/>
    <col min="9673" max="9673" width="12" style="4" customWidth="1"/>
    <col min="9674" max="9674" width="18.42578125" style="4" customWidth="1"/>
    <col min="9675" max="9675" width="24.7109375" style="4" customWidth="1"/>
    <col min="9676" max="9676" width="16.7109375" style="4" customWidth="1"/>
    <col min="9677" max="9677" width="10.140625" style="4" customWidth="1"/>
    <col min="9678" max="9678" width="24.7109375" style="4" customWidth="1"/>
    <col min="9679" max="9679" width="16.7109375" style="4" customWidth="1"/>
    <col min="9680" max="9680" width="10.140625" style="4" customWidth="1"/>
    <col min="9681" max="9681" width="24.7109375" style="4" customWidth="1"/>
    <col min="9682" max="9682" width="16.7109375" style="4" customWidth="1"/>
    <col min="9683" max="9683" width="10.140625" style="4" customWidth="1"/>
    <col min="9684" max="9684" width="24.7109375" style="4" customWidth="1"/>
    <col min="9685" max="9685" width="16.7109375" style="4" customWidth="1"/>
    <col min="9686" max="9686" width="10.140625" style="4" customWidth="1"/>
    <col min="9687" max="9687" width="24.7109375" style="4" customWidth="1"/>
    <col min="9688" max="9688" width="16.7109375" style="4" customWidth="1"/>
    <col min="9689" max="9689" width="10.140625" style="4" customWidth="1"/>
    <col min="9690" max="9690" width="24.7109375" style="4" customWidth="1"/>
    <col min="9691" max="9691" width="16.7109375" style="4" customWidth="1"/>
    <col min="9692" max="9692" width="10.140625" style="4" customWidth="1"/>
    <col min="9693" max="9693" width="24.7109375" style="4" customWidth="1"/>
    <col min="9694" max="9694" width="16.7109375" style="4" customWidth="1"/>
    <col min="9695" max="9695" width="10.140625" style="4" customWidth="1"/>
    <col min="9696" max="9696" width="24.7109375" style="4" customWidth="1"/>
    <col min="9697" max="9697" width="16.7109375" style="4" customWidth="1"/>
    <col min="9698" max="9698" width="10.140625" style="4" customWidth="1"/>
    <col min="9699" max="9699" width="24.7109375" style="4" customWidth="1"/>
    <col min="9700" max="9700" width="16.7109375" style="4" customWidth="1"/>
    <col min="9701" max="9701" width="10.140625" style="4" customWidth="1"/>
    <col min="9702" max="9702" width="24.7109375" style="4" customWidth="1"/>
    <col min="9703" max="9703" width="16.7109375" style="4" customWidth="1"/>
    <col min="9704" max="9704" width="10.140625" style="4" customWidth="1"/>
    <col min="9705" max="9705" width="24.7109375" style="4" customWidth="1"/>
    <col min="9706" max="9706" width="16.7109375" style="4" customWidth="1"/>
    <col min="9707" max="9707" width="10.140625" style="4" customWidth="1"/>
    <col min="9708" max="9708" width="24.7109375" style="4" customWidth="1"/>
    <col min="9709" max="9709" width="16.7109375" style="4" customWidth="1"/>
    <col min="9710" max="9710" width="10.140625" style="4" customWidth="1"/>
    <col min="9711" max="9711" width="24.7109375" style="4" customWidth="1"/>
    <col min="9712" max="9712" width="16.7109375" style="4" customWidth="1"/>
    <col min="9713" max="9713" width="10.140625" style="4" customWidth="1"/>
    <col min="9714" max="9714" width="24.7109375" style="4" customWidth="1"/>
    <col min="9715" max="9715" width="16.7109375" style="4" customWidth="1"/>
    <col min="9716" max="9716" width="12.5703125" style="4" customWidth="1"/>
    <col min="9717" max="9717" width="9.85546875" style="4" customWidth="1"/>
    <col min="9718" max="9718" width="10.28515625" style="4" customWidth="1"/>
    <col min="9719" max="9733" width="15.28515625" style="4" customWidth="1"/>
    <col min="9734" max="9734" width="7.28515625" style="4" customWidth="1"/>
    <col min="9735" max="9735" width="6.28515625" style="4" customWidth="1"/>
    <col min="9736" max="9736" width="6.85546875" style="4" customWidth="1"/>
    <col min="9737" max="9737" width="10.28515625" style="4" customWidth="1"/>
    <col min="9738" max="9924" width="10.28515625" style="4"/>
    <col min="9925" max="9925" width="5.85546875" style="4" customWidth="1"/>
    <col min="9926" max="9926" width="8.85546875" style="4" customWidth="1"/>
    <col min="9927" max="9927" width="7.140625" style="4" customWidth="1"/>
    <col min="9928" max="9928" width="100.85546875" style="4" customWidth="1"/>
    <col min="9929" max="9929" width="12" style="4" customWidth="1"/>
    <col min="9930" max="9930" width="18.42578125" style="4" customWidth="1"/>
    <col min="9931" max="9931" width="24.7109375" style="4" customWidth="1"/>
    <col min="9932" max="9932" width="16.7109375" style="4" customWidth="1"/>
    <col min="9933" max="9933" width="10.140625" style="4" customWidth="1"/>
    <col min="9934" max="9934" width="24.7109375" style="4" customWidth="1"/>
    <col min="9935" max="9935" width="16.7109375" style="4" customWidth="1"/>
    <col min="9936" max="9936" width="10.140625" style="4" customWidth="1"/>
    <col min="9937" max="9937" width="24.7109375" style="4" customWidth="1"/>
    <col min="9938" max="9938" width="16.7109375" style="4" customWidth="1"/>
    <col min="9939" max="9939" width="10.140625" style="4" customWidth="1"/>
    <col min="9940" max="9940" width="24.7109375" style="4" customWidth="1"/>
    <col min="9941" max="9941" width="16.7109375" style="4" customWidth="1"/>
    <col min="9942" max="9942" width="10.140625" style="4" customWidth="1"/>
    <col min="9943" max="9943" width="24.7109375" style="4" customWidth="1"/>
    <col min="9944" max="9944" width="16.7109375" style="4" customWidth="1"/>
    <col min="9945" max="9945" width="10.140625" style="4" customWidth="1"/>
    <col min="9946" max="9946" width="24.7109375" style="4" customWidth="1"/>
    <col min="9947" max="9947" width="16.7109375" style="4" customWidth="1"/>
    <col min="9948" max="9948" width="10.140625" style="4" customWidth="1"/>
    <col min="9949" max="9949" width="24.7109375" style="4" customWidth="1"/>
    <col min="9950" max="9950" width="16.7109375" style="4" customWidth="1"/>
    <col min="9951" max="9951" width="10.140625" style="4" customWidth="1"/>
    <col min="9952" max="9952" width="24.7109375" style="4" customWidth="1"/>
    <col min="9953" max="9953" width="16.7109375" style="4" customWidth="1"/>
    <col min="9954" max="9954" width="10.140625" style="4" customWidth="1"/>
    <col min="9955" max="9955" width="24.7109375" style="4" customWidth="1"/>
    <col min="9956" max="9956" width="16.7109375" style="4" customWidth="1"/>
    <col min="9957" max="9957" width="10.140625" style="4" customWidth="1"/>
    <col min="9958" max="9958" width="24.7109375" style="4" customWidth="1"/>
    <col min="9959" max="9959" width="16.7109375" style="4" customWidth="1"/>
    <col min="9960" max="9960" width="10.140625" style="4" customWidth="1"/>
    <col min="9961" max="9961" width="24.7109375" style="4" customWidth="1"/>
    <col min="9962" max="9962" width="16.7109375" style="4" customWidth="1"/>
    <col min="9963" max="9963" width="10.140625" style="4" customWidth="1"/>
    <col min="9964" max="9964" width="24.7109375" style="4" customWidth="1"/>
    <col min="9965" max="9965" width="16.7109375" style="4" customWidth="1"/>
    <col min="9966" max="9966" width="10.140625" style="4" customWidth="1"/>
    <col min="9967" max="9967" width="24.7109375" style="4" customWidth="1"/>
    <col min="9968" max="9968" width="16.7109375" style="4" customWidth="1"/>
    <col min="9969" max="9969" width="10.140625" style="4" customWidth="1"/>
    <col min="9970" max="9970" width="24.7109375" style="4" customWidth="1"/>
    <col min="9971" max="9971" width="16.7109375" style="4" customWidth="1"/>
    <col min="9972" max="9972" width="12.5703125" style="4" customWidth="1"/>
    <col min="9973" max="9973" width="9.85546875" style="4" customWidth="1"/>
    <col min="9974" max="9974" width="10.28515625" style="4" customWidth="1"/>
    <col min="9975" max="9989" width="15.28515625" style="4" customWidth="1"/>
    <col min="9990" max="9990" width="7.28515625" style="4" customWidth="1"/>
    <col min="9991" max="9991" width="6.28515625" style="4" customWidth="1"/>
    <col min="9992" max="9992" width="6.85546875" style="4" customWidth="1"/>
    <col min="9993" max="9993" width="10.28515625" style="4" customWidth="1"/>
    <col min="9994" max="10180" width="10.28515625" style="4"/>
    <col min="10181" max="10181" width="5.85546875" style="4" customWidth="1"/>
    <col min="10182" max="10182" width="8.85546875" style="4" customWidth="1"/>
    <col min="10183" max="10183" width="7.140625" style="4" customWidth="1"/>
    <col min="10184" max="10184" width="100.85546875" style="4" customWidth="1"/>
    <col min="10185" max="10185" width="12" style="4" customWidth="1"/>
    <col min="10186" max="10186" width="18.42578125" style="4" customWidth="1"/>
    <col min="10187" max="10187" width="24.7109375" style="4" customWidth="1"/>
    <col min="10188" max="10188" width="16.7109375" style="4" customWidth="1"/>
    <col min="10189" max="10189" width="10.140625" style="4" customWidth="1"/>
    <col min="10190" max="10190" width="24.7109375" style="4" customWidth="1"/>
    <col min="10191" max="10191" width="16.7109375" style="4" customWidth="1"/>
    <col min="10192" max="10192" width="10.140625" style="4" customWidth="1"/>
    <col min="10193" max="10193" width="24.7109375" style="4" customWidth="1"/>
    <col min="10194" max="10194" width="16.7109375" style="4" customWidth="1"/>
    <col min="10195" max="10195" width="10.140625" style="4" customWidth="1"/>
    <col min="10196" max="10196" width="24.7109375" style="4" customWidth="1"/>
    <col min="10197" max="10197" width="16.7109375" style="4" customWidth="1"/>
    <col min="10198" max="10198" width="10.140625" style="4" customWidth="1"/>
    <col min="10199" max="10199" width="24.7109375" style="4" customWidth="1"/>
    <col min="10200" max="10200" width="16.7109375" style="4" customWidth="1"/>
    <col min="10201" max="10201" width="10.140625" style="4" customWidth="1"/>
    <col min="10202" max="10202" width="24.7109375" style="4" customWidth="1"/>
    <col min="10203" max="10203" width="16.7109375" style="4" customWidth="1"/>
    <col min="10204" max="10204" width="10.140625" style="4" customWidth="1"/>
    <col min="10205" max="10205" width="24.7109375" style="4" customWidth="1"/>
    <col min="10206" max="10206" width="16.7109375" style="4" customWidth="1"/>
    <col min="10207" max="10207" width="10.140625" style="4" customWidth="1"/>
    <col min="10208" max="10208" width="24.7109375" style="4" customWidth="1"/>
    <col min="10209" max="10209" width="16.7109375" style="4" customWidth="1"/>
    <col min="10210" max="10210" width="10.140625" style="4" customWidth="1"/>
    <col min="10211" max="10211" width="24.7109375" style="4" customWidth="1"/>
    <col min="10212" max="10212" width="16.7109375" style="4" customWidth="1"/>
    <col min="10213" max="10213" width="10.140625" style="4" customWidth="1"/>
    <col min="10214" max="10214" width="24.7109375" style="4" customWidth="1"/>
    <col min="10215" max="10215" width="16.7109375" style="4" customWidth="1"/>
    <col min="10216" max="10216" width="10.140625" style="4" customWidth="1"/>
    <col min="10217" max="10217" width="24.7109375" style="4" customWidth="1"/>
    <col min="10218" max="10218" width="16.7109375" style="4" customWidth="1"/>
    <col min="10219" max="10219" width="10.140625" style="4" customWidth="1"/>
    <col min="10220" max="10220" width="24.7109375" style="4" customWidth="1"/>
    <col min="10221" max="10221" width="16.7109375" style="4" customWidth="1"/>
    <col min="10222" max="10222" width="10.140625" style="4" customWidth="1"/>
    <col min="10223" max="10223" width="24.7109375" style="4" customWidth="1"/>
    <col min="10224" max="10224" width="16.7109375" style="4" customWidth="1"/>
    <col min="10225" max="10225" width="10.140625" style="4" customWidth="1"/>
    <col min="10226" max="10226" width="24.7109375" style="4" customWidth="1"/>
    <col min="10227" max="10227" width="16.7109375" style="4" customWidth="1"/>
    <col min="10228" max="10228" width="12.5703125" style="4" customWidth="1"/>
    <col min="10229" max="10229" width="9.85546875" style="4" customWidth="1"/>
    <col min="10230" max="10230" width="10.28515625" style="4" customWidth="1"/>
    <col min="10231" max="10245" width="15.28515625" style="4" customWidth="1"/>
    <col min="10246" max="10246" width="7.28515625" style="4" customWidth="1"/>
    <col min="10247" max="10247" width="6.28515625" style="4" customWidth="1"/>
    <col min="10248" max="10248" width="6.85546875" style="4" customWidth="1"/>
    <col min="10249" max="10249" width="10.28515625" style="4" customWidth="1"/>
    <col min="10250" max="10436" width="10.28515625" style="4"/>
    <col min="10437" max="10437" width="5.85546875" style="4" customWidth="1"/>
    <col min="10438" max="10438" width="8.85546875" style="4" customWidth="1"/>
    <col min="10439" max="10439" width="7.140625" style="4" customWidth="1"/>
    <col min="10440" max="10440" width="100.85546875" style="4" customWidth="1"/>
    <col min="10441" max="10441" width="12" style="4" customWidth="1"/>
    <col min="10442" max="10442" width="18.42578125" style="4" customWidth="1"/>
    <col min="10443" max="10443" width="24.7109375" style="4" customWidth="1"/>
    <col min="10444" max="10444" width="16.7109375" style="4" customWidth="1"/>
    <col min="10445" max="10445" width="10.140625" style="4" customWidth="1"/>
    <col min="10446" max="10446" width="24.7109375" style="4" customWidth="1"/>
    <col min="10447" max="10447" width="16.7109375" style="4" customWidth="1"/>
    <col min="10448" max="10448" width="10.140625" style="4" customWidth="1"/>
    <col min="10449" max="10449" width="24.7109375" style="4" customWidth="1"/>
    <col min="10450" max="10450" width="16.7109375" style="4" customWidth="1"/>
    <col min="10451" max="10451" width="10.140625" style="4" customWidth="1"/>
    <col min="10452" max="10452" width="24.7109375" style="4" customWidth="1"/>
    <col min="10453" max="10453" width="16.7109375" style="4" customWidth="1"/>
    <col min="10454" max="10454" width="10.140625" style="4" customWidth="1"/>
    <col min="10455" max="10455" width="24.7109375" style="4" customWidth="1"/>
    <col min="10456" max="10456" width="16.7109375" style="4" customWidth="1"/>
    <col min="10457" max="10457" width="10.140625" style="4" customWidth="1"/>
    <col min="10458" max="10458" width="24.7109375" style="4" customWidth="1"/>
    <col min="10459" max="10459" width="16.7109375" style="4" customWidth="1"/>
    <col min="10460" max="10460" width="10.140625" style="4" customWidth="1"/>
    <col min="10461" max="10461" width="24.7109375" style="4" customWidth="1"/>
    <col min="10462" max="10462" width="16.7109375" style="4" customWidth="1"/>
    <col min="10463" max="10463" width="10.140625" style="4" customWidth="1"/>
    <col min="10464" max="10464" width="24.7109375" style="4" customWidth="1"/>
    <col min="10465" max="10465" width="16.7109375" style="4" customWidth="1"/>
    <col min="10466" max="10466" width="10.140625" style="4" customWidth="1"/>
    <col min="10467" max="10467" width="24.7109375" style="4" customWidth="1"/>
    <col min="10468" max="10468" width="16.7109375" style="4" customWidth="1"/>
    <col min="10469" max="10469" width="10.140625" style="4" customWidth="1"/>
    <col min="10470" max="10470" width="24.7109375" style="4" customWidth="1"/>
    <col min="10471" max="10471" width="16.7109375" style="4" customWidth="1"/>
    <col min="10472" max="10472" width="10.140625" style="4" customWidth="1"/>
    <col min="10473" max="10473" width="24.7109375" style="4" customWidth="1"/>
    <col min="10474" max="10474" width="16.7109375" style="4" customWidth="1"/>
    <col min="10475" max="10475" width="10.140625" style="4" customWidth="1"/>
    <col min="10476" max="10476" width="24.7109375" style="4" customWidth="1"/>
    <col min="10477" max="10477" width="16.7109375" style="4" customWidth="1"/>
    <col min="10478" max="10478" width="10.140625" style="4" customWidth="1"/>
    <col min="10479" max="10479" width="24.7109375" style="4" customWidth="1"/>
    <col min="10480" max="10480" width="16.7109375" style="4" customWidth="1"/>
    <col min="10481" max="10481" width="10.140625" style="4" customWidth="1"/>
    <col min="10482" max="10482" width="24.7109375" style="4" customWidth="1"/>
    <col min="10483" max="10483" width="16.7109375" style="4" customWidth="1"/>
    <col min="10484" max="10484" width="12.5703125" style="4" customWidth="1"/>
    <col min="10485" max="10485" width="9.85546875" style="4" customWidth="1"/>
    <col min="10486" max="10486" width="10.28515625" style="4" customWidth="1"/>
    <col min="10487" max="10501" width="15.28515625" style="4" customWidth="1"/>
    <col min="10502" max="10502" width="7.28515625" style="4" customWidth="1"/>
    <col min="10503" max="10503" width="6.28515625" style="4" customWidth="1"/>
    <col min="10504" max="10504" width="6.85546875" style="4" customWidth="1"/>
    <col min="10505" max="10505" width="10.28515625" style="4" customWidth="1"/>
    <col min="10506" max="10692" width="10.28515625" style="4"/>
    <col min="10693" max="10693" width="5.85546875" style="4" customWidth="1"/>
    <col min="10694" max="10694" width="8.85546875" style="4" customWidth="1"/>
    <col min="10695" max="10695" width="7.140625" style="4" customWidth="1"/>
    <col min="10696" max="10696" width="100.85546875" style="4" customWidth="1"/>
    <col min="10697" max="10697" width="12" style="4" customWidth="1"/>
    <col min="10698" max="10698" width="18.42578125" style="4" customWidth="1"/>
    <col min="10699" max="10699" width="24.7109375" style="4" customWidth="1"/>
    <col min="10700" max="10700" width="16.7109375" style="4" customWidth="1"/>
    <col min="10701" max="10701" width="10.140625" style="4" customWidth="1"/>
    <col min="10702" max="10702" width="24.7109375" style="4" customWidth="1"/>
    <col min="10703" max="10703" width="16.7109375" style="4" customWidth="1"/>
    <col min="10704" max="10704" width="10.140625" style="4" customWidth="1"/>
    <col min="10705" max="10705" width="24.7109375" style="4" customWidth="1"/>
    <col min="10706" max="10706" width="16.7109375" style="4" customWidth="1"/>
    <col min="10707" max="10707" width="10.140625" style="4" customWidth="1"/>
    <col min="10708" max="10708" width="24.7109375" style="4" customWidth="1"/>
    <col min="10709" max="10709" width="16.7109375" style="4" customWidth="1"/>
    <col min="10710" max="10710" width="10.140625" style="4" customWidth="1"/>
    <col min="10711" max="10711" width="24.7109375" style="4" customWidth="1"/>
    <col min="10712" max="10712" width="16.7109375" style="4" customWidth="1"/>
    <col min="10713" max="10713" width="10.140625" style="4" customWidth="1"/>
    <col min="10714" max="10714" width="24.7109375" style="4" customWidth="1"/>
    <col min="10715" max="10715" width="16.7109375" style="4" customWidth="1"/>
    <col min="10716" max="10716" width="10.140625" style="4" customWidth="1"/>
    <col min="10717" max="10717" width="24.7109375" style="4" customWidth="1"/>
    <col min="10718" max="10718" width="16.7109375" style="4" customWidth="1"/>
    <col min="10719" max="10719" width="10.140625" style="4" customWidth="1"/>
    <col min="10720" max="10720" width="24.7109375" style="4" customWidth="1"/>
    <col min="10721" max="10721" width="16.7109375" style="4" customWidth="1"/>
    <col min="10722" max="10722" width="10.140625" style="4" customWidth="1"/>
    <col min="10723" max="10723" width="24.7109375" style="4" customWidth="1"/>
    <col min="10724" max="10724" width="16.7109375" style="4" customWidth="1"/>
    <col min="10725" max="10725" width="10.140625" style="4" customWidth="1"/>
    <col min="10726" max="10726" width="24.7109375" style="4" customWidth="1"/>
    <col min="10727" max="10727" width="16.7109375" style="4" customWidth="1"/>
    <col min="10728" max="10728" width="10.140625" style="4" customWidth="1"/>
    <col min="10729" max="10729" width="24.7109375" style="4" customWidth="1"/>
    <col min="10730" max="10730" width="16.7109375" style="4" customWidth="1"/>
    <col min="10731" max="10731" width="10.140625" style="4" customWidth="1"/>
    <col min="10732" max="10732" width="24.7109375" style="4" customWidth="1"/>
    <col min="10733" max="10733" width="16.7109375" style="4" customWidth="1"/>
    <col min="10734" max="10734" width="10.140625" style="4" customWidth="1"/>
    <col min="10735" max="10735" width="24.7109375" style="4" customWidth="1"/>
    <col min="10736" max="10736" width="16.7109375" style="4" customWidth="1"/>
    <col min="10737" max="10737" width="10.140625" style="4" customWidth="1"/>
    <col min="10738" max="10738" width="24.7109375" style="4" customWidth="1"/>
    <col min="10739" max="10739" width="16.7109375" style="4" customWidth="1"/>
    <col min="10740" max="10740" width="12.5703125" style="4" customWidth="1"/>
    <col min="10741" max="10741" width="9.85546875" style="4" customWidth="1"/>
    <col min="10742" max="10742" width="10.28515625" style="4" customWidth="1"/>
    <col min="10743" max="10757" width="15.28515625" style="4" customWidth="1"/>
    <col min="10758" max="10758" width="7.28515625" style="4" customWidth="1"/>
    <col min="10759" max="10759" width="6.28515625" style="4" customWidth="1"/>
    <col min="10760" max="10760" width="6.85546875" style="4" customWidth="1"/>
    <col min="10761" max="10761" width="10.28515625" style="4" customWidth="1"/>
    <col min="10762" max="10948" width="10.28515625" style="4"/>
    <col min="10949" max="10949" width="5.85546875" style="4" customWidth="1"/>
    <col min="10950" max="10950" width="8.85546875" style="4" customWidth="1"/>
    <col min="10951" max="10951" width="7.140625" style="4" customWidth="1"/>
    <col min="10952" max="10952" width="100.85546875" style="4" customWidth="1"/>
    <col min="10953" max="10953" width="12" style="4" customWidth="1"/>
    <col min="10954" max="10954" width="18.42578125" style="4" customWidth="1"/>
    <col min="10955" max="10955" width="24.7109375" style="4" customWidth="1"/>
    <col min="10956" max="10956" width="16.7109375" style="4" customWidth="1"/>
    <col min="10957" max="10957" width="10.140625" style="4" customWidth="1"/>
    <col min="10958" max="10958" width="24.7109375" style="4" customWidth="1"/>
    <col min="10959" max="10959" width="16.7109375" style="4" customWidth="1"/>
    <col min="10960" max="10960" width="10.140625" style="4" customWidth="1"/>
    <col min="10961" max="10961" width="24.7109375" style="4" customWidth="1"/>
    <col min="10962" max="10962" width="16.7109375" style="4" customWidth="1"/>
    <col min="10963" max="10963" width="10.140625" style="4" customWidth="1"/>
    <col min="10964" max="10964" width="24.7109375" style="4" customWidth="1"/>
    <col min="10965" max="10965" width="16.7109375" style="4" customWidth="1"/>
    <col min="10966" max="10966" width="10.140625" style="4" customWidth="1"/>
    <col min="10967" max="10967" width="24.7109375" style="4" customWidth="1"/>
    <col min="10968" max="10968" width="16.7109375" style="4" customWidth="1"/>
    <col min="10969" max="10969" width="10.140625" style="4" customWidth="1"/>
    <col min="10970" max="10970" width="24.7109375" style="4" customWidth="1"/>
    <col min="10971" max="10971" width="16.7109375" style="4" customWidth="1"/>
    <col min="10972" max="10972" width="10.140625" style="4" customWidth="1"/>
    <col min="10973" max="10973" width="24.7109375" style="4" customWidth="1"/>
    <col min="10974" max="10974" width="16.7109375" style="4" customWidth="1"/>
    <col min="10975" max="10975" width="10.140625" style="4" customWidth="1"/>
    <col min="10976" max="10976" width="24.7109375" style="4" customWidth="1"/>
    <col min="10977" max="10977" width="16.7109375" style="4" customWidth="1"/>
    <col min="10978" max="10978" width="10.140625" style="4" customWidth="1"/>
    <col min="10979" max="10979" width="24.7109375" style="4" customWidth="1"/>
    <col min="10980" max="10980" width="16.7109375" style="4" customWidth="1"/>
    <col min="10981" max="10981" width="10.140625" style="4" customWidth="1"/>
    <col min="10982" max="10982" width="24.7109375" style="4" customWidth="1"/>
    <col min="10983" max="10983" width="16.7109375" style="4" customWidth="1"/>
    <col min="10984" max="10984" width="10.140625" style="4" customWidth="1"/>
    <col min="10985" max="10985" width="24.7109375" style="4" customWidth="1"/>
    <col min="10986" max="10986" width="16.7109375" style="4" customWidth="1"/>
    <col min="10987" max="10987" width="10.140625" style="4" customWidth="1"/>
    <col min="10988" max="10988" width="24.7109375" style="4" customWidth="1"/>
    <col min="10989" max="10989" width="16.7109375" style="4" customWidth="1"/>
    <col min="10990" max="10990" width="10.140625" style="4" customWidth="1"/>
    <col min="10991" max="10991" width="24.7109375" style="4" customWidth="1"/>
    <col min="10992" max="10992" width="16.7109375" style="4" customWidth="1"/>
    <col min="10993" max="10993" width="10.140625" style="4" customWidth="1"/>
    <col min="10994" max="10994" width="24.7109375" style="4" customWidth="1"/>
    <col min="10995" max="10995" width="16.7109375" style="4" customWidth="1"/>
    <col min="10996" max="10996" width="12.5703125" style="4" customWidth="1"/>
    <col min="10997" max="10997" width="9.85546875" style="4" customWidth="1"/>
    <col min="10998" max="10998" width="10.28515625" style="4" customWidth="1"/>
    <col min="10999" max="11013" width="15.28515625" style="4" customWidth="1"/>
    <col min="11014" max="11014" width="7.28515625" style="4" customWidth="1"/>
    <col min="11015" max="11015" width="6.28515625" style="4" customWidth="1"/>
    <col min="11016" max="11016" width="6.85546875" style="4" customWidth="1"/>
    <col min="11017" max="11017" width="10.28515625" style="4" customWidth="1"/>
    <col min="11018" max="11204" width="10.28515625" style="4"/>
    <col min="11205" max="11205" width="5.85546875" style="4" customWidth="1"/>
    <col min="11206" max="11206" width="8.85546875" style="4" customWidth="1"/>
    <col min="11207" max="11207" width="7.140625" style="4" customWidth="1"/>
    <col min="11208" max="11208" width="100.85546875" style="4" customWidth="1"/>
    <col min="11209" max="11209" width="12" style="4" customWidth="1"/>
    <col min="11210" max="11210" width="18.42578125" style="4" customWidth="1"/>
    <col min="11211" max="11211" width="24.7109375" style="4" customWidth="1"/>
    <col min="11212" max="11212" width="16.7109375" style="4" customWidth="1"/>
    <col min="11213" max="11213" width="10.140625" style="4" customWidth="1"/>
    <col min="11214" max="11214" width="24.7109375" style="4" customWidth="1"/>
    <col min="11215" max="11215" width="16.7109375" style="4" customWidth="1"/>
    <col min="11216" max="11216" width="10.140625" style="4" customWidth="1"/>
    <col min="11217" max="11217" width="24.7109375" style="4" customWidth="1"/>
    <col min="11218" max="11218" width="16.7109375" style="4" customWidth="1"/>
    <col min="11219" max="11219" width="10.140625" style="4" customWidth="1"/>
    <col min="11220" max="11220" width="24.7109375" style="4" customWidth="1"/>
    <col min="11221" max="11221" width="16.7109375" style="4" customWidth="1"/>
    <col min="11222" max="11222" width="10.140625" style="4" customWidth="1"/>
    <col min="11223" max="11223" width="24.7109375" style="4" customWidth="1"/>
    <col min="11224" max="11224" width="16.7109375" style="4" customWidth="1"/>
    <col min="11225" max="11225" width="10.140625" style="4" customWidth="1"/>
    <col min="11226" max="11226" width="24.7109375" style="4" customWidth="1"/>
    <col min="11227" max="11227" width="16.7109375" style="4" customWidth="1"/>
    <col min="11228" max="11228" width="10.140625" style="4" customWidth="1"/>
    <col min="11229" max="11229" width="24.7109375" style="4" customWidth="1"/>
    <col min="11230" max="11230" width="16.7109375" style="4" customWidth="1"/>
    <col min="11231" max="11231" width="10.140625" style="4" customWidth="1"/>
    <col min="11232" max="11232" width="24.7109375" style="4" customWidth="1"/>
    <col min="11233" max="11233" width="16.7109375" style="4" customWidth="1"/>
    <col min="11234" max="11234" width="10.140625" style="4" customWidth="1"/>
    <col min="11235" max="11235" width="24.7109375" style="4" customWidth="1"/>
    <col min="11236" max="11236" width="16.7109375" style="4" customWidth="1"/>
    <col min="11237" max="11237" width="10.140625" style="4" customWidth="1"/>
    <col min="11238" max="11238" width="24.7109375" style="4" customWidth="1"/>
    <col min="11239" max="11239" width="16.7109375" style="4" customWidth="1"/>
    <col min="11240" max="11240" width="10.140625" style="4" customWidth="1"/>
    <col min="11241" max="11241" width="24.7109375" style="4" customWidth="1"/>
    <col min="11242" max="11242" width="16.7109375" style="4" customWidth="1"/>
    <col min="11243" max="11243" width="10.140625" style="4" customWidth="1"/>
    <col min="11244" max="11244" width="24.7109375" style="4" customWidth="1"/>
    <col min="11245" max="11245" width="16.7109375" style="4" customWidth="1"/>
    <col min="11246" max="11246" width="10.140625" style="4" customWidth="1"/>
    <col min="11247" max="11247" width="24.7109375" style="4" customWidth="1"/>
    <col min="11248" max="11248" width="16.7109375" style="4" customWidth="1"/>
    <col min="11249" max="11249" width="10.140625" style="4" customWidth="1"/>
    <col min="11250" max="11250" width="24.7109375" style="4" customWidth="1"/>
    <col min="11251" max="11251" width="16.7109375" style="4" customWidth="1"/>
    <col min="11252" max="11252" width="12.5703125" style="4" customWidth="1"/>
    <col min="11253" max="11253" width="9.85546875" style="4" customWidth="1"/>
    <col min="11254" max="11254" width="10.28515625" style="4" customWidth="1"/>
    <col min="11255" max="11269" width="15.28515625" style="4" customWidth="1"/>
    <col min="11270" max="11270" width="7.28515625" style="4" customWidth="1"/>
    <col min="11271" max="11271" width="6.28515625" style="4" customWidth="1"/>
    <col min="11272" max="11272" width="6.85546875" style="4" customWidth="1"/>
    <col min="11273" max="11273" width="10.28515625" style="4" customWidth="1"/>
    <col min="11274" max="11460" width="10.28515625" style="4"/>
    <col min="11461" max="11461" width="5.85546875" style="4" customWidth="1"/>
    <col min="11462" max="11462" width="8.85546875" style="4" customWidth="1"/>
    <col min="11463" max="11463" width="7.140625" style="4" customWidth="1"/>
    <col min="11464" max="11464" width="100.85546875" style="4" customWidth="1"/>
    <col min="11465" max="11465" width="12" style="4" customWidth="1"/>
    <col min="11466" max="11466" width="18.42578125" style="4" customWidth="1"/>
    <col min="11467" max="11467" width="24.7109375" style="4" customWidth="1"/>
    <col min="11468" max="11468" width="16.7109375" style="4" customWidth="1"/>
    <col min="11469" max="11469" width="10.140625" style="4" customWidth="1"/>
    <col min="11470" max="11470" width="24.7109375" style="4" customWidth="1"/>
    <col min="11471" max="11471" width="16.7109375" style="4" customWidth="1"/>
    <col min="11472" max="11472" width="10.140625" style="4" customWidth="1"/>
    <col min="11473" max="11473" width="24.7109375" style="4" customWidth="1"/>
    <col min="11474" max="11474" width="16.7109375" style="4" customWidth="1"/>
    <col min="11475" max="11475" width="10.140625" style="4" customWidth="1"/>
    <col min="11476" max="11476" width="24.7109375" style="4" customWidth="1"/>
    <col min="11477" max="11477" width="16.7109375" style="4" customWidth="1"/>
    <col min="11478" max="11478" width="10.140625" style="4" customWidth="1"/>
    <col min="11479" max="11479" width="24.7109375" style="4" customWidth="1"/>
    <col min="11480" max="11480" width="16.7109375" style="4" customWidth="1"/>
    <col min="11481" max="11481" width="10.140625" style="4" customWidth="1"/>
    <col min="11482" max="11482" width="24.7109375" style="4" customWidth="1"/>
    <col min="11483" max="11483" width="16.7109375" style="4" customWidth="1"/>
    <col min="11484" max="11484" width="10.140625" style="4" customWidth="1"/>
    <col min="11485" max="11485" width="24.7109375" style="4" customWidth="1"/>
    <col min="11486" max="11486" width="16.7109375" style="4" customWidth="1"/>
    <col min="11487" max="11487" width="10.140625" style="4" customWidth="1"/>
    <col min="11488" max="11488" width="24.7109375" style="4" customWidth="1"/>
    <col min="11489" max="11489" width="16.7109375" style="4" customWidth="1"/>
    <col min="11490" max="11490" width="10.140625" style="4" customWidth="1"/>
    <col min="11491" max="11491" width="24.7109375" style="4" customWidth="1"/>
    <col min="11492" max="11492" width="16.7109375" style="4" customWidth="1"/>
    <col min="11493" max="11493" width="10.140625" style="4" customWidth="1"/>
    <col min="11494" max="11494" width="24.7109375" style="4" customWidth="1"/>
    <col min="11495" max="11495" width="16.7109375" style="4" customWidth="1"/>
    <col min="11496" max="11496" width="10.140625" style="4" customWidth="1"/>
    <col min="11497" max="11497" width="24.7109375" style="4" customWidth="1"/>
    <col min="11498" max="11498" width="16.7109375" style="4" customWidth="1"/>
    <col min="11499" max="11499" width="10.140625" style="4" customWidth="1"/>
    <col min="11500" max="11500" width="24.7109375" style="4" customWidth="1"/>
    <col min="11501" max="11501" width="16.7109375" style="4" customWidth="1"/>
    <col min="11502" max="11502" width="10.140625" style="4" customWidth="1"/>
    <col min="11503" max="11503" width="24.7109375" style="4" customWidth="1"/>
    <col min="11504" max="11504" width="16.7109375" style="4" customWidth="1"/>
    <col min="11505" max="11505" width="10.140625" style="4" customWidth="1"/>
    <col min="11506" max="11506" width="24.7109375" style="4" customWidth="1"/>
    <col min="11507" max="11507" width="16.7109375" style="4" customWidth="1"/>
    <col min="11508" max="11508" width="12.5703125" style="4" customWidth="1"/>
    <col min="11509" max="11509" width="9.85546875" style="4" customWidth="1"/>
    <col min="11510" max="11510" width="10.28515625" style="4" customWidth="1"/>
    <col min="11511" max="11525" width="15.28515625" style="4" customWidth="1"/>
    <col min="11526" max="11526" width="7.28515625" style="4" customWidth="1"/>
    <col min="11527" max="11527" width="6.28515625" style="4" customWidth="1"/>
    <col min="11528" max="11528" width="6.85546875" style="4" customWidth="1"/>
    <col min="11529" max="11529" width="10.28515625" style="4" customWidth="1"/>
    <col min="11530" max="11716" width="10.28515625" style="4"/>
    <col min="11717" max="11717" width="5.85546875" style="4" customWidth="1"/>
    <col min="11718" max="11718" width="8.85546875" style="4" customWidth="1"/>
    <col min="11719" max="11719" width="7.140625" style="4" customWidth="1"/>
    <col min="11720" max="11720" width="100.85546875" style="4" customWidth="1"/>
    <col min="11721" max="11721" width="12" style="4" customWidth="1"/>
    <col min="11722" max="11722" width="18.42578125" style="4" customWidth="1"/>
    <col min="11723" max="11723" width="24.7109375" style="4" customWidth="1"/>
    <col min="11724" max="11724" width="16.7109375" style="4" customWidth="1"/>
    <col min="11725" max="11725" width="10.140625" style="4" customWidth="1"/>
    <col min="11726" max="11726" width="24.7109375" style="4" customWidth="1"/>
    <col min="11727" max="11727" width="16.7109375" style="4" customWidth="1"/>
    <col min="11728" max="11728" width="10.140625" style="4" customWidth="1"/>
    <col min="11729" max="11729" width="24.7109375" style="4" customWidth="1"/>
    <col min="11730" max="11730" width="16.7109375" style="4" customWidth="1"/>
    <col min="11731" max="11731" width="10.140625" style="4" customWidth="1"/>
    <col min="11732" max="11732" width="24.7109375" style="4" customWidth="1"/>
    <col min="11733" max="11733" width="16.7109375" style="4" customWidth="1"/>
    <col min="11734" max="11734" width="10.140625" style="4" customWidth="1"/>
    <col min="11735" max="11735" width="24.7109375" style="4" customWidth="1"/>
    <col min="11736" max="11736" width="16.7109375" style="4" customWidth="1"/>
    <col min="11737" max="11737" width="10.140625" style="4" customWidth="1"/>
    <col min="11738" max="11738" width="24.7109375" style="4" customWidth="1"/>
    <col min="11739" max="11739" width="16.7109375" style="4" customWidth="1"/>
    <col min="11740" max="11740" width="10.140625" style="4" customWidth="1"/>
    <col min="11741" max="11741" width="24.7109375" style="4" customWidth="1"/>
    <col min="11742" max="11742" width="16.7109375" style="4" customWidth="1"/>
    <col min="11743" max="11743" width="10.140625" style="4" customWidth="1"/>
    <col min="11744" max="11744" width="24.7109375" style="4" customWidth="1"/>
    <col min="11745" max="11745" width="16.7109375" style="4" customWidth="1"/>
    <col min="11746" max="11746" width="10.140625" style="4" customWidth="1"/>
    <col min="11747" max="11747" width="24.7109375" style="4" customWidth="1"/>
    <col min="11748" max="11748" width="16.7109375" style="4" customWidth="1"/>
    <col min="11749" max="11749" width="10.140625" style="4" customWidth="1"/>
    <col min="11750" max="11750" width="24.7109375" style="4" customWidth="1"/>
    <col min="11751" max="11751" width="16.7109375" style="4" customWidth="1"/>
    <col min="11752" max="11752" width="10.140625" style="4" customWidth="1"/>
    <col min="11753" max="11753" width="24.7109375" style="4" customWidth="1"/>
    <col min="11754" max="11754" width="16.7109375" style="4" customWidth="1"/>
    <col min="11755" max="11755" width="10.140625" style="4" customWidth="1"/>
    <col min="11756" max="11756" width="24.7109375" style="4" customWidth="1"/>
    <col min="11757" max="11757" width="16.7109375" style="4" customWidth="1"/>
    <col min="11758" max="11758" width="10.140625" style="4" customWidth="1"/>
    <col min="11759" max="11759" width="24.7109375" style="4" customWidth="1"/>
    <col min="11760" max="11760" width="16.7109375" style="4" customWidth="1"/>
    <col min="11761" max="11761" width="10.140625" style="4" customWidth="1"/>
    <col min="11762" max="11762" width="24.7109375" style="4" customWidth="1"/>
    <col min="11763" max="11763" width="16.7109375" style="4" customWidth="1"/>
    <col min="11764" max="11764" width="12.5703125" style="4" customWidth="1"/>
    <col min="11765" max="11765" width="9.85546875" style="4" customWidth="1"/>
    <col min="11766" max="11766" width="10.28515625" style="4" customWidth="1"/>
    <col min="11767" max="11781" width="15.28515625" style="4" customWidth="1"/>
    <col min="11782" max="11782" width="7.28515625" style="4" customWidth="1"/>
    <col min="11783" max="11783" width="6.28515625" style="4" customWidth="1"/>
    <col min="11784" max="11784" width="6.85546875" style="4" customWidth="1"/>
    <col min="11785" max="11785" width="10.28515625" style="4" customWidth="1"/>
    <col min="11786" max="11972" width="10.28515625" style="4"/>
    <col min="11973" max="11973" width="5.85546875" style="4" customWidth="1"/>
    <col min="11974" max="11974" width="8.85546875" style="4" customWidth="1"/>
    <col min="11975" max="11975" width="7.140625" style="4" customWidth="1"/>
    <col min="11976" max="11976" width="100.85546875" style="4" customWidth="1"/>
    <col min="11977" max="11977" width="12" style="4" customWidth="1"/>
    <col min="11978" max="11978" width="18.42578125" style="4" customWidth="1"/>
    <col min="11979" max="11979" width="24.7109375" style="4" customWidth="1"/>
    <col min="11980" max="11980" width="16.7109375" style="4" customWidth="1"/>
    <col min="11981" max="11981" width="10.140625" style="4" customWidth="1"/>
    <col min="11982" max="11982" width="24.7109375" style="4" customWidth="1"/>
    <col min="11983" max="11983" width="16.7109375" style="4" customWidth="1"/>
    <col min="11984" max="11984" width="10.140625" style="4" customWidth="1"/>
    <col min="11985" max="11985" width="24.7109375" style="4" customWidth="1"/>
    <col min="11986" max="11986" width="16.7109375" style="4" customWidth="1"/>
    <col min="11987" max="11987" width="10.140625" style="4" customWidth="1"/>
    <col min="11988" max="11988" width="24.7109375" style="4" customWidth="1"/>
    <col min="11989" max="11989" width="16.7109375" style="4" customWidth="1"/>
    <col min="11990" max="11990" width="10.140625" style="4" customWidth="1"/>
    <col min="11991" max="11991" width="24.7109375" style="4" customWidth="1"/>
    <col min="11992" max="11992" width="16.7109375" style="4" customWidth="1"/>
    <col min="11993" max="11993" width="10.140625" style="4" customWidth="1"/>
    <col min="11994" max="11994" width="24.7109375" style="4" customWidth="1"/>
    <col min="11995" max="11995" width="16.7109375" style="4" customWidth="1"/>
    <col min="11996" max="11996" width="10.140625" style="4" customWidth="1"/>
    <col min="11997" max="11997" width="24.7109375" style="4" customWidth="1"/>
    <col min="11998" max="11998" width="16.7109375" style="4" customWidth="1"/>
    <col min="11999" max="11999" width="10.140625" style="4" customWidth="1"/>
    <col min="12000" max="12000" width="24.7109375" style="4" customWidth="1"/>
    <col min="12001" max="12001" width="16.7109375" style="4" customWidth="1"/>
    <col min="12002" max="12002" width="10.140625" style="4" customWidth="1"/>
    <col min="12003" max="12003" width="24.7109375" style="4" customWidth="1"/>
    <col min="12004" max="12004" width="16.7109375" style="4" customWidth="1"/>
    <col min="12005" max="12005" width="10.140625" style="4" customWidth="1"/>
    <col min="12006" max="12006" width="24.7109375" style="4" customWidth="1"/>
    <col min="12007" max="12007" width="16.7109375" style="4" customWidth="1"/>
    <col min="12008" max="12008" width="10.140625" style="4" customWidth="1"/>
    <col min="12009" max="12009" width="24.7109375" style="4" customWidth="1"/>
    <col min="12010" max="12010" width="16.7109375" style="4" customWidth="1"/>
    <col min="12011" max="12011" width="10.140625" style="4" customWidth="1"/>
    <col min="12012" max="12012" width="24.7109375" style="4" customWidth="1"/>
    <col min="12013" max="12013" width="16.7109375" style="4" customWidth="1"/>
    <col min="12014" max="12014" width="10.140625" style="4" customWidth="1"/>
    <col min="12015" max="12015" width="24.7109375" style="4" customWidth="1"/>
    <col min="12016" max="12016" width="16.7109375" style="4" customWidth="1"/>
    <col min="12017" max="12017" width="10.140625" style="4" customWidth="1"/>
    <col min="12018" max="12018" width="24.7109375" style="4" customWidth="1"/>
    <col min="12019" max="12019" width="16.7109375" style="4" customWidth="1"/>
    <col min="12020" max="12020" width="12.5703125" style="4" customWidth="1"/>
    <col min="12021" max="12021" width="9.85546875" style="4" customWidth="1"/>
    <col min="12022" max="12022" width="10.28515625" style="4" customWidth="1"/>
    <col min="12023" max="12037" width="15.28515625" style="4" customWidth="1"/>
    <col min="12038" max="12038" width="7.28515625" style="4" customWidth="1"/>
    <col min="12039" max="12039" width="6.28515625" style="4" customWidth="1"/>
    <col min="12040" max="12040" width="6.85546875" style="4" customWidth="1"/>
    <col min="12041" max="12041" width="10.28515625" style="4" customWidth="1"/>
    <col min="12042" max="12228" width="10.28515625" style="4"/>
    <col min="12229" max="12229" width="5.85546875" style="4" customWidth="1"/>
    <col min="12230" max="12230" width="8.85546875" style="4" customWidth="1"/>
    <col min="12231" max="12231" width="7.140625" style="4" customWidth="1"/>
    <col min="12232" max="12232" width="100.85546875" style="4" customWidth="1"/>
    <col min="12233" max="12233" width="12" style="4" customWidth="1"/>
    <col min="12234" max="12234" width="18.42578125" style="4" customWidth="1"/>
    <col min="12235" max="12235" width="24.7109375" style="4" customWidth="1"/>
    <col min="12236" max="12236" width="16.7109375" style="4" customWidth="1"/>
    <col min="12237" max="12237" width="10.140625" style="4" customWidth="1"/>
    <col min="12238" max="12238" width="24.7109375" style="4" customWidth="1"/>
    <col min="12239" max="12239" width="16.7109375" style="4" customWidth="1"/>
    <col min="12240" max="12240" width="10.140625" style="4" customWidth="1"/>
    <col min="12241" max="12241" width="24.7109375" style="4" customWidth="1"/>
    <col min="12242" max="12242" width="16.7109375" style="4" customWidth="1"/>
    <col min="12243" max="12243" width="10.140625" style="4" customWidth="1"/>
    <col min="12244" max="12244" width="24.7109375" style="4" customWidth="1"/>
    <col min="12245" max="12245" width="16.7109375" style="4" customWidth="1"/>
    <col min="12246" max="12246" width="10.140625" style="4" customWidth="1"/>
    <col min="12247" max="12247" width="24.7109375" style="4" customWidth="1"/>
    <col min="12248" max="12248" width="16.7109375" style="4" customWidth="1"/>
    <col min="12249" max="12249" width="10.140625" style="4" customWidth="1"/>
    <col min="12250" max="12250" width="24.7109375" style="4" customWidth="1"/>
    <col min="12251" max="12251" width="16.7109375" style="4" customWidth="1"/>
    <col min="12252" max="12252" width="10.140625" style="4" customWidth="1"/>
    <col min="12253" max="12253" width="24.7109375" style="4" customWidth="1"/>
    <col min="12254" max="12254" width="16.7109375" style="4" customWidth="1"/>
    <col min="12255" max="12255" width="10.140625" style="4" customWidth="1"/>
    <col min="12256" max="12256" width="24.7109375" style="4" customWidth="1"/>
    <col min="12257" max="12257" width="16.7109375" style="4" customWidth="1"/>
    <col min="12258" max="12258" width="10.140625" style="4" customWidth="1"/>
    <col min="12259" max="12259" width="24.7109375" style="4" customWidth="1"/>
    <col min="12260" max="12260" width="16.7109375" style="4" customWidth="1"/>
    <col min="12261" max="12261" width="10.140625" style="4" customWidth="1"/>
    <col min="12262" max="12262" width="24.7109375" style="4" customWidth="1"/>
    <col min="12263" max="12263" width="16.7109375" style="4" customWidth="1"/>
    <col min="12264" max="12264" width="10.140625" style="4" customWidth="1"/>
    <col min="12265" max="12265" width="24.7109375" style="4" customWidth="1"/>
    <col min="12266" max="12266" width="16.7109375" style="4" customWidth="1"/>
    <col min="12267" max="12267" width="10.140625" style="4" customWidth="1"/>
    <col min="12268" max="12268" width="24.7109375" style="4" customWidth="1"/>
    <col min="12269" max="12269" width="16.7109375" style="4" customWidth="1"/>
    <col min="12270" max="12270" width="10.140625" style="4" customWidth="1"/>
    <col min="12271" max="12271" width="24.7109375" style="4" customWidth="1"/>
    <col min="12272" max="12272" width="16.7109375" style="4" customWidth="1"/>
    <col min="12273" max="12273" width="10.140625" style="4" customWidth="1"/>
    <col min="12274" max="12274" width="24.7109375" style="4" customWidth="1"/>
    <col min="12275" max="12275" width="16.7109375" style="4" customWidth="1"/>
    <col min="12276" max="12276" width="12.5703125" style="4" customWidth="1"/>
    <col min="12277" max="12277" width="9.85546875" style="4" customWidth="1"/>
    <col min="12278" max="12278" width="10.28515625" style="4" customWidth="1"/>
    <col min="12279" max="12293" width="15.28515625" style="4" customWidth="1"/>
    <col min="12294" max="12294" width="7.28515625" style="4" customWidth="1"/>
    <col min="12295" max="12295" width="6.28515625" style="4" customWidth="1"/>
    <col min="12296" max="12296" width="6.85546875" style="4" customWidth="1"/>
    <col min="12297" max="12297" width="10.28515625" style="4" customWidth="1"/>
    <col min="12298" max="12484" width="10.28515625" style="4"/>
    <col min="12485" max="12485" width="5.85546875" style="4" customWidth="1"/>
    <col min="12486" max="12486" width="8.85546875" style="4" customWidth="1"/>
    <col min="12487" max="12487" width="7.140625" style="4" customWidth="1"/>
    <col min="12488" max="12488" width="100.85546875" style="4" customWidth="1"/>
    <col min="12489" max="12489" width="12" style="4" customWidth="1"/>
    <col min="12490" max="12490" width="18.42578125" style="4" customWidth="1"/>
    <col min="12491" max="12491" width="24.7109375" style="4" customWidth="1"/>
    <col min="12492" max="12492" width="16.7109375" style="4" customWidth="1"/>
    <col min="12493" max="12493" width="10.140625" style="4" customWidth="1"/>
    <col min="12494" max="12494" width="24.7109375" style="4" customWidth="1"/>
    <col min="12495" max="12495" width="16.7109375" style="4" customWidth="1"/>
    <col min="12496" max="12496" width="10.140625" style="4" customWidth="1"/>
    <col min="12497" max="12497" width="24.7109375" style="4" customWidth="1"/>
    <col min="12498" max="12498" width="16.7109375" style="4" customWidth="1"/>
    <col min="12499" max="12499" width="10.140625" style="4" customWidth="1"/>
    <col min="12500" max="12500" width="24.7109375" style="4" customWidth="1"/>
    <col min="12501" max="12501" width="16.7109375" style="4" customWidth="1"/>
    <col min="12502" max="12502" width="10.140625" style="4" customWidth="1"/>
    <col min="12503" max="12503" width="24.7109375" style="4" customWidth="1"/>
    <col min="12504" max="12504" width="16.7109375" style="4" customWidth="1"/>
    <col min="12505" max="12505" width="10.140625" style="4" customWidth="1"/>
    <col min="12506" max="12506" width="24.7109375" style="4" customWidth="1"/>
    <col min="12507" max="12507" width="16.7109375" style="4" customWidth="1"/>
    <col min="12508" max="12508" width="10.140625" style="4" customWidth="1"/>
    <col min="12509" max="12509" width="24.7109375" style="4" customWidth="1"/>
    <col min="12510" max="12510" width="16.7109375" style="4" customWidth="1"/>
    <col min="12511" max="12511" width="10.140625" style="4" customWidth="1"/>
    <col min="12512" max="12512" width="24.7109375" style="4" customWidth="1"/>
    <col min="12513" max="12513" width="16.7109375" style="4" customWidth="1"/>
    <col min="12514" max="12514" width="10.140625" style="4" customWidth="1"/>
    <col min="12515" max="12515" width="24.7109375" style="4" customWidth="1"/>
    <col min="12516" max="12516" width="16.7109375" style="4" customWidth="1"/>
    <col min="12517" max="12517" width="10.140625" style="4" customWidth="1"/>
    <col min="12518" max="12518" width="24.7109375" style="4" customWidth="1"/>
    <col min="12519" max="12519" width="16.7109375" style="4" customWidth="1"/>
    <col min="12520" max="12520" width="10.140625" style="4" customWidth="1"/>
    <col min="12521" max="12521" width="24.7109375" style="4" customWidth="1"/>
    <col min="12522" max="12522" width="16.7109375" style="4" customWidth="1"/>
    <col min="12523" max="12523" width="10.140625" style="4" customWidth="1"/>
    <col min="12524" max="12524" width="24.7109375" style="4" customWidth="1"/>
    <col min="12525" max="12525" width="16.7109375" style="4" customWidth="1"/>
    <col min="12526" max="12526" width="10.140625" style="4" customWidth="1"/>
    <col min="12527" max="12527" width="24.7109375" style="4" customWidth="1"/>
    <col min="12528" max="12528" width="16.7109375" style="4" customWidth="1"/>
    <col min="12529" max="12529" width="10.140625" style="4" customWidth="1"/>
    <col min="12530" max="12530" width="24.7109375" style="4" customWidth="1"/>
    <col min="12531" max="12531" width="16.7109375" style="4" customWidth="1"/>
    <col min="12532" max="12532" width="12.5703125" style="4" customWidth="1"/>
    <col min="12533" max="12533" width="9.85546875" style="4" customWidth="1"/>
    <col min="12534" max="12534" width="10.28515625" style="4" customWidth="1"/>
    <col min="12535" max="12549" width="15.28515625" style="4" customWidth="1"/>
    <col min="12550" max="12550" width="7.28515625" style="4" customWidth="1"/>
    <col min="12551" max="12551" width="6.28515625" style="4" customWidth="1"/>
    <col min="12552" max="12552" width="6.85546875" style="4" customWidth="1"/>
    <col min="12553" max="12553" width="10.28515625" style="4" customWidth="1"/>
    <col min="12554" max="12740" width="10.28515625" style="4"/>
    <col min="12741" max="12741" width="5.85546875" style="4" customWidth="1"/>
    <col min="12742" max="12742" width="8.85546875" style="4" customWidth="1"/>
    <col min="12743" max="12743" width="7.140625" style="4" customWidth="1"/>
    <col min="12744" max="12744" width="100.85546875" style="4" customWidth="1"/>
    <col min="12745" max="12745" width="12" style="4" customWidth="1"/>
    <col min="12746" max="12746" width="18.42578125" style="4" customWidth="1"/>
    <col min="12747" max="12747" width="24.7109375" style="4" customWidth="1"/>
    <col min="12748" max="12748" width="16.7109375" style="4" customWidth="1"/>
    <col min="12749" max="12749" width="10.140625" style="4" customWidth="1"/>
    <col min="12750" max="12750" width="24.7109375" style="4" customWidth="1"/>
    <col min="12751" max="12751" width="16.7109375" style="4" customWidth="1"/>
    <col min="12752" max="12752" width="10.140625" style="4" customWidth="1"/>
    <col min="12753" max="12753" width="24.7109375" style="4" customWidth="1"/>
    <col min="12754" max="12754" width="16.7109375" style="4" customWidth="1"/>
    <col min="12755" max="12755" width="10.140625" style="4" customWidth="1"/>
    <col min="12756" max="12756" width="24.7109375" style="4" customWidth="1"/>
    <col min="12757" max="12757" width="16.7109375" style="4" customWidth="1"/>
    <col min="12758" max="12758" width="10.140625" style="4" customWidth="1"/>
    <col min="12759" max="12759" width="24.7109375" style="4" customWidth="1"/>
    <col min="12760" max="12760" width="16.7109375" style="4" customWidth="1"/>
    <col min="12761" max="12761" width="10.140625" style="4" customWidth="1"/>
    <col min="12762" max="12762" width="24.7109375" style="4" customWidth="1"/>
    <col min="12763" max="12763" width="16.7109375" style="4" customWidth="1"/>
    <col min="12764" max="12764" width="10.140625" style="4" customWidth="1"/>
    <col min="12765" max="12765" width="24.7109375" style="4" customWidth="1"/>
    <col min="12766" max="12766" width="16.7109375" style="4" customWidth="1"/>
    <col min="12767" max="12767" width="10.140625" style="4" customWidth="1"/>
    <col min="12768" max="12768" width="24.7109375" style="4" customWidth="1"/>
    <col min="12769" max="12769" width="16.7109375" style="4" customWidth="1"/>
    <col min="12770" max="12770" width="10.140625" style="4" customWidth="1"/>
    <col min="12771" max="12771" width="24.7109375" style="4" customWidth="1"/>
    <col min="12772" max="12772" width="16.7109375" style="4" customWidth="1"/>
    <col min="12773" max="12773" width="10.140625" style="4" customWidth="1"/>
    <col min="12774" max="12774" width="24.7109375" style="4" customWidth="1"/>
    <col min="12775" max="12775" width="16.7109375" style="4" customWidth="1"/>
    <col min="12776" max="12776" width="10.140625" style="4" customWidth="1"/>
    <col min="12777" max="12777" width="24.7109375" style="4" customWidth="1"/>
    <col min="12778" max="12778" width="16.7109375" style="4" customWidth="1"/>
    <col min="12779" max="12779" width="10.140625" style="4" customWidth="1"/>
    <col min="12780" max="12780" width="24.7109375" style="4" customWidth="1"/>
    <col min="12781" max="12781" width="16.7109375" style="4" customWidth="1"/>
    <col min="12782" max="12782" width="10.140625" style="4" customWidth="1"/>
    <col min="12783" max="12783" width="24.7109375" style="4" customWidth="1"/>
    <col min="12784" max="12784" width="16.7109375" style="4" customWidth="1"/>
    <col min="12785" max="12785" width="10.140625" style="4" customWidth="1"/>
    <col min="12786" max="12786" width="24.7109375" style="4" customWidth="1"/>
    <col min="12787" max="12787" width="16.7109375" style="4" customWidth="1"/>
    <col min="12788" max="12788" width="12.5703125" style="4" customWidth="1"/>
    <col min="12789" max="12789" width="9.85546875" style="4" customWidth="1"/>
    <col min="12790" max="12790" width="10.28515625" style="4" customWidth="1"/>
    <col min="12791" max="12805" width="15.28515625" style="4" customWidth="1"/>
    <col min="12806" max="12806" width="7.28515625" style="4" customWidth="1"/>
    <col min="12807" max="12807" width="6.28515625" style="4" customWidth="1"/>
    <col min="12808" max="12808" width="6.85546875" style="4" customWidth="1"/>
    <col min="12809" max="12809" width="10.28515625" style="4" customWidth="1"/>
    <col min="12810" max="12996" width="10.28515625" style="4"/>
    <col min="12997" max="12997" width="5.85546875" style="4" customWidth="1"/>
    <col min="12998" max="12998" width="8.85546875" style="4" customWidth="1"/>
    <col min="12999" max="12999" width="7.140625" style="4" customWidth="1"/>
    <col min="13000" max="13000" width="100.85546875" style="4" customWidth="1"/>
    <col min="13001" max="13001" width="12" style="4" customWidth="1"/>
    <col min="13002" max="13002" width="18.42578125" style="4" customWidth="1"/>
    <col min="13003" max="13003" width="24.7109375" style="4" customWidth="1"/>
    <col min="13004" max="13004" width="16.7109375" style="4" customWidth="1"/>
    <col min="13005" max="13005" width="10.140625" style="4" customWidth="1"/>
    <col min="13006" max="13006" width="24.7109375" style="4" customWidth="1"/>
    <col min="13007" max="13007" width="16.7109375" style="4" customWidth="1"/>
    <col min="13008" max="13008" width="10.140625" style="4" customWidth="1"/>
    <col min="13009" max="13009" width="24.7109375" style="4" customWidth="1"/>
    <col min="13010" max="13010" width="16.7109375" style="4" customWidth="1"/>
    <col min="13011" max="13011" width="10.140625" style="4" customWidth="1"/>
    <col min="13012" max="13012" width="24.7109375" style="4" customWidth="1"/>
    <col min="13013" max="13013" width="16.7109375" style="4" customWidth="1"/>
    <col min="13014" max="13014" width="10.140625" style="4" customWidth="1"/>
    <col min="13015" max="13015" width="24.7109375" style="4" customWidth="1"/>
    <col min="13016" max="13016" width="16.7109375" style="4" customWidth="1"/>
    <col min="13017" max="13017" width="10.140625" style="4" customWidth="1"/>
    <col min="13018" max="13018" width="24.7109375" style="4" customWidth="1"/>
    <col min="13019" max="13019" width="16.7109375" style="4" customWidth="1"/>
    <col min="13020" max="13020" width="10.140625" style="4" customWidth="1"/>
    <col min="13021" max="13021" width="24.7109375" style="4" customWidth="1"/>
    <col min="13022" max="13022" width="16.7109375" style="4" customWidth="1"/>
    <col min="13023" max="13023" width="10.140625" style="4" customWidth="1"/>
    <col min="13024" max="13024" width="24.7109375" style="4" customWidth="1"/>
    <col min="13025" max="13025" width="16.7109375" style="4" customWidth="1"/>
    <col min="13026" max="13026" width="10.140625" style="4" customWidth="1"/>
    <col min="13027" max="13027" width="24.7109375" style="4" customWidth="1"/>
    <col min="13028" max="13028" width="16.7109375" style="4" customWidth="1"/>
    <col min="13029" max="13029" width="10.140625" style="4" customWidth="1"/>
    <col min="13030" max="13030" width="24.7109375" style="4" customWidth="1"/>
    <col min="13031" max="13031" width="16.7109375" style="4" customWidth="1"/>
    <col min="13032" max="13032" width="10.140625" style="4" customWidth="1"/>
    <col min="13033" max="13033" width="24.7109375" style="4" customWidth="1"/>
    <col min="13034" max="13034" width="16.7109375" style="4" customWidth="1"/>
    <col min="13035" max="13035" width="10.140625" style="4" customWidth="1"/>
    <col min="13036" max="13036" width="24.7109375" style="4" customWidth="1"/>
    <col min="13037" max="13037" width="16.7109375" style="4" customWidth="1"/>
    <col min="13038" max="13038" width="10.140625" style="4" customWidth="1"/>
    <col min="13039" max="13039" width="24.7109375" style="4" customWidth="1"/>
    <col min="13040" max="13040" width="16.7109375" style="4" customWidth="1"/>
    <col min="13041" max="13041" width="10.140625" style="4" customWidth="1"/>
    <col min="13042" max="13042" width="24.7109375" style="4" customWidth="1"/>
    <col min="13043" max="13043" width="16.7109375" style="4" customWidth="1"/>
    <col min="13044" max="13044" width="12.5703125" style="4" customWidth="1"/>
    <col min="13045" max="13045" width="9.85546875" style="4" customWidth="1"/>
    <col min="13046" max="13046" width="10.28515625" style="4" customWidth="1"/>
    <col min="13047" max="13061" width="15.28515625" style="4" customWidth="1"/>
    <col min="13062" max="13062" width="7.28515625" style="4" customWidth="1"/>
    <col min="13063" max="13063" width="6.28515625" style="4" customWidth="1"/>
    <col min="13064" max="13064" width="6.85546875" style="4" customWidth="1"/>
    <col min="13065" max="13065" width="10.28515625" style="4" customWidth="1"/>
    <col min="13066" max="13252" width="10.28515625" style="4"/>
    <col min="13253" max="13253" width="5.85546875" style="4" customWidth="1"/>
    <col min="13254" max="13254" width="8.85546875" style="4" customWidth="1"/>
    <col min="13255" max="13255" width="7.140625" style="4" customWidth="1"/>
    <col min="13256" max="13256" width="100.85546875" style="4" customWidth="1"/>
    <col min="13257" max="13257" width="12" style="4" customWidth="1"/>
    <col min="13258" max="13258" width="18.42578125" style="4" customWidth="1"/>
    <col min="13259" max="13259" width="24.7109375" style="4" customWidth="1"/>
    <col min="13260" max="13260" width="16.7109375" style="4" customWidth="1"/>
    <col min="13261" max="13261" width="10.140625" style="4" customWidth="1"/>
    <col min="13262" max="13262" width="24.7109375" style="4" customWidth="1"/>
    <col min="13263" max="13263" width="16.7109375" style="4" customWidth="1"/>
    <col min="13264" max="13264" width="10.140625" style="4" customWidth="1"/>
    <col min="13265" max="13265" width="24.7109375" style="4" customWidth="1"/>
    <col min="13266" max="13266" width="16.7109375" style="4" customWidth="1"/>
    <col min="13267" max="13267" width="10.140625" style="4" customWidth="1"/>
    <col min="13268" max="13268" width="24.7109375" style="4" customWidth="1"/>
    <col min="13269" max="13269" width="16.7109375" style="4" customWidth="1"/>
    <col min="13270" max="13270" width="10.140625" style="4" customWidth="1"/>
    <col min="13271" max="13271" width="24.7109375" style="4" customWidth="1"/>
    <col min="13272" max="13272" width="16.7109375" style="4" customWidth="1"/>
    <col min="13273" max="13273" width="10.140625" style="4" customWidth="1"/>
    <col min="13274" max="13274" width="24.7109375" style="4" customWidth="1"/>
    <col min="13275" max="13275" width="16.7109375" style="4" customWidth="1"/>
    <col min="13276" max="13276" width="10.140625" style="4" customWidth="1"/>
    <col min="13277" max="13277" width="24.7109375" style="4" customWidth="1"/>
    <col min="13278" max="13278" width="16.7109375" style="4" customWidth="1"/>
    <col min="13279" max="13279" width="10.140625" style="4" customWidth="1"/>
    <col min="13280" max="13280" width="24.7109375" style="4" customWidth="1"/>
    <col min="13281" max="13281" width="16.7109375" style="4" customWidth="1"/>
    <col min="13282" max="13282" width="10.140625" style="4" customWidth="1"/>
    <col min="13283" max="13283" width="24.7109375" style="4" customWidth="1"/>
    <col min="13284" max="13284" width="16.7109375" style="4" customWidth="1"/>
    <col min="13285" max="13285" width="10.140625" style="4" customWidth="1"/>
    <col min="13286" max="13286" width="24.7109375" style="4" customWidth="1"/>
    <col min="13287" max="13287" width="16.7109375" style="4" customWidth="1"/>
    <col min="13288" max="13288" width="10.140625" style="4" customWidth="1"/>
    <col min="13289" max="13289" width="24.7109375" style="4" customWidth="1"/>
    <col min="13290" max="13290" width="16.7109375" style="4" customWidth="1"/>
    <col min="13291" max="13291" width="10.140625" style="4" customWidth="1"/>
    <col min="13292" max="13292" width="24.7109375" style="4" customWidth="1"/>
    <col min="13293" max="13293" width="16.7109375" style="4" customWidth="1"/>
    <col min="13294" max="13294" width="10.140625" style="4" customWidth="1"/>
    <col min="13295" max="13295" width="24.7109375" style="4" customWidth="1"/>
    <col min="13296" max="13296" width="16.7109375" style="4" customWidth="1"/>
    <col min="13297" max="13297" width="10.140625" style="4" customWidth="1"/>
    <col min="13298" max="13298" width="24.7109375" style="4" customWidth="1"/>
    <col min="13299" max="13299" width="16.7109375" style="4" customWidth="1"/>
    <col min="13300" max="13300" width="12.5703125" style="4" customWidth="1"/>
    <col min="13301" max="13301" width="9.85546875" style="4" customWidth="1"/>
    <col min="13302" max="13302" width="10.28515625" style="4" customWidth="1"/>
    <col min="13303" max="13317" width="15.28515625" style="4" customWidth="1"/>
    <col min="13318" max="13318" width="7.28515625" style="4" customWidth="1"/>
    <col min="13319" max="13319" width="6.28515625" style="4" customWidth="1"/>
    <col min="13320" max="13320" width="6.85546875" style="4" customWidth="1"/>
    <col min="13321" max="13321" width="10.28515625" style="4" customWidth="1"/>
    <col min="13322" max="13508" width="10.28515625" style="4"/>
    <col min="13509" max="13509" width="5.85546875" style="4" customWidth="1"/>
    <col min="13510" max="13510" width="8.85546875" style="4" customWidth="1"/>
    <col min="13511" max="13511" width="7.140625" style="4" customWidth="1"/>
    <col min="13512" max="13512" width="100.85546875" style="4" customWidth="1"/>
    <col min="13513" max="13513" width="12" style="4" customWidth="1"/>
    <col min="13514" max="13514" width="18.42578125" style="4" customWidth="1"/>
    <col min="13515" max="13515" width="24.7109375" style="4" customWidth="1"/>
    <col min="13516" max="13516" width="16.7109375" style="4" customWidth="1"/>
    <col min="13517" max="13517" width="10.140625" style="4" customWidth="1"/>
    <col min="13518" max="13518" width="24.7109375" style="4" customWidth="1"/>
    <col min="13519" max="13519" width="16.7109375" style="4" customWidth="1"/>
    <col min="13520" max="13520" width="10.140625" style="4" customWidth="1"/>
    <col min="13521" max="13521" width="24.7109375" style="4" customWidth="1"/>
    <col min="13522" max="13522" width="16.7109375" style="4" customWidth="1"/>
    <col min="13523" max="13523" width="10.140625" style="4" customWidth="1"/>
    <col min="13524" max="13524" width="24.7109375" style="4" customWidth="1"/>
    <col min="13525" max="13525" width="16.7109375" style="4" customWidth="1"/>
    <col min="13526" max="13526" width="10.140625" style="4" customWidth="1"/>
    <col min="13527" max="13527" width="24.7109375" style="4" customWidth="1"/>
    <col min="13528" max="13528" width="16.7109375" style="4" customWidth="1"/>
    <col min="13529" max="13529" width="10.140625" style="4" customWidth="1"/>
    <col min="13530" max="13530" width="24.7109375" style="4" customWidth="1"/>
    <col min="13531" max="13531" width="16.7109375" style="4" customWidth="1"/>
    <col min="13532" max="13532" width="10.140625" style="4" customWidth="1"/>
    <col min="13533" max="13533" width="24.7109375" style="4" customWidth="1"/>
    <col min="13534" max="13534" width="16.7109375" style="4" customWidth="1"/>
    <col min="13535" max="13535" width="10.140625" style="4" customWidth="1"/>
    <col min="13536" max="13536" width="24.7109375" style="4" customWidth="1"/>
    <col min="13537" max="13537" width="16.7109375" style="4" customWidth="1"/>
    <col min="13538" max="13538" width="10.140625" style="4" customWidth="1"/>
    <col min="13539" max="13539" width="24.7109375" style="4" customWidth="1"/>
    <col min="13540" max="13540" width="16.7109375" style="4" customWidth="1"/>
    <col min="13541" max="13541" width="10.140625" style="4" customWidth="1"/>
    <col min="13542" max="13542" width="24.7109375" style="4" customWidth="1"/>
    <col min="13543" max="13543" width="16.7109375" style="4" customWidth="1"/>
    <col min="13544" max="13544" width="10.140625" style="4" customWidth="1"/>
    <col min="13545" max="13545" width="24.7109375" style="4" customWidth="1"/>
    <col min="13546" max="13546" width="16.7109375" style="4" customWidth="1"/>
    <col min="13547" max="13547" width="10.140625" style="4" customWidth="1"/>
    <col min="13548" max="13548" width="24.7109375" style="4" customWidth="1"/>
    <col min="13549" max="13549" width="16.7109375" style="4" customWidth="1"/>
    <col min="13550" max="13550" width="10.140625" style="4" customWidth="1"/>
    <col min="13551" max="13551" width="24.7109375" style="4" customWidth="1"/>
    <col min="13552" max="13552" width="16.7109375" style="4" customWidth="1"/>
    <col min="13553" max="13553" width="10.140625" style="4" customWidth="1"/>
    <col min="13554" max="13554" width="24.7109375" style="4" customWidth="1"/>
    <col min="13555" max="13555" width="16.7109375" style="4" customWidth="1"/>
    <col min="13556" max="13556" width="12.5703125" style="4" customWidth="1"/>
    <col min="13557" max="13557" width="9.85546875" style="4" customWidth="1"/>
    <col min="13558" max="13558" width="10.28515625" style="4" customWidth="1"/>
    <col min="13559" max="13573" width="15.28515625" style="4" customWidth="1"/>
    <col min="13574" max="13574" width="7.28515625" style="4" customWidth="1"/>
    <col min="13575" max="13575" width="6.28515625" style="4" customWidth="1"/>
    <col min="13576" max="13576" width="6.85546875" style="4" customWidth="1"/>
    <col min="13577" max="13577" width="10.28515625" style="4" customWidth="1"/>
    <col min="13578" max="13764" width="10.28515625" style="4"/>
    <col min="13765" max="13765" width="5.85546875" style="4" customWidth="1"/>
    <col min="13766" max="13766" width="8.85546875" style="4" customWidth="1"/>
    <col min="13767" max="13767" width="7.140625" style="4" customWidth="1"/>
    <col min="13768" max="13768" width="100.85546875" style="4" customWidth="1"/>
    <col min="13769" max="13769" width="12" style="4" customWidth="1"/>
    <col min="13770" max="13770" width="18.42578125" style="4" customWidth="1"/>
    <col min="13771" max="13771" width="24.7109375" style="4" customWidth="1"/>
    <col min="13772" max="13772" width="16.7109375" style="4" customWidth="1"/>
    <col min="13773" max="13773" width="10.140625" style="4" customWidth="1"/>
    <col min="13774" max="13774" width="24.7109375" style="4" customWidth="1"/>
    <col min="13775" max="13775" width="16.7109375" style="4" customWidth="1"/>
    <col min="13776" max="13776" width="10.140625" style="4" customWidth="1"/>
    <col min="13777" max="13777" width="24.7109375" style="4" customWidth="1"/>
    <col min="13778" max="13778" width="16.7109375" style="4" customWidth="1"/>
    <col min="13779" max="13779" width="10.140625" style="4" customWidth="1"/>
    <col min="13780" max="13780" width="24.7109375" style="4" customWidth="1"/>
    <col min="13781" max="13781" width="16.7109375" style="4" customWidth="1"/>
    <col min="13782" max="13782" width="10.140625" style="4" customWidth="1"/>
    <col min="13783" max="13783" width="24.7109375" style="4" customWidth="1"/>
    <col min="13784" max="13784" width="16.7109375" style="4" customWidth="1"/>
    <col min="13785" max="13785" width="10.140625" style="4" customWidth="1"/>
    <col min="13786" max="13786" width="24.7109375" style="4" customWidth="1"/>
    <col min="13787" max="13787" width="16.7109375" style="4" customWidth="1"/>
    <col min="13788" max="13788" width="10.140625" style="4" customWidth="1"/>
    <col min="13789" max="13789" width="24.7109375" style="4" customWidth="1"/>
    <col min="13790" max="13790" width="16.7109375" style="4" customWidth="1"/>
    <col min="13791" max="13791" width="10.140625" style="4" customWidth="1"/>
    <col min="13792" max="13792" width="24.7109375" style="4" customWidth="1"/>
    <col min="13793" max="13793" width="16.7109375" style="4" customWidth="1"/>
    <col min="13794" max="13794" width="10.140625" style="4" customWidth="1"/>
    <col min="13795" max="13795" width="24.7109375" style="4" customWidth="1"/>
    <col min="13796" max="13796" width="16.7109375" style="4" customWidth="1"/>
    <col min="13797" max="13797" width="10.140625" style="4" customWidth="1"/>
    <col min="13798" max="13798" width="24.7109375" style="4" customWidth="1"/>
    <col min="13799" max="13799" width="16.7109375" style="4" customWidth="1"/>
    <col min="13800" max="13800" width="10.140625" style="4" customWidth="1"/>
    <col min="13801" max="13801" width="24.7109375" style="4" customWidth="1"/>
    <col min="13802" max="13802" width="16.7109375" style="4" customWidth="1"/>
    <col min="13803" max="13803" width="10.140625" style="4" customWidth="1"/>
    <col min="13804" max="13804" width="24.7109375" style="4" customWidth="1"/>
    <col min="13805" max="13805" width="16.7109375" style="4" customWidth="1"/>
    <col min="13806" max="13806" width="10.140625" style="4" customWidth="1"/>
    <col min="13807" max="13807" width="24.7109375" style="4" customWidth="1"/>
    <col min="13808" max="13808" width="16.7109375" style="4" customWidth="1"/>
    <col min="13809" max="13809" width="10.140625" style="4" customWidth="1"/>
    <col min="13810" max="13810" width="24.7109375" style="4" customWidth="1"/>
    <col min="13811" max="13811" width="16.7109375" style="4" customWidth="1"/>
    <col min="13812" max="13812" width="12.5703125" style="4" customWidth="1"/>
    <col min="13813" max="13813" width="9.85546875" style="4" customWidth="1"/>
    <col min="13814" max="13814" width="10.28515625" style="4" customWidth="1"/>
    <col min="13815" max="13829" width="15.28515625" style="4" customWidth="1"/>
    <col min="13830" max="13830" width="7.28515625" style="4" customWidth="1"/>
    <col min="13831" max="13831" width="6.28515625" style="4" customWidth="1"/>
    <col min="13832" max="13832" width="6.85546875" style="4" customWidth="1"/>
    <col min="13833" max="13833" width="10.28515625" style="4" customWidth="1"/>
    <col min="13834" max="14020" width="10.28515625" style="4"/>
    <col min="14021" max="14021" width="5.85546875" style="4" customWidth="1"/>
    <col min="14022" max="14022" width="8.85546875" style="4" customWidth="1"/>
    <col min="14023" max="14023" width="7.140625" style="4" customWidth="1"/>
    <col min="14024" max="14024" width="100.85546875" style="4" customWidth="1"/>
    <col min="14025" max="14025" width="12" style="4" customWidth="1"/>
    <col min="14026" max="14026" width="18.42578125" style="4" customWidth="1"/>
    <col min="14027" max="14027" width="24.7109375" style="4" customWidth="1"/>
    <col min="14028" max="14028" width="16.7109375" style="4" customWidth="1"/>
    <col min="14029" max="14029" width="10.140625" style="4" customWidth="1"/>
    <col min="14030" max="14030" width="24.7109375" style="4" customWidth="1"/>
    <col min="14031" max="14031" width="16.7109375" style="4" customWidth="1"/>
    <col min="14032" max="14032" width="10.140625" style="4" customWidth="1"/>
    <col min="14033" max="14033" width="24.7109375" style="4" customWidth="1"/>
    <col min="14034" max="14034" width="16.7109375" style="4" customWidth="1"/>
    <col min="14035" max="14035" width="10.140625" style="4" customWidth="1"/>
    <col min="14036" max="14036" width="24.7109375" style="4" customWidth="1"/>
    <col min="14037" max="14037" width="16.7109375" style="4" customWidth="1"/>
    <col min="14038" max="14038" width="10.140625" style="4" customWidth="1"/>
    <col min="14039" max="14039" width="24.7109375" style="4" customWidth="1"/>
    <col min="14040" max="14040" width="16.7109375" style="4" customWidth="1"/>
    <col min="14041" max="14041" width="10.140625" style="4" customWidth="1"/>
    <col min="14042" max="14042" width="24.7109375" style="4" customWidth="1"/>
    <col min="14043" max="14043" width="16.7109375" style="4" customWidth="1"/>
    <col min="14044" max="14044" width="10.140625" style="4" customWidth="1"/>
    <col min="14045" max="14045" width="24.7109375" style="4" customWidth="1"/>
    <col min="14046" max="14046" width="16.7109375" style="4" customWidth="1"/>
    <col min="14047" max="14047" width="10.140625" style="4" customWidth="1"/>
    <col min="14048" max="14048" width="24.7109375" style="4" customWidth="1"/>
    <col min="14049" max="14049" width="16.7109375" style="4" customWidth="1"/>
    <col min="14050" max="14050" width="10.140625" style="4" customWidth="1"/>
    <col min="14051" max="14051" width="24.7109375" style="4" customWidth="1"/>
    <col min="14052" max="14052" width="16.7109375" style="4" customWidth="1"/>
    <col min="14053" max="14053" width="10.140625" style="4" customWidth="1"/>
    <col min="14054" max="14054" width="24.7109375" style="4" customWidth="1"/>
    <col min="14055" max="14055" width="16.7109375" style="4" customWidth="1"/>
    <col min="14056" max="14056" width="10.140625" style="4" customWidth="1"/>
    <col min="14057" max="14057" width="24.7109375" style="4" customWidth="1"/>
    <col min="14058" max="14058" width="16.7109375" style="4" customWidth="1"/>
    <col min="14059" max="14059" width="10.140625" style="4" customWidth="1"/>
    <col min="14060" max="14060" width="24.7109375" style="4" customWidth="1"/>
    <col min="14061" max="14061" width="16.7109375" style="4" customWidth="1"/>
    <col min="14062" max="14062" width="10.140625" style="4" customWidth="1"/>
    <col min="14063" max="14063" width="24.7109375" style="4" customWidth="1"/>
    <col min="14064" max="14064" width="16.7109375" style="4" customWidth="1"/>
    <col min="14065" max="14065" width="10.140625" style="4" customWidth="1"/>
    <col min="14066" max="14066" width="24.7109375" style="4" customWidth="1"/>
    <col min="14067" max="14067" width="16.7109375" style="4" customWidth="1"/>
    <col min="14068" max="14068" width="12.5703125" style="4" customWidth="1"/>
    <col min="14069" max="14069" width="9.85546875" style="4" customWidth="1"/>
    <col min="14070" max="14070" width="10.28515625" style="4" customWidth="1"/>
    <col min="14071" max="14085" width="15.28515625" style="4" customWidth="1"/>
    <col min="14086" max="14086" width="7.28515625" style="4" customWidth="1"/>
    <col min="14087" max="14087" width="6.28515625" style="4" customWidth="1"/>
    <col min="14088" max="14088" width="6.85546875" style="4" customWidth="1"/>
    <col min="14089" max="14089" width="10.28515625" style="4" customWidth="1"/>
    <col min="14090" max="14276" width="10.28515625" style="4"/>
    <col min="14277" max="14277" width="5.85546875" style="4" customWidth="1"/>
    <col min="14278" max="14278" width="8.85546875" style="4" customWidth="1"/>
    <col min="14279" max="14279" width="7.140625" style="4" customWidth="1"/>
    <col min="14280" max="14280" width="100.85546875" style="4" customWidth="1"/>
    <col min="14281" max="14281" width="12" style="4" customWidth="1"/>
    <col min="14282" max="14282" width="18.42578125" style="4" customWidth="1"/>
    <col min="14283" max="14283" width="24.7109375" style="4" customWidth="1"/>
    <col min="14284" max="14284" width="16.7109375" style="4" customWidth="1"/>
    <col min="14285" max="14285" width="10.140625" style="4" customWidth="1"/>
    <col min="14286" max="14286" width="24.7109375" style="4" customWidth="1"/>
    <col min="14287" max="14287" width="16.7109375" style="4" customWidth="1"/>
    <col min="14288" max="14288" width="10.140625" style="4" customWidth="1"/>
    <col min="14289" max="14289" width="24.7109375" style="4" customWidth="1"/>
    <col min="14290" max="14290" width="16.7109375" style="4" customWidth="1"/>
    <col min="14291" max="14291" width="10.140625" style="4" customWidth="1"/>
    <col min="14292" max="14292" width="24.7109375" style="4" customWidth="1"/>
    <col min="14293" max="14293" width="16.7109375" style="4" customWidth="1"/>
    <col min="14294" max="14294" width="10.140625" style="4" customWidth="1"/>
    <col min="14295" max="14295" width="24.7109375" style="4" customWidth="1"/>
    <col min="14296" max="14296" width="16.7109375" style="4" customWidth="1"/>
    <col min="14297" max="14297" width="10.140625" style="4" customWidth="1"/>
    <col min="14298" max="14298" width="24.7109375" style="4" customWidth="1"/>
    <col min="14299" max="14299" width="16.7109375" style="4" customWidth="1"/>
    <col min="14300" max="14300" width="10.140625" style="4" customWidth="1"/>
    <col min="14301" max="14301" width="24.7109375" style="4" customWidth="1"/>
    <col min="14302" max="14302" width="16.7109375" style="4" customWidth="1"/>
    <col min="14303" max="14303" width="10.140625" style="4" customWidth="1"/>
    <col min="14304" max="14304" width="24.7109375" style="4" customWidth="1"/>
    <col min="14305" max="14305" width="16.7109375" style="4" customWidth="1"/>
    <col min="14306" max="14306" width="10.140625" style="4" customWidth="1"/>
    <col min="14307" max="14307" width="24.7109375" style="4" customWidth="1"/>
    <col min="14308" max="14308" width="16.7109375" style="4" customWidth="1"/>
    <col min="14309" max="14309" width="10.140625" style="4" customWidth="1"/>
    <col min="14310" max="14310" width="24.7109375" style="4" customWidth="1"/>
    <col min="14311" max="14311" width="16.7109375" style="4" customWidth="1"/>
    <col min="14312" max="14312" width="10.140625" style="4" customWidth="1"/>
    <col min="14313" max="14313" width="24.7109375" style="4" customWidth="1"/>
    <col min="14314" max="14314" width="16.7109375" style="4" customWidth="1"/>
    <col min="14315" max="14315" width="10.140625" style="4" customWidth="1"/>
    <col min="14316" max="14316" width="24.7109375" style="4" customWidth="1"/>
    <col min="14317" max="14317" width="16.7109375" style="4" customWidth="1"/>
    <col min="14318" max="14318" width="10.140625" style="4" customWidth="1"/>
    <col min="14319" max="14319" width="24.7109375" style="4" customWidth="1"/>
    <col min="14320" max="14320" width="16.7109375" style="4" customWidth="1"/>
    <col min="14321" max="14321" width="10.140625" style="4" customWidth="1"/>
    <col min="14322" max="14322" width="24.7109375" style="4" customWidth="1"/>
    <col min="14323" max="14323" width="16.7109375" style="4" customWidth="1"/>
    <col min="14324" max="14324" width="12.5703125" style="4" customWidth="1"/>
    <col min="14325" max="14325" width="9.85546875" style="4" customWidth="1"/>
    <col min="14326" max="14326" width="10.28515625" style="4" customWidth="1"/>
    <col min="14327" max="14341" width="15.28515625" style="4" customWidth="1"/>
    <col min="14342" max="14342" width="7.28515625" style="4" customWidth="1"/>
    <col min="14343" max="14343" width="6.28515625" style="4" customWidth="1"/>
    <col min="14344" max="14344" width="6.85546875" style="4" customWidth="1"/>
    <col min="14345" max="14345" width="10.28515625" style="4" customWidth="1"/>
    <col min="14346" max="14532" width="10.28515625" style="4"/>
    <col min="14533" max="14533" width="5.85546875" style="4" customWidth="1"/>
    <col min="14534" max="14534" width="8.85546875" style="4" customWidth="1"/>
    <col min="14535" max="14535" width="7.140625" style="4" customWidth="1"/>
    <col min="14536" max="14536" width="100.85546875" style="4" customWidth="1"/>
    <col min="14537" max="14537" width="12" style="4" customWidth="1"/>
    <col min="14538" max="14538" width="18.42578125" style="4" customWidth="1"/>
    <col min="14539" max="14539" width="24.7109375" style="4" customWidth="1"/>
    <col min="14540" max="14540" width="16.7109375" style="4" customWidth="1"/>
    <col min="14541" max="14541" width="10.140625" style="4" customWidth="1"/>
    <col min="14542" max="14542" width="24.7109375" style="4" customWidth="1"/>
    <col min="14543" max="14543" width="16.7109375" style="4" customWidth="1"/>
    <col min="14544" max="14544" width="10.140625" style="4" customWidth="1"/>
    <col min="14545" max="14545" width="24.7109375" style="4" customWidth="1"/>
    <col min="14546" max="14546" width="16.7109375" style="4" customWidth="1"/>
    <col min="14547" max="14547" width="10.140625" style="4" customWidth="1"/>
    <col min="14548" max="14548" width="24.7109375" style="4" customWidth="1"/>
    <col min="14549" max="14549" width="16.7109375" style="4" customWidth="1"/>
    <col min="14550" max="14550" width="10.140625" style="4" customWidth="1"/>
    <col min="14551" max="14551" width="24.7109375" style="4" customWidth="1"/>
    <col min="14552" max="14552" width="16.7109375" style="4" customWidth="1"/>
    <col min="14553" max="14553" width="10.140625" style="4" customWidth="1"/>
    <col min="14554" max="14554" width="24.7109375" style="4" customWidth="1"/>
    <col min="14555" max="14555" width="16.7109375" style="4" customWidth="1"/>
    <col min="14556" max="14556" width="10.140625" style="4" customWidth="1"/>
    <col min="14557" max="14557" width="24.7109375" style="4" customWidth="1"/>
    <col min="14558" max="14558" width="16.7109375" style="4" customWidth="1"/>
    <col min="14559" max="14559" width="10.140625" style="4" customWidth="1"/>
    <col min="14560" max="14560" width="24.7109375" style="4" customWidth="1"/>
    <col min="14561" max="14561" width="16.7109375" style="4" customWidth="1"/>
    <col min="14562" max="14562" width="10.140625" style="4" customWidth="1"/>
    <col min="14563" max="14563" width="24.7109375" style="4" customWidth="1"/>
    <col min="14564" max="14564" width="16.7109375" style="4" customWidth="1"/>
    <col min="14565" max="14565" width="10.140625" style="4" customWidth="1"/>
    <col min="14566" max="14566" width="24.7109375" style="4" customWidth="1"/>
    <col min="14567" max="14567" width="16.7109375" style="4" customWidth="1"/>
    <col min="14568" max="14568" width="10.140625" style="4" customWidth="1"/>
    <col min="14569" max="14569" width="24.7109375" style="4" customWidth="1"/>
    <col min="14570" max="14570" width="16.7109375" style="4" customWidth="1"/>
    <col min="14571" max="14571" width="10.140625" style="4" customWidth="1"/>
    <col min="14572" max="14572" width="24.7109375" style="4" customWidth="1"/>
    <col min="14573" max="14573" width="16.7109375" style="4" customWidth="1"/>
    <col min="14574" max="14574" width="10.140625" style="4" customWidth="1"/>
    <col min="14575" max="14575" width="24.7109375" style="4" customWidth="1"/>
    <col min="14576" max="14576" width="16.7109375" style="4" customWidth="1"/>
    <col min="14577" max="14577" width="10.140625" style="4" customWidth="1"/>
    <col min="14578" max="14578" width="24.7109375" style="4" customWidth="1"/>
    <col min="14579" max="14579" width="16.7109375" style="4" customWidth="1"/>
    <col min="14580" max="14580" width="12.5703125" style="4" customWidth="1"/>
    <col min="14581" max="14581" width="9.85546875" style="4" customWidth="1"/>
    <col min="14582" max="14582" width="10.28515625" style="4" customWidth="1"/>
    <col min="14583" max="14597" width="15.28515625" style="4" customWidth="1"/>
    <col min="14598" max="14598" width="7.28515625" style="4" customWidth="1"/>
    <col min="14599" max="14599" width="6.28515625" style="4" customWidth="1"/>
    <col min="14600" max="14600" width="6.85546875" style="4" customWidth="1"/>
    <col min="14601" max="14601" width="10.28515625" style="4" customWidth="1"/>
    <col min="14602" max="14788" width="10.28515625" style="4"/>
    <col min="14789" max="14789" width="5.85546875" style="4" customWidth="1"/>
    <col min="14790" max="14790" width="8.85546875" style="4" customWidth="1"/>
    <col min="14791" max="14791" width="7.140625" style="4" customWidth="1"/>
    <col min="14792" max="14792" width="100.85546875" style="4" customWidth="1"/>
    <col min="14793" max="14793" width="12" style="4" customWidth="1"/>
    <col min="14794" max="14794" width="18.42578125" style="4" customWidth="1"/>
    <col min="14795" max="14795" width="24.7109375" style="4" customWidth="1"/>
    <col min="14796" max="14796" width="16.7109375" style="4" customWidth="1"/>
    <col min="14797" max="14797" width="10.140625" style="4" customWidth="1"/>
    <col min="14798" max="14798" width="24.7109375" style="4" customWidth="1"/>
    <col min="14799" max="14799" width="16.7109375" style="4" customWidth="1"/>
    <col min="14800" max="14800" width="10.140625" style="4" customWidth="1"/>
    <col min="14801" max="14801" width="24.7109375" style="4" customWidth="1"/>
    <col min="14802" max="14802" width="16.7109375" style="4" customWidth="1"/>
    <col min="14803" max="14803" width="10.140625" style="4" customWidth="1"/>
    <col min="14804" max="14804" width="24.7109375" style="4" customWidth="1"/>
    <col min="14805" max="14805" width="16.7109375" style="4" customWidth="1"/>
    <col min="14806" max="14806" width="10.140625" style="4" customWidth="1"/>
    <col min="14807" max="14807" width="24.7109375" style="4" customWidth="1"/>
    <col min="14808" max="14808" width="16.7109375" style="4" customWidth="1"/>
    <col min="14809" max="14809" width="10.140625" style="4" customWidth="1"/>
    <col min="14810" max="14810" width="24.7109375" style="4" customWidth="1"/>
    <col min="14811" max="14811" width="16.7109375" style="4" customWidth="1"/>
    <col min="14812" max="14812" width="10.140625" style="4" customWidth="1"/>
    <col min="14813" max="14813" width="24.7109375" style="4" customWidth="1"/>
    <col min="14814" max="14814" width="16.7109375" style="4" customWidth="1"/>
    <col min="14815" max="14815" width="10.140625" style="4" customWidth="1"/>
    <col min="14816" max="14816" width="24.7109375" style="4" customWidth="1"/>
    <col min="14817" max="14817" width="16.7109375" style="4" customWidth="1"/>
    <col min="14818" max="14818" width="10.140625" style="4" customWidth="1"/>
    <col min="14819" max="14819" width="24.7109375" style="4" customWidth="1"/>
    <col min="14820" max="14820" width="16.7109375" style="4" customWidth="1"/>
    <col min="14821" max="14821" width="10.140625" style="4" customWidth="1"/>
    <col min="14822" max="14822" width="24.7109375" style="4" customWidth="1"/>
    <col min="14823" max="14823" width="16.7109375" style="4" customWidth="1"/>
    <col min="14824" max="14824" width="10.140625" style="4" customWidth="1"/>
    <col min="14825" max="14825" width="24.7109375" style="4" customWidth="1"/>
    <col min="14826" max="14826" width="16.7109375" style="4" customWidth="1"/>
    <col min="14827" max="14827" width="10.140625" style="4" customWidth="1"/>
    <col min="14828" max="14828" width="24.7109375" style="4" customWidth="1"/>
    <col min="14829" max="14829" width="16.7109375" style="4" customWidth="1"/>
    <col min="14830" max="14830" width="10.140625" style="4" customWidth="1"/>
    <col min="14831" max="14831" width="24.7109375" style="4" customWidth="1"/>
    <col min="14832" max="14832" width="16.7109375" style="4" customWidth="1"/>
    <col min="14833" max="14833" width="10.140625" style="4" customWidth="1"/>
    <col min="14834" max="14834" width="24.7109375" style="4" customWidth="1"/>
    <col min="14835" max="14835" width="16.7109375" style="4" customWidth="1"/>
    <col min="14836" max="14836" width="12.5703125" style="4" customWidth="1"/>
    <col min="14837" max="14837" width="9.85546875" style="4" customWidth="1"/>
    <col min="14838" max="14838" width="10.28515625" style="4" customWidth="1"/>
    <col min="14839" max="14853" width="15.28515625" style="4" customWidth="1"/>
    <col min="14854" max="14854" width="7.28515625" style="4" customWidth="1"/>
    <col min="14855" max="14855" width="6.28515625" style="4" customWidth="1"/>
    <col min="14856" max="14856" width="6.85546875" style="4" customWidth="1"/>
    <col min="14857" max="14857" width="10.28515625" style="4" customWidth="1"/>
    <col min="14858" max="15044" width="10.28515625" style="4"/>
    <col min="15045" max="15045" width="5.85546875" style="4" customWidth="1"/>
    <col min="15046" max="15046" width="8.85546875" style="4" customWidth="1"/>
    <col min="15047" max="15047" width="7.140625" style="4" customWidth="1"/>
    <col min="15048" max="15048" width="100.85546875" style="4" customWidth="1"/>
    <col min="15049" max="15049" width="12" style="4" customWidth="1"/>
    <col min="15050" max="15050" width="18.42578125" style="4" customWidth="1"/>
    <col min="15051" max="15051" width="24.7109375" style="4" customWidth="1"/>
    <col min="15052" max="15052" width="16.7109375" style="4" customWidth="1"/>
    <col min="15053" max="15053" width="10.140625" style="4" customWidth="1"/>
    <col min="15054" max="15054" width="24.7109375" style="4" customWidth="1"/>
    <col min="15055" max="15055" width="16.7109375" style="4" customWidth="1"/>
    <col min="15056" max="15056" width="10.140625" style="4" customWidth="1"/>
    <col min="15057" max="15057" width="24.7109375" style="4" customWidth="1"/>
    <col min="15058" max="15058" width="16.7109375" style="4" customWidth="1"/>
    <col min="15059" max="15059" width="10.140625" style="4" customWidth="1"/>
    <col min="15060" max="15060" width="24.7109375" style="4" customWidth="1"/>
    <col min="15061" max="15061" width="16.7109375" style="4" customWidth="1"/>
    <col min="15062" max="15062" width="10.140625" style="4" customWidth="1"/>
    <col min="15063" max="15063" width="24.7109375" style="4" customWidth="1"/>
    <col min="15064" max="15064" width="16.7109375" style="4" customWidth="1"/>
    <col min="15065" max="15065" width="10.140625" style="4" customWidth="1"/>
    <col min="15066" max="15066" width="24.7109375" style="4" customWidth="1"/>
    <col min="15067" max="15067" width="16.7109375" style="4" customWidth="1"/>
    <col min="15068" max="15068" width="10.140625" style="4" customWidth="1"/>
    <col min="15069" max="15069" width="24.7109375" style="4" customWidth="1"/>
    <col min="15070" max="15070" width="16.7109375" style="4" customWidth="1"/>
    <col min="15071" max="15071" width="10.140625" style="4" customWidth="1"/>
    <col min="15072" max="15072" width="24.7109375" style="4" customWidth="1"/>
    <col min="15073" max="15073" width="16.7109375" style="4" customWidth="1"/>
    <col min="15074" max="15074" width="10.140625" style="4" customWidth="1"/>
    <col min="15075" max="15075" width="24.7109375" style="4" customWidth="1"/>
    <col min="15076" max="15076" width="16.7109375" style="4" customWidth="1"/>
    <col min="15077" max="15077" width="10.140625" style="4" customWidth="1"/>
    <col min="15078" max="15078" width="24.7109375" style="4" customWidth="1"/>
    <col min="15079" max="15079" width="16.7109375" style="4" customWidth="1"/>
    <col min="15080" max="15080" width="10.140625" style="4" customWidth="1"/>
    <col min="15081" max="15081" width="24.7109375" style="4" customWidth="1"/>
    <col min="15082" max="15082" width="16.7109375" style="4" customWidth="1"/>
    <col min="15083" max="15083" width="10.140625" style="4" customWidth="1"/>
    <col min="15084" max="15084" width="24.7109375" style="4" customWidth="1"/>
    <col min="15085" max="15085" width="16.7109375" style="4" customWidth="1"/>
    <col min="15086" max="15086" width="10.140625" style="4" customWidth="1"/>
    <col min="15087" max="15087" width="24.7109375" style="4" customWidth="1"/>
    <col min="15088" max="15088" width="16.7109375" style="4" customWidth="1"/>
    <col min="15089" max="15089" width="10.140625" style="4" customWidth="1"/>
    <col min="15090" max="15090" width="24.7109375" style="4" customWidth="1"/>
    <col min="15091" max="15091" width="16.7109375" style="4" customWidth="1"/>
    <col min="15092" max="15092" width="12.5703125" style="4" customWidth="1"/>
    <col min="15093" max="15093" width="9.85546875" style="4" customWidth="1"/>
    <col min="15094" max="15094" width="10.28515625" style="4" customWidth="1"/>
    <col min="15095" max="15109" width="15.28515625" style="4" customWidth="1"/>
    <col min="15110" max="15110" width="7.28515625" style="4" customWidth="1"/>
    <col min="15111" max="15111" width="6.28515625" style="4" customWidth="1"/>
    <col min="15112" max="15112" width="6.85546875" style="4" customWidth="1"/>
    <col min="15113" max="15113" width="10.28515625" style="4" customWidth="1"/>
    <col min="15114" max="15300" width="10.28515625" style="4"/>
    <col min="15301" max="15301" width="5.85546875" style="4" customWidth="1"/>
    <col min="15302" max="15302" width="8.85546875" style="4" customWidth="1"/>
    <col min="15303" max="15303" width="7.140625" style="4" customWidth="1"/>
    <col min="15304" max="15304" width="100.85546875" style="4" customWidth="1"/>
    <col min="15305" max="15305" width="12" style="4" customWidth="1"/>
    <col min="15306" max="15306" width="18.42578125" style="4" customWidth="1"/>
    <col min="15307" max="15307" width="24.7109375" style="4" customWidth="1"/>
    <col min="15308" max="15308" width="16.7109375" style="4" customWidth="1"/>
    <col min="15309" max="15309" width="10.140625" style="4" customWidth="1"/>
    <col min="15310" max="15310" width="24.7109375" style="4" customWidth="1"/>
    <col min="15311" max="15311" width="16.7109375" style="4" customWidth="1"/>
    <col min="15312" max="15312" width="10.140625" style="4" customWidth="1"/>
    <col min="15313" max="15313" width="24.7109375" style="4" customWidth="1"/>
    <col min="15314" max="15314" width="16.7109375" style="4" customWidth="1"/>
    <col min="15315" max="15315" width="10.140625" style="4" customWidth="1"/>
    <col min="15316" max="15316" width="24.7109375" style="4" customWidth="1"/>
    <col min="15317" max="15317" width="16.7109375" style="4" customWidth="1"/>
    <col min="15318" max="15318" width="10.140625" style="4" customWidth="1"/>
    <col min="15319" max="15319" width="24.7109375" style="4" customWidth="1"/>
    <col min="15320" max="15320" width="16.7109375" style="4" customWidth="1"/>
    <col min="15321" max="15321" width="10.140625" style="4" customWidth="1"/>
    <col min="15322" max="15322" width="24.7109375" style="4" customWidth="1"/>
    <col min="15323" max="15323" width="16.7109375" style="4" customWidth="1"/>
    <col min="15324" max="15324" width="10.140625" style="4" customWidth="1"/>
    <col min="15325" max="15325" width="24.7109375" style="4" customWidth="1"/>
    <col min="15326" max="15326" width="16.7109375" style="4" customWidth="1"/>
    <col min="15327" max="15327" width="10.140625" style="4" customWidth="1"/>
    <col min="15328" max="15328" width="24.7109375" style="4" customWidth="1"/>
    <col min="15329" max="15329" width="16.7109375" style="4" customWidth="1"/>
    <col min="15330" max="15330" width="10.140625" style="4" customWidth="1"/>
    <col min="15331" max="15331" width="24.7109375" style="4" customWidth="1"/>
    <col min="15332" max="15332" width="16.7109375" style="4" customWidth="1"/>
    <col min="15333" max="15333" width="10.140625" style="4" customWidth="1"/>
    <col min="15334" max="15334" width="24.7109375" style="4" customWidth="1"/>
    <col min="15335" max="15335" width="16.7109375" style="4" customWidth="1"/>
    <col min="15336" max="15336" width="10.140625" style="4" customWidth="1"/>
    <col min="15337" max="15337" width="24.7109375" style="4" customWidth="1"/>
    <col min="15338" max="15338" width="16.7109375" style="4" customWidth="1"/>
    <col min="15339" max="15339" width="10.140625" style="4" customWidth="1"/>
    <col min="15340" max="15340" width="24.7109375" style="4" customWidth="1"/>
    <col min="15341" max="15341" width="16.7109375" style="4" customWidth="1"/>
    <col min="15342" max="15342" width="10.140625" style="4" customWidth="1"/>
    <col min="15343" max="15343" width="24.7109375" style="4" customWidth="1"/>
    <col min="15344" max="15344" width="16.7109375" style="4" customWidth="1"/>
    <col min="15345" max="15345" width="10.140625" style="4" customWidth="1"/>
    <col min="15346" max="15346" width="24.7109375" style="4" customWidth="1"/>
    <col min="15347" max="15347" width="16.7109375" style="4" customWidth="1"/>
    <col min="15348" max="15348" width="12.5703125" style="4" customWidth="1"/>
    <col min="15349" max="15349" width="9.85546875" style="4" customWidth="1"/>
    <col min="15350" max="15350" width="10.28515625" style="4" customWidth="1"/>
    <col min="15351" max="15365" width="15.28515625" style="4" customWidth="1"/>
    <col min="15366" max="15366" width="7.28515625" style="4" customWidth="1"/>
    <col min="15367" max="15367" width="6.28515625" style="4" customWidth="1"/>
    <col min="15368" max="15368" width="6.85546875" style="4" customWidth="1"/>
    <col min="15369" max="15369" width="10.28515625" style="4" customWidth="1"/>
    <col min="15370" max="15556" width="10.28515625" style="4"/>
    <col min="15557" max="15557" width="5.85546875" style="4" customWidth="1"/>
    <col min="15558" max="15558" width="8.85546875" style="4" customWidth="1"/>
    <col min="15559" max="15559" width="7.140625" style="4" customWidth="1"/>
    <col min="15560" max="15560" width="100.85546875" style="4" customWidth="1"/>
    <col min="15561" max="15561" width="12" style="4" customWidth="1"/>
    <col min="15562" max="15562" width="18.42578125" style="4" customWidth="1"/>
    <col min="15563" max="15563" width="24.7109375" style="4" customWidth="1"/>
    <col min="15564" max="15564" width="16.7109375" style="4" customWidth="1"/>
    <col min="15565" max="15565" width="10.140625" style="4" customWidth="1"/>
    <col min="15566" max="15566" width="24.7109375" style="4" customWidth="1"/>
    <col min="15567" max="15567" width="16.7109375" style="4" customWidth="1"/>
    <col min="15568" max="15568" width="10.140625" style="4" customWidth="1"/>
    <col min="15569" max="15569" width="24.7109375" style="4" customWidth="1"/>
    <col min="15570" max="15570" width="16.7109375" style="4" customWidth="1"/>
    <col min="15571" max="15571" width="10.140625" style="4" customWidth="1"/>
    <col min="15572" max="15572" width="24.7109375" style="4" customWidth="1"/>
    <col min="15573" max="15573" width="16.7109375" style="4" customWidth="1"/>
    <col min="15574" max="15574" width="10.140625" style="4" customWidth="1"/>
    <col min="15575" max="15575" width="24.7109375" style="4" customWidth="1"/>
    <col min="15576" max="15576" width="16.7109375" style="4" customWidth="1"/>
    <col min="15577" max="15577" width="10.140625" style="4" customWidth="1"/>
    <col min="15578" max="15578" width="24.7109375" style="4" customWidth="1"/>
    <col min="15579" max="15579" width="16.7109375" style="4" customWidth="1"/>
    <col min="15580" max="15580" width="10.140625" style="4" customWidth="1"/>
    <col min="15581" max="15581" width="24.7109375" style="4" customWidth="1"/>
    <col min="15582" max="15582" width="16.7109375" style="4" customWidth="1"/>
    <col min="15583" max="15583" width="10.140625" style="4" customWidth="1"/>
    <col min="15584" max="15584" width="24.7109375" style="4" customWidth="1"/>
    <col min="15585" max="15585" width="16.7109375" style="4" customWidth="1"/>
    <col min="15586" max="15586" width="10.140625" style="4" customWidth="1"/>
    <col min="15587" max="15587" width="24.7109375" style="4" customWidth="1"/>
    <col min="15588" max="15588" width="16.7109375" style="4" customWidth="1"/>
    <col min="15589" max="15589" width="10.140625" style="4" customWidth="1"/>
    <col min="15590" max="15590" width="24.7109375" style="4" customWidth="1"/>
    <col min="15591" max="15591" width="16.7109375" style="4" customWidth="1"/>
    <col min="15592" max="15592" width="10.140625" style="4" customWidth="1"/>
    <col min="15593" max="15593" width="24.7109375" style="4" customWidth="1"/>
    <col min="15594" max="15594" width="16.7109375" style="4" customWidth="1"/>
    <col min="15595" max="15595" width="10.140625" style="4" customWidth="1"/>
    <col min="15596" max="15596" width="24.7109375" style="4" customWidth="1"/>
    <col min="15597" max="15597" width="16.7109375" style="4" customWidth="1"/>
    <col min="15598" max="15598" width="10.140625" style="4" customWidth="1"/>
    <col min="15599" max="15599" width="24.7109375" style="4" customWidth="1"/>
    <col min="15600" max="15600" width="16.7109375" style="4" customWidth="1"/>
    <col min="15601" max="15601" width="10.140625" style="4" customWidth="1"/>
    <col min="15602" max="15602" width="24.7109375" style="4" customWidth="1"/>
    <col min="15603" max="15603" width="16.7109375" style="4" customWidth="1"/>
    <col min="15604" max="15604" width="12.5703125" style="4" customWidth="1"/>
    <col min="15605" max="15605" width="9.85546875" style="4" customWidth="1"/>
    <col min="15606" max="15606" width="10.28515625" style="4" customWidth="1"/>
    <col min="15607" max="15621" width="15.28515625" style="4" customWidth="1"/>
    <col min="15622" max="15622" width="7.28515625" style="4" customWidth="1"/>
    <col min="15623" max="15623" width="6.28515625" style="4" customWidth="1"/>
    <col min="15624" max="15624" width="6.85546875" style="4" customWidth="1"/>
    <col min="15625" max="15625" width="10.28515625" style="4" customWidth="1"/>
    <col min="15626" max="15812" width="10.28515625" style="4"/>
    <col min="15813" max="15813" width="5.85546875" style="4" customWidth="1"/>
    <col min="15814" max="15814" width="8.85546875" style="4" customWidth="1"/>
    <col min="15815" max="15815" width="7.140625" style="4" customWidth="1"/>
    <col min="15816" max="15816" width="100.85546875" style="4" customWidth="1"/>
    <col min="15817" max="15817" width="12" style="4" customWidth="1"/>
    <col min="15818" max="15818" width="18.42578125" style="4" customWidth="1"/>
    <col min="15819" max="15819" width="24.7109375" style="4" customWidth="1"/>
    <col min="15820" max="15820" width="16.7109375" style="4" customWidth="1"/>
    <col min="15821" max="15821" width="10.140625" style="4" customWidth="1"/>
    <col min="15822" max="15822" width="24.7109375" style="4" customWidth="1"/>
    <col min="15823" max="15823" width="16.7109375" style="4" customWidth="1"/>
    <col min="15824" max="15824" width="10.140625" style="4" customWidth="1"/>
    <col min="15825" max="15825" width="24.7109375" style="4" customWidth="1"/>
    <col min="15826" max="15826" width="16.7109375" style="4" customWidth="1"/>
    <col min="15827" max="15827" width="10.140625" style="4" customWidth="1"/>
    <col min="15828" max="15828" width="24.7109375" style="4" customWidth="1"/>
    <col min="15829" max="15829" width="16.7109375" style="4" customWidth="1"/>
    <col min="15830" max="15830" width="10.140625" style="4" customWidth="1"/>
    <col min="15831" max="15831" width="24.7109375" style="4" customWidth="1"/>
    <col min="15832" max="15832" width="16.7109375" style="4" customWidth="1"/>
    <col min="15833" max="15833" width="10.140625" style="4" customWidth="1"/>
    <col min="15834" max="15834" width="24.7109375" style="4" customWidth="1"/>
    <col min="15835" max="15835" width="16.7109375" style="4" customWidth="1"/>
    <col min="15836" max="15836" width="10.140625" style="4" customWidth="1"/>
    <col min="15837" max="15837" width="24.7109375" style="4" customWidth="1"/>
    <col min="15838" max="15838" width="16.7109375" style="4" customWidth="1"/>
    <col min="15839" max="15839" width="10.140625" style="4" customWidth="1"/>
    <col min="15840" max="15840" width="24.7109375" style="4" customWidth="1"/>
    <col min="15841" max="15841" width="16.7109375" style="4" customWidth="1"/>
    <col min="15842" max="15842" width="10.140625" style="4" customWidth="1"/>
    <col min="15843" max="15843" width="24.7109375" style="4" customWidth="1"/>
    <col min="15844" max="15844" width="16.7109375" style="4" customWidth="1"/>
    <col min="15845" max="15845" width="10.140625" style="4" customWidth="1"/>
    <col min="15846" max="15846" width="24.7109375" style="4" customWidth="1"/>
    <col min="15847" max="15847" width="16.7109375" style="4" customWidth="1"/>
    <col min="15848" max="15848" width="10.140625" style="4" customWidth="1"/>
    <col min="15849" max="15849" width="24.7109375" style="4" customWidth="1"/>
    <col min="15850" max="15850" width="16.7109375" style="4" customWidth="1"/>
    <col min="15851" max="15851" width="10.140625" style="4" customWidth="1"/>
    <col min="15852" max="15852" width="24.7109375" style="4" customWidth="1"/>
    <col min="15853" max="15853" width="16.7109375" style="4" customWidth="1"/>
    <col min="15854" max="15854" width="10.140625" style="4" customWidth="1"/>
    <col min="15855" max="15855" width="24.7109375" style="4" customWidth="1"/>
    <col min="15856" max="15856" width="16.7109375" style="4" customWidth="1"/>
    <col min="15857" max="15857" width="10.140625" style="4" customWidth="1"/>
    <col min="15858" max="15858" width="24.7109375" style="4" customWidth="1"/>
    <col min="15859" max="15859" width="16.7109375" style="4" customWidth="1"/>
    <col min="15860" max="15860" width="12.5703125" style="4" customWidth="1"/>
    <col min="15861" max="15861" width="9.85546875" style="4" customWidth="1"/>
    <col min="15862" max="15862" width="10.28515625" style="4" customWidth="1"/>
    <col min="15863" max="15877" width="15.28515625" style="4" customWidth="1"/>
    <col min="15878" max="15878" width="7.28515625" style="4" customWidth="1"/>
    <col min="15879" max="15879" width="6.28515625" style="4" customWidth="1"/>
    <col min="15880" max="15880" width="6.85546875" style="4" customWidth="1"/>
    <col min="15881" max="15881" width="10.28515625" style="4" customWidth="1"/>
    <col min="15882" max="16384" width="10.28515625" style="4"/>
  </cols>
  <sheetData>
    <row r="1" spans="1:92" s="3" customFormat="1" ht="21.95" customHeight="1" x14ac:dyDescent="0.25">
      <c r="A1" s="89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183">
        <v>0</v>
      </c>
      <c r="BJ1" s="183">
        <v>0</v>
      </c>
      <c r="BK1" s="133"/>
      <c r="BL1" s="133"/>
      <c r="BM1" s="133"/>
      <c r="BN1" s="133"/>
      <c r="BO1" s="133"/>
      <c r="BP1" s="133"/>
      <c r="BQ1" s="133"/>
      <c r="BR1" s="133"/>
      <c r="BS1" s="133"/>
      <c r="BT1" s="133"/>
      <c r="BU1" s="133"/>
      <c r="BV1" s="133"/>
      <c r="BW1" s="133"/>
      <c r="BX1" s="133"/>
      <c r="BY1" s="133"/>
      <c r="BZ1" s="133"/>
      <c r="CA1" s="133"/>
      <c r="CB1" s="133"/>
      <c r="CC1" s="133"/>
      <c r="CD1" s="133"/>
      <c r="CE1" s="133"/>
      <c r="CF1" s="133"/>
      <c r="CG1" s="133"/>
      <c r="CH1" s="133"/>
      <c r="CI1" s="133"/>
      <c r="CJ1" s="133"/>
      <c r="CK1" s="133"/>
      <c r="CL1" s="133"/>
      <c r="CM1" s="133"/>
      <c r="CN1" s="133"/>
    </row>
    <row r="2" spans="1:92" s="3" customFormat="1" ht="21.95" customHeight="1" x14ac:dyDescent="0.25">
      <c r="A2" s="87"/>
      <c r="B2" s="87" t="s">
        <v>113</v>
      </c>
      <c r="C2" s="87"/>
      <c r="D2" s="87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183"/>
      <c r="BJ2" s="183"/>
      <c r="BK2" s="133"/>
      <c r="BL2" s="133"/>
      <c r="BM2" s="133"/>
      <c r="BN2" s="133"/>
      <c r="BO2" s="133"/>
      <c r="BP2" s="133"/>
      <c r="BQ2" s="133"/>
      <c r="BR2" s="133"/>
      <c r="BS2" s="133"/>
      <c r="BT2" s="133"/>
      <c r="BU2" s="133"/>
      <c r="BV2" s="133"/>
      <c r="BW2" s="133"/>
      <c r="BX2" s="133"/>
      <c r="BY2" s="133"/>
      <c r="BZ2" s="133"/>
      <c r="CA2" s="133"/>
      <c r="CB2" s="133"/>
      <c r="CC2" s="133"/>
      <c r="CD2" s="133"/>
      <c r="CE2" s="133"/>
      <c r="CF2" s="133"/>
      <c r="CG2" s="133"/>
      <c r="CH2" s="133"/>
      <c r="CI2" s="133"/>
      <c r="CJ2" s="133"/>
      <c r="CK2" s="133"/>
      <c r="CL2" s="133"/>
      <c r="CM2" s="133"/>
      <c r="CN2" s="133"/>
    </row>
    <row r="3" spans="1:92" s="3" customFormat="1" ht="21.95" customHeight="1" x14ac:dyDescent="0.25">
      <c r="A3" s="87"/>
      <c r="B3" s="87"/>
      <c r="C3" s="87"/>
      <c r="D3" s="87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183"/>
      <c r="BJ3" s="183"/>
      <c r="BK3" s="133"/>
      <c r="BL3" s="133"/>
      <c r="BM3" s="133"/>
      <c r="BN3" s="133"/>
      <c r="BO3" s="133"/>
      <c r="BP3" s="133"/>
      <c r="BQ3" s="133"/>
      <c r="BR3" s="133"/>
      <c r="BS3" s="133"/>
      <c r="BT3" s="133"/>
      <c r="BU3" s="133"/>
      <c r="BV3" s="133"/>
      <c r="BW3" s="133"/>
      <c r="BX3" s="133"/>
      <c r="BY3" s="133"/>
      <c r="BZ3" s="133"/>
      <c r="CA3" s="133"/>
      <c r="CB3" s="133"/>
      <c r="CC3" s="133"/>
      <c r="CD3" s="133"/>
      <c r="CE3" s="133"/>
      <c r="CF3" s="133"/>
      <c r="CG3" s="133"/>
      <c r="CH3" s="133"/>
      <c r="CI3" s="133"/>
      <c r="CJ3" s="133"/>
      <c r="CK3" s="133"/>
      <c r="CL3" s="133"/>
      <c r="CM3" s="133"/>
      <c r="CN3" s="133"/>
    </row>
    <row r="4" spans="1:92" s="3" customFormat="1" ht="21.95" customHeight="1" x14ac:dyDescent="0.25">
      <c r="A4" s="87"/>
      <c r="B4" s="134" t="s">
        <v>174</v>
      </c>
      <c r="C4" s="87"/>
      <c r="D4" s="87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183"/>
      <c r="BJ4" s="183"/>
      <c r="BK4" s="133"/>
      <c r="BL4" s="133"/>
      <c r="BM4" s="133"/>
      <c r="BN4" s="133"/>
      <c r="BO4" s="133"/>
      <c r="BP4" s="133"/>
      <c r="BQ4" s="133"/>
      <c r="BR4" s="133"/>
      <c r="BS4" s="133"/>
      <c r="BT4" s="133"/>
      <c r="BU4" s="133"/>
      <c r="BV4" s="133"/>
      <c r="BW4" s="133"/>
      <c r="BX4" s="133"/>
      <c r="BY4" s="133"/>
      <c r="BZ4" s="133"/>
      <c r="CA4" s="133"/>
      <c r="CB4" s="133"/>
      <c r="CC4" s="133"/>
      <c r="CD4" s="133"/>
      <c r="CE4" s="133"/>
      <c r="CF4" s="133"/>
      <c r="CG4" s="133"/>
      <c r="CH4" s="133"/>
      <c r="CI4" s="133"/>
      <c r="CJ4" s="133"/>
      <c r="CK4" s="133"/>
      <c r="CL4" s="133"/>
      <c r="CM4" s="133"/>
      <c r="CN4" s="133"/>
    </row>
    <row r="5" spans="1:92" s="3" customFormat="1" ht="21.95" customHeight="1" x14ac:dyDescent="0.25">
      <c r="A5" s="87"/>
      <c r="B5" s="280" t="s">
        <v>175</v>
      </c>
      <c r="C5" s="281" t="s">
        <v>179</v>
      </c>
      <c r="D5" s="87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183"/>
      <c r="BJ5" s="183"/>
      <c r="BK5" s="133"/>
      <c r="BL5" s="133"/>
      <c r="BM5" s="133"/>
      <c r="BN5" s="133"/>
      <c r="BO5" s="133"/>
      <c r="BP5" s="133"/>
      <c r="BQ5" s="133"/>
      <c r="BR5" s="133"/>
      <c r="BS5" s="133"/>
      <c r="BT5" s="133"/>
      <c r="BU5" s="133"/>
      <c r="BV5" s="133"/>
      <c r="BW5" s="133"/>
      <c r="BX5" s="133"/>
      <c r="BY5" s="133"/>
      <c r="BZ5" s="133"/>
      <c r="CA5" s="133"/>
      <c r="CB5" s="133"/>
      <c r="CC5" s="133"/>
      <c r="CD5" s="133"/>
      <c r="CE5" s="133"/>
      <c r="CF5" s="133"/>
      <c r="CG5" s="133"/>
      <c r="CH5" s="133"/>
      <c r="CI5" s="133"/>
      <c r="CJ5" s="133"/>
      <c r="CK5" s="133"/>
      <c r="CL5" s="133"/>
      <c r="CM5" s="133"/>
      <c r="CN5" s="133"/>
    </row>
    <row r="6" spans="1:92" s="3" customFormat="1" ht="21.95" customHeight="1" x14ac:dyDescent="0.25">
      <c r="A6" s="87"/>
      <c r="B6" s="279" t="s">
        <v>177</v>
      </c>
      <c r="C6" s="207" t="s">
        <v>176</v>
      </c>
      <c r="D6" s="87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183"/>
      <c r="BJ6" s="183"/>
      <c r="BK6" s="133"/>
      <c r="BL6" s="133"/>
      <c r="BM6" s="133"/>
      <c r="BN6" s="133"/>
      <c r="BO6" s="133"/>
      <c r="BP6" s="133"/>
      <c r="BQ6" s="133"/>
      <c r="BR6" s="133"/>
      <c r="BS6" s="133"/>
      <c r="BT6" s="133"/>
      <c r="BU6" s="133"/>
      <c r="BV6" s="133"/>
      <c r="BW6" s="133"/>
      <c r="BX6" s="133"/>
      <c r="BY6" s="133"/>
      <c r="BZ6" s="133"/>
      <c r="CA6" s="133"/>
      <c r="CB6" s="133"/>
      <c r="CC6" s="133"/>
      <c r="CD6" s="133"/>
      <c r="CE6" s="133"/>
      <c r="CF6" s="133"/>
      <c r="CG6" s="133"/>
      <c r="CH6" s="133"/>
      <c r="CI6" s="133"/>
      <c r="CJ6" s="133"/>
      <c r="CK6" s="133"/>
      <c r="CL6" s="133"/>
      <c r="CM6" s="133"/>
      <c r="CN6" s="133"/>
    </row>
    <row r="7" spans="1:92" s="3" customFormat="1" ht="21.95" customHeight="1" x14ac:dyDescent="0.25">
      <c r="A7" s="87"/>
      <c r="B7" s="279" t="s">
        <v>178</v>
      </c>
      <c r="C7" s="207" t="s">
        <v>180</v>
      </c>
      <c r="D7" s="87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  <c r="BI7" s="183"/>
      <c r="BJ7" s="183"/>
      <c r="BK7" s="133"/>
      <c r="BL7" s="133"/>
      <c r="BM7" s="133"/>
      <c r="BN7" s="133"/>
      <c r="BO7" s="133"/>
      <c r="BP7" s="133"/>
      <c r="BQ7" s="133"/>
      <c r="BR7" s="133"/>
      <c r="BS7" s="133"/>
      <c r="BT7" s="133"/>
      <c r="BU7" s="133"/>
      <c r="BV7" s="133"/>
      <c r="BW7" s="133"/>
      <c r="BX7" s="133"/>
      <c r="BY7" s="133"/>
      <c r="BZ7" s="133"/>
      <c r="CA7" s="133"/>
      <c r="CB7" s="133"/>
      <c r="CC7" s="133"/>
      <c r="CD7" s="133"/>
      <c r="CE7" s="133"/>
      <c r="CF7" s="133"/>
      <c r="CG7" s="133"/>
      <c r="CH7" s="133"/>
      <c r="CI7" s="133"/>
      <c r="CJ7" s="133"/>
      <c r="CK7" s="133"/>
      <c r="CL7" s="133"/>
      <c r="CM7" s="133"/>
      <c r="CN7" s="133"/>
    </row>
    <row r="8" spans="1:92" s="3" customFormat="1" ht="21.95" customHeight="1" x14ac:dyDescent="0.25">
      <c r="A8" s="87"/>
      <c r="B8" s="279" t="s">
        <v>182</v>
      </c>
      <c r="C8" s="207" t="s">
        <v>181</v>
      </c>
      <c r="D8" s="87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183"/>
      <c r="BJ8" s="183"/>
      <c r="BK8" s="133"/>
      <c r="BL8" s="133"/>
      <c r="BM8" s="133"/>
      <c r="BN8" s="133"/>
      <c r="BO8" s="133"/>
      <c r="BP8" s="133"/>
      <c r="BQ8" s="133"/>
      <c r="BR8" s="133"/>
      <c r="BS8" s="133"/>
      <c r="BT8" s="133"/>
      <c r="BU8" s="133"/>
      <c r="BV8" s="133"/>
      <c r="BW8" s="133"/>
      <c r="BX8" s="133"/>
      <c r="BY8" s="133"/>
      <c r="BZ8" s="133"/>
      <c r="CA8" s="133"/>
      <c r="CB8" s="133"/>
      <c r="CC8" s="133"/>
      <c r="CD8" s="133"/>
      <c r="CE8" s="133"/>
      <c r="CF8" s="133"/>
      <c r="CG8" s="133"/>
      <c r="CH8" s="133"/>
      <c r="CI8" s="133"/>
      <c r="CJ8" s="133"/>
      <c r="CK8" s="133"/>
      <c r="CL8" s="133"/>
      <c r="CM8" s="133"/>
      <c r="CN8" s="133"/>
    </row>
    <row r="9" spans="1:92" s="3" customFormat="1" ht="21.95" customHeight="1" x14ac:dyDescent="0.25">
      <c r="A9" s="87"/>
      <c r="B9" s="279"/>
      <c r="C9" s="207"/>
      <c r="D9" s="87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183"/>
      <c r="BJ9" s="183"/>
      <c r="BK9" s="133"/>
      <c r="BL9" s="133"/>
      <c r="BM9" s="133"/>
      <c r="BN9" s="133"/>
      <c r="BO9" s="133"/>
      <c r="BP9" s="133"/>
      <c r="BQ9" s="133"/>
      <c r="BR9" s="133"/>
      <c r="BS9" s="133"/>
      <c r="BT9" s="133"/>
      <c r="BU9" s="133"/>
      <c r="BV9" s="133"/>
      <c r="BW9" s="133"/>
      <c r="BX9" s="133"/>
      <c r="BY9" s="133"/>
      <c r="BZ9" s="133"/>
      <c r="CA9" s="133"/>
      <c r="CB9" s="133"/>
      <c r="CC9" s="133"/>
      <c r="CD9" s="133"/>
      <c r="CE9" s="133"/>
      <c r="CF9" s="133"/>
      <c r="CG9" s="133"/>
      <c r="CH9" s="133"/>
      <c r="CI9" s="133"/>
      <c r="CJ9" s="133"/>
      <c r="CK9" s="133"/>
      <c r="CL9" s="133"/>
      <c r="CM9" s="133"/>
      <c r="CN9" s="133"/>
    </row>
    <row r="10" spans="1:92" s="3" customFormat="1" ht="21.95" customHeight="1" x14ac:dyDescent="0.25">
      <c r="A10" s="87"/>
      <c r="B10" s="328"/>
      <c r="C10" s="201" t="s">
        <v>189</v>
      </c>
      <c r="D10" s="207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183"/>
      <c r="BJ10" s="183"/>
      <c r="BK10" s="133"/>
      <c r="BL10" s="133"/>
      <c r="BM10" s="133"/>
      <c r="BN10" s="133"/>
      <c r="BO10" s="133"/>
      <c r="BP10" s="133"/>
      <c r="BQ10" s="133"/>
      <c r="BR10" s="133"/>
      <c r="BS10" s="133"/>
      <c r="BT10" s="133"/>
      <c r="BU10" s="133"/>
      <c r="BV10" s="133"/>
      <c r="BW10" s="133"/>
      <c r="BX10" s="133"/>
      <c r="BY10" s="133"/>
      <c r="BZ10" s="133"/>
      <c r="CA10" s="133"/>
      <c r="CB10" s="133"/>
      <c r="CC10" s="133"/>
      <c r="CD10" s="133"/>
      <c r="CE10" s="133"/>
      <c r="CF10" s="133"/>
      <c r="CG10" s="133"/>
      <c r="CH10" s="133"/>
      <c r="CI10" s="133"/>
      <c r="CJ10" s="133"/>
      <c r="CK10" s="133"/>
      <c r="CL10" s="133"/>
      <c r="CM10" s="133"/>
      <c r="CN10" s="133"/>
    </row>
    <row r="11" spans="1:92" s="3" customFormat="1" ht="21.95" customHeight="1" x14ac:dyDescent="0.25">
      <c r="A11" s="87"/>
      <c r="B11" s="328"/>
      <c r="C11" s="329" t="s">
        <v>177</v>
      </c>
      <c r="D11" s="207" t="s">
        <v>180</v>
      </c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183"/>
      <c r="BJ11" s="183"/>
      <c r="BK11" s="133"/>
      <c r="BL11" s="133"/>
      <c r="BM11" s="133"/>
      <c r="BN11" s="133"/>
      <c r="BO11" s="133"/>
      <c r="BP11" s="133"/>
      <c r="BQ11" s="133"/>
      <c r="BR11" s="133"/>
      <c r="BS11" s="133"/>
      <c r="BT11" s="133"/>
      <c r="BU11" s="133"/>
      <c r="BV11" s="133"/>
      <c r="BW11" s="133"/>
      <c r="BX11" s="133"/>
      <c r="BY11" s="133"/>
      <c r="BZ11" s="133"/>
      <c r="CA11" s="133"/>
      <c r="CB11" s="133"/>
      <c r="CC11" s="133"/>
      <c r="CD11" s="133"/>
      <c r="CE11" s="133"/>
      <c r="CF11" s="133"/>
      <c r="CG11" s="133"/>
      <c r="CH11" s="133"/>
      <c r="CI11" s="133"/>
      <c r="CJ11" s="133"/>
      <c r="CK11" s="133"/>
      <c r="CL11" s="133"/>
      <c r="CM11" s="133"/>
      <c r="CN11" s="133"/>
    </row>
    <row r="12" spans="1:92" s="3" customFormat="1" ht="21.95" customHeight="1" x14ac:dyDescent="0.25">
      <c r="A12" s="87"/>
      <c r="B12" s="328"/>
      <c r="C12" s="329" t="s">
        <v>178</v>
      </c>
      <c r="D12" s="207" t="s">
        <v>176</v>
      </c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89"/>
      <c r="BG12" s="89"/>
      <c r="BH12" s="89"/>
      <c r="BI12" s="183"/>
      <c r="BJ12" s="183"/>
      <c r="BK12" s="133"/>
      <c r="BL12" s="133"/>
      <c r="BM12" s="133"/>
      <c r="BN12" s="133"/>
      <c r="BO12" s="133"/>
      <c r="BP12" s="133"/>
      <c r="BQ12" s="133"/>
      <c r="BR12" s="133"/>
      <c r="BS12" s="133"/>
      <c r="BT12" s="133"/>
      <c r="BU12" s="133"/>
      <c r="BV12" s="133"/>
      <c r="BW12" s="133"/>
      <c r="BX12" s="133"/>
      <c r="BY12" s="133"/>
      <c r="BZ12" s="133"/>
      <c r="CA12" s="133"/>
      <c r="CB12" s="133"/>
      <c r="CC12" s="133"/>
      <c r="CD12" s="133"/>
      <c r="CE12" s="133"/>
      <c r="CF12" s="133"/>
      <c r="CG12" s="133"/>
      <c r="CH12" s="133"/>
      <c r="CI12" s="133"/>
      <c r="CJ12" s="133"/>
      <c r="CK12" s="133"/>
      <c r="CL12" s="133"/>
      <c r="CM12" s="133"/>
      <c r="CN12" s="133"/>
    </row>
    <row r="13" spans="1:92" s="3" customFormat="1" ht="21.95" customHeight="1" x14ac:dyDescent="0.25">
      <c r="A13" s="87"/>
      <c r="B13" s="328"/>
      <c r="C13" s="75" t="s">
        <v>190</v>
      </c>
      <c r="D13" s="207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89"/>
      <c r="BF13" s="89"/>
      <c r="BG13" s="89"/>
      <c r="BH13" s="89"/>
      <c r="BI13" s="183"/>
      <c r="BJ13" s="183"/>
      <c r="BK13" s="133"/>
      <c r="BL13" s="133"/>
      <c r="BM13" s="133"/>
      <c r="BN13" s="133"/>
      <c r="BO13" s="133"/>
      <c r="BP13" s="133"/>
      <c r="BQ13" s="133"/>
      <c r="BR13" s="133"/>
      <c r="BS13" s="133"/>
      <c r="BT13" s="133"/>
      <c r="BU13" s="133"/>
      <c r="BV13" s="133"/>
      <c r="BW13" s="133"/>
      <c r="BX13" s="133"/>
      <c r="BY13" s="133"/>
      <c r="BZ13" s="133"/>
      <c r="CA13" s="133"/>
      <c r="CB13" s="133"/>
      <c r="CC13" s="133"/>
      <c r="CD13" s="133"/>
      <c r="CE13" s="133"/>
      <c r="CF13" s="133"/>
      <c r="CG13" s="133"/>
      <c r="CH13" s="133"/>
      <c r="CI13" s="133"/>
      <c r="CJ13" s="133"/>
      <c r="CK13" s="133"/>
      <c r="CL13" s="133"/>
      <c r="CM13" s="133"/>
      <c r="CN13" s="133"/>
    </row>
    <row r="14" spans="1:92" s="3" customFormat="1" ht="21.95" customHeight="1" x14ac:dyDescent="0.25">
      <c r="A14" s="87"/>
      <c r="B14" s="279"/>
      <c r="C14" s="207"/>
      <c r="D14" s="87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  <c r="BB14" s="89"/>
      <c r="BC14" s="89"/>
      <c r="BD14" s="89"/>
      <c r="BE14" s="89"/>
      <c r="BF14" s="89"/>
      <c r="BG14" s="89"/>
      <c r="BH14" s="89"/>
      <c r="BI14" s="183"/>
      <c r="BJ14" s="183"/>
      <c r="BK14" s="133"/>
      <c r="BL14" s="133"/>
      <c r="BM14" s="133"/>
      <c r="BN14" s="133"/>
      <c r="BO14" s="133"/>
      <c r="BP14" s="133"/>
      <c r="BQ14" s="133"/>
      <c r="BR14" s="133"/>
      <c r="BS14" s="133"/>
      <c r="BT14" s="133"/>
      <c r="BU14" s="133"/>
      <c r="BV14" s="133"/>
      <c r="BW14" s="133"/>
      <c r="BX14" s="133"/>
      <c r="BY14" s="133"/>
      <c r="BZ14" s="133"/>
      <c r="CA14" s="133"/>
      <c r="CB14" s="133"/>
      <c r="CC14" s="133"/>
      <c r="CD14" s="133"/>
      <c r="CE14" s="133"/>
      <c r="CF14" s="133"/>
      <c r="CG14" s="133"/>
      <c r="CH14" s="133"/>
      <c r="CI14" s="133"/>
      <c r="CJ14" s="133"/>
      <c r="CK14" s="133"/>
      <c r="CL14" s="133"/>
      <c r="CM14" s="133"/>
      <c r="CN14" s="133"/>
    </row>
    <row r="15" spans="1:92" s="3" customFormat="1" ht="21.95" customHeight="1" x14ac:dyDescent="0.25">
      <c r="A15" s="87"/>
      <c r="B15" s="78" t="s">
        <v>243</v>
      </c>
      <c r="C15" s="207"/>
      <c r="D15" s="87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9"/>
      <c r="BC15" s="89"/>
      <c r="BD15" s="89"/>
      <c r="BE15" s="89"/>
      <c r="BF15" s="89"/>
      <c r="BG15" s="89"/>
      <c r="BH15" s="89"/>
      <c r="BI15" s="183"/>
      <c r="BJ15" s="183"/>
      <c r="BK15" s="133"/>
      <c r="BL15" s="133"/>
      <c r="BM15" s="133"/>
      <c r="BN15" s="133"/>
      <c r="BO15" s="133"/>
      <c r="BP15" s="133"/>
      <c r="BQ15" s="133"/>
      <c r="BR15" s="133"/>
      <c r="BS15" s="133"/>
      <c r="BT15" s="133"/>
      <c r="BU15" s="133"/>
      <c r="BV15" s="133"/>
      <c r="BW15" s="133"/>
      <c r="BX15" s="133"/>
      <c r="BY15" s="133"/>
      <c r="BZ15" s="133"/>
      <c r="CA15" s="133"/>
      <c r="CB15" s="133"/>
      <c r="CC15" s="133"/>
      <c r="CD15" s="133"/>
      <c r="CE15" s="133"/>
      <c r="CF15" s="133"/>
      <c r="CG15" s="133"/>
      <c r="CH15" s="133"/>
      <c r="CI15" s="133"/>
      <c r="CJ15" s="133"/>
      <c r="CK15" s="133"/>
      <c r="CL15" s="133"/>
      <c r="CM15" s="133"/>
      <c r="CN15" s="133"/>
    </row>
    <row r="16" spans="1:92" s="3" customFormat="1" ht="21.95" customHeight="1" x14ac:dyDescent="0.25">
      <c r="A16" s="315" t="s">
        <v>191</v>
      </c>
      <c r="B16" s="733"/>
      <c r="C16" s="733"/>
      <c r="D16" s="733"/>
      <c r="E16" s="733"/>
      <c r="F16" s="89"/>
      <c r="G16" s="647" t="s">
        <v>11</v>
      </c>
      <c r="H16" s="648"/>
      <c r="I16" s="648"/>
      <c r="J16" s="64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  <c r="BB16" s="89"/>
      <c r="BC16" s="89"/>
      <c r="BD16" s="89"/>
      <c r="BE16" s="89"/>
      <c r="BF16" s="89"/>
      <c r="BG16" s="89"/>
      <c r="BH16" s="89"/>
      <c r="BI16" s="183"/>
      <c r="BJ16" s="183"/>
      <c r="BK16" s="133"/>
      <c r="BL16" s="133"/>
      <c r="BM16" s="133"/>
      <c r="BN16" s="133"/>
      <c r="BO16" s="133"/>
      <c r="BP16" s="133"/>
      <c r="BQ16" s="133"/>
      <c r="BR16" s="133"/>
      <c r="BS16" s="133"/>
      <c r="BT16" s="133"/>
      <c r="BU16" s="133"/>
      <c r="BV16" s="133"/>
      <c r="BW16" s="133"/>
      <c r="BX16" s="133"/>
      <c r="BY16" s="133"/>
      <c r="BZ16" s="133"/>
      <c r="CA16" s="133"/>
      <c r="CB16" s="133"/>
      <c r="CC16" s="133"/>
      <c r="CD16" s="133"/>
      <c r="CE16" s="133"/>
      <c r="CF16" s="133"/>
      <c r="CG16" s="133"/>
      <c r="CH16" s="133"/>
      <c r="CI16" s="133"/>
      <c r="CJ16" s="133"/>
      <c r="CK16" s="133"/>
      <c r="CL16" s="133"/>
      <c r="CM16" s="133"/>
      <c r="CN16" s="133"/>
    </row>
    <row r="17" spans="1:92" s="3" customFormat="1" ht="21.95" customHeight="1" x14ac:dyDescent="0.25">
      <c r="A17" s="732"/>
      <c r="B17" s="316" t="s">
        <v>0</v>
      </c>
      <c r="C17" s="317"/>
      <c r="D17" s="317"/>
      <c r="E17" s="318" t="s">
        <v>41</v>
      </c>
      <c r="F17" s="89"/>
      <c r="G17" s="650"/>
      <c r="H17" s="651"/>
      <c r="I17" s="651"/>
      <c r="J17" s="652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183"/>
      <c r="BJ17" s="183"/>
      <c r="BK17" s="133"/>
      <c r="BL17" s="133"/>
      <c r="BM17" s="133"/>
      <c r="BN17" s="133"/>
      <c r="BO17" s="133"/>
      <c r="BP17" s="133"/>
      <c r="BQ17" s="133"/>
      <c r="BR17" s="133"/>
      <c r="BS17" s="133"/>
      <c r="BT17" s="133"/>
      <c r="BU17" s="133"/>
      <c r="BV17" s="133"/>
      <c r="BW17" s="133"/>
      <c r="BX17" s="133"/>
      <c r="BY17" s="133"/>
      <c r="BZ17" s="133"/>
      <c r="CA17" s="133"/>
      <c r="CB17" s="133"/>
      <c r="CC17" s="133"/>
      <c r="CD17" s="133"/>
      <c r="CE17" s="133"/>
      <c r="CF17" s="133"/>
      <c r="CG17" s="133"/>
      <c r="CH17" s="133"/>
      <c r="CI17" s="133"/>
      <c r="CJ17" s="133"/>
      <c r="CK17" s="133"/>
      <c r="CL17" s="133"/>
      <c r="CM17" s="133"/>
      <c r="CN17" s="133"/>
    </row>
    <row r="18" spans="1:92" s="3" customFormat="1" ht="21.95" customHeight="1" x14ac:dyDescent="0.25">
      <c r="A18" s="732"/>
      <c r="B18" s="319"/>
      <c r="C18" s="320"/>
      <c r="D18" s="320"/>
      <c r="E18" s="321" t="s">
        <v>37</v>
      </c>
      <c r="F18" s="89"/>
      <c r="G18" s="650"/>
      <c r="H18" s="651"/>
      <c r="I18" s="651"/>
      <c r="J18" s="652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89"/>
      <c r="BD18" s="89"/>
      <c r="BE18" s="89"/>
      <c r="BF18" s="89"/>
      <c r="BG18" s="89"/>
      <c r="BH18" s="89"/>
      <c r="BI18" s="183"/>
      <c r="BJ18" s="183"/>
      <c r="BK18" s="133"/>
      <c r="BL18" s="133"/>
      <c r="BM18" s="133"/>
      <c r="BN18" s="133"/>
      <c r="BO18" s="133"/>
      <c r="BP18" s="133"/>
      <c r="BQ18" s="133"/>
      <c r="BR18" s="133"/>
      <c r="BS18" s="133"/>
      <c r="BT18" s="133"/>
      <c r="BU18" s="133"/>
      <c r="BV18" s="133"/>
      <c r="BW18" s="133"/>
      <c r="BX18" s="133"/>
      <c r="BY18" s="133"/>
      <c r="BZ18" s="133"/>
      <c r="CA18" s="133"/>
      <c r="CB18" s="133"/>
      <c r="CC18" s="133"/>
      <c r="CD18" s="133"/>
      <c r="CE18" s="133"/>
      <c r="CF18" s="133"/>
      <c r="CG18" s="133"/>
      <c r="CH18" s="133"/>
      <c r="CI18" s="133"/>
      <c r="CJ18" s="133"/>
      <c r="CK18" s="133"/>
      <c r="CL18" s="133"/>
      <c r="CM18" s="133"/>
      <c r="CN18" s="133"/>
    </row>
    <row r="19" spans="1:92" s="3" customFormat="1" ht="21.95" customHeight="1" x14ac:dyDescent="0.25">
      <c r="A19" s="732"/>
      <c r="B19" s="319"/>
      <c r="C19" s="320"/>
      <c r="D19" s="322" t="s">
        <v>192</v>
      </c>
      <c r="E19" s="323">
        <v>60</v>
      </c>
      <c r="F19" s="89"/>
      <c r="G19" s="650"/>
      <c r="H19" s="651"/>
      <c r="I19" s="651"/>
      <c r="J19" s="652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89"/>
      <c r="BF19" s="89"/>
      <c r="BG19" s="89"/>
      <c r="BH19" s="89"/>
      <c r="BI19" s="183"/>
      <c r="BJ19" s="183"/>
      <c r="BK19" s="133"/>
      <c r="BL19" s="133"/>
      <c r="BM19" s="133"/>
      <c r="BN19" s="133"/>
      <c r="BO19" s="133"/>
      <c r="BP19" s="133"/>
      <c r="BQ19" s="133"/>
      <c r="BR19" s="133"/>
      <c r="BS19" s="133"/>
      <c r="BT19" s="133"/>
      <c r="BU19" s="133"/>
      <c r="BV19" s="133"/>
      <c r="BW19" s="133"/>
      <c r="BX19" s="133"/>
      <c r="BY19" s="133"/>
      <c r="BZ19" s="133"/>
      <c r="CA19" s="133"/>
      <c r="CB19" s="133"/>
      <c r="CC19" s="133"/>
      <c r="CD19" s="133"/>
      <c r="CE19" s="133"/>
      <c r="CF19" s="133"/>
      <c r="CG19" s="133"/>
      <c r="CH19" s="133"/>
      <c r="CI19" s="133"/>
      <c r="CJ19" s="133"/>
      <c r="CK19" s="133"/>
      <c r="CL19" s="133"/>
      <c r="CM19" s="133"/>
      <c r="CN19" s="133"/>
    </row>
    <row r="20" spans="1:92" s="3" customFormat="1" ht="21.95" customHeight="1" x14ac:dyDescent="0.25">
      <c r="A20" s="732"/>
      <c r="B20" s="319"/>
      <c r="C20" s="320"/>
      <c r="D20" s="322" t="s">
        <v>40</v>
      </c>
      <c r="E20" s="323">
        <v>40</v>
      </c>
      <c r="F20" s="89"/>
      <c r="G20" s="650"/>
      <c r="H20" s="651"/>
      <c r="I20" s="651"/>
      <c r="J20" s="652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  <c r="BB20" s="89"/>
      <c r="BC20" s="89"/>
      <c r="BD20" s="89"/>
      <c r="BE20" s="89"/>
      <c r="BF20" s="89"/>
      <c r="BG20" s="89"/>
      <c r="BH20" s="89"/>
      <c r="BI20" s="183"/>
      <c r="BJ20" s="183"/>
      <c r="BK20" s="133"/>
      <c r="BL20" s="133"/>
      <c r="BM20" s="133"/>
      <c r="BN20" s="133"/>
      <c r="BO20" s="133"/>
      <c r="BP20" s="133"/>
      <c r="BQ20" s="133"/>
      <c r="BR20" s="133"/>
      <c r="BS20" s="133"/>
      <c r="BT20" s="133"/>
      <c r="BU20" s="133"/>
      <c r="BV20" s="133"/>
      <c r="BW20" s="133"/>
      <c r="BX20" s="133"/>
      <c r="BY20" s="133"/>
      <c r="BZ20" s="133"/>
      <c r="CA20" s="133"/>
      <c r="CB20" s="133"/>
      <c r="CC20" s="133"/>
      <c r="CD20" s="133"/>
      <c r="CE20" s="133"/>
      <c r="CF20" s="133"/>
      <c r="CG20" s="133"/>
      <c r="CH20" s="133"/>
      <c r="CI20" s="133"/>
      <c r="CJ20" s="133"/>
      <c r="CK20" s="133"/>
      <c r="CL20" s="133"/>
      <c r="CM20" s="133"/>
      <c r="CN20" s="133"/>
    </row>
    <row r="21" spans="1:92" s="3" customFormat="1" ht="21.95" customHeight="1" x14ac:dyDescent="0.25">
      <c r="A21" s="732"/>
      <c r="B21" s="324"/>
      <c r="C21" s="325"/>
      <c r="D21" s="326" t="s">
        <v>1</v>
      </c>
      <c r="E21" s="327">
        <f>SUM(E19:E20)</f>
        <v>100</v>
      </c>
      <c r="F21" s="89"/>
      <c r="G21" s="653"/>
      <c r="H21" s="654"/>
      <c r="I21" s="654"/>
      <c r="J21" s="655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  <c r="BA21" s="89"/>
      <c r="BB21" s="89"/>
      <c r="BC21" s="89"/>
      <c r="BD21" s="89"/>
      <c r="BE21" s="89"/>
      <c r="BF21" s="89"/>
      <c r="BG21" s="89"/>
      <c r="BH21" s="89"/>
      <c r="BI21" s="183"/>
      <c r="BJ21" s="183"/>
      <c r="BK21" s="133"/>
      <c r="BL21" s="133"/>
      <c r="BM21" s="133"/>
      <c r="BN21" s="133"/>
      <c r="BO21" s="133"/>
      <c r="BP21" s="133"/>
      <c r="BQ21" s="133"/>
      <c r="BR21" s="133"/>
      <c r="BS21" s="133"/>
      <c r="BT21" s="133"/>
      <c r="BU21" s="133"/>
      <c r="BV21" s="133"/>
      <c r="BW21" s="133"/>
      <c r="BX21" s="133"/>
      <c r="BY21" s="133"/>
      <c r="BZ21" s="133"/>
      <c r="CA21" s="133"/>
      <c r="CB21" s="133"/>
      <c r="CC21" s="133"/>
      <c r="CD21" s="133"/>
      <c r="CE21" s="133"/>
      <c r="CF21" s="133"/>
      <c r="CG21" s="133"/>
      <c r="CH21" s="133"/>
      <c r="CI21" s="133"/>
      <c r="CJ21" s="133"/>
      <c r="CK21" s="133"/>
      <c r="CL21" s="133"/>
      <c r="CM21" s="133"/>
      <c r="CN21" s="133"/>
    </row>
    <row r="22" spans="1:92" s="3" customFormat="1" ht="21.95" customHeight="1" x14ac:dyDescent="0.25">
      <c r="A22" s="87"/>
      <c r="B22" s="279"/>
      <c r="C22" s="207"/>
      <c r="D22" s="87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  <c r="BA22" s="89"/>
      <c r="BB22" s="89"/>
      <c r="BC22" s="89"/>
      <c r="BD22" s="89"/>
      <c r="BE22" s="89"/>
      <c r="BF22" s="89"/>
      <c r="BG22" s="89"/>
      <c r="BH22" s="89"/>
      <c r="BI22" s="183"/>
      <c r="BJ22" s="183"/>
      <c r="BK22" s="133"/>
      <c r="BL22" s="133"/>
      <c r="BM22" s="133"/>
      <c r="BN22" s="133"/>
      <c r="BO22" s="133"/>
      <c r="BP22" s="133"/>
      <c r="BQ22" s="133"/>
      <c r="BR22" s="133"/>
      <c r="BS22" s="133"/>
      <c r="BT22" s="133"/>
      <c r="BU22" s="133"/>
      <c r="BV22" s="133"/>
      <c r="BW22" s="133"/>
      <c r="BX22" s="133"/>
      <c r="BY22" s="133"/>
      <c r="BZ22" s="133"/>
      <c r="CA22" s="133"/>
      <c r="CB22" s="133"/>
      <c r="CC22" s="133"/>
      <c r="CD22" s="133"/>
      <c r="CE22" s="133"/>
      <c r="CF22" s="133"/>
      <c r="CG22" s="133"/>
      <c r="CH22" s="133"/>
      <c r="CI22" s="133"/>
      <c r="CJ22" s="133"/>
      <c r="CK22" s="133"/>
      <c r="CL22" s="133"/>
      <c r="CM22" s="133"/>
      <c r="CN22" s="133"/>
    </row>
    <row r="23" spans="1:92" s="3" customFormat="1" ht="21.95" customHeight="1" x14ac:dyDescent="0.25">
      <c r="A23" s="87"/>
      <c r="B23" s="281" t="s">
        <v>194</v>
      </c>
      <c r="C23" s="207"/>
      <c r="D23" s="87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89"/>
      <c r="AZ23" s="89"/>
      <c r="BA23" s="89"/>
      <c r="BB23" s="89"/>
      <c r="BC23" s="89"/>
      <c r="BD23" s="89"/>
      <c r="BE23" s="89"/>
      <c r="BF23" s="89"/>
      <c r="BG23" s="89"/>
      <c r="BH23" s="89"/>
      <c r="BI23" s="183"/>
      <c r="BJ23" s="183"/>
      <c r="BK23" s="133"/>
      <c r="BL23" s="133"/>
      <c r="BM23" s="133"/>
      <c r="BN23" s="133"/>
      <c r="BO23" s="133"/>
      <c r="BP23" s="133"/>
      <c r="BQ23" s="133"/>
      <c r="BR23" s="133"/>
      <c r="BS23" s="133"/>
      <c r="BT23" s="133"/>
      <c r="BU23" s="133"/>
      <c r="BV23" s="133"/>
      <c r="BW23" s="133"/>
      <c r="BX23" s="133"/>
      <c r="BY23" s="133"/>
      <c r="BZ23" s="133"/>
      <c r="CA23" s="133"/>
      <c r="CB23" s="133"/>
      <c r="CC23" s="133"/>
      <c r="CD23" s="133"/>
      <c r="CE23" s="133"/>
      <c r="CF23" s="133"/>
      <c r="CG23" s="133"/>
      <c r="CH23" s="133"/>
      <c r="CI23" s="133"/>
      <c r="CJ23" s="133"/>
      <c r="CK23" s="133"/>
      <c r="CL23" s="133"/>
      <c r="CM23" s="133"/>
      <c r="CN23" s="133"/>
    </row>
    <row r="24" spans="1:92" s="3" customFormat="1" ht="21.95" customHeight="1" x14ac:dyDescent="0.25">
      <c r="A24" s="87"/>
      <c r="B24" s="314" t="s">
        <v>193</v>
      </c>
      <c r="C24" s="207"/>
      <c r="D24" s="87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  <c r="BA24" s="89"/>
      <c r="BB24" s="89"/>
      <c r="BC24" s="89"/>
      <c r="BD24" s="89"/>
      <c r="BE24" s="89"/>
      <c r="BF24" s="89"/>
      <c r="BG24" s="89"/>
      <c r="BH24" s="89"/>
      <c r="BI24" s="183"/>
      <c r="BJ24" s="183"/>
      <c r="BK24" s="133"/>
      <c r="BL24" s="133"/>
      <c r="BM24" s="133"/>
      <c r="BN24" s="133"/>
      <c r="BO24" s="133"/>
      <c r="BP24" s="133"/>
      <c r="BQ24" s="133"/>
      <c r="BR24" s="133"/>
      <c r="BS24" s="133"/>
      <c r="BT24" s="133"/>
      <c r="BU24" s="133"/>
      <c r="BV24" s="133"/>
      <c r="BW24" s="133"/>
      <c r="BX24" s="133"/>
      <c r="BY24" s="133"/>
      <c r="BZ24" s="133"/>
      <c r="CA24" s="133"/>
      <c r="CB24" s="133"/>
      <c r="CC24" s="133"/>
      <c r="CD24" s="133"/>
      <c r="CE24" s="133"/>
      <c r="CF24" s="133"/>
      <c r="CG24" s="133"/>
      <c r="CH24" s="133"/>
      <c r="CI24" s="133"/>
      <c r="CJ24" s="133"/>
      <c r="CK24" s="133"/>
      <c r="CL24" s="133"/>
      <c r="CM24" s="133"/>
      <c r="CN24" s="133"/>
    </row>
    <row r="25" spans="1:92" s="3" customFormat="1" ht="21.95" customHeight="1" x14ac:dyDescent="0.25">
      <c r="A25" s="87"/>
      <c r="B25" s="279"/>
      <c r="C25" s="207"/>
      <c r="D25" s="87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89"/>
      <c r="BA25" s="89"/>
      <c r="BB25" s="89"/>
      <c r="BC25" s="89"/>
      <c r="BD25" s="89"/>
      <c r="BE25" s="89"/>
      <c r="BF25" s="89"/>
      <c r="BG25" s="89"/>
      <c r="BH25" s="89"/>
      <c r="BI25" s="183"/>
      <c r="BJ25" s="183"/>
      <c r="BK25" s="133"/>
      <c r="BL25" s="133"/>
      <c r="BM25" s="133"/>
      <c r="BN25" s="133"/>
      <c r="BO25" s="133"/>
      <c r="BP25" s="133"/>
      <c r="BQ25" s="133"/>
      <c r="BR25" s="133"/>
      <c r="BS25" s="133"/>
      <c r="BT25" s="133"/>
      <c r="BU25" s="133"/>
      <c r="BV25" s="133"/>
      <c r="BW25" s="133"/>
      <c r="BX25" s="133"/>
      <c r="BY25" s="133"/>
      <c r="BZ25" s="133"/>
      <c r="CA25" s="133"/>
      <c r="CB25" s="133"/>
      <c r="CC25" s="133"/>
      <c r="CD25" s="133"/>
      <c r="CE25" s="133"/>
      <c r="CF25" s="133"/>
      <c r="CG25" s="133"/>
      <c r="CH25" s="133"/>
      <c r="CI25" s="133"/>
      <c r="CJ25" s="133"/>
      <c r="CK25" s="133"/>
      <c r="CL25" s="133"/>
      <c r="CM25" s="133"/>
      <c r="CN25" s="133"/>
    </row>
    <row r="26" spans="1:92" s="3" customFormat="1" ht="15.75" customHeight="1" x14ac:dyDescent="0.25">
      <c r="A26" s="336"/>
      <c r="B26" s="337"/>
      <c r="C26" s="338"/>
      <c r="D26" s="338"/>
      <c r="E26" s="337"/>
      <c r="F26" s="336"/>
      <c r="G26" s="336"/>
      <c r="H26" s="336"/>
      <c r="I26" s="336"/>
      <c r="J26" s="336"/>
      <c r="K26" s="336"/>
      <c r="L26" s="336"/>
      <c r="M26" s="336"/>
      <c r="N26" s="336"/>
      <c r="O26" s="336"/>
      <c r="P26" s="336"/>
      <c r="Q26" s="336"/>
      <c r="R26" s="336"/>
      <c r="S26" s="336"/>
      <c r="T26" s="336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89"/>
      <c r="BA26" s="89"/>
      <c r="BB26" s="89"/>
      <c r="BC26" s="89"/>
      <c r="BD26" s="89"/>
      <c r="BE26" s="89"/>
      <c r="BF26" s="89"/>
      <c r="BG26" s="89"/>
      <c r="BH26" s="89"/>
      <c r="BI26" s="183"/>
      <c r="BJ26" s="183"/>
      <c r="BK26" s="133"/>
      <c r="BL26" s="133"/>
      <c r="BM26" s="133"/>
      <c r="BN26" s="133"/>
      <c r="BO26" s="133"/>
      <c r="BP26" s="133"/>
      <c r="BQ26" s="133"/>
      <c r="BR26" s="133"/>
      <c r="BS26" s="133"/>
      <c r="BT26" s="133"/>
      <c r="BU26" s="133"/>
      <c r="BV26" s="133"/>
      <c r="BW26" s="133"/>
      <c r="BX26" s="133"/>
      <c r="BY26" s="133"/>
      <c r="BZ26" s="133"/>
      <c r="CA26" s="133"/>
      <c r="CB26" s="133"/>
      <c r="CC26" s="133"/>
      <c r="CD26" s="133"/>
      <c r="CE26" s="133"/>
      <c r="CF26" s="133"/>
      <c r="CG26" s="133"/>
      <c r="CH26" s="133"/>
      <c r="CI26" s="133"/>
      <c r="CJ26" s="133"/>
      <c r="CK26" s="133"/>
      <c r="CL26" s="133"/>
      <c r="CM26" s="133"/>
      <c r="CN26" s="133"/>
    </row>
    <row r="27" spans="1:92" s="3" customFormat="1" ht="21.95" customHeight="1" x14ac:dyDescent="0.25">
      <c r="A27" s="87"/>
      <c r="B27" s="279"/>
      <c r="C27" s="207"/>
      <c r="D27" s="87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  <c r="BA27" s="89"/>
      <c r="BB27" s="89"/>
      <c r="BC27" s="89"/>
      <c r="BD27" s="89"/>
      <c r="BE27" s="89"/>
      <c r="BF27" s="89"/>
      <c r="BG27" s="89"/>
      <c r="BH27" s="89"/>
      <c r="BI27" s="183"/>
      <c r="BJ27" s="183"/>
      <c r="BK27" s="133"/>
      <c r="BL27" s="133"/>
      <c r="BM27" s="133"/>
      <c r="BN27" s="133"/>
      <c r="BO27" s="133"/>
      <c r="BP27" s="133"/>
      <c r="BQ27" s="133"/>
      <c r="BR27" s="133"/>
      <c r="BS27" s="133"/>
      <c r="BT27" s="133"/>
      <c r="BU27" s="133"/>
      <c r="BV27" s="133"/>
      <c r="BW27" s="133"/>
      <c r="BX27" s="133"/>
      <c r="BY27" s="133"/>
      <c r="BZ27" s="133"/>
      <c r="CA27" s="133"/>
      <c r="CB27" s="133"/>
      <c r="CC27" s="133"/>
      <c r="CD27" s="133"/>
      <c r="CE27" s="133"/>
      <c r="CF27" s="133"/>
      <c r="CG27" s="133"/>
      <c r="CH27" s="133"/>
      <c r="CI27" s="133"/>
      <c r="CJ27" s="133"/>
      <c r="CK27" s="133"/>
      <c r="CL27" s="133"/>
      <c r="CM27" s="133"/>
      <c r="CN27" s="133"/>
    </row>
    <row r="28" spans="1:92" s="3" customFormat="1" ht="21.95" customHeight="1" x14ac:dyDescent="0.25">
      <c r="A28" s="87"/>
      <c r="B28" s="281" t="s">
        <v>195</v>
      </c>
      <c r="C28" s="207"/>
      <c r="D28" s="87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89"/>
      <c r="BB28" s="89"/>
      <c r="BC28" s="89"/>
      <c r="BD28" s="89"/>
      <c r="BE28" s="89"/>
      <c r="BF28" s="89"/>
      <c r="BG28" s="89"/>
      <c r="BH28" s="89"/>
      <c r="BI28" s="183"/>
      <c r="BJ28" s="183"/>
      <c r="BK28" s="133"/>
      <c r="BL28" s="133"/>
      <c r="BM28" s="133"/>
      <c r="BN28" s="133"/>
      <c r="BO28" s="133"/>
      <c r="BP28" s="133"/>
      <c r="BQ28" s="133"/>
      <c r="BR28" s="133"/>
      <c r="BS28" s="133"/>
      <c r="BT28" s="133"/>
      <c r="BU28" s="133"/>
      <c r="BV28" s="133"/>
      <c r="BW28" s="133"/>
      <c r="BX28" s="133"/>
      <c r="BY28" s="133"/>
      <c r="BZ28" s="133"/>
      <c r="CA28" s="133"/>
      <c r="CB28" s="133"/>
      <c r="CC28" s="133"/>
      <c r="CD28" s="133"/>
      <c r="CE28" s="133"/>
      <c r="CF28" s="133"/>
      <c r="CG28" s="133"/>
      <c r="CH28" s="133"/>
      <c r="CI28" s="133"/>
      <c r="CJ28" s="133"/>
      <c r="CK28" s="133"/>
      <c r="CL28" s="133"/>
      <c r="CM28" s="133"/>
      <c r="CN28" s="133"/>
    </row>
    <row r="29" spans="1:92" s="3" customFormat="1" ht="21.95" customHeight="1" x14ac:dyDescent="0.25">
      <c r="A29" s="87"/>
      <c r="B29" s="207" t="s">
        <v>196</v>
      </c>
      <c r="C29" s="207"/>
      <c r="D29" s="87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89"/>
      <c r="AQ29" s="89"/>
      <c r="AR29" s="89"/>
      <c r="AS29" s="89"/>
      <c r="AT29" s="89"/>
      <c r="AU29" s="89"/>
      <c r="AV29" s="89"/>
      <c r="AW29" s="89"/>
      <c r="AX29" s="89"/>
      <c r="AY29" s="89"/>
      <c r="AZ29" s="89"/>
      <c r="BA29" s="89"/>
      <c r="BB29" s="89"/>
      <c r="BC29" s="89"/>
      <c r="BD29" s="89"/>
      <c r="BE29" s="89"/>
      <c r="BF29" s="89"/>
      <c r="BG29" s="89"/>
      <c r="BH29" s="89"/>
      <c r="BI29" s="183"/>
      <c r="BJ29" s="183"/>
      <c r="BK29" s="133"/>
      <c r="BL29" s="133"/>
      <c r="BM29" s="133"/>
      <c r="BN29" s="133"/>
      <c r="BO29" s="133"/>
      <c r="BP29" s="133"/>
      <c r="BQ29" s="133"/>
      <c r="BR29" s="133"/>
      <c r="BS29" s="133"/>
      <c r="BT29" s="133"/>
      <c r="BU29" s="133"/>
      <c r="BV29" s="133"/>
      <c r="BW29" s="133"/>
      <c r="BX29" s="133"/>
      <c r="BY29" s="133"/>
      <c r="BZ29" s="133"/>
      <c r="CA29" s="133"/>
      <c r="CB29" s="133"/>
      <c r="CC29" s="133"/>
      <c r="CD29" s="133"/>
      <c r="CE29" s="133"/>
      <c r="CF29" s="133"/>
      <c r="CG29" s="133"/>
      <c r="CH29" s="133"/>
      <c r="CI29" s="133"/>
      <c r="CJ29" s="133"/>
      <c r="CK29" s="133"/>
      <c r="CL29" s="133"/>
      <c r="CM29" s="133"/>
      <c r="CN29" s="133"/>
    </row>
    <row r="30" spans="1:92" s="3" customFormat="1" ht="21.95" customHeight="1" x14ac:dyDescent="0.25">
      <c r="A30" s="87"/>
      <c r="B30" s="279"/>
      <c r="C30" s="207"/>
      <c r="D30" s="87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89"/>
      <c r="BA30" s="89"/>
      <c r="BB30" s="89"/>
      <c r="BC30" s="89"/>
      <c r="BD30" s="89"/>
      <c r="BE30" s="89"/>
      <c r="BF30" s="89"/>
      <c r="BG30" s="89"/>
      <c r="BH30" s="89"/>
      <c r="BI30" s="183"/>
      <c r="BJ30" s="183"/>
      <c r="BK30" s="133"/>
      <c r="BL30" s="133"/>
      <c r="BM30" s="133"/>
      <c r="BN30" s="133"/>
      <c r="BO30" s="133"/>
      <c r="BP30" s="133"/>
      <c r="BQ30" s="133"/>
      <c r="BR30" s="133"/>
      <c r="BS30" s="133"/>
      <c r="BT30" s="133"/>
      <c r="BU30" s="133"/>
      <c r="BV30" s="133"/>
      <c r="BW30" s="133"/>
      <c r="BX30" s="133"/>
      <c r="BY30" s="133"/>
      <c r="BZ30" s="133"/>
      <c r="CA30" s="133"/>
      <c r="CB30" s="133"/>
      <c r="CC30" s="133"/>
      <c r="CD30" s="133"/>
      <c r="CE30" s="133"/>
      <c r="CF30" s="133"/>
      <c r="CG30" s="133"/>
      <c r="CH30" s="133"/>
      <c r="CI30" s="133"/>
      <c r="CJ30" s="133"/>
      <c r="CK30" s="133"/>
      <c r="CL30" s="133"/>
      <c r="CM30" s="133"/>
      <c r="CN30" s="133"/>
    </row>
    <row r="31" spans="1:92" s="3" customFormat="1" ht="39.75" customHeight="1" x14ac:dyDescent="0.25">
      <c r="A31" s="87"/>
      <c r="B31" s="292" t="s">
        <v>197</v>
      </c>
      <c r="C31" s="293"/>
      <c r="D31" s="293"/>
      <c r="E31" s="293"/>
      <c r="F31" s="293"/>
      <c r="G31" s="293"/>
      <c r="H31" s="293"/>
      <c r="I31" s="289">
        <v>60</v>
      </c>
      <c r="J31" s="305" t="s">
        <v>203</v>
      </c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  <c r="BA31" s="89"/>
      <c r="BB31" s="89"/>
      <c r="BC31" s="89"/>
      <c r="BD31" s="89"/>
      <c r="BE31" s="89"/>
      <c r="BF31" s="89"/>
      <c r="BG31" s="89"/>
      <c r="BH31" s="89"/>
      <c r="BI31" s="183"/>
      <c r="BJ31" s="183"/>
      <c r="BK31" s="133"/>
      <c r="BL31" s="133"/>
      <c r="BM31" s="133"/>
      <c r="BN31" s="133"/>
      <c r="BO31" s="133"/>
      <c r="BP31" s="133"/>
      <c r="BQ31" s="133"/>
      <c r="BR31" s="133"/>
      <c r="BS31" s="133"/>
      <c r="BT31" s="133"/>
      <c r="BU31" s="133"/>
      <c r="BV31" s="133"/>
      <c r="BW31" s="133"/>
      <c r="BX31" s="133"/>
      <c r="BY31" s="133"/>
      <c r="BZ31" s="133"/>
      <c r="CA31" s="133"/>
      <c r="CB31" s="133"/>
      <c r="CC31" s="133"/>
      <c r="CD31" s="133"/>
      <c r="CE31" s="133"/>
      <c r="CF31" s="133"/>
      <c r="CG31" s="133"/>
      <c r="CH31" s="133"/>
      <c r="CI31" s="133"/>
      <c r="CJ31" s="133"/>
      <c r="CK31" s="133"/>
      <c r="CL31" s="133"/>
      <c r="CM31" s="133"/>
      <c r="CN31" s="133"/>
    </row>
    <row r="32" spans="1:92" s="3" customFormat="1" ht="39.75" customHeight="1" thickBot="1" x14ac:dyDescent="0.3">
      <c r="A32" s="87"/>
      <c r="B32" s="279"/>
      <c r="C32" s="207"/>
      <c r="D32" s="87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183"/>
      <c r="BJ32" s="183"/>
      <c r="BK32" s="133"/>
      <c r="BL32" s="133"/>
      <c r="BM32" s="133"/>
      <c r="BN32" s="133"/>
      <c r="BO32" s="133"/>
      <c r="BP32" s="133"/>
      <c r="BQ32" s="133"/>
      <c r="BR32" s="133"/>
      <c r="BS32" s="133"/>
      <c r="BT32" s="133"/>
      <c r="BU32" s="133"/>
      <c r="BV32" s="133"/>
      <c r="BW32" s="133"/>
      <c r="BX32" s="133"/>
      <c r="BY32" s="133"/>
      <c r="BZ32" s="133"/>
      <c r="CA32" s="133"/>
      <c r="CB32" s="133"/>
      <c r="CC32" s="133"/>
      <c r="CD32" s="133"/>
      <c r="CE32" s="133"/>
      <c r="CF32" s="133"/>
      <c r="CG32" s="133"/>
      <c r="CH32" s="133"/>
      <c r="CI32" s="133"/>
      <c r="CJ32" s="133"/>
      <c r="CK32" s="133"/>
      <c r="CL32" s="133"/>
      <c r="CM32" s="133"/>
      <c r="CN32" s="133"/>
    </row>
    <row r="33" spans="1:92" s="3" customFormat="1" ht="39.75" customHeight="1" thickBot="1" x14ac:dyDescent="0.3">
      <c r="A33" s="87"/>
      <c r="B33" s="294" t="s">
        <v>199</v>
      </c>
      <c r="C33" s="295"/>
      <c r="D33" s="295"/>
      <c r="E33" s="295"/>
      <c r="F33" s="295"/>
      <c r="G33" s="295"/>
      <c r="H33" s="295"/>
      <c r="I33" s="214">
        <v>6</v>
      </c>
      <c r="J33" s="305" t="s">
        <v>198</v>
      </c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9"/>
      <c r="AT33" s="89"/>
      <c r="AU33" s="89"/>
      <c r="AV33" s="89"/>
      <c r="AW33" s="89"/>
      <c r="AX33" s="89"/>
      <c r="AY33" s="89"/>
      <c r="AZ33" s="89"/>
      <c r="BA33" s="89"/>
      <c r="BB33" s="89"/>
      <c r="BC33" s="89"/>
      <c r="BD33" s="89"/>
      <c r="BE33" s="89"/>
      <c r="BF33" s="89"/>
      <c r="BG33" s="89"/>
      <c r="BH33" s="89"/>
      <c r="BI33" s="183"/>
      <c r="BJ33" s="183"/>
      <c r="BK33" s="133"/>
      <c r="BL33" s="133"/>
      <c r="BM33" s="133"/>
      <c r="BN33" s="133"/>
      <c r="BO33" s="133"/>
      <c r="BP33" s="133"/>
      <c r="BQ33" s="133"/>
      <c r="BR33" s="133"/>
      <c r="BS33" s="133"/>
      <c r="BT33" s="133"/>
      <c r="BU33" s="133"/>
      <c r="BV33" s="133"/>
      <c r="BW33" s="133"/>
      <c r="BX33" s="133"/>
      <c r="BY33" s="133"/>
      <c r="BZ33" s="133"/>
      <c r="CA33" s="133"/>
      <c r="CB33" s="133"/>
      <c r="CC33" s="133"/>
      <c r="CD33" s="133"/>
      <c r="CE33" s="133"/>
      <c r="CF33" s="133"/>
      <c r="CG33" s="133"/>
      <c r="CH33" s="133"/>
      <c r="CI33" s="133"/>
      <c r="CJ33" s="133"/>
      <c r="CK33" s="133"/>
      <c r="CL33" s="133"/>
      <c r="CM33" s="133"/>
      <c r="CN33" s="133"/>
    </row>
    <row r="34" spans="1:92" s="3" customFormat="1" ht="39.75" customHeight="1" x14ac:dyDescent="0.25">
      <c r="A34" s="87"/>
      <c r="B34" s="279" t="s">
        <v>200</v>
      </c>
      <c r="C34" s="207"/>
      <c r="D34" s="87"/>
      <c r="E34" s="89"/>
      <c r="F34" s="89"/>
      <c r="G34" s="89"/>
      <c r="H34" s="89"/>
      <c r="I34" s="201" t="s">
        <v>201</v>
      </c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89"/>
      <c r="AT34" s="89"/>
      <c r="AU34" s="89"/>
      <c r="AV34" s="89"/>
      <c r="AW34" s="89"/>
      <c r="AX34" s="89"/>
      <c r="AY34" s="89"/>
      <c r="AZ34" s="89"/>
      <c r="BA34" s="89"/>
      <c r="BB34" s="89"/>
      <c r="BC34" s="89"/>
      <c r="BD34" s="89"/>
      <c r="BE34" s="89"/>
      <c r="BF34" s="89"/>
      <c r="BG34" s="89"/>
      <c r="BH34" s="89"/>
      <c r="BI34" s="183"/>
      <c r="BJ34" s="183"/>
      <c r="BK34" s="133"/>
      <c r="BL34" s="133"/>
      <c r="BM34" s="133"/>
      <c r="BN34" s="133"/>
      <c r="BO34" s="133"/>
      <c r="BP34" s="133"/>
      <c r="BQ34" s="133"/>
      <c r="BR34" s="133"/>
      <c r="BS34" s="133"/>
      <c r="BT34" s="133"/>
      <c r="BU34" s="133"/>
      <c r="BV34" s="133"/>
      <c r="BW34" s="133"/>
      <c r="BX34" s="133"/>
      <c r="BY34" s="133"/>
      <c r="BZ34" s="133"/>
      <c r="CA34" s="133"/>
      <c r="CB34" s="133"/>
      <c r="CC34" s="133"/>
      <c r="CD34" s="133"/>
      <c r="CE34" s="133"/>
      <c r="CF34" s="133"/>
      <c r="CG34" s="133"/>
      <c r="CH34" s="133"/>
      <c r="CI34" s="133"/>
      <c r="CJ34" s="133"/>
      <c r="CK34" s="133"/>
      <c r="CL34" s="133"/>
      <c r="CM34" s="133"/>
      <c r="CN34" s="133"/>
    </row>
    <row r="35" spans="1:92" s="3" customFormat="1" ht="39.75" customHeight="1" x14ac:dyDescent="0.25">
      <c r="A35" s="87"/>
      <c r="B35" s="296" t="s">
        <v>127</v>
      </c>
      <c r="C35" s="297"/>
      <c r="D35" s="297"/>
      <c r="E35" s="297"/>
      <c r="F35" s="297"/>
      <c r="G35" s="297"/>
      <c r="H35" s="297"/>
      <c r="I35" s="291">
        <v>10</v>
      </c>
      <c r="J35" s="212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89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89"/>
      <c r="BC35" s="89"/>
      <c r="BD35" s="89"/>
      <c r="BE35" s="89"/>
      <c r="BF35" s="89"/>
      <c r="BG35" s="89"/>
      <c r="BH35" s="89"/>
      <c r="BI35" s="183"/>
      <c r="BJ35" s="183"/>
      <c r="BK35" s="133"/>
      <c r="BL35" s="133"/>
      <c r="BM35" s="133"/>
      <c r="BN35" s="133"/>
      <c r="BO35" s="133"/>
      <c r="BP35" s="133"/>
      <c r="BQ35" s="133"/>
      <c r="BR35" s="133"/>
      <c r="BS35" s="133"/>
      <c r="BT35" s="133"/>
      <c r="BU35" s="133"/>
      <c r="BV35" s="133"/>
      <c r="BW35" s="133"/>
      <c r="BX35" s="133"/>
      <c r="BY35" s="133"/>
      <c r="BZ35" s="133"/>
      <c r="CA35" s="133"/>
      <c r="CB35" s="133"/>
      <c r="CC35" s="133"/>
      <c r="CD35" s="133"/>
      <c r="CE35" s="133"/>
      <c r="CF35" s="133"/>
      <c r="CG35" s="133"/>
      <c r="CH35" s="133"/>
      <c r="CI35" s="133"/>
      <c r="CJ35" s="133"/>
      <c r="CK35" s="133"/>
      <c r="CL35" s="133"/>
      <c r="CM35" s="133"/>
      <c r="CN35" s="133"/>
    </row>
    <row r="36" spans="1:92" s="3" customFormat="1" ht="39.75" customHeight="1" x14ac:dyDescent="0.25">
      <c r="A36" s="89"/>
      <c r="B36" s="201"/>
      <c r="C36" s="204"/>
      <c r="D36" s="204"/>
      <c r="E36" s="201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89"/>
      <c r="AR36" s="89"/>
      <c r="AS36" s="89"/>
      <c r="AT36" s="89"/>
      <c r="AU36" s="89"/>
      <c r="AV36" s="89"/>
      <c r="AW36" s="89"/>
      <c r="AX36" s="89"/>
      <c r="AY36" s="89"/>
      <c r="AZ36" s="89"/>
      <c r="BA36" s="89"/>
      <c r="BB36" s="89"/>
      <c r="BC36" s="89"/>
      <c r="BD36" s="89"/>
      <c r="BE36" s="89"/>
      <c r="BF36" s="89"/>
      <c r="BG36" s="89"/>
      <c r="BH36" s="89"/>
      <c r="BI36" s="183"/>
      <c r="BJ36" s="183"/>
      <c r="BK36" s="133"/>
      <c r="BL36" s="133"/>
      <c r="BM36" s="133"/>
      <c r="BN36" s="133"/>
      <c r="BO36" s="133"/>
      <c r="BP36" s="133"/>
      <c r="BQ36" s="133"/>
      <c r="BR36" s="133"/>
      <c r="BS36" s="133"/>
      <c r="BT36" s="133"/>
      <c r="BU36" s="133"/>
      <c r="BV36" s="133"/>
      <c r="BW36" s="133"/>
      <c r="BX36" s="133"/>
      <c r="BY36" s="133"/>
      <c r="BZ36" s="133"/>
      <c r="CA36" s="133"/>
      <c r="CB36" s="133"/>
      <c r="CC36" s="133"/>
      <c r="CD36" s="133"/>
      <c r="CE36" s="133"/>
      <c r="CF36" s="133"/>
      <c r="CG36" s="133"/>
      <c r="CH36" s="133"/>
      <c r="CI36" s="133"/>
      <c r="CJ36" s="133"/>
      <c r="CK36" s="133"/>
      <c r="CL36" s="133"/>
      <c r="CM36" s="133"/>
      <c r="CN36" s="133"/>
    </row>
    <row r="37" spans="1:92" s="3" customFormat="1" ht="15.75" customHeight="1" x14ac:dyDescent="0.25">
      <c r="A37" s="336"/>
      <c r="B37" s="337"/>
      <c r="C37" s="338"/>
      <c r="D37" s="338"/>
      <c r="E37" s="337"/>
      <c r="F37" s="336"/>
      <c r="G37" s="336"/>
      <c r="H37" s="336"/>
      <c r="I37" s="336"/>
      <c r="J37" s="336"/>
      <c r="K37" s="336"/>
      <c r="L37" s="336"/>
      <c r="M37" s="336"/>
      <c r="N37" s="336"/>
      <c r="O37" s="336"/>
      <c r="P37" s="336"/>
      <c r="Q37" s="336"/>
      <c r="R37" s="336"/>
      <c r="S37" s="336"/>
      <c r="T37" s="336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9"/>
      <c r="BD37" s="89"/>
      <c r="BE37" s="89"/>
      <c r="BF37" s="89"/>
      <c r="BG37" s="89"/>
      <c r="BH37" s="89"/>
      <c r="BI37" s="183"/>
      <c r="BJ37" s="183"/>
      <c r="BK37" s="133"/>
      <c r="BL37" s="133"/>
      <c r="BM37" s="133"/>
      <c r="BN37" s="133"/>
      <c r="BO37" s="133"/>
      <c r="BP37" s="133"/>
      <c r="BQ37" s="133"/>
      <c r="BR37" s="133"/>
      <c r="BS37" s="133"/>
      <c r="BT37" s="133"/>
      <c r="BU37" s="133"/>
      <c r="BV37" s="133"/>
      <c r="BW37" s="133"/>
      <c r="BX37" s="133"/>
      <c r="BY37" s="133"/>
      <c r="BZ37" s="133"/>
      <c r="CA37" s="133"/>
      <c r="CB37" s="133"/>
      <c r="CC37" s="133"/>
      <c r="CD37" s="133"/>
      <c r="CE37" s="133"/>
      <c r="CF37" s="133"/>
      <c r="CG37" s="133"/>
      <c r="CH37" s="133"/>
      <c r="CI37" s="133"/>
      <c r="CJ37" s="133"/>
      <c r="CK37" s="133"/>
      <c r="CL37" s="133"/>
      <c r="CM37" s="133"/>
      <c r="CN37" s="133"/>
    </row>
    <row r="38" spans="1:92" s="3" customFormat="1" ht="39.75" customHeight="1" x14ac:dyDescent="0.25">
      <c r="A38" s="89"/>
      <c r="B38" s="201"/>
      <c r="C38" s="204"/>
      <c r="D38" s="204"/>
      <c r="E38" s="201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89"/>
      <c r="BD38" s="89"/>
      <c r="BE38" s="89"/>
      <c r="BF38" s="89"/>
      <c r="BG38" s="89"/>
      <c r="BH38" s="89"/>
      <c r="BI38" s="183"/>
      <c r="BJ38" s="183"/>
      <c r="BK38" s="133"/>
      <c r="BL38" s="133"/>
      <c r="BM38" s="133"/>
      <c r="BN38" s="133"/>
      <c r="BO38" s="133"/>
      <c r="BP38" s="133"/>
      <c r="BQ38" s="133"/>
      <c r="BR38" s="133"/>
      <c r="BS38" s="133"/>
      <c r="BT38" s="133"/>
      <c r="BU38" s="133"/>
      <c r="BV38" s="133"/>
      <c r="BW38" s="133"/>
      <c r="BX38" s="133"/>
      <c r="BY38" s="133"/>
      <c r="BZ38" s="133"/>
      <c r="CA38" s="133"/>
      <c r="CB38" s="133"/>
      <c r="CC38" s="133"/>
      <c r="CD38" s="133"/>
      <c r="CE38" s="133"/>
      <c r="CF38" s="133"/>
      <c r="CG38" s="133"/>
      <c r="CH38" s="133"/>
      <c r="CI38" s="133"/>
      <c r="CJ38" s="133"/>
      <c r="CK38" s="133"/>
      <c r="CL38" s="133"/>
      <c r="CM38" s="133"/>
      <c r="CN38" s="133"/>
    </row>
    <row r="39" spans="1:92" s="3" customFormat="1" ht="39.75" customHeight="1" x14ac:dyDescent="0.25">
      <c r="A39" s="89"/>
      <c r="B39" s="656" t="s">
        <v>122</v>
      </c>
      <c r="C39" s="657"/>
      <c r="D39" s="657"/>
      <c r="E39" s="657"/>
      <c r="F39" s="657"/>
      <c r="G39" s="657"/>
      <c r="H39" s="657"/>
      <c r="I39" s="658"/>
      <c r="J39" s="305" t="s">
        <v>202</v>
      </c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89"/>
      <c r="AO39" s="89"/>
      <c r="AP39" s="89"/>
      <c r="AQ39" s="89"/>
      <c r="AR39" s="89"/>
      <c r="AS39" s="89"/>
      <c r="AT39" s="89"/>
      <c r="AU39" s="89"/>
      <c r="AV39" s="89"/>
      <c r="AW39" s="89"/>
      <c r="AX39" s="89"/>
      <c r="AY39" s="89"/>
      <c r="AZ39" s="89"/>
      <c r="BA39" s="89"/>
      <c r="BB39" s="89"/>
      <c r="BC39" s="89"/>
      <c r="BD39" s="89"/>
      <c r="BE39" s="89"/>
      <c r="BF39" s="89"/>
      <c r="BG39" s="89"/>
      <c r="BH39" s="89"/>
      <c r="BI39" s="183"/>
      <c r="BJ39" s="183"/>
      <c r="BK39" s="133"/>
      <c r="BL39" s="133"/>
      <c r="BM39" s="133"/>
      <c r="BN39" s="133"/>
      <c r="BO39" s="133"/>
      <c r="BP39" s="133"/>
      <c r="BQ39" s="133"/>
      <c r="BR39" s="133"/>
      <c r="BS39" s="133"/>
      <c r="BT39" s="133"/>
      <c r="BU39" s="133"/>
      <c r="BV39" s="133"/>
      <c r="BW39" s="133"/>
      <c r="BX39" s="133"/>
      <c r="BY39" s="133"/>
      <c r="BZ39" s="133"/>
      <c r="CA39" s="133"/>
      <c r="CB39" s="133"/>
      <c r="CC39" s="133"/>
      <c r="CD39" s="133"/>
      <c r="CE39" s="133"/>
      <c r="CF39" s="133"/>
      <c r="CG39" s="133"/>
      <c r="CH39" s="133"/>
      <c r="CI39" s="133"/>
      <c r="CJ39" s="133"/>
      <c r="CK39" s="133"/>
      <c r="CL39" s="133"/>
      <c r="CM39" s="133"/>
      <c r="CN39" s="133"/>
    </row>
    <row r="40" spans="1:92" s="3" customFormat="1" ht="39.75" customHeight="1" x14ac:dyDescent="0.25">
      <c r="A40" s="89"/>
      <c r="B40" s="290" t="s">
        <v>104</v>
      </c>
      <c r="C40" s="282" t="s">
        <v>105</v>
      </c>
      <c r="D40" s="283" t="s">
        <v>106</v>
      </c>
      <c r="E40" s="284" t="s">
        <v>107</v>
      </c>
      <c r="F40" s="285" t="s">
        <v>108</v>
      </c>
      <c r="G40" s="286" t="s">
        <v>109</v>
      </c>
      <c r="H40" s="287" t="s">
        <v>110</v>
      </c>
      <c r="I40" s="288" t="s">
        <v>111</v>
      </c>
      <c r="J40" s="305" t="s">
        <v>204</v>
      </c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89"/>
      <c r="AK40" s="89"/>
      <c r="AL40" s="89"/>
      <c r="AM40" s="89"/>
      <c r="AN40" s="89"/>
      <c r="AO40" s="89"/>
      <c r="AP40" s="89"/>
      <c r="AQ40" s="89"/>
      <c r="AR40" s="89"/>
      <c r="AS40" s="89"/>
      <c r="AT40" s="89"/>
      <c r="AU40" s="89"/>
      <c r="AV40" s="89"/>
      <c r="AW40" s="89"/>
      <c r="AX40" s="89"/>
      <c r="AY40" s="89"/>
      <c r="AZ40" s="89"/>
      <c r="BA40" s="89"/>
      <c r="BB40" s="89"/>
      <c r="BC40" s="89"/>
      <c r="BD40" s="89"/>
      <c r="BE40" s="89"/>
      <c r="BF40" s="89"/>
      <c r="BG40" s="89"/>
      <c r="BH40" s="89"/>
      <c r="BI40" s="183"/>
      <c r="BJ40" s="183"/>
      <c r="BK40" s="133"/>
      <c r="BL40" s="133"/>
      <c r="BM40" s="133"/>
      <c r="BN40" s="133"/>
      <c r="BO40" s="133"/>
      <c r="BP40" s="133"/>
      <c r="BQ40" s="133"/>
      <c r="BR40" s="133"/>
      <c r="BS40" s="133"/>
      <c r="BT40" s="133"/>
      <c r="BU40" s="133"/>
      <c r="BV40" s="133"/>
      <c r="BW40" s="133"/>
      <c r="BX40" s="133"/>
      <c r="BY40" s="133"/>
      <c r="BZ40" s="133"/>
      <c r="CA40" s="133"/>
      <c r="CB40" s="133"/>
      <c r="CC40" s="133"/>
      <c r="CD40" s="133"/>
      <c r="CE40" s="133"/>
      <c r="CF40" s="133"/>
      <c r="CG40" s="133"/>
      <c r="CH40" s="133"/>
      <c r="CI40" s="133"/>
      <c r="CJ40" s="133"/>
      <c r="CK40" s="133"/>
      <c r="CL40" s="133"/>
      <c r="CM40" s="133"/>
      <c r="CN40" s="133"/>
    </row>
    <row r="41" spans="1:92" s="3" customFormat="1" ht="39.75" customHeight="1" x14ac:dyDescent="0.25">
      <c r="A41" s="89"/>
      <c r="B41" s="170">
        <v>3</v>
      </c>
      <c r="C41" s="170">
        <v>1</v>
      </c>
      <c r="D41" s="170">
        <v>2</v>
      </c>
      <c r="E41" s="170">
        <v>0</v>
      </c>
      <c r="F41" s="170">
        <v>0</v>
      </c>
      <c r="G41" s="170">
        <v>0</v>
      </c>
      <c r="H41" s="170">
        <v>0</v>
      </c>
      <c r="I41" s="170">
        <v>0</v>
      </c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89"/>
      <c r="BD41" s="89"/>
      <c r="BE41" s="89"/>
      <c r="BF41" s="89"/>
      <c r="BG41" s="89"/>
      <c r="BH41" s="89"/>
      <c r="BI41" s="183"/>
      <c r="BJ41" s="183"/>
      <c r="BK41" s="133"/>
      <c r="BL41" s="133"/>
      <c r="BM41" s="133"/>
      <c r="BN41" s="133"/>
      <c r="BO41" s="133"/>
      <c r="BP41" s="133"/>
      <c r="BQ41" s="133"/>
      <c r="BR41" s="133"/>
      <c r="BS41" s="133"/>
      <c r="BT41" s="133"/>
      <c r="BU41" s="133"/>
      <c r="BV41" s="133"/>
      <c r="BW41" s="133"/>
      <c r="BX41" s="133"/>
      <c r="BY41" s="133"/>
      <c r="BZ41" s="133"/>
      <c r="CA41" s="133"/>
      <c r="CB41" s="133"/>
      <c r="CC41" s="133"/>
      <c r="CD41" s="133"/>
      <c r="CE41" s="133"/>
      <c r="CF41" s="133"/>
      <c r="CG41" s="133"/>
      <c r="CH41" s="133"/>
      <c r="CI41" s="133"/>
      <c r="CJ41" s="133"/>
      <c r="CK41" s="133"/>
      <c r="CL41" s="133"/>
      <c r="CM41" s="133"/>
      <c r="CN41" s="133"/>
    </row>
    <row r="42" spans="1:92" s="3" customFormat="1" ht="39.75" customHeight="1" thickBot="1" x14ac:dyDescent="0.3">
      <c r="A42" s="89"/>
      <c r="B42" s="187">
        <v>16.903333333333336</v>
      </c>
      <c r="C42" s="187">
        <v>27.145000000000003</v>
      </c>
      <c r="D42" s="187">
        <v>20.236666666666668</v>
      </c>
      <c r="E42" s="187">
        <v>0</v>
      </c>
      <c r="F42" s="187">
        <v>0</v>
      </c>
      <c r="G42" s="187">
        <v>0</v>
      </c>
      <c r="H42" s="187">
        <v>0</v>
      </c>
      <c r="I42" s="188">
        <v>0</v>
      </c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  <c r="AY42" s="89"/>
      <c r="AZ42" s="89"/>
      <c r="BA42" s="89"/>
      <c r="BB42" s="89"/>
      <c r="BC42" s="89"/>
      <c r="BD42" s="89"/>
      <c r="BE42" s="89"/>
      <c r="BF42" s="89"/>
      <c r="BG42" s="89"/>
      <c r="BH42" s="89"/>
      <c r="BI42" s="183"/>
      <c r="BJ42" s="183"/>
      <c r="BK42" s="133"/>
      <c r="BL42" s="133"/>
      <c r="BM42" s="133"/>
      <c r="BN42" s="133"/>
      <c r="BO42" s="133"/>
      <c r="BP42" s="133"/>
      <c r="BQ42" s="133"/>
      <c r="BR42" s="133"/>
      <c r="BS42" s="133"/>
      <c r="BT42" s="133"/>
      <c r="BU42" s="133"/>
      <c r="BV42" s="133"/>
      <c r="BW42" s="133"/>
      <c r="BX42" s="133"/>
      <c r="BY42" s="133"/>
      <c r="BZ42" s="133"/>
      <c r="CA42" s="133"/>
      <c r="CB42" s="133"/>
      <c r="CC42" s="133"/>
      <c r="CD42" s="133"/>
      <c r="CE42" s="133"/>
      <c r="CF42" s="133"/>
      <c r="CG42" s="133"/>
      <c r="CH42" s="133"/>
      <c r="CI42" s="133"/>
      <c r="CJ42" s="133"/>
      <c r="CK42" s="133"/>
      <c r="CL42" s="133"/>
      <c r="CM42" s="133"/>
      <c r="CN42" s="133"/>
    </row>
    <row r="43" spans="1:92" s="3" customFormat="1" ht="39.75" customHeight="1" x14ac:dyDescent="0.25">
      <c r="A43" s="89"/>
      <c r="B43" s="201"/>
      <c r="C43" s="204"/>
      <c r="D43" s="204"/>
      <c r="E43" s="201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  <c r="AT43" s="89"/>
      <c r="AU43" s="89"/>
      <c r="AV43" s="89"/>
      <c r="AW43" s="89"/>
      <c r="AX43" s="89"/>
      <c r="AY43" s="89"/>
      <c r="AZ43" s="89"/>
      <c r="BA43" s="89"/>
      <c r="BB43" s="89"/>
      <c r="BC43" s="89"/>
      <c r="BD43" s="89"/>
      <c r="BE43" s="89"/>
      <c r="BF43" s="89"/>
      <c r="BG43" s="89"/>
      <c r="BH43" s="89"/>
      <c r="BI43" s="183"/>
      <c r="BJ43" s="183"/>
      <c r="BK43" s="133"/>
      <c r="BL43" s="133"/>
      <c r="BM43" s="133"/>
      <c r="BN43" s="133"/>
      <c r="BO43" s="133"/>
      <c r="BP43" s="133"/>
      <c r="BQ43" s="133"/>
      <c r="BR43" s="133"/>
      <c r="BS43" s="133"/>
      <c r="BT43" s="133"/>
      <c r="BU43" s="133"/>
      <c r="BV43" s="133"/>
      <c r="BW43" s="133"/>
      <c r="BX43" s="133"/>
      <c r="BY43" s="133"/>
      <c r="BZ43" s="133"/>
      <c r="CA43" s="133"/>
      <c r="CB43" s="133"/>
      <c r="CC43" s="133"/>
      <c r="CD43" s="133"/>
      <c r="CE43" s="133"/>
      <c r="CF43" s="133"/>
      <c r="CG43" s="133"/>
      <c r="CH43" s="133"/>
      <c r="CI43" s="133"/>
      <c r="CJ43" s="133"/>
      <c r="CK43" s="133"/>
      <c r="CL43" s="133"/>
      <c r="CM43" s="133"/>
      <c r="CN43" s="133"/>
    </row>
    <row r="44" spans="1:92" s="3" customFormat="1" ht="39.75" customHeight="1" thickBot="1" x14ac:dyDescent="0.3">
      <c r="A44" s="89"/>
      <c r="B44" s="207" t="s">
        <v>214</v>
      </c>
      <c r="C44" s="204"/>
      <c r="D44" s="204"/>
      <c r="E44" s="201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89"/>
      <c r="AO44" s="89"/>
      <c r="AP44" s="89"/>
      <c r="AQ44" s="89"/>
      <c r="AR44" s="89"/>
      <c r="AS44" s="89"/>
      <c r="AT44" s="89"/>
      <c r="AU44" s="89"/>
      <c r="AV44" s="89"/>
      <c r="AW44" s="89"/>
      <c r="AX44" s="89"/>
      <c r="AY44" s="89"/>
      <c r="AZ44" s="89"/>
      <c r="BA44" s="89"/>
      <c r="BB44" s="89"/>
      <c r="BC44" s="89"/>
      <c r="BD44" s="89"/>
      <c r="BE44" s="89"/>
      <c r="BF44" s="89"/>
      <c r="BG44" s="89"/>
      <c r="BH44" s="89"/>
      <c r="BI44" s="183"/>
      <c r="BJ44" s="183"/>
      <c r="BK44" s="133"/>
      <c r="BL44" s="133"/>
      <c r="BM44" s="133"/>
      <c r="BN44" s="133"/>
      <c r="BO44" s="133"/>
      <c r="BP44" s="133"/>
      <c r="BQ44" s="133"/>
      <c r="BR44" s="133"/>
      <c r="BS44" s="133"/>
      <c r="BT44" s="133"/>
      <c r="BU44" s="133"/>
      <c r="BV44" s="133"/>
      <c r="BW44" s="133"/>
      <c r="BX44" s="133"/>
      <c r="BY44" s="133"/>
      <c r="BZ44" s="133"/>
      <c r="CA44" s="133"/>
      <c r="CB44" s="133"/>
      <c r="CC44" s="133"/>
      <c r="CD44" s="133"/>
      <c r="CE44" s="133"/>
      <c r="CF44" s="133"/>
      <c r="CG44" s="133"/>
      <c r="CH44" s="133"/>
      <c r="CI44" s="133"/>
      <c r="CJ44" s="133"/>
      <c r="CK44" s="133"/>
      <c r="CL44" s="133"/>
      <c r="CM44" s="133"/>
      <c r="CN44" s="133"/>
    </row>
    <row r="45" spans="1:92" s="3" customFormat="1" ht="39.75" customHeight="1" x14ac:dyDescent="0.25">
      <c r="A45" s="89"/>
      <c r="B45" s="330" t="s">
        <v>88</v>
      </c>
      <c r="C45" s="204"/>
      <c r="D45" s="330" t="s">
        <v>89</v>
      </c>
      <c r="F45" s="330" t="s">
        <v>90</v>
      </c>
      <c r="G45" s="89"/>
      <c r="H45" s="330" t="s">
        <v>92</v>
      </c>
      <c r="I45" s="89"/>
      <c r="J45" s="330" t="s">
        <v>94</v>
      </c>
      <c r="K45" s="89"/>
      <c r="L45" s="330" t="s">
        <v>103</v>
      </c>
      <c r="M45" s="89"/>
      <c r="N45" s="89"/>
      <c r="O45" s="330" t="s">
        <v>98</v>
      </c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  <c r="AI45" s="89"/>
      <c r="AJ45" s="89"/>
      <c r="AK45" s="89"/>
      <c r="AL45" s="89"/>
      <c r="AM45" s="89"/>
      <c r="AN45" s="89"/>
      <c r="AO45" s="89"/>
      <c r="AP45" s="89"/>
      <c r="AQ45" s="89"/>
      <c r="AR45" s="89"/>
      <c r="AS45" s="89"/>
      <c r="AT45" s="89"/>
      <c r="AU45" s="89"/>
      <c r="AV45" s="89"/>
      <c r="AW45" s="89"/>
      <c r="AX45" s="89"/>
      <c r="AY45" s="89"/>
      <c r="AZ45" s="89"/>
      <c r="BA45" s="89"/>
      <c r="BB45" s="89"/>
      <c r="BC45" s="89"/>
      <c r="BD45" s="89"/>
      <c r="BE45" s="89"/>
      <c r="BF45" s="89"/>
      <c r="BG45" s="89"/>
      <c r="BH45" s="89"/>
      <c r="BI45" s="183"/>
      <c r="BJ45" s="183"/>
      <c r="BK45" s="133"/>
      <c r="BL45" s="133"/>
      <c r="BM45" s="133"/>
      <c r="BN45" s="133"/>
      <c r="BO45" s="133"/>
      <c r="BP45" s="133"/>
      <c r="BQ45" s="133"/>
      <c r="BR45" s="133"/>
      <c r="BS45" s="133"/>
      <c r="BT45" s="133"/>
      <c r="BU45" s="133"/>
      <c r="BV45" s="133"/>
      <c r="BW45" s="133"/>
      <c r="BX45" s="133"/>
      <c r="BY45" s="133"/>
      <c r="BZ45" s="133"/>
      <c r="CA45" s="133"/>
      <c r="CB45" s="133"/>
      <c r="CC45" s="133"/>
      <c r="CD45" s="133"/>
      <c r="CE45" s="133"/>
      <c r="CF45" s="133"/>
      <c r="CG45" s="133"/>
      <c r="CH45" s="133"/>
      <c r="CI45" s="133"/>
      <c r="CJ45" s="133"/>
      <c r="CK45" s="133"/>
      <c r="CL45" s="133"/>
      <c r="CM45" s="133"/>
      <c r="CN45" s="133"/>
    </row>
    <row r="46" spans="1:92" s="3" customFormat="1" ht="39.75" customHeight="1" x14ac:dyDescent="0.25">
      <c r="A46" s="89"/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89"/>
      <c r="AJ46" s="89"/>
      <c r="AK46" s="89"/>
      <c r="AL46" s="89"/>
      <c r="AM46" s="89"/>
      <c r="AN46" s="89"/>
      <c r="AO46" s="89"/>
      <c r="AP46" s="89"/>
      <c r="AQ46" s="89"/>
      <c r="AR46" s="89"/>
      <c r="AS46" s="89"/>
      <c r="AT46" s="89"/>
      <c r="AU46" s="89"/>
      <c r="AV46" s="89"/>
      <c r="AW46" s="89"/>
      <c r="AX46" s="89"/>
      <c r="AY46" s="89"/>
      <c r="AZ46" s="89"/>
      <c r="BA46" s="89"/>
      <c r="BB46" s="89"/>
      <c r="BC46" s="89"/>
      <c r="BD46" s="89"/>
      <c r="BE46" s="89"/>
      <c r="BF46" s="89"/>
      <c r="BG46" s="89"/>
      <c r="BH46" s="89"/>
      <c r="BI46" s="183"/>
      <c r="BJ46" s="183"/>
      <c r="BK46" s="133"/>
      <c r="BL46" s="133"/>
      <c r="BM46" s="133"/>
      <c r="BN46" s="133"/>
      <c r="BO46" s="133"/>
      <c r="BP46" s="133"/>
      <c r="BQ46" s="133"/>
      <c r="BR46" s="133"/>
      <c r="BS46" s="133"/>
      <c r="BT46" s="133"/>
      <c r="BU46" s="133"/>
      <c r="BV46" s="133"/>
      <c r="BW46" s="133"/>
      <c r="BX46" s="133"/>
      <c r="BY46" s="133"/>
      <c r="BZ46" s="133"/>
      <c r="CA46" s="133"/>
      <c r="CB46" s="133"/>
      <c r="CC46" s="133"/>
      <c r="CD46" s="133"/>
      <c r="CE46" s="133"/>
      <c r="CF46" s="133"/>
      <c r="CG46" s="133"/>
      <c r="CH46" s="133"/>
      <c r="CI46" s="133"/>
      <c r="CJ46" s="133"/>
      <c r="CK46" s="133"/>
      <c r="CL46" s="133"/>
      <c r="CM46" s="133"/>
      <c r="CN46" s="133"/>
    </row>
    <row r="47" spans="1:92" s="3" customFormat="1" ht="15.75" customHeight="1" x14ac:dyDescent="0.25">
      <c r="A47" s="336"/>
      <c r="B47" s="337"/>
      <c r="C47" s="338"/>
      <c r="D47" s="338"/>
      <c r="E47" s="337"/>
      <c r="F47" s="336"/>
      <c r="G47" s="336"/>
      <c r="H47" s="336"/>
      <c r="I47" s="336"/>
      <c r="J47" s="336"/>
      <c r="K47" s="336"/>
      <c r="L47" s="336"/>
      <c r="M47" s="336"/>
      <c r="N47" s="336"/>
      <c r="O47" s="336"/>
      <c r="P47" s="336"/>
      <c r="Q47" s="336"/>
      <c r="R47" s="336"/>
      <c r="S47" s="336"/>
      <c r="T47" s="336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AM47" s="89"/>
      <c r="AN47" s="89"/>
      <c r="AO47" s="89"/>
      <c r="AP47" s="89"/>
      <c r="AQ47" s="89"/>
      <c r="AR47" s="89"/>
      <c r="AS47" s="89"/>
      <c r="AT47" s="89"/>
      <c r="AU47" s="89"/>
      <c r="AV47" s="89"/>
      <c r="AW47" s="89"/>
      <c r="AX47" s="89"/>
      <c r="AY47" s="89"/>
      <c r="AZ47" s="89"/>
      <c r="BA47" s="89"/>
      <c r="BB47" s="89"/>
      <c r="BC47" s="89"/>
      <c r="BD47" s="89"/>
      <c r="BE47" s="89"/>
      <c r="BF47" s="89"/>
      <c r="BG47" s="89"/>
      <c r="BH47" s="89"/>
      <c r="BI47" s="183"/>
      <c r="BJ47" s="183"/>
      <c r="BK47" s="133"/>
      <c r="BL47" s="133"/>
      <c r="BM47" s="133"/>
      <c r="BN47" s="133"/>
      <c r="BO47" s="133"/>
      <c r="BP47" s="133"/>
      <c r="BQ47" s="133"/>
      <c r="BR47" s="133"/>
      <c r="BS47" s="133"/>
      <c r="BT47" s="133"/>
      <c r="BU47" s="133"/>
      <c r="BV47" s="133"/>
      <c r="BW47" s="133"/>
      <c r="BX47" s="133"/>
      <c r="BY47" s="133"/>
      <c r="BZ47" s="133"/>
      <c r="CA47" s="133"/>
      <c r="CB47" s="133"/>
      <c r="CC47" s="133"/>
      <c r="CD47" s="133"/>
      <c r="CE47" s="133"/>
      <c r="CF47" s="133"/>
      <c r="CG47" s="133"/>
      <c r="CH47" s="133"/>
      <c r="CI47" s="133"/>
      <c r="CJ47" s="133"/>
      <c r="CK47" s="133"/>
      <c r="CL47" s="133"/>
      <c r="CM47" s="133"/>
      <c r="CN47" s="133"/>
    </row>
    <row r="48" spans="1:92" s="3" customFormat="1" ht="39.75" customHeight="1" x14ac:dyDescent="0.25">
      <c r="A48" s="89"/>
      <c r="B48" s="89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  <c r="AJ48" s="89"/>
      <c r="AK48" s="89"/>
      <c r="AL48" s="89"/>
      <c r="AM48" s="89"/>
      <c r="AN48" s="89"/>
      <c r="AO48" s="89"/>
      <c r="AP48" s="89"/>
      <c r="AQ48" s="89"/>
      <c r="AR48" s="89"/>
      <c r="AS48" s="89"/>
      <c r="AT48" s="89"/>
      <c r="AU48" s="89"/>
      <c r="AV48" s="89"/>
      <c r="AW48" s="89"/>
      <c r="AX48" s="89"/>
      <c r="AY48" s="89"/>
      <c r="AZ48" s="89"/>
      <c r="BA48" s="89"/>
      <c r="BB48" s="89"/>
      <c r="BC48" s="89"/>
      <c r="BD48" s="89"/>
      <c r="BE48" s="89"/>
      <c r="BF48" s="89"/>
      <c r="BG48" s="89"/>
      <c r="BH48" s="89"/>
      <c r="BI48" s="183"/>
      <c r="BJ48" s="183"/>
      <c r="BK48" s="133"/>
      <c r="BL48" s="133"/>
      <c r="BM48" s="133"/>
      <c r="BN48" s="133"/>
      <c r="BO48" s="133"/>
      <c r="BP48" s="133"/>
      <c r="BQ48" s="133"/>
      <c r="BR48" s="133"/>
      <c r="BS48" s="133"/>
      <c r="BT48" s="133"/>
      <c r="BU48" s="133"/>
      <c r="BV48" s="133"/>
      <c r="BW48" s="133"/>
      <c r="BX48" s="133"/>
      <c r="BY48" s="133"/>
      <c r="BZ48" s="133"/>
      <c r="CA48" s="133"/>
      <c r="CB48" s="133"/>
      <c r="CC48" s="133"/>
      <c r="CD48" s="133"/>
      <c r="CE48" s="133"/>
      <c r="CF48" s="133"/>
      <c r="CG48" s="133"/>
      <c r="CH48" s="133"/>
      <c r="CI48" s="133"/>
      <c r="CJ48" s="133"/>
      <c r="CK48" s="133"/>
      <c r="CL48" s="133"/>
      <c r="CM48" s="133"/>
      <c r="CN48" s="133"/>
    </row>
    <row r="49" spans="1:92" s="3" customFormat="1" ht="39.75" customHeight="1" x14ac:dyDescent="0.25">
      <c r="A49" s="89"/>
      <c r="B49" s="2"/>
      <c r="C49" s="331" t="s">
        <v>138</v>
      </c>
      <c r="D49" s="332">
        <v>10</v>
      </c>
      <c r="E49" s="201" t="s">
        <v>205</v>
      </c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9"/>
      <c r="AI49" s="89"/>
      <c r="AJ49" s="89"/>
      <c r="AK49" s="89"/>
      <c r="AL49" s="89"/>
      <c r="AM49" s="89"/>
      <c r="AN49" s="89"/>
      <c r="AO49" s="89"/>
      <c r="AP49" s="89"/>
      <c r="AQ49" s="89"/>
      <c r="AR49" s="89"/>
      <c r="AS49" s="89"/>
      <c r="AT49" s="89"/>
      <c r="AU49" s="89"/>
      <c r="AV49" s="89"/>
      <c r="AW49" s="89"/>
      <c r="AX49" s="89"/>
      <c r="AY49" s="89"/>
      <c r="AZ49" s="89"/>
      <c r="BA49" s="89"/>
      <c r="BB49" s="89"/>
      <c r="BC49" s="89"/>
      <c r="BD49" s="89"/>
      <c r="BE49" s="89"/>
      <c r="BF49" s="89"/>
      <c r="BG49" s="89"/>
      <c r="BH49" s="89"/>
      <c r="BI49" s="183"/>
      <c r="BJ49" s="183"/>
      <c r="BK49" s="133"/>
      <c r="BL49" s="133"/>
      <c r="BM49" s="133"/>
      <c r="BN49" s="133"/>
      <c r="BO49" s="133"/>
      <c r="BP49" s="133"/>
      <c r="BQ49" s="133"/>
      <c r="BR49" s="133"/>
      <c r="BS49" s="133"/>
      <c r="BT49" s="133"/>
      <c r="BU49" s="133"/>
      <c r="BV49" s="133"/>
      <c r="BW49" s="133"/>
      <c r="BX49" s="133"/>
      <c r="BY49" s="133"/>
      <c r="BZ49" s="133"/>
      <c r="CA49" s="133"/>
      <c r="CB49" s="133"/>
      <c r="CC49" s="133"/>
      <c r="CD49" s="133"/>
      <c r="CE49" s="133"/>
      <c r="CF49" s="133"/>
      <c r="CG49" s="133"/>
      <c r="CH49" s="133"/>
      <c r="CI49" s="133"/>
      <c r="CJ49" s="133"/>
      <c r="CK49" s="133"/>
      <c r="CL49" s="133"/>
      <c r="CM49" s="133"/>
      <c r="CN49" s="133"/>
    </row>
    <row r="50" spans="1:92" s="3" customFormat="1" ht="39.75" customHeight="1" x14ac:dyDescent="0.25">
      <c r="A50" s="89"/>
      <c r="B50" s="207" t="s">
        <v>206</v>
      </c>
      <c r="C50" s="204"/>
      <c r="D50" s="204"/>
      <c r="E50" s="201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89"/>
      <c r="AI50" s="89"/>
      <c r="AJ50" s="89"/>
      <c r="AK50" s="89"/>
      <c r="AL50" s="89"/>
      <c r="AM50" s="89"/>
      <c r="AN50" s="89"/>
      <c r="AO50" s="89"/>
      <c r="AP50" s="89"/>
      <c r="AQ50" s="89"/>
      <c r="AR50" s="89"/>
      <c r="AS50" s="89"/>
      <c r="AT50" s="89"/>
      <c r="AU50" s="89"/>
      <c r="AV50" s="89"/>
      <c r="AW50" s="89"/>
      <c r="AX50" s="89"/>
      <c r="AY50" s="89"/>
      <c r="AZ50" s="89"/>
      <c r="BA50" s="89"/>
      <c r="BB50" s="89"/>
      <c r="BC50" s="89"/>
      <c r="BD50" s="89"/>
      <c r="BE50" s="89"/>
      <c r="BF50" s="89"/>
      <c r="BG50" s="89"/>
      <c r="BH50" s="89"/>
      <c r="BI50" s="183"/>
      <c r="BJ50" s="183"/>
      <c r="BK50" s="133"/>
      <c r="BL50" s="133"/>
      <c r="BM50" s="133"/>
      <c r="BN50" s="133"/>
      <c r="BO50" s="133"/>
      <c r="BP50" s="133"/>
      <c r="BQ50" s="133"/>
      <c r="BR50" s="133"/>
      <c r="BS50" s="133"/>
      <c r="BT50" s="133"/>
      <c r="BU50" s="133"/>
      <c r="BV50" s="133"/>
      <c r="BW50" s="133"/>
      <c r="BX50" s="133"/>
      <c r="BY50" s="133"/>
      <c r="BZ50" s="133"/>
      <c r="CA50" s="133"/>
      <c r="CB50" s="133"/>
      <c r="CC50" s="133"/>
      <c r="CD50" s="133"/>
      <c r="CE50" s="133"/>
      <c r="CF50" s="133"/>
      <c r="CG50" s="133"/>
      <c r="CH50" s="133"/>
      <c r="CI50" s="133"/>
      <c r="CJ50" s="133"/>
      <c r="CK50" s="133"/>
      <c r="CL50" s="133"/>
      <c r="CM50" s="133"/>
      <c r="CN50" s="133"/>
    </row>
    <row r="51" spans="1:92" s="3" customFormat="1" ht="39.75" customHeight="1" x14ac:dyDescent="0.25">
      <c r="A51" s="89"/>
      <c r="B51" s="207" t="s">
        <v>207</v>
      </c>
      <c r="C51" s="204"/>
      <c r="D51" s="204"/>
      <c r="E51" s="201"/>
      <c r="F51" s="89"/>
      <c r="G51" s="89"/>
      <c r="H51" s="201" t="s">
        <v>208</v>
      </c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89"/>
      <c r="AG51" s="89"/>
      <c r="AH51" s="89"/>
      <c r="AI51" s="89"/>
      <c r="AJ51" s="89"/>
      <c r="AK51" s="89"/>
      <c r="AL51" s="89"/>
      <c r="AM51" s="89"/>
      <c r="AN51" s="89"/>
      <c r="AO51" s="89"/>
      <c r="AP51" s="89"/>
      <c r="AQ51" s="89"/>
      <c r="AR51" s="89"/>
      <c r="AS51" s="89"/>
      <c r="AT51" s="89"/>
      <c r="AU51" s="89"/>
      <c r="AV51" s="89"/>
      <c r="AW51" s="89"/>
      <c r="AX51" s="89"/>
      <c r="AY51" s="89"/>
      <c r="AZ51" s="89"/>
      <c r="BA51" s="89"/>
      <c r="BB51" s="89"/>
      <c r="BC51" s="89"/>
      <c r="BD51" s="89"/>
      <c r="BE51" s="89"/>
      <c r="BF51" s="89"/>
      <c r="BG51" s="89"/>
      <c r="BH51" s="89"/>
      <c r="BI51" s="183"/>
      <c r="BJ51" s="183"/>
      <c r="BK51" s="133"/>
      <c r="BL51" s="133"/>
      <c r="BM51" s="133"/>
      <c r="BN51" s="133"/>
      <c r="BO51" s="133"/>
      <c r="BP51" s="133"/>
      <c r="BQ51" s="133"/>
      <c r="BR51" s="133"/>
      <c r="BS51" s="133"/>
      <c r="BT51" s="133"/>
      <c r="BU51" s="133"/>
      <c r="BV51" s="133"/>
      <c r="BW51" s="133"/>
      <c r="BX51" s="133"/>
      <c r="BY51" s="133"/>
      <c r="BZ51" s="133"/>
      <c r="CA51" s="133"/>
      <c r="CB51" s="133"/>
      <c r="CC51" s="133"/>
      <c r="CD51" s="133"/>
      <c r="CE51" s="133"/>
      <c r="CF51" s="133"/>
      <c r="CG51" s="133"/>
      <c r="CH51" s="133"/>
      <c r="CI51" s="133"/>
      <c r="CJ51" s="133"/>
      <c r="CK51" s="133"/>
      <c r="CL51" s="133"/>
      <c r="CM51" s="133"/>
      <c r="CN51" s="133"/>
    </row>
    <row r="52" spans="1:92" s="3" customFormat="1" ht="39.75" customHeight="1" x14ac:dyDescent="0.25">
      <c r="A52" s="89"/>
      <c r="B52" s="201"/>
      <c r="C52" s="207" t="s">
        <v>210</v>
      </c>
      <c r="D52" s="204"/>
      <c r="E52" s="201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89"/>
      <c r="AH52" s="89"/>
      <c r="AI52" s="89"/>
      <c r="AJ52" s="89"/>
      <c r="AK52" s="89"/>
      <c r="AL52" s="89"/>
      <c r="AM52" s="89"/>
      <c r="AN52" s="89"/>
      <c r="AO52" s="89"/>
      <c r="AP52" s="89"/>
      <c r="AQ52" s="89"/>
      <c r="AR52" s="89"/>
      <c r="AS52" s="89"/>
      <c r="AT52" s="89"/>
      <c r="AU52" s="89"/>
      <c r="AV52" s="89"/>
      <c r="AW52" s="89"/>
      <c r="AX52" s="89"/>
      <c r="AY52" s="89"/>
      <c r="AZ52" s="89"/>
      <c r="BA52" s="89"/>
      <c r="BB52" s="89"/>
      <c r="BC52" s="89"/>
      <c r="BD52" s="89"/>
      <c r="BE52" s="89"/>
      <c r="BF52" s="89"/>
      <c r="BG52" s="89"/>
      <c r="BH52" s="89"/>
      <c r="BI52" s="183"/>
      <c r="BJ52" s="183"/>
      <c r="BK52" s="133"/>
      <c r="BL52" s="133"/>
      <c r="BM52" s="133"/>
      <c r="BN52" s="133"/>
      <c r="BO52" s="133"/>
      <c r="BP52" s="133"/>
      <c r="BQ52" s="133"/>
      <c r="BR52" s="133"/>
      <c r="BS52" s="133"/>
      <c r="BT52" s="133"/>
      <c r="BU52" s="133"/>
      <c r="BV52" s="133"/>
      <c r="BW52" s="133"/>
      <c r="BX52" s="133"/>
      <c r="BY52" s="133"/>
      <c r="BZ52" s="133"/>
      <c r="CA52" s="133"/>
      <c r="CB52" s="133"/>
      <c r="CC52" s="133"/>
      <c r="CD52" s="133"/>
      <c r="CE52" s="133"/>
      <c r="CF52" s="133"/>
      <c r="CG52" s="133"/>
      <c r="CH52" s="133"/>
      <c r="CI52" s="133"/>
      <c r="CJ52" s="133"/>
      <c r="CK52" s="133"/>
      <c r="CL52" s="133"/>
      <c r="CM52" s="133"/>
      <c r="CN52" s="133"/>
    </row>
    <row r="53" spans="1:92" s="3" customFormat="1" ht="39.75" customHeight="1" x14ac:dyDescent="0.25">
      <c r="A53" s="89"/>
      <c r="B53" s="201"/>
      <c r="C53" s="207"/>
      <c r="D53" s="207" t="s">
        <v>209</v>
      </c>
      <c r="E53" s="201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H53" s="89"/>
      <c r="AI53" s="89"/>
      <c r="AJ53" s="89"/>
      <c r="AK53" s="89"/>
      <c r="AL53" s="89"/>
      <c r="AM53" s="89"/>
      <c r="AN53" s="89"/>
      <c r="AO53" s="89"/>
      <c r="AP53" s="89"/>
      <c r="AQ53" s="89"/>
      <c r="AR53" s="89"/>
      <c r="AS53" s="89"/>
      <c r="AT53" s="89"/>
      <c r="AU53" s="89"/>
      <c r="AV53" s="89"/>
      <c r="AW53" s="89"/>
      <c r="AX53" s="89"/>
      <c r="AY53" s="89"/>
      <c r="AZ53" s="89"/>
      <c r="BA53" s="89"/>
      <c r="BB53" s="89"/>
      <c r="BC53" s="89"/>
      <c r="BD53" s="89"/>
      <c r="BE53" s="89"/>
      <c r="BF53" s="89"/>
      <c r="BG53" s="89"/>
      <c r="BH53" s="89"/>
      <c r="BI53" s="183"/>
      <c r="BJ53" s="183"/>
      <c r="BK53" s="133"/>
      <c r="BL53" s="133"/>
      <c r="BM53" s="133"/>
      <c r="BN53" s="133"/>
      <c r="BO53" s="133"/>
      <c r="BP53" s="133"/>
      <c r="BQ53" s="133"/>
      <c r="BR53" s="133"/>
      <c r="BS53" s="133"/>
      <c r="BT53" s="133"/>
      <c r="BU53" s="133"/>
      <c r="BV53" s="133"/>
      <c r="BW53" s="133"/>
      <c r="BX53" s="133"/>
      <c r="BY53" s="133"/>
      <c r="BZ53" s="133"/>
      <c r="CA53" s="133"/>
      <c r="CB53" s="133"/>
      <c r="CC53" s="133"/>
      <c r="CD53" s="133"/>
      <c r="CE53" s="133"/>
      <c r="CF53" s="133"/>
      <c r="CG53" s="133"/>
      <c r="CH53" s="133"/>
      <c r="CI53" s="133"/>
      <c r="CJ53" s="133"/>
      <c r="CK53" s="133"/>
      <c r="CL53" s="133"/>
      <c r="CM53" s="133"/>
      <c r="CN53" s="133"/>
    </row>
    <row r="54" spans="1:92" s="3" customFormat="1" ht="39.75" customHeight="1" x14ac:dyDescent="0.25">
      <c r="A54" s="89"/>
      <c r="B54" s="78" t="s">
        <v>217</v>
      </c>
      <c r="C54" s="134" t="s">
        <v>81</v>
      </c>
      <c r="D54" s="207"/>
      <c r="E54" s="201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89"/>
      <c r="AG54" s="89"/>
      <c r="AH54" s="89"/>
      <c r="AI54" s="89"/>
      <c r="AJ54" s="89"/>
      <c r="AK54" s="89"/>
      <c r="AL54" s="89"/>
      <c r="AM54" s="89"/>
      <c r="AN54" s="89"/>
      <c r="AO54" s="89"/>
      <c r="AP54" s="89"/>
      <c r="AQ54" s="89"/>
      <c r="AR54" s="89"/>
      <c r="AS54" s="89"/>
      <c r="AT54" s="89"/>
      <c r="AU54" s="89"/>
      <c r="AV54" s="89"/>
      <c r="AW54" s="89"/>
      <c r="AX54" s="89"/>
      <c r="AY54" s="89"/>
      <c r="AZ54" s="89"/>
      <c r="BA54" s="89"/>
      <c r="BB54" s="89"/>
      <c r="BC54" s="89"/>
      <c r="BD54" s="89"/>
      <c r="BE54" s="89"/>
      <c r="BF54" s="89"/>
      <c r="BG54" s="89"/>
      <c r="BH54" s="89"/>
      <c r="BI54" s="183"/>
      <c r="BJ54" s="183"/>
      <c r="BK54" s="133"/>
      <c r="BL54" s="133"/>
      <c r="BM54" s="133"/>
      <c r="BN54" s="133"/>
      <c r="BO54" s="133"/>
      <c r="BP54" s="133"/>
      <c r="BQ54" s="133"/>
      <c r="BR54" s="133"/>
      <c r="BS54" s="133"/>
      <c r="BT54" s="133"/>
      <c r="BU54" s="133"/>
      <c r="BV54" s="133"/>
      <c r="BW54" s="133"/>
      <c r="BX54" s="133"/>
      <c r="BY54" s="133"/>
      <c r="BZ54" s="133"/>
      <c r="CA54" s="133"/>
      <c r="CB54" s="133"/>
      <c r="CC54" s="133"/>
      <c r="CD54" s="133"/>
      <c r="CE54" s="133"/>
      <c r="CF54" s="133"/>
      <c r="CG54" s="133"/>
      <c r="CH54" s="133"/>
      <c r="CI54" s="133"/>
      <c r="CJ54" s="133"/>
      <c r="CK54" s="133"/>
      <c r="CL54" s="133"/>
      <c r="CM54" s="133"/>
      <c r="CN54" s="133"/>
    </row>
    <row r="55" spans="1:92" s="3" customFormat="1" ht="39.75" customHeight="1" x14ac:dyDescent="0.25">
      <c r="A55" s="89"/>
      <c r="B55" s="201"/>
      <c r="C55" s="207" t="s">
        <v>215</v>
      </c>
      <c r="D55" s="207"/>
      <c r="E55" s="201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I55" s="89"/>
      <c r="AJ55" s="89"/>
      <c r="AK55" s="89"/>
      <c r="AL55" s="89"/>
      <c r="AM55" s="89"/>
      <c r="AN55" s="89"/>
      <c r="AO55" s="89"/>
      <c r="AP55" s="89"/>
      <c r="AQ55" s="89"/>
      <c r="AR55" s="89"/>
      <c r="AS55" s="89"/>
      <c r="AT55" s="89"/>
      <c r="AU55" s="89"/>
      <c r="AV55" s="89"/>
      <c r="AW55" s="89"/>
      <c r="AX55" s="89"/>
      <c r="AY55" s="89"/>
      <c r="AZ55" s="89"/>
      <c r="BA55" s="89"/>
      <c r="BB55" s="89"/>
      <c r="BC55" s="89"/>
      <c r="BD55" s="89"/>
      <c r="BE55" s="89"/>
      <c r="BF55" s="89"/>
      <c r="BG55" s="89"/>
      <c r="BH55" s="89"/>
      <c r="BI55" s="183"/>
      <c r="BJ55" s="183"/>
      <c r="BK55" s="133"/>
      <c r="BL55" s="133"/>
      <c r="BM55" s="133"/>
      <c r="BN55" s="133"/>
      <c r="BO55" s="133"/>
      <c r="BP55" s="133"/>
      <c r="BQ55" s="133"/>
      <c r="BR55" s="133"/>
      <c r="BS55" s="133"/>
      <c r="BT55" s="133"/>
      <c r="BU55" s="133"/>
      <c r="BV55" s="133"/>
      <c r="BW55" s="133"/>
      <c r="BX55" s="133"/>
      <c r="BY55" s="133"/>
      <c r="BZ55" s="133"/>
      <c r="CA55" s="133"/>
      <c r="CB55" s="133"/>
      <c r="CC55" s="133"/>
      <c r="CD55" s="133"/>
      <c r="CE55" s="133"/>
      <c r="CF55" s="133"/>
      <c r="CG55" s="133"/>
      <c r="CH55" s="133"/>
      <c r="CI55" s="133"/>
      <c r="CJ55" s="133"/>
      <c r="CK55" s="133"/>
      <c r="CL55" s="133"/>
      <c r="CM55" s="133"/>
      <c r="CN55" s="133"/>
    </row>
    <row r="56" spans="1:92" s="3" customFormat="1" ht="39.75" customHeight="1" x14ac:dyDescent="0.25">
      <c r="A56" s="89"/>
      <c r="B56" s="201"/>
      <c r="C56" s="207"/>
      <c r="D56" s="207"/>
      <c r="E56" s="201"/>
      <c r="F56" s="89"/>
      <c r="G56" s="339" t="s">
        <v>216</v>
      </c>
      <c r="H56" s="89"/>
      <c r="I56" s="89"/>
      <c r="J56" s="333" t="s">
        <v>85</v>
      </c>
      <c r="K56" s="76">
        <v>3</v>
      </c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89"/>
      <c r="AJ56" s="89"/>
      <c r="AK56" s="89"/>
      <c r="AL56" s="89"/>
      <c r="AM56" s="89"/>
      <c r="AN56" s="89"/>
      <c r="AO56" s="89"/>
      <c r="AP56" s="89"/>
      <c r="AQ56" s="89"/>
      <c r="AR56" s="89"/>
      <c r="AS56" s="89"/>
      <c r="AT56" s="89"/>
      <c r="AU56" s="89"/>
      <c r="AV56" s="89"/>
      <c r="AW56" s="89"/>
      <c r="AX56" s="89"/>
      <c r="AY56" s="89"/>
      <c r="AZ56" s="89"/>
      <c r="BA56" s="89"/>
      <c r="BB56" s="89"/>
      <c r="BC56" s="89"/>
      <c r="BD56" s="89"/>
      <c r="BE56" s="89"/>
      <c r="BF56" s="89"/>
      <c r="BG56" s="89"/>
      <c r="BH56" s="89"/>
      <c r="BI56" s="183"/>
      <c r="BJ56" s="183"/>
      <c r="BK56" s="133"/>
      <c r="BL56" s="133"/>
      <c r="BM56" s="133"/>
      <c r="BN56" s="133"/>
      <c r="BO56" s="133"/>
      <c r="BP56" s="133"/>
      <c r="BQ56" s="133"/>
      <c r="BR56" s="133"/>
      <c r="BS56" s="133"/>
      <c r="BT56" s="133"/>
      <c r="BU56" s="133"/>
      <c r="BV56" s="133"/>
      <c r="BW56" s="133"/>
      <c r="BX56" s="133"/>
      <c r="BY56" s="133"/>
      <c r="BZ56" s="133"/>
      <c r="CA56" s="133"/>
      <c r="CB56" s="133"/>
      <c r="CC56" s="133"/>
      <c r="CD56" s="133"/>
      <c r="CE56" s="133"/>
      <c r="CF56" s="133"/>
      <c r="CG56" s="133"/>
      <c r="CH56" s="133"/>
      <c r="CI56" s="133"/>
      <c r="CJ56" s="133"/>
      <c r="CK56" s="133"/>
      <c r="CL56" s="133"/>
      <c r="CM56" s="133"/>
      <c r="CN56" s="133"/>
    </row>
    <row r="57" spans="1:92" s="3" customFormat="1" ht="39.75" customHeight="1" x14ac:dyDescent="0.25">
      <c r="A57" s="89"/>
      <c r="B57" s="201" t="s">
        <v>218</v>
      </c>
      <c r="C57" s="207"/>
      <c r="D57" s="207"/>
      <c r="E57" s="201"/>
      <c r="F57" s="89"/>
      <c r="G57" s="89"/>
      <c r="H57" s="89"/>
      <c r="I57" s="89"/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  <c r="AA57" s="89"/>
      <c r="AB57" s="89"/>
      <c r="AC57" s="89"/>
      <c r="AD57" s="89"/>
      <c r="AE57" s="89"/>
      <c r="AF57" s="89"/>
      <c r="AG57" s="89"/>
      <c r="AH57" s="89"/>
      <c r="AI57" s="89"/>
      <c r="AJ57" s="89"/>
      <c r="AK57" s="89"/>
      <c r="AL57" s="89"/>
      <c r="AM57" s="89"/>
      <c r="AN57" s="89"/>
      <c r="AO57" s="89"/>
      <c r="AP57" s="89"/>
      <c r="AQ57" s="89"/>
      <c r="AR57" s="89"/>
      <c r="AS57" s="89"/>
      <c r="AT57" s="89"/>
      <c r="AU57" s="89"/>
      <c r="AV57" s="89"/>
      <c r="AW57" s="89"/>
      <c r="AX57" s="89"/>
      <c r="AY57" s="89"/>
      <c r="AZ57" s="89"/>
      <c r="BA57" s="89"/>
      <c r="BB57" s="89"/>
      <c r="BC57" s="89"/>
      <c r="BD57" s="89"/>
      <c r="BE57" s="89"/>
      <c r="BF57" s="89"/>
      <c r="BG57" s="89"/>
      <c r="BH57" s="89"/>
      <c r="BI57" s="183"/>
      <c r="BJ57" s="183"/>
      <c r="BK57" s="133"/>
      <c r="BL57" s="133"/>
      <c r="BM57" s="133"/>
      <c r="BN57" s="133"/>
      <c r="BO57" s="133"/>
      <c r="BP57" s="133"/>
      <c r="BQ57" s="133"/>
      <c r="BR57" s="133"/>
      <c r="BS57" s="133"/>
      <c r="BT57" s="133"/>
      <c r="BU57" s="133"/>
      <c r="BV57" s="133"/>
      <c r="BW57" s="133"/>
      <c r="BX57" s="133"/>
      <c r="BY57" s="133"/>
      <c r="BZ57" s="133"/>
      <c r="CA57" s="133"/>
      <c r="CB57" s="133"/>
      <c r="CC57" s="133"/>
      <c r="CD57" s="133"/>
      <c r="CE57" s="133"/>
      <c r="CF57" s="133"/>
      <c r="CG57" s="133"/>
      <c r="CH57" s="133"/>
      <c r="CI57" s="133"/>
      <c r="CJ57" s="133"/>
      <c r="CK57" s="133"/>
      <c r="CL57" s="133"/>
      <c r="CM57" s="133"/>
      <c r="CN57" s="133"/>
    </row>
    <row r="58" spans="1:92" s="3" customFormat="1" ht="39.75" customHeight="1" x14ac:dyDescent="0.25">
      <c r="A58" s="89"/>
      <c r="B58" s="134" t="s">
        <v>175</v>
      </c>
      <c r="C58" s="134" t="s">
        <v>219</v>
      </c>
      <c r="D58" s="134" t="s">
        <v>220</v>
      </c>
      <c r="E58" s="134" t="s">
        <v>182</v>
      </c>
      <c r="F58" s="134" t="s">
        <v>221</v>
      </c>
      <c r="G58" s="134" t="s">
        <v>222</v>
      </c>
      <c r="H58" s="134" t="s">
        <v>223</v>
      </c>
      <c r="I58" s="134" t="s">
        <v>224</v>
      </c>
      <c r="J58" s="134" t="s">
        <v>226</v>
      </c>
      <c r="K58" s="134" t="s">
        <v>228</v>
      </c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  <c r="AA58" s="89"/>
      <c r="AB58" s="89"/>
      <c r="AC58" s="89"/>
      <c r="AD58" s="89"/>
      <c r="AE58" s="89"/>
      <c r="AF58" s="89"/>
      <c r="AG58" s="89"/>
      <c r="AH58" s="89"/>
      <c r="AI58" s="89"/>
      <c r="AJ58" s="89"/>
      <c r="AK58" s="89"/>
      <c r="AL58" s="89"/>
      <c r="AM58" s="89"/>
      <c r="AN58" s="89"/>
      <c r="AO58" s="89"/>
      <c r="AP58" s="89"/>
      <c r="AQ58" s="89"/>
      <c r="AR58" s="89"/>
      <c r="AS58" s="89"/>
      <c r="AT58" s="89"/>
      <c r="AU58" s="89"/>
      <c r="AV58" s="89"/>
      <c r="AW58" s="89"/>
      <c r="AX58" s="89"/>
      <c r="AY58" s="89"/>
      <c r="AZ58" s="89"/>
      <c r="BA58" s="89"/>
      <c r="BB58" s="89"/>
      <c r="BC58" s="89"/>
      <c r="BD58" s="89"/>
      <c r="BE58" s="89"/>
      <c r="BF58" s="89"/>
      <c r="BG58" s="89"/>
      <c r="BH58" s="89"/>
      <c r="BI58" s="183"/>
      <c r="BJ58" s="183"/>
      <c r="BK58" s="133"/>
      <c r="BL58" s="133"/>
      <c r="BM58" s="133"/>
      <c r="BN58" s="133"/>
      <c r="BO58" s="133"/>
      <c r="BP58" s="133"/>
      <c r="BQ58" s="133"/>
      <c r="BR58" s="133"/>
      <c r="BS58" s="133"/>
      <c r="BT58" s="133"/>
      <c r="BU58" s="133"/>
      <c r="BV58" s="133"/>
      <c r="BW58" s="133"/>
      <c r="BX58" s="133"/>
      <c r="BY58" s="133"/>
      <c r="BZ58" s="133"/>
      <c r="CA58" s="133"/>
      <c r="CB58" s="133"/>
      <c r="CC58" s="133"/>
      <c r="CD58" s="133"/>
      <c r="CE58" s="133"/>
      <c r="CF58" s="133"/>
      <c r="CG58" s="133"/>
      <c r="CH58" s="133"/>
      <c r="CI58" s="133"/>
      <c r="CJ58" s="133"/>
      <c r="CK58" s="133"/>
      <c r="CL58" s="133"/>
      <c r="CM58" s="133"/>
      <c r="CN58" s="133"/>
    </row>
    <row r="59" spans="1:92" s="3" customFormat="1" ht="39.75" customHeight="1" x14ac:dyDescent="0.25">
      <c r="A59" s="89"/>
      <c r="B59" s="134" t="s">
        <v>42</v>
      </c>
      <c r="C59" s="134" t="s">
        <v>43</v>
      </c>
      <c r="D59" s="134" t="s">
        <v>44</v>
      </c>
      <c r="E59" s="134" t="s">
        <v>45</v>
      </c>
      <c r="F59" s="134" t="s">
        <v>46</v>
      </c>
      <c r="G59" s="134" t="s">
        <v>47</v>
      </c>
      <c r="H59" s="134" t="s">
        <v>48</v>
      </c>
      <c r="I59" s="134" t="s">
        <v>225</v>
      </c>
      <c r="J59" s="134" t="s">
        <v>227</v>
      </c>
      <c r="K59" s="134" t="s">
        <v>229</v>
      </c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  <c r="AD59" s="89"/>
      <c r="AE59" s="89"/>
      <c r="AF59" s="89"/>
      <c r="AG59" s="89"/>
      <c r="AH59" s="89"/>
      <c r="AI59" s="89"/>
      <c r="AJ59" s="89"/>
      <c r="AK59" s="89"/>
      <c r="AL59" s="89"/>
      <c r="AM59" s="89"/>
      <c r="AN59" s="89"/>
      <c r="AO59" s="89"/>
      <c r="AP59" s="89"/>
      <c r="AQ59" s="89"/>
      <c r="AR59" s="89"/>
      <c r="AS59" s="89"/>
      <c r="AT59" s="89"/>
      <c r="AU59" s="89"/>
      <c r="AV59" s="89"/>
      <c r="AW59" s="89"/>
      <c r="AX59" s="89"/>
      <c r="AY59" s="89"/>
      <c r="AZ59" s="89"/>
      <c r="BA59" s="89"/>
      <c r="BB59" s="89"/>
      <c r="BC59" s="89"/>
      <c r="BD59" s="89"/>
      <c r="BE59" s="89"/>
      <c r="BF59" s="89"/>
      <c r="BG59" s="89"/>
      <c r="BH59" s="89"/>
      <c r="BI59" s="183"/>
      <c r="BJ59" s="183"/>
      <c r="BK59" s="133"/>
      <c r="BL59" s="133"/>
      <c r="BM59" s="133"/>
      <c r="BN59" s="133"/>
      <c r="BO59" s="133"/>
      <c r="BP59" s="133"/>
      <c r="BQ59" s="133"/>
      <c r="BR59" s="133"/>
      <c r="BS59" s="133"/>
      <c r="BT59" s="133"/>
      <c r="BU59" s="133"/>
      <c r="BV59" s="133"/>
      <c r="BW59" s="133"/>
      <c r="BX59" s="133"/>
      <c r="BY59" s="133"/>
      <c r="BZ59" s="133"/>
      <c r="CA59" s="133"/>
      <c r="CB59" s="133"/>
      <c r="CC59" s="133"/>
      <c r="CD59" s="133"/>
      <c r="CE59" s="133"/>
      <c r="CF59" s="133"/>
      <c r="CG59" s="133"/>
      <c r="CH59" s="133"/>
      <c r="CI59" s="133"/>
      <c r="CJ59" s="133"/>
      <c r="CK59" s="133"/>
      <c r="CL59" s="133"/>
      <c r="CM59" s="133"/>
      <c r="CN59" s="133"/>
    </row>
    <row r="60" spans="1:92" s="3" customFormat="1" ht="39.75" customHeight="1" x14ac:dyDescent="0.25">
      <c r="A60" s="89"/>
      <c r="B60" s="201"/>
      <c r="C60" s="207"/>
      <c r="D60" s="207"/>
      <c r="E60" s="201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  <c r="AA60" s="89"/>
      <c r="AB60" s="89"/>
      <c r="AC60" s="89"/>
      <c r="AD60" s="89"/>
      <c r="AE60" s="89"/>
      <c r="AF60" s="89"/>
      <c r="AG60" s="89"/>
      <c r="AH60" s="89"/>
      <c r="AI60" s="89"/>
      <c r="AJ60" s="89"/>
      <c r="AK60" s="89"/>
      <c r="AL60" s="89"/>
      <c r="AM60" s="89"/>
      <c r="AN60" s="89"/>
      <c r="AO60" s="89"/>
      <c r="AP60" s="89"/>
      <c r="AQ60" s="89"/>
      <c r="AR60" s="89"/>
      <c r="AS60" s="89"/>
      <c r="AT60" s="89"/>
      <c r="AU60" s="89"/>
      <c r="AV60" s="89"/>
      <c r="AW60" s="89"/>
      <c r="AX60" s="89"/>
      <c r="AY60" s="89"/>
      <c r="AZ60" s="89"/>
      <c r="BA60" s="89"/>
      <c r="BB60" s="89"/>
      <c r="BC60" s="89"/>
      <c r="BD60" s="89"/>
      <c r="BE60" s="89"/>
      <c r="BF60" s="89"/>
      <c r="BG60" s="89"/>
      <c r="BH60" s="89"/>
      <c r="BI60" s="183"/>
      <c r="BJ60" s="183"/>
      <c r="BK60" s="133"/>
      <c r="BL60" s="133"/>
      <c r="BM60" s="133"/>
      <c r="BN60" s="133"/>
      <c r="BO60" s="133"/>
      <c r="BP60" s="133"/>
      <c r="BQ60" s="133"/>
      <c r="BR60" s="133"/>
      <c r="BS60" s="133"/>
      <c r="BT60" s="133"/>
      <c r="BU60" s="133"/>
      <c r="BV60" s="133"/>
      <c r="BW60" s="133"/>
      <c r="BX60" s="133"/>
      <c r="BY60" s="133"/>
      <c r="BZ60" s="133"/>
      <c r="CA60" s="133"/>
      <c r="CB60" s="133"/>
      <c r="CC60" s="133"/>
      <c r="CD60" s="133"/>
      <c r="CE60" s="133"/>
      <c r="CF60" s="133"/>
      <c r="CG60" s="133"/>
      <c r="CH60" s="133"/>
      <c r="CI60" s="133"/>
      <c r="CJ60" s="133"/>
      <c r="CK60" s="133"/>
      <c r="CL60" s="133"/>
      <c r="CM60" s="133"/>
      <c r="CN60" s="133"/>
    </row>
    <row r="61" spans="1:92" s="3" customFormat="1" ht="15.75" customHeight="1" x14ac:dyDescent="0.25">
      <c r="A61" s="336"/>
      <c r="B61" s="337"/>
      <c r="C61" s="338"/>
      <c r="D61" s="338"/>
      <c r="E61" s="337"/>
      <c r="F61" s="336"/>
      <c r="G61" s="336"/>
      <c r="H61" s="336"/>
      <c r="I61" s="336"/>
      <c r="J61" s="336"/>
      <c r="K61" s="336"/>
      <c r="L61" s="336"/>
      <c r="M61" s="336"/>
      <c r="N61" s="336"/>
      <c r="O61" s="336"/>
      <c r="P61" s="336"/>
      <c r="Q61" s="336"/>
      <c r="R61" s="336"/>
      <c r="S61" s="336"/>
      <c r="T61" s="336"/>
      <c r="U61" s="89"/>
      <c r="V61" s="89"/>
      <c r="W61" s="89"/>
      <c r="X61" s="89"/>
      <c r="Y61" s="89"/>
      <c r="Z61" s="89"/>
      <c r="AA61" s="89"/>
      <c r="AB61" s="89"/>
      <c r="AC61" s="89"/>
      <c r="AD61" s="89"/>
      <c r="AE61" s="89"/>
      <c r="AF61" s="89"/>
      <c r="AG61" s="89"/>
      <c r="AH61" s="89"/>
      <c r="AI61" s="89"/>
      <c r="AJ61" s="89"/>
      <c r="AK61" s="89"/>
      <c r="AL61" s="89"/>
      <c r="AM61" s="89"/>
      <c r="AN61" s="89"/>
      <c r="AO61" s="89"/>
      <c r="AP61" s="89"/>
      <c r="AQ61" s="89"/>
      <c r="AR61" s="89"/>
      <c r="AS61" s="89"/>
      <c r="AT61" s="89"/>
      <c r="AU61" s="89"/>
      <c r="AV61" s="89"/>
      <c r="AW61" s="89"/>
      <c r="AX61" s="89"/>
      <c r="AY61" s="89"/>
      <c r="AZ61" s="89"/>
      <c r="BA61" s="89"/>
      <c r="BB61" s="89"/>
      <c r="BC61" s="89"/>
      <c r="BD61" s="89"/>
      <c r="BE61" s="89"/>
      <c r="BF61" s="89"/>
      <c r="BG61" s="89"/>
      <c r="BH61" s="89"/>
      <c r="BI61" s="183"/>
      <c r="BJ61" s="183"/>
      <c r="BK61" s="133"/>
      <c r="BL61" s="133"/>
      <c r="BM61" s="133"/>
      <c r="BN61" s="133"/>
      <c r="BO61" s="133"/>
      <c r="BP61" s="133"/>
      <c r="BQ61" s="133"/>
      <c r="BR61" s="133"/>
      <c r="BS61" s="133"/>
      <c r="BT61" s="133"/>
      <c r="BU61" s="133"/>
      <c r="BV61" s="133"/>
      <c r="BW61" s="133"/>
      <c r="BX61" s="133"/>
      <c r="BY61" s="133"/>
      <c r="BZ61" s="133"/>
      <c r="CA61" s="133"/>
      <c r="CB61" s="133"/>
      <c r="CC61" s="133"/>
      <c r="CD61" s="133"/>
      <c r="CE61" s="133"/>
      <c r="CF61" s="133"/>
      <c r="CG61" s="133"/>
      <c r="CH61" s="133"/>
      <c r="CI61" s="133"/>
      <c r="CJ61" s="133"/>
      <c r="CK61" s="133"/>
      <c r="CL61" s="133"/>
      <c r="CM61" s="133"/>
      <c r="CN61" s="133"/>
    </row>
    <row r="62" spans="1:92" s="3" customFormat="1" ht="39.75" customHeight="1" x14ac:dyDescent="0.25">
      <c r="A62" s="89"/>
      <c r="B62" s="201"/>
      <c r="C62" s="207"/>
      <c r="D62" s="207"/>
      <c r="E62" s="201"/>
      <c r="F62" s="89"/>
      <c r="G62" s="89"/>
      <c r="H62" s="89"/>
      <c r="I62" s="89"/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  <c r="AA62" s="89"/>
      <c r="AB62" s="89"/>
      <c r="AC62" s="89"/>
      <c r="AD62" s="89"/>
      <c r="AE62" s="89"/>
      <c r="AF62" s="89"/>
      <c r="AG62" s="89"/>
      <c r="AH62" s="89"/>
      <c r="AI62" s="89"/>
      <c r="AJ62" s="89"/>
      <c r="AK62" s="89"/>
      <c r="AL62" s="89"/>
      <c r="AM62" s="89"/>
      <c r="AN62" s="89"/>
      <c r="AO62" s="89"/>
      <c r="AP62" s="89"/>
      <c r="AQ62" s="89"/>
      <c r="AR62" s="89"/>
      <c r="AS62" s="89"/>
      <c r="AT62" s="89"/>
      <c r="AU62" s="89"/>
      <c r="AV62" s="89"/>
      <c r="AW62" s="89"/>
      <c r="AX62" s="89"/>
      <c r="AY62" s="89"/>
      <c r="AZ62" s="89"/>
      <c r="BA62" s="89"/>
      <c r="BB62" s="89"/>
      <c r="BC62" s="89"/>
      <c r="BD62" s="89"/>
      <c r="BE62" s="89"/>
      <c r="BF62" s="89"/>
      <c r="BG62" s="89"/>
      <c r="BH62" s="89"/>
      <c r="BI62" s="183"/>
      <c r="BJ62" s="183"/>
      <c r="BK62" s="133"/>
      <c r="BL62" s="133"/>
      <c r="BM62" s="133"/>
      <c r="BN62" s="133"/>
      <c r="BO62" s="133"/>
      <c r="BP62" s="133"/>
      <c r="BQ62" s="133"/>
      <c r="BR62" s="133"/>
      <c r="BS62" s="133"/>
      <c r="BT62" s="133"/>
      <c r="BU62" s="133"/>
      <c r="BV62" s="133"/>
      <c r="BW62" s="133"/>
      <c r="BX62" s="133"/>
      <c r="BY62" s="133"/>
      <c r="BZ62" s="133"/>
      <c r="CA62" s="133"/>
      <c r="CB62" s="133"/>
      <c r="CC62" s="133"/>
      <c r="CD62" s="133"/>
      <c r="CE62" s="133"/>
      <c r="CF62" s="133"/>
      <c r="CG62" s="133"/>
      <c r="CH62" s="133"/>
      <c r="CI62" s="133"/>
      <c r="CJ62" s="133"/>
      <c r="CK62" s="133"/>
      <c r="CL62" s="133"/>
      <c r="CM62" s="133"/>
      <c r="CN62" s="133"/>
    </row>
    <row r="63" spans="1:92" s="3" customFormat="1" ht="39.75" customHeight="1" x14ac:dyDescent="0.25">
      <c r="A63" s="89"/>
      <c r="B63" s="89"/>
      <c r="C63" s="89"/>
      <c r="D63" s="334" t="s">
        <v>85</v>
      </c>
      <c r="E63" s="335">
        <v>3</v>
      </c>
      <c r="F63" s="305" t="s">
        <v>211</v>
      </c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89"/>
      <c r="AF63" s="89"/>
      <c r="AG63" s="89"/>
      <c r="AH63" s="89"/>
      <c r="AI63" s="89"/>
      <c r="AJ63" s="89"/>
      <c r="AK63" s="89"/>
      <c r="AL63" s="89"/>
      <c r="AM63" s="89"/>
      <c r="AN63" s="89"/>
      <c r="AO63" s="89"/>
      <c r="AP63" s="89"/>
      <c r="AQ63" s="89"/>
      <c r="AR63" s="89"/>
      <c r="AS63" s="89"/>
      <c r="AT63" s="89"/>
      <c r="AU63" s="89"/>
      <c r="AV63" s="89"/>
      <c r="AW63" s="89"/>
      <c r="AX63" s="89"/>
      <c r="AY63" s="89"/>
      <c r="AZ63" s="89"/>
      <c r="BA63" s="89"/>
      <c r="BB63" s="89"/>
      <c r="BC63" s="89"/>
      <c r="BD63" s="89"/>
      <c r="BE63" s="89"/>
      <c r="BF63" s="89"/>
      <c r="BG63" s="89"/>
      <c r="BH63" s="89"/>
      <c r="BI63" s="183"/>
      <c r="BJ63" s="183"/>
      <c r="BK63" s="133"/>
      <c r="BL63" s="133"/>
      <c r="BM63" s="133"/>
      <c r="BN63" s="133"/>
      <c r="BO63" s="133"/>
      <c r="BP63" s="133"/>
      <c r="BQ63" s="133"/>
      <c r="BR63" s="133"/>
      <c r="BS63" s="133"/>
      <c r="BT63" s="133"/>
      <c r="BU63" s="133"/>
      <c r="BV63" s="133"/>
      <c r="BW63" s="133"/>
      <c r="BX63" s="133"/>
      <c r="BY63" s="133"/>
      <c r="BZ63" s="133"/>
      <c r="CA63" s="133"/>
      <c r="CB63" s="133"/>
      <c r="CC63" s="133"/>
      <c r="CD63" s="133"/>
      <c r="CE63" s="133"/>
      <c r="CF63" s="133"/>
      <c r="CG63" s="133"/>
      <c r="CH63" s="133"/>
      <c r="CI63" s="133"/>
      <c r="CJ63" s="133"/>
      <c r="CK63" s="133"/>
      <c r="CL63" s="133"/>
      <c r="CM63" s="133"/>
      <c r="CN63" s="133"/>
    </row>
    <row r="64" spans="1:92" s="3" customFormat="1" ht="39.75" customHeight="1" x14ac:dyDescent="0.25">
      <c r="A64" s="89"/>
      <c r="B64" s="89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  <c r="AA64" s="89"/>
      <c r="AB64" s="89"/>
      <c r="AC64" s="89"/>
      <c r="AD64" s="89"/>
      <c r="AE64" s="89"/>
      <c r="AF64" s="89"/>
      <c r="AG64" s="89"/>
      <c r="AH64" s="89"/>
      <c r="AI64" s="89"/>
      <c r="AJ64" s="89"/>
      <c r="AK64" s="89"/>
      <c r="AL64" s="89"/>
      <c r="AM64" s="89"/>
      <c r="AN64" s="89"/>
      <c r="AO64" s="89"/>
      <c r="AP64" s="89"/>
      <c r="AQ64" s="89"/>
      <c r="AR64" s="89"/>
      <c r="AS64" s="89"/>
      <c r="AT64" s="89"/>
      <c r="AU64" s="89"/>
      <c r="AV64" s="89"/>
      <c r="AW64" s="89"/>
      <c r="AX64" s="89"/>
      <c r="AY64" s="89"/>
      <c r="AZ64" s="89"/>
      <c r="BA64" s="89"/>
      <c r="BB64" s="89"/>
      <c r="BC64" s="89"/>
      <c r="BD64" s="89"/>
      <c r="BE64" s="89"/>
      <c r="BF64" s="89"/>
      <c r="BG64" s="89"/>
      <c r="BH64" s="89"/>
      <c r="BI64" s="183"/>
      <c r="BJ64" s="183"/>
      <c r="BK64" s="133"/>
      <c r="BL64" s="133"/>
      <c r="BM64" s="133"/>
      <c r="BN64" s="133"/>
      <c r="BO64" s="133"/>
      <c r="BP64" s="133"/>
      <c r="BQ64" s="133"/>
      <c r="BR64" s="133"/>
      <c r="BS64" s="133"/>
      <c r="BT64" s="133"/>
      <c r="BU64" s="133"/>
      <c r="BV64" s="133"/>
      <c r="BW64" s="133"/>
      <c r="BX64" s="133"/>
      <c r="BY64" s="133"/>
      <c r="BZ64" s="133"/>
      <c r="CA64" s="133"/>
      <c r="CB64" s="133"/>
      <c r="CC64" s="133"/>
      <c r="CD64" s="133"/>
      <c r="CE64" s="133"/>
      <c r="CF64" s="133"/>
      <c r="CG64" s="133"/>
      <c r="CH64" s="133"/>
      <c r="CI64" s="133"/>
      <c r="CJ64" s="133"/>
      <c r="CK64" s="133"/>
      <c r="CL64" s="133"/>
      <c r="CM64" s="133"/>
      <c r="CN64" s="133"/>
    </row>
    <row r="65" spans="1:92" s="3" customFormat="1" ht="39.75" customHeight="1" x14ac:dyDescent="0.25">
      <c r="A65" s="89"/>
      <c r="B65" s="207" t="s">
        <v>213</v>
      </c>
      <c r="C65" s="89"/>
      <c r="D65" s="89"/>
      <c r="E65" s="89"/>
      <c r="F65" s="89"/>
      <c r="G65" s="89"/>
      <c r="H65" s="89"/>
      <c r="I65" s="89"/>
      <c r="J65" s="89"/>
      <c r="N65" s="89"/>
      <c r="O65" s="89"/>
      <c r="P65" s="331" t="s">
        <v>138</v>
      </c>
      <c r="Q65" s="332">
        <v>10</v>
      </c>
      <c r="R65" s="89"/>
      <c r="S65" s="89"/>
      <c r="T65" s="89"/>
      <c r="U65" s="89"/>
      <c r="V65" s="89"/>
      <c r="W65" s="89"/>
      <c r="X65" s="89"/>
      <c r="Y65" s="89"/>
      <c r="Z65" s="89"/>
      <c r="AA65" s="89"/>
      <c r="AB65" s="89"/>
      <c r="AC65" s="89"/>
      <c r="AD65" s="89"/>
      <c r="AE65" s="89"/>
      <c r="AF65" s="89"/>
      <c r="AG65" s="89"/>
      <c r="AH65" s="89"/>
      <c r="AI65" s="89"/>
      <c r="AJ65" s="89"/>
      <c r="AK65" s="89"/>
      <c r="AL65" s="89"/>
      <c r="AM65" s="89"/>
      <c r="AN65" s="89"/>
      <c r="AO65" s="89"/>
      <c r="AP65" s="89"/>
      <c r="AQ65" s="89"/>
      <c r="AR65" s="89"/>
      <c r="AS65" s="89"/>
      <c r="AT65" s="89"/>
      <c r="AU65" s="89"/>
      <c r="AV65" s="89"/>
      <c r="AW65" s="89"/>
      <c r="AX65" s="89"/>
      <c r="AY65" s="89"/>
      <c r="AZ65" s="89"/>
      <c r="BA65" s="89"/>
      <c r="BB65" s="89"/>
      <c r="BC65" s="89"/>
      <c r="BD65" s="89"/>
      <c r="BE65" s="89"/>
      <c r="BF65" s="89"/>
      <c r="BG65" s="89"/>
      <c r="BH65" s="89"/>
      <c r="BI65" s="183"/>
      <c r="BJ65" s="183"/>
      <c r="BK65" s="133"/>
      <c r="BL65" s="133"/>
      <c r="BM65" s="133"/>
      <c r="BN65" s="133"/>
      <c r="BO65" s="133"/>
      <c r="BP65" s="133"/>
      <c r="BQ65" s="133"/>
      <c r="BR65" s="133"/>
      <c r="BS65" s="133"/>
      <c r="BT65" s="133"/>
      <c r="BU65" s="133"/>
      <c r="BV65" s="133"/>
      <c r="BW65" s="133"/>
      <c r="BX65" s="133"/>
      <c r="BY65" s="133"/>
      <c r="BZ65" s="133"/>
      <c r="CA65" s="133"/>
      <c r="CB65" s="133"/>
      <c r="CC65" s="133"/>
      <c r="CD65" s="133"/>
      <c r="CE65" s="133"/>
      <c r="CF65" s="133"/>
      <c r="CG65" s="133"/>
      <c r="CH65" s="133"/>
      <c r="CI65" s="133"/>
      <c r="CJ65" s="133"/>
      <c r="CK65" s="133"/>
      <c r="CL65" s="133"/>
      <c r="CM65" s="133"/>
      <c r="CN65" s="133"/>
    </row>
    <row r="66" spans="1:92" s="3" customFormat="1" ht="39.75" customHeight="1" x14ac:dyDescent="0.35">
      <c r="A66" s="89"/>
      <c r="B66" s="89"/>
      <c r="C66" s="30"/>
      <c r="D66" s="699" t="s">
        <v>65</v>
      </c>
      <c r="E66" s="699" t="s">
        <v>60</v>
      </c>
      <c r="F66" s="699" t="s">
        <v>64</v>
      </c>
      <c r="G66" s="699" t="s">
        <v>7</v>
      </c>
      <c r="H66" s="699" t="s">
        <v>8</v>
      </c>
      <c r="I66" s="699" t="s">
        <v>38</v>
      </c>
      <c r="J66" s="699" t="s">
        <v>9</v>
      </c>
      <c r="K66" s="1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  <c r="AA66" s="89"/>
      <c r="AB66" s="89"/>
      <c r="AC66" s="89"/>
      <c r="AD66" s="89"/>
      <c r="AE66" s="89"/>
      <c r="AF66" s="89"/>
      <c r="AG66" s="89"/>
      <c r="AH66" s="89"/>
      <c r="AI66" s="89"/>
      <c r="AJ66" s="89"/>
      <c r="AK66" s="89"/>
      <c r="AL66" s="89"/>
      <c r="AM66" s="89"/>
      <c r="AN66" s="89"/>
      <c r="AO66" s="89"/>
      <c r="AP66" s="89"/>
      <c r="AQ66" s="89"/>
      <c r="AR66" s="89"/>
      <c r="AS66" s="89"/>
      <c r="AT66" s="89"/>
      <c r="AU66" s="89"/>
      <c r="AV66" s="89"/>
      <c r="AW66" s="89"/>
      <c r="AX66" s="89"/>
      <c r="AY66" s="89"/>
      <c r="AZ66" s="89"/>
      <c r="BA66" s="89"/>
      <c r="BB66" s="89"/>
      <c r="BC66" s="89"/>
      <c r="BD66" s="89"/>
      <c r="BE66" s="89"/>
      <c r="BF66" s="89"/>
      <c r="BG66" s="89"/>
      <c r="BH66" s="89"/>
      <c r="BI66" s="183"/>
      <c r="BJ66" s="183"/>
      <c r="BK66" s="133"/>
      <c r="BL66" s="133"/>
      <c r="BM66" s="133"/>
      <c r="BN66" s="133"/>
      <c r="BO66" s="133"/>
      <c r="BP66" s="133"/>
      <c r="BQ66" s="133"/>
      <c r="BR66" s="133"/>
      <c r="BS66" s="133"/>
      <c r="BT66" s="133"/>
      <c r="BU66" s="133"/>
      <c r="BV66" s="133"/>
      <c r="BW66" s="133"/>
      <c r="BX66" s="133"/>
      <c r="BY66" s="133"/>
      <c r="BZ66" s="133"/>
      <c r="CA66" s="133"/>
      <c r="CB66" s="133"/>
      <c r="CC66" s="133"/>
      <c r="CD66" s="133"/>
      <c r="CE66" s="133"/>
      <c r="CF66" s="133"/>
      <c r="CG66" s="133"/>
      <c r="CH66" s="133"/>
      <c r="CI66" s="133"/>
      <c r="CJ66" s="133"/>
      <c r="CK66" s="133"/>
      <c r="CL66" s="133"/>
      <c r="CM66" s="133"/>
      <c r="CN66" s="133"/>
    </row>
    <row r="67" spans="1:92" s="3" customFormat="1" ht="39.75" customHeight="1" x14ac:dyDescent="0.25">
      <c r="A67" s="89"/>
      <c r="B67" s="89"/>
      <c r="C67" s="10"/>
      <c r="D67" s="700"/>
      <c r="E67" s="700"/>
      <c r="F67" s="700"/>
      <c r="G67" s="700"/>
      <c r="H67" s="700"/>
      <c r="I67" s="700"/>
      <c r="J67" s="700"/>
      <c r="K67" s="10"/>
      <c r="L67" s="89"/>
      <c r="M67" s="89"/>
      <c r="N67" s="89"/>
      <c r="O67" s="89"/>
      <c r="P67" s="89"/>
      <c r="Q67" s="89"/>
      <c r="R67" s="89"/>
      <c r="S67" s="89"/>
      <c r="T67" s="89"/>
      <c r="U67" s="89"/>
      <c r="V67" s="89"/>
      <c r="W67" s="89"/>
      <c r="X67" s="89"/>
      <c r="Y67" s="89"/>
      <c r="Z67" s="89"/>
      <c r="AA67" s="89"/>
      <c r="AB67" s="89"/>
      <c r="AC67" s="89"/>
      <c r="AD67" s="89"/>
      <c r="AE67" s="89"/>
      <c r="AF67" s="89"/>
      <c r="AG67" s="89"/>
      <c r="AH67" s="89"/>
      <c r="AI67" s="89"/>
      <c r="AJ67" s="89"/>
      <c r="AK67" s="89"/>
      <c r="AL67" s="89"/>
      <c r="AM67" s="89"/>
      <c r="AN67" s="89"/>
      <c r="AO67" s="89"/>
      <c r="AP67" s="89"/>
      <c r="AQ67" s="89"/>
      <c r="AR67" s="89"/>
      <c r="AS67" s="89"/>
      <c r="AT67" s="89"/>
      <c r="AU67" s="89"/>
      <c r="AV67" s="89"/>
      <c r="AW67" s="89"/>
      <c r="AX67" s="89"/>
      <c r="AY67" s="89"/>
      <c r="AZ67" s="89"/>
      <c r="BA67" s="89"/>
      <c r="BB67" s="89"/>
      <c r="BC67" s="89"/>
      <c r="BD67" s="89"/>
      <c r="BE67" s="89"/>
      <c r="BF67" s="89"/>
      <c r="BG67" s="89"/>
      <c r="BH67" s="89"/>
      <c r="BI67" s="183"/>
      <c r="BJ67" s="183"/>
      <c r="BK67" s="133"/>
      <c r="BL67" s="133"/>
      <c r="BM67" s="133"/>
      <c r="BN67" s="133"/>
      <c r="BO67" s="133"/>
      <c r="BP67" s="133"/>
      <c r="BQ67" s="133"/>
      <c r="BR67" s="133"/>
      <c r="BS67" s="133"/>
      <c r="BT67" s="133"/>
      <c r="BU67" s="133"/>
      <c r="BV67" s="133"/>
      <c r="BW67" s="133"/>
      <c r="BX67" s="133"/>
      <c r="BY67" s="133"/>
      <c r="BZ67" s="133"/>
      <c r="CA67" s="133"/>
      <c r="CB67" s="133"/>
      <c r="CC67" s="133"/>
      <c r="CD67" s="133"/>
      <c r="CE67" s="133"/>
      <c r="CF67" s="133"/>
      <c r="CG67" s="133"/>
      <c r="CH67" s="133"/>
      <c r="CI67" s="133"/>
      <c r="CJ67" s="133"/>
      <c r="CK67" s="133"/>
      <c r="CL67" s="133"/>
      <c r="CM67" s="133"/>
      <c r="CN67" s="133"/>
    </row>
    <row r="68" spans="1:92" s="3" customFormat="1" ht="39.75" customHeight="1" x14ac:dyDescent="0.25">
      <c r="A68" s="89"/>
      <c r="B68" s="89"/>
      <c r="C68" s="77" t="s">
        <v>67</v>
      </c>
      <c r="D68" s="69">
        <v>10</v>
      </c>
      <c r="E68" s="69">
        <v>8.3333333333333339</v>
      </c>
      <c r="F68" s="69">
        <v>6.666666666666667</v>
      </c>
      <c r="G68" s="69">
        <v>5</v>
      </c>
      <c r="H68" s="69">
        <v>3.3333333333333335</v>
      </c>
      <c r="I68" s="69">
        <v>1.6666666666666667</v>
      </c>
      <c r="J68" s="69" t="s">
        <v>6</v>
      </c>
      <c r="K68" s="20" t="s">
        <v>87</v>
      </c>
      <c r="L68" s="89"/>
      <c r="M68" s="89"/>
      <c r="N68" s="89"/>
      <c r="O68" s="89"/>
      <c r="P68" s="89"/>
      <c r="Q68" s="89"/>
      <c r="R68" s="89"/>
      <c r="S68" s="89"/>
      <c r="T68" s="89"/>
      <c r="U68" s="89"/>
      <c r="V68" s="89"/>
      <c r="W68" s="89"/>
      <c r="X68" s="89"/>
      <c r="Y68" s="89"/>
      <c r="Z68" s="89"/>
      <c r="AA68" s="89"/>
      <c r="AB68" s="89"/>
      <c r="AC68" s="89"/>
      <c r="AD68" s="89"/>
      <c r="AE68" s="89"/>
      <c r="AF68" s="89"/>
      <c r="AG68" s="89"/>
      <c r="AH68" s="89"/>
      <c r="AI68" s="89"/>
      <c r="AJ68" s="89"/>
      <c r="AK68" s="89"/>
      <c r="AL68" s="89"/>
      <c r="AM68" s="89"/>
      <c r="AN68" s="89"/>
      <c r="AO68" s="89"/>
      <c r="AP68" s="89"/>
      <c r="AQ68" s="89"/>
      <c r="AR68" s="89"/>
      <c r="AS68" s="89"/>
      <c r="AT68" s="89"/>
      <c r="AU68" s="89"/>
      <c r="AV68" s="89"/>
      <c r="AW68" s="89"/>
      <c r="AX68" s="89"/>
      <c r="AY68" s="89"/>
      <c r="AZ68" s="89"/>
      <c r="BA68" s="89"/>
      <c r="BB68" s="89"/>
      <c r="BC68" s="89"/>
      <c r="BD68" s="89"/>
      <c r="BE68" s="89"/>
      <c r="BF68" s="89"/>
      <c r="BG68" s="89"/>
      <c r="BH68" s="89"/>
      <c r="BI68" s="183"/>
      <c r="BJ68" s="183"/>
      <c r="BK68" s="133"/>
      <c r="BL68" s="133"/>
      <c r="BM68" s="133"/>
      <c r="BN68" s="133"/>
      <c r="BO68" s="133"/>
      <c r="BP68" s="133"/>
      <c r="BQ68" s="133"/>
      <c r="BR68" s="133"/>
      <c r="BS68" s="133"/>
      <c r="BT68" s="133"/>
      <c r="BU68" s="133"/>
      <c r="BV68" s="133"/>
      <c r="BW68" s="133"/>
      <c r="BX68" s="133"/>
      <c r="BY68" s="133"/>
      <c r="BZ68" s="133"/>
      <c r="CA68" s="133"/>
      <c r="CB68" s="133"/>
      <c r="CC68" s="133"/>
      <c r="CD68" s="133"/>
      <c r="CE68" s="133"/>
      <c r="CF68" s="133"/>
      <c r="CG68" s="133"/>
      <c r="CH68" s="133"/>
      <c r="CI68" s="133"/>
      <c r="CJ68" s="133"/>
      <c r="CK68" s="133"/>
      <c r="CL68" s="133"/>
      <c r="CM68" s="133"/>
      <c r="CN68" s="133"/>
    </row>
    <row r="69" spans="1:92" s="3" customFormat="1" ht="39.75" customHeight="1" x14ac:dyDescent="0.25">
      <c r="A69" s="89"/>
      <c r="B69" s="89"/>
      <c r="C69" s="89"/>
      <c r="D69" s="89"/>
      <c r="E69" s="89"/>
      <c r="F69" s="89"/>
      <c r="G69" s="89"/>
      <c r="H69" s="89"/>
      <c r="I69" s="89"/>
      <c r="J69" s="89"/>
      <c r="K69" s="89"/>
      <c r="L69" s="89"/>
      <c r="M69" s="89"/>
      <c r="N69" s="89"/>
      <c r="O69" s="89"/>
      <c r="P69" s="89"/>
      <c r="Q69" s="89"/>
      <c r="R69" s="89"/>
      <c r="S69" s="89"/>
      <c r="T69" s="89"/>
      <c r="U69" s="89"/>
      <c r="V69" s="89"/>
      <c r="W69" s="89"/>
      <c r="X69" s="89"/>
      <c r="Y69" s="89"/>
      <c r="Z69" s="89"/>
      <c r="AA69" s="89"/>
      <c r="AB69" s="89"/>
      <c r="AC69" s="89"/>
      <c r="AD69" s="89"/>
      <c r="AE69" s="89"/>
      <c r="AF69" s="89"/>
      <c r="AG69" s="89"/>
      <c r="AH69" s="89"/>
      <c r="AI69" s="89"/>
      <c r="AJ69" s="89"/>
      <c r="AK69" s="89"/>
      <c r="AL69" s="89"/>
      <c r="AM69" s="89"/>
      <c r="AN69" s="89"/>
      <c r="AO69" s="89"/>
      <c r="AP69" s="89"/>
      <c r="AQ69" s="89"/>
      <c r="AR69" s="89"/>
      <c r="AS69" s="89"/>
      <c r="AT69" s="89"/>
      <c r="AU69" s="89"/>
      <c r="AV69" s="89"/>
      <c r="AW69" s="89"/>
      <c r="AX69" s="89"/>
      <c r="AY69" s="89"/>
      <c r="AZ69" s="89"/>
      <c r="BA69" s="89"/>
      <c r="BB69" s="89"/>
      <c r="BC69" s="89"/>
      <c r="BD69" s="89"/>
      <c r="BE69" s="89"/>
      <c r="BF69" s="89"/>
      <c r="BG69" s="89"/>
      <c r="BH69" s="89"/>
      <c r="BI69" s="183"/>
      <c r="BJ69" s="183"/>
      <c r="BK69" s="133"/>
      <c r="BL69" s="133"/>
      <c r="BM69" s="133"/>
      <c r="BN69" s="133"/>
      <c r="BO69" s="133"/>
      <c r="BP69" s="133"/>
      <c r="BQ69" s="133"/>
      <c r="BR69" s="133"/>
      <c r="BS69" s="133"/>
      <c r="BT69" s="133"/>
      <c r="BU69" s="133"/>
      <c r="BV69" s="133"/>
      <c r="BW69" s="133"/>
      <c r="BX69" s="133"/>
      <c r="BY69" s="133"/>
      <c r="BZ69" s="133"/>
      <c r="CA69" s="133"/>
      <c r="CB69" s="133"/>
      <c r="CC69" s="133"/>
      <c r="CD69" s="133"/>
      <c r="CE69" s="133"/>
      <c r="CF69" s="133"/>
      <c r="CG69" s="133"/>
      <c r="CH69" s="133"/>
      <c r="CI69" s="133"/>
      <c r="CJ69" s="133"/>
      <c r="CK69" s="133"/>
      <c r="CL69" s="133"/>
      <c r="CM69" s="133"/>
      <c r="CN69" s="133"/>
    </row>
    <row r="70" spans="1:92" s="3" customFormat="1" ht="15.75" customHeight="1" x14ac:dyDescent="0.25">
      <c r="A70" s="336"/>
      <c r="B70" s="337"/>
      <c r="C70" s="338"/>
      <c r="D70" s="338"/>
      <c r="E70" s="337"/>
      <c r="F70" s="336"/>
      <c r="G70" s="336"/>
      <c r="H70" s="336"/>
      <c r="I70" s="336"/>
      <c r="J70" s="336"/>
      <c r="K70" s="336"/>
      <c r="L70" s="336"/>
      <c r="M70" s="336"/>
      <c r="N70" s="336"/>
      <c r="O70" s="336"/>
      <c r="P70" s="336"/>
      <c r="Q70" s="336"/>
      <c r="R70" s="336"/>
      <c r="S70" s="336"/>
      <c r="T70" s="336"/>
      <c r="U70" s="89"/>
      <c r="V70" s="89"/>
      <c r="W70" s="89"/>
      <c r="X70" s="89"/>
      <c r="Y70" s="89"/>
      <c r="Z70" s="89"/>
      <c r="AA70" s="89"/>
      <c r="AB70" s="89"/>
      <c r="AC70" s="89"/>
      <c r="AD70" s="89"/>
      <c r="AE70" s="89"/>
      <c r="AF70" s="89"/>
      <c r="AG70" s="89"/>
      <c r="AH70" s="89"/>
      <c r="AI70" s="89"/>
      <c r="AJ70" s="89"/>
      <c r="AK70" s="89"/>
      <c r="AL70" s="89"/>
      <c r="AM70" s="89"/>
      <c r="AN70" s="89"/>
      <c r="AO70" s="89"/>
      <c r="AP70" s="89"/>
      <c r="AQ70" s="89"/>
      <c r="AR70" s="89"/>
      <c r="AS70" s="89"/>
      <c r="AT70" s="89"/>
      <c r="AU70" s="89"/>
      <c r="AV70" s="89"/>
      <c r="AW70" s="89"/>
      <c r="AX70" s="89"/>
      <c r="AY70" s="89"/>
      <c r="AZ70" s="89"/>
      <c r="BA70" s="89"/>
      <c r="BB70" s="89"/>
      <c r="BC70" s="89"/>
      <c r="BD70" s="89"/>
      <c r="BE70" s="89"/>
      <c r="BF70" s="89"/>
      <c r="BG70" s="89"/>
      <c r="BH70" s="89"/>
      <c r="BI70" s="183"/>
      <c r="BJ70" s="183"/>
      <c r="BK70" s="133"/>
      <c r="BL70" s="133"/>
      <c r="BM70" s="133"/>
      <c r="BN70" s="133"/>
      <c r="BO70" s="133"/>
      <c r="BP70" s="133"/>
      <c r="BQ70" s="133"/>
      <c r="BR70" s="133"/>
      <c r="BS70" s="133"/>
      <c r="BT70" s="133"/>
      <c r="BU70" s="133"/>
      <c r="BV70" s="133"/>
      <c r="BW70" s="133"/>
      <c r="BX70" s="133"/>
      <c r="BY70" s="133"/>
      <c r="BZ70" s="133"/>
      <c r="CA70" s="133"/>
      <c r="CB70" s="133"/>
      <c r="CC70" s="133"/>
      <c r="CD70" s="133"/>
      <c r="CE70" s="133"/>
      <c r="CF70" s="133"/>
      <c r="CG70" s="133"/>
      <c r="CH70" s="133"/>
      <c r="CI70" s="133"/>
      <c r="CJ70" s="133"/>
      <c r="CK70" s="133"/>
      <c r="CL70" s="133"/>
      <c r="CM70" s="133"/>
      <c r="CN70" s="133"/>
    </row>
    <row r="71" spans="1:92" s="3" customFormat="1" ht="39.75" customHeight="1" x14ac:dyDescent="0.25">
      <c r="A71" s="89"/>
      <c r="B71" s="89"/>
      <c r="C71" s="89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89"/>
      <c r="O71" s="89"/>
      <c r="P71" s="89"/>
      <c r="Q71" s="89"/>
      <c r="R71" s="89"/>
      <c r="S71" s="89"/>
      <c r="T71" s="89"/>
      <c r="U71" s="89"/>
      <c r="V71" s="89"/>
      <c r="W71" s="89"/>
      <c r="X71" s="89"/>
      <c r="Y71" s="89"/>
      <c r="Z71" s="89"/>
      <c r="AA71" s="89"/>
      <c r="AB71" s="89"/>
      <c r="AC71" s="89"/>
      <c r="AD71" s="89"/>
      <c r="AE71" s="89"/>
      <c r="AF71" s="89"/>
      <c r="AG71" s="89"/>
      <c r="AH71" s="89"/>
      <c r="AI71" s="89"/>
      <c r="AJ71" s="89"/>
      <c r="AK71" s="89"/>
      <c r="AL71" s="89"/>
      <c r="AM71" s="89"/>
      <c r="AN71" s="89"/>
      <c r="AO71" s="89"/>
      <c r="AP71" s="89"/>
      <c r="AQ71" s="89"/>
      <c r="AR71" s="89"/>
      <c r="AS71" s="89"/>
      <c r="AT71" s="89"/>
      <c r="AU71" s="89"/>
      <c r="AV71" s="89"/>
      <c r="AW71" s="89"/>
      <c r="AX71" s="89"/>
      <c r="AY71" s="89"/>
      <c r="AZ71" s="89"/>
      <c r="BA71" s="89"/>
      <c r="BB71" s="89"/>
      <c r="BC71" s="89"/>
      <c r="BD71" s="89"/>
      <c r="BE71" s="89"/>
      <c r="BF71" s="89"/>
      <c r="BG71" s="89"/>
      <c r="BH71" s="89"/>
      <c r="BI71" s="183"/>
      <c r="BJ71" s="183"/>
      <c r="BK71" s="133"/>
      <c r="BL71" s="133"/>
      <c r="BM71" s="133"/>
      <c r="BN71" s="133"/>
      <c r="BO71" s="133"/>
      <c r="BP71" s="133"/>
      <c r="BQ71" s="133"/>
      <c r="BR71" s="133"/>
      <c r="BS71" s="133"/>
      <c r="BT71" s="133"/>
      <c r="BU71" s="133"/>
      <c r="BV71" s="133"/>
      <c r="BW71" s="133"/>
      <c r="BX71" s="133"/>
      <c r="BY71" s="133"/>
      <c r="BZ71" s="133"/>
      <c r="CA71" s="133"/>
      <c r="CB71" s="133"/>
      <c r="CC71" s="133"/>
      <c r="CD71" s="133"/>
      <c r="CE71" s="133"/>
      <c r="CF71" s="133"/>
      <c r="CG71" s="133"/>
      <c r="CH71" s="133"/>
      <c r="CI71" s="133"/>
      <c r="CJ71" s="133"/>
      <c r="CK71" s="133"/>
      <c r="CL71" s="133"/>
      <c r="CM71" s="133"/>
      <c r="CN71" s="133"/>
    </row>
    <row r="72" spans="1:92" s="3" customFormat="1" ht="39.75" customHeight="1" x14ac:dyDescent="0.25">
      <c r="A72" s="89"/>
      <c r="B72" s="207" t="s">
        <v>230</v>
      </c>
      <c r="C72" s="89"/>
      <c r="D72" s="89"/>
      <c r="E72" s="89"/>
      <c r="F72" s="89"/>
      <c r="G72" s="89"/>
      <c r="H72" s="89"/>
      <c r="I72" s="89"/>
      <c r="J72" s="89"/>
      <c r="K72" s="89"/>
      <c r="L72" s="89"/>
      <c r="M72" s="89"/>
      <c r="N72" s="89"/>
      <c r="O72" s="89"/>
      <c r="P72" s="89"/>
      <c r="Q72" s="89"/>
      <c r="R72" s="89"/>
      <c r="S72" s="89"/>
      <c r="T72" s="89"/>
      <c r="U72" s="89"/>
      <c r="V72" s="89"/>
      <c r="W72" s="89"/>
      <c r="X72" s="89"/>
      <c r="Y72" s="89"/>
      <c r="Z72" s="89"/>
      <c r="AA72" s="89"/>
      <c r="AB72" s="89"/>
      <c r="AC72" s="89"/>
      <c r="AD72" s="89"/>
      <c r="AE72" s="89"/>
      <c r="AF72" s="89"/>
      <c r="AG72" s="89"/>
      <c r="AH72" s="89"/>
      <c r="AI72" s="89"/>
      <c r="AJ72" s="89"/>
      <c r="AK72" s="89"/>
      <c r="AL72" s="89"/>
      <c r="AM72" s="89"/>
      <c r="AN72" s="89"/>
      <c r="AO72" s="89"/>
      <c r="AP72" s="89"/>
      <c r="AQ72" s="89"/>
      <c r="AR72" s="89"/>
      <c r="AS72" s="89"/>
      <c r="AT72" s="89"/>
      <c r="AU72" s="89"/>
      <c r="AV72" s="89"/>
      <c r="AW72" s="89"/>
      <c r="AX72" s="89"/>
      <c r="AY72" s="89"/>
      <c r="AZ72" s="89"/>
      <c r="BA72" s="89"/>
      <c r="BB72" s="89"/>
      <c r="BC72" s="89"/>
      <c r="BD72" s="89"/>
      <c r="BE72" s="89"/>
      <c r="BF72" s="89"/>
      <c r="BG72" s="89"/>
      <c r="BH72" s="89"/>
      <c r="BI72" s="183"/>
      <c r="BJ72" s="183"/>
      <c r="BK72" s="133"/>
      <c r="BL72" s="133"/>
      <c r="BM72" s="133"/>
      <c r="BN72" s="133"/>
      <c r="BO72" s="133"/>
      <c r="BP72" s="133"/>
      <c r="BQ72" s="133"/>
      <c r="BR72" s="133"/>
      <c r="BS72" s="133"/>
      <c r="BT72" s="133"/>
      <c r="BU72" s="133"/>
      <c r="BV72" s="133"/>
      <c r="BW72" s="133"/>
      <c r="BX72" s="133"/>
      <c r="BY72" s="133"/>
      <c r="BZ72" s="133"/>
      <c r="CA72" s="133"/>
      <c r="CB72" s="133"/>
      <c r="CC72" s="133"/>
      <c r="CD72" s="133"/>
      <c r="CE72" s="133"/>
      <c r="CF72" s="133"/>
      <c r="CG72" s="133"/>
      <c r="CH72" s="133"/>
      <c r="CI72" s="133"/>
      <c r="CJ72" s="133"/>
      <c r="CK72" s="133"/>
      <c r="CL72" s="133"/>
      <c r="CM72" s="133"/>
      <c r="CN72" s="133"/>
    </row>
    <row r="73" spans="1:92" s="3" customFormat="1" ht="39.75" customHeight="1" x14ac:dyDescent="0.25">
      <c r="A73" s="89"/>
      <c r="B73" s="89"/>
      <c r="C73" s="89"/>
      <c r="D73" s="89"/>
      <c r="E73" s="89"/>
      <c r="F73" s="89"/>
      <c r="G73" s="89"/>
      <c r="H73" s="89"/>
      <c r="I73" s="89"/>
      <c r="J73" s="89"/>
      <c r="K73" s="89"/>
      <c r="L73" s="89"/>
      <c r="M73" s="89"/>
      <c r="N73" s="89"/>
      <c r="O73" s="89"/>
      <c r="P73" s="89"/>
      <c r="Q73" s="89"/>
      <c r="R73" s="89"/>
      <c r="S73" s="89"/>
      <c r="T73" s="89"/>
      <c r="U73" s="89"/>
      <c r="V73" s="89"/>
      <c r="W73" s="89"/>
      <c r="X73" s="89"/>
      <c r="Y73" s="89"/>
      <c r="Z73" s="89"/>
      <c r="AA73" s="89"/>
      <c r="AB73" s="89"/>
      <c r="AC73" s="89"/>
      <c r="AD73" s="89"/>
      <c r="AE73" s="89"/>
      <c r="AF73" s="89"/>
      <c r="AG73" s="89"/>
      <c r="AH73" s="89"/>
      <c r="AI73" s="89"/>
      <c r="AJ73" s="89"/>
      <c r="AK73" s="89"/>
      <c r="AL73" s="89"/>
      <c r="AM73" s="89"/>
      <c r="AN73" s="89"/>
      <c r="AO73" s="89"/>
      <c r="AP73" s="89"/>
      <c r="AQ73" s="89"/>
      <c r="AR73" s="89"/>
      <c r="AS73" s="89"/>
      <c r="AT73" s="89"/>
      <c r="AU73" s="89"/>
      <c r="AV73" s="89"/>
      <c r="AW73" s="89"/>
      <c r="AX73" s="89"/>
      <c r="AY73" s="89"/>
      <c r="AZ73" s="89"/>
      <c r="BA73" s="89"/>
      <c r="BB73" s="89"/>
      <c r="BC73" s="89"/>
      <c r="BD73" s="89"/>
      <c r="BE73" s="89"/>
      <c r="BF73" s="89"/>
      <c r="BG73" s="89"/>
      <c r="BH73" s="89"/>
      <c r="BI73" s="183"/>
      <c r="BJ73" s="183"/>
      <c r="BK73" s="133"/>
      <c r="BL73" s="133"/>
      <c r="BM73" s="133"/>
      <c r="BN73" s="133"/>
      <c r="BO73" s="133"/>
      <c r="BP73" s="133"/>
      <c r="BQ73" s="133"/>
      <c r="BR73" s="133"/>
      <c r="BS73" s="133"/>
      <c r="BT73" s="133"/>
      <c r="BU73" s="133"/>
      <c r="BV73" s="133"/>
      <c r="BW73" s="133"/>
      <c r="BX73" s="133"/>
      <c r="BY73" s="133"/>
      <c r="BZ73" s="133"/>
      <c r="CA73" s="133"/>
      <c r="CB73" s="133"/>
      <c r="CC73" s="133"/>
      <c r="CD73" s="133"/>
      <c r="CE73" s="133"/>
      <c r="CF73" s="133"/>
      <c r="CG73" s="133"/>
      <c r="CH73" s="133"/>
      <c r="CI73" s="133"/>
      <c r="CJ73" s="133"/>
      <c r="CK73" s="133"/>
      <c r="CL73" s="133"/>
      <c r="CM73" s="133"/>
      <c r="CN73" s="133"/>
    </row>
    <row r="74" spans="1:92" s="3" customFormat="1" ht="39.75" customHeight="1" x14ac:dyDescent="0.25">
      <c r="A74" s="89"/>
      <c r="B74" s="298" t="s">
        <v>88</v>
      </c>
      <c r="C74" s="299"/>
      <c r="D74" s="299"/>
      <c r="E74" s="299"/>
      <c r="F74" s="299"/>
      <c r="G74" s="299"/>
      <c r="H74" s="299"/>
      <c r="I74" s="300"/>
      <c r="J74" s="89"/>
      <c r="K74" s="89"/>
      <c r="L74" s="89"/>
      <c r="M74" s="89"/>
      <c r="N74" s="89"/>
      <c r="O74" s="89"/>
      <c r="P74" s="89"/>
      <c r="Q74" s="89"/>
      <c r="R74" s="89"/>
      <c r="S74" s="89"/>
      <c r="T74" s="89"/>
      <c r="U74" s="89"/>
      <c r="V74" s="89"/>
      <c r="W74" s="89"/>
      <c r="X74" s="89"/>
      <c r="Y74" s="89"/>
      <c r="Z74" s="89"/>
      <c r="AA74" s="89"/>
      <c r="AB74" s="89"/>
      <c r="AC74" s="89"/>
      <c r="AD74" s="89"/>
      <c r="AE74" s="89"/>
      <c r="AF74" s="89"/>
      <c r="AG74" s="89"/>
      <c r="AH74" s="89"/>
      <c r="AI74" s="89"/>
      <c r="AJ74" s="89"/>
      <c r="AK74" s="89"/>
      <c r="AL74" s="89"/>
      <c r="AM74" s="89"/>
      <c r="AN74" s="89"/>
      <c r="AO74" s="89"/>
      <c r="AP74" s="89"/>
      <c r="AQ74" s="89"/>
      <c r="AR74" s="89"/>
      <c r="AS74" s="89"/>
      <c r="AT74" s="89"/>
      <c r="AU74" s="89"/>
      <c r="AV74" s="89"/>
      <c r="AW74" s="89"/>
      <c r="AX74" s="89"/>
      <c r="AY74" s="89"/>
      <c r="AZ74" s="89"/>
      <c r="BA74" s="89"/>
      <c r="BB74" s="89"/>
      <c r="BC74" s="89"/>
      <c r="BD74" s="89"/>
      <c r="BE74" s="89"/>
      <c r="BF74" s="89"/>
      <c r="BG74" s="89"/>
      <c r="BH74" s="89"/>
      <c r="BI74" s="183"/>
      <c r="BJ74" s="183"/>
      <c r="BK74" s="133"/>
      <c r="BL74" s="133"/>
      <c r="BM74" s="133"/>
      <c r="BN74" s="133"/>
      <c r="BO74" s="133"/>
      <c r="BP74" s="133"/>
      <c r="BQ74" s="133"/>
      <c r="BR74" s="133"/>
      <c r="BS74" s="133"/>
      <c r="BT74" s="133"/>
      <c r="BU74" s="133"/>
      <c r="BV74" s="133"/>
      <c r="BW74" s="133"/>
      <c r="BX74" s="133"/>
      <c r="BY74" s="133"/>
      <c r="BZ74" s="133"/>
      <c r="CA74" s="133"/>
      <c r="CB74" s="133"/>
      <c r="CC74" s="133"/>
      <c r="CD74" s="133"/>
      <c r="CE74" s="133"/>
      <c r="CF74" s="133"/>
      <c r="CG74" s="133"/>
      <c r="CH74" s="133"/>
      <c r="CI74" s="133"/>
      <c r="CJ74" s="133"/>
      <c r="CK74" s="133"/>
      <c r="CL74" s="133"/>
      <c r="CM74" s="133"/>
      <c r="CN74" s="133"/>
    </row>
    <row r="75" spans="1:92" s="3" customFormat="1" ht="39.75" customHeight="1" x14ac:dyDescent="0.25">
      <c r="A75" s="89"/>
      <c r="B75" s="301" t="s">
        <v>99</v>
      </c>
      <c r="C75" s="302"/>
      <c r="D75" s="302"/>
      <c r="E75" s="302"/>
      <c r="F75" s="302"/>
      <c r="G75" s="302"/>
      <c r="H75" s="302"/>
      <c r="I75" s="303"/>
      <c r="J75" s="89"/>
      <c r="K75" s="89"/>
      <c r="L75" s="89"/>
      <c r="M75" s="89"/>
      <c r="N75" s="89"/>
      <c r="O75" s="89"/>
      <c r="P75" s="89"/>
      <c r="Q75" s="89"/>
      <c r="R75" s="89"/>
      <c r="S75" s="89"/>
      <c r="T75" s="89"/>
      <c r="U75" s="89"/>
      <c r="V75" s="89"/>
      <c r="W75" s="89"/>
      <c r="X75" s="89"/>
      <c r="Y75" s="89"/>
      <c r="Z75" s="89"/>
      <c r="AA75" s="89"/>
      <c r="AB75" s="89"/>
      <c r="AC75" s="89"/>
      <c r="AD75" s="89"/>
      <c r="AE75" s="89"/>
      <c r="AF75" s="89"/>
      <c r="AG75" s="89"/>
      <c r="AH75" s="89"/>
      <c r="AI75" s="89"/>
      <c r="AJ75" s="89"/>
      <c r="AK75" s="89"/>
      <c r="AL75" s="89"/>
      <c r="AM75" s="89"/>
      <c r="AN75" s="89"/>
      <c r="AO75" s="89"/>
      <c r="AP75" s="89"/>
      <c r="AQ75" s="89"/>
      <c r="AR75" s="89"/>
      <c r="AS75" s="89"/>
      <c r="AT75" s="89"/>
      <c r="AU75" s="89"/>
      <c r="AV75" s="89"/>
      <c r="AW75" s="89"/>
      <c r="AX75" s="89"/>
      <c r="AY75" s="89"/>
      <c r="AZ75" s="89"/>
      <c r="BA75" s="89"/>
      <c r="BB75" s="89"/>
      <c r="BC75" s="89"/>
      <c r="BD75" s="89"/>
      <c r="BE75" s="89"/>
      <c r="BF75" s="89"/>
      <c r="BG75" s="89"/>
      <c r="BH75" s="89"/>
      <c r="BI75" s="183"/>
      <c r="BJ75" s="183"/>
      <c r="BK75" s="133"/>
      <c r="BL75" s="133"/>
      <c r="BM75" s="133"/>
      <c r="BN75" s="133"/>
      <c r="BO75" s="133"/>
      <c r="BP75" s="133"/>
      <c r="BQ75" s="133"/>
      <c r="BR75" s="133"/>
      <c r="BS75" s="133"/>
      <c r="BT75" s="133"/>
      <c r="BU75" s="133"/>
      <c r="BV75" s="133"/>
      <c r="BW75" s="133"/>
      <c r="BX75" s="133"/>
      <c r="BY75" s="133"/>
      <c r="BZ75" s="133"/>
      <c r="CA75" s="133"/>
      <c r="CB75" s="133"/>
      <c r="CC75" s="133"/>
      <c r="CD75" s="133"/>
      <c r="CE75" s="133"/>
      <c r="CF75" s="133"/>
      <c r="CG75" s="133"/>
      <c r="CH75" s="133"/>
      <c r="CI75" s="133"/>
      <c r="CJ75" s="133"/>
      <c r="CK75" s="133"/>
      <c r="CL75" s="133"/>
      <c r="CM75" s="133"/>
      <c r="CN75" s="133"/>
    </row>
    <row r="76" spans="1:92" s="3" customFormat="1" ht="39.75" customHeight="1" x14ac:dyDescent="0.25">
      <c r="A76" s="89"/>
      <c r="B76" s="306" t="s">
        <v>2</v>
      </c>
      <c r="C76" s="307" t="s">
        <v>3</v>
      </c>
      <c r="D76" s="308" t="s">
        <v>4</v>
      </c>
      <c r="E76" s="309" t="s">
        <v>5</v>
      </c>
      <c r="F76" s="310" t="s">
        <v>13</v>
      </c>
      <c r="G76" s="311" t="s">
        <v>21</v>
      </c>
      <c r="H76" s="312" t="s">
        <v>15</v>
      </c>
      <c r="I76" s="313" t="s">
        <v>24</v>
      </c>
      <c r="J76" s="89"/>
      <c r="K76" s="89"/>
      <c r="L76" s="89"/>
      <c r="M76" s="89"/>
      <c r="N76" s="89"/>
      <c r="O76" s="89"/>
      <c r="P76" s="89"/>
      <c r="Q76" s="89"/>
      <c r="R76" s="89"/>
      <c r="S76" s="89"/>
      <c r="T76" s="89"/>
      <c r="U76" s="89"/>
      <c r="V76" s="89"/>
      <c r="W76" s="89"/>
      <c r="X76" s="89"/>
      <c r="Y76" s="89"/>
      <c r="Z76" s="89"/>
      <c r="AA76" s="89"/>
      <c r="AB76" s="89"/>
      <c r="AC76" s="89"/>
      <c r="AD76" s="89"/>
      <c r="AE76" s="89"/>
      <c r="AF76" s="89"/>
      <c r="AG76" s="89"/>
      <c r="AH76" s="89"/>
      <c r="AI76" s="89"/>
      <c r="AJ76" s="89"/>
      <c r="AK76" s="89"/>
      <c r="AL76" s="89"/>
      <c r="AM76" s="89"/>
      <c r="AN76" s="89"/>
      <c r="AO76" s="89"/>
      <c r="AP76" s="89"/>
      <c r="AQ76" s="89"/>
      <c r="AR76" s="89"/>
      <c r="AS76" s="89"/>
      <c r="AT76" s="89"/>
      <c r="AU76" s="89"/>
      <c r="AV76" s="89"/>
      <c r="AW76" s="89"/>
      <c r="AX76" s="89"/>
      <c r="AY76" s="89"/>
      <c r="AZ76" s="89"/>
      <c r="BA76" s="89"/>
      <c r="BB76" s="89"/>
      <c r="BC76" s="89"/>
      <c r="BD76" s="89"/>
      <c r="BE76" s="89"/>
      <c r="BF76" s="89"/>
      <c r="BG76" s="89"/>
      <c r="BH76" s="89"/>
      <c r="BI76" s="183"/>
      <c r="BJ76" s="183"/>
      <c r="BK76" s="133"/>
      <c r="BL76" s="133"/>
      <c r="BM76" s="133"/>
      <c r="BN76" s="133"/>
      <c r="BO76" s="133"/>
      <c r="BP76" s="133"/>
      <c r="BQ76" s="133"/>
      <c r="BR76" s="133"/>
      <c r="BS76" s="133"/>
      <c r="BT76" s="133"/>
      <c r="BU76" s="133"/>
      <c r="BV76" s="133"/>
      <c r="BW76" s="133"/>
      <c r="BX76" s="133"/>
      <c r="BY76" s="133"/>
      <c r="BZ76" s="133"/>
      <c r="CA76" s="133"/>
      <c r="CB76" s="133"/>
      <c r="CC76" s="133"/>
      <c r="CD76" s="133"/>
      <c r="CE76" s="133"/>
      <c r="CF76" s="133"/>
      <c r="CG76" s="133"/>
      <c r="CH76" s="133"/>
      <c r="CI76" s="133"/>
      <c r="CJ76" s="133"/>
      <c r="CK76" s="133"/>
      <c r="CL76" s="133"/>
      <c r="CM76" s="133"/>
      <c r="CN76" s="133"/>
    </row>
    <row r="77" spans="1:92" s="3" customFormat="1" ht="39.75" customHeight="1" x14ac:dyDescent="0.25">
      <c r="A77" s="89"/>
      <c r="B77" s="138">
        <v>0</v>
      </c>
      <c r="C77" s="139">
        <v>0</v>
      </c>
      <c r="D77" s="139">
        <v>0</v>
      </c>
      <c r="E77" s="139">
        <v>0</v>
      </c>
      <c r="F77" s="139">
        <v>0</v>
      </c>
      <c r="G77" s="139">
        <v>0</v>
      </c>
      <c r="H77" s="139">
        <v>0</v>
      </c>
      <c r="I77" s="141">
        <v>0</v>
      </c>
      <c r="J77" s="89"/>
      <c r="K77" s="89"/>
      <c r="L77" s="89"/>
      <c r="M77" s="89"/>
      <c r="N77" s="89"/>
      <c r="O77" s="89"/>
      <c r="P77" s="89"/>
      <c r="Q77" s="89"/>
      <c r="R77" s="89"/>
      <c r="S77" s="89"/>
      <c r="T77" s="89"/>
      <c r="U77" s="89"/>
      <c r="V77" s="89"/>
      <c r="W77" s="89"/>
      <c r="X77" s="89"/>
      <c r="Y77" s="89"/>
      <c r="Z77" s="89"/>
      <c r="AA77" s="89"/>
      <c r="AB77" s="89"/>
      <c r="AC77" s="89"/>
      <c r="AD77" s="89"/>
      <c r="AE77" s="89"/>
      <c r="AF77" s="89"/>
      <c r="AG77" s="89"/>
      <c r="AH77" s="89"/>
      <c r="AI77" s="89"/>
      <c r="AJ77" s="89"/>
      <c r="AK77" s="89"/>
      <c r="AL77" s="89"/>
      <c r="AM77" s="89"/>
      <c r="AN77" s="89"/>
      <c r="AO77" s="89"/>
      <c r="AP77" s="89"/>
      <c r="AQ77" s="89"/>
      <c r="AR77" s="89"/>
      <c r="AS77" s="89"/>
      <c r="AT77" s="89"/>
      <c r="AU77" s="89"/>
      <c r="AV77" s="89"/>
      <c r="AW77" s="89"/>
      <c r="AX77" s="89"/>
      <c r="AY77" s="89"/>
      <c r="AZ77" s="89"/>
      <c r="BA77" s="89"/>
      <c r="BB77" s="89"/>
      <c r="BC77" s="89"/>
      <c r="BD77" s="89"/>
      <c r="BE77" s="89"/>
      <c r="BF77" s="89"/>
      <c r="BG77" s="89"/>
      <c r="BH77" s="89"/>
      <c r="BI77" s="183"/>
      <c r="BJ77" s="183"/>
      <c r="BK77" s="133"/>
      <c r="BL77" s="133"/>
      <c r="BM77" s="133"/>
      <c r="BN77" s="133"/>
      <c r="BO77" s="133"/>
      <c r="BP77" s="133"/>
      <c r="BQ77" s="133"/>
      <c r="BR77" s="133"/>
      <c r="BS77" s="133"/>
      <c r="BT77" s="133"/>
      <c r="BU77" s="133"/>
      <c r="BV77" s="133"/>
      <c r="BW77" s="133"/>
      <c r="BX77" s="133"/>
      <c r="BY77" s="133"/>
      <c r="BZ77" s="133"/>
      <c r="CA77" s="133"/>
      <c r="CB77" s="133"/>
      <c r="CC77" s="133"/>
      <c r="CD77" s="133"/>
      <c r="CE77" s="133"/>
      <c r="CF77" s="133"/>
      <c r="CG77" s="133"/>
      <c r="CH77" s="133"/>
      <c r="CI77" s="133"/>
      <c r="CJ77" s="133"/>
      <c r="CK77" s="133"/>
      <c r="CL77" s="133"/>
      <c r="CM77" s="133"/>
      <c r="CN77" s="133"/>
    </row>
    <row r="78" spans="1:92" s="3" customFormat="1" ht="39.75" customHeight="1" x14ac:dyDescent="0.25">
      <c r="A78" s="89"/>
      <c r="B78" s="138">
        <v>3</v>
      </c>
      <c r="C78" s="139">
        <v>2</v>
      </c>
      <c r="D78" s="139">
        <v>1</v>
      </c>
      <c r="E78" s="139">
        <v>0</v>
      </c>
      <c r="F78" s="139">
        <v>0</v>
      </c>
      <c r="G78" s="139">
        <v>0</v>
      </c>
      <c r="H78" s="139">
        <v>0</v>
      </c>
      <c r="I78" s="141">
        <v>0</v>
      </c>
      <c r="J78" s="89"/>
      <c r="K78" s="89"/>
      <c r="L78" s="89"/>
      <c r="M78" s="89"/>
      <c r="N78" s="89"/>
      <c r="O78" s="89"/>
      <c r="P78" s="89"/>
      <c r="Q78" s="89"/>
      <c r="R78" s="89"/>
      <c r="S78" s="89"/>
      <c r="T78" s="89"/>
      <c r="U78" s="89"/>
      <c r="V78" s="89"/>
      <c r="W78" s="89"/>
      <c r="X78" s="89"/>
      <c r="Y78" s="89"/>
      <c r="Z78" s="89"/>
      <c r="AA78" s="89"/>
      <c r="AB78" s="89"/>
      <c r="AC78" s="89"/>
      <c r="AD78" s="89"/>
      <c r="AE78" s="89"/>
      <c r="AF78" s="89"/>
      <c r="AG78" s="89"/>
      <c r="AH78" s="89"/>
      <c r="AI78" s="89"/>
      <c r="AJ78" s="89"/>
      <c r="AK78" s="89"/>
      <c r="AL78" s="89"/>
      <c r="AM78" s="89"/>
      <c r="AN78" s="89"/>
      <c r="AO78" s="89"/>
      <c r="AP78" s="89"/>
      <c r="AQ78" s="89"/>
      <c r="AR78" s="89"/>
      <c r="AS78" s="89"/>
      <c r="AT78" s="89"/>
      <c r="AU78" s="89"/>
      <c r="AV78" s="89"/>
      <c r="AW78" s="89"/>
      <c r="AX78" s="89"/>
      <c r="AY78" s="89"/>
      <c r="AZ78" s="89"/>
      <c r="BA78" s="89"/>
      <c r="BB78" s="89"/>
      <c r="BC78" s="89"/>
      <c r="BD78" s="89"/>
      <c r="BE78" s="89"/>
      <c r="BF78" s="89"/>
      <c r="BG78" s="89"/>
      <c r="BH78" s="89"/>
      <c r="BI78" s="183"/>
      <c r="BJ78" s="183"/>
      <c r="BK78" s="133"/>
      <c r="BL78" s="133"/>
      <c r="BM78" s="133"/>
      <c r="BN78" s="133"/>
      <c r="BO78" s="133"/>
      <c r="BP78" s="133"/>
      <c r="BQ78" s="133"/>
      <c r="BR78" s="133"/>
      <c r="BS78" s="133"/>
      <c r="BT78" s="133"/>
      <c r="BU78" s="133"/>
      <c r="BV78" s="133"/>
      <c r="BW78" s="133"/>
      <c r="BX78" s="133"/>
      <c r="BY78" s="133"/>
      <c r="BZ78" s="133"/>
      <c r="CA78" s="133"/>
      <c r="CB78" s="133"/>
      <c r="CC78" s="133"/>
      <c r="CD78" s="133"/>
      <c r="CE78" s="133"/>
      <c r="CF78" s="133"/>
      <c r="CG78" s="133"/>
      <c r="CH78" s="133"/>
      <c r="CI78" s="133"/>
      <c r="CJ78" s="133"/>
      <c r="CK78" s="133"/>
      <c r="CL78" s="133"/>
      <c r="CM78" s="133"/>
      <c r="CN78" s="133"/>
    </row>
    <row r="79" spans="1:92" s="3" customFormat="1" ht="39.75" customHeight="1" x14ac:dyDescent="0.25">
      <c r="A79" s="89"/>
      <c r="B79" s="138">
        <v>3</v>
      </c>
      <c r="C79" s="139">
        <v>2</v>
      </c>
      <c r="D79" s="139">
        <v>1</v>
      </c>
      <c r="E79" s="139">
        <v>0</v>
      </c>
      <c r="F79" s="139">
        <v>0</v>
      </c>
      <c r="G79" s="139">
        <v>0</v>
      </c>
      <c r="H79" s="139">
        <v>0</v>
      </c>
      <c r="I79" s="141">
        <v>0</v>
      </c>
      <c r="J79" s="89"/>
      <c r="K79" s="89"/>
      <c r="L79" s="89"/>
      <c r="M79" s="89"/>
      <c r="N79" s="89"/>
      <c r="O79" s="89"/>
      <c r="P79" s="89"/>
      <c r="Q79" s="89"/>
      <c r="R79" s="89"/>
      <c r="S79" s="89"/>
      <c r="T79" s="89"/>
      <c r="U79" s="89"/>
      <c r="V79" s="89"/>
      <c r="W79" s="89"/>
      <c r="X79" s="89"/>
      <c r="Y79" s="89"/>
      <c r="Z79" s="89"/>
      <c r="AA79" s="89"/>
      <c r="AB79" s="89"/>
      <c r="AC79" s="89"/>
      <c r="AD79" s="89"/>
      <c r="AE79" s="89"/>
      <c r="AF79" s="89"/>
      <c r="AG79" s="89"/>
      <c r="AH79" s="89"/>
      <c r="AI79" s="89"/>
      <c r="AJ79" s="89"/>
      <c r="AK79" s="89"/>
      <c r="AL79" s="89"/>
      <c r="AM79" s="89"/>
      <c r="AN79" s="89"/>
      <c r="AO79" s="89"/>
      <c r="AP79" s="89"/>
      <c r="AQ79" s="89"/>
      <c r="AR79" s="89"/>
      <c r="AS79" s="89"/>
      <c r="AT79" s="89"/>
      <c r="AU79" s="89"/>
      <c r="AV79" s="89"/>
      <c r="AW79" s="89"/>
      <c r="AX79" s="89"/>
      <c r="AY79" s="89"/>
      <c r="AZ79" s="89"/>
      <c r="BA79" s="89"/>
      <c r="BB79" s="89"/>
      <c r="BC79" s="89"/>
      <c r="BD79" s="89"/>
      <c r="BE79" s="89"/>
      <c r="BF79" s="89"/>
      <c r="BG79" s="89"/>
      <c r="BH79" s="89"/>
      <c r="BI79" s="183"/>
      <c r="BJ79" s="183"/>
      <c r="BK79" s="133"/>
      <c r="BL79" s="133"/>
      <c r="BM79" s="133"/>
      <c r="BN79" s="133"/>
      <c r="BO79" s="133"/>
      <c r="BP79" s="133"/>
      <c r="BQ79" s="133"/>
      <c r="BR79" s="133"/>
      <c r="BS79" s="133"/>
      <c r="BT79" s="133"/>
      <c r="BU79" s="133"/>
      <c r="BV79" s="133"/>
      <c r="BW79" s="133"/>
      <c r="BX79" s="133"/>
      <c r="BY79" s="133"/>
      <c r="BZ79" s="133"/>
      <c r="CA79" s="133"/>
      <c r="CB79" s="133"/>
      <c r="CC79" s="133"/>
      <c r="CD79" s="133"/>
      <c r="CE79" s="133"/>
      <c r="CF79" s="133"/>
      <c r="CG79" s="133"/>
      <c r="CH79" s="133"/>
      <c r="CI79" s="133"/>
      <c r="CJ79" s="133"/>
      <c r="CK79" s="133"/>
      <c r="CL79" s="133"/>
      <c r="CM79" s="133"/>
      <c r="CN79" s="133"/>
    </row>
    <row r="80" spans="1:92" s="3" customFormat="1" ht="39.75" customHeight="1" x14ac:dyDescent="0.25">
      <c r="A80" s="89"/>
      <c r="B80" s="138">
        <v>1</v>
      </c>
      <c r="C80" s="139">
        <v>2</v>
      </c>
      <c r="D80" s="139">
        <v>3</v>
      </c>
      <c r="E80" s="139">
        <v>0</v>
      </c>
      <c r="F80" s="139">
        <v>0</v>
      </c>
      <c r="G80" s="139">
        <v>0</v>
      </c>
      <c r="H80" s="139">
        <v>0</v>
      </c>
      <c r="I80" s="141">
        <v>0</v>
      </c>
      <c r="J80" s="89"/>
      <c r="K80" s="89"/>
      <c r="L80" s="89"/>
      <c r="M80" s="89"/>
      <c r="N80" s="89"/>
      <c r="O80" s="89"/>
      <c r="P80" s="89"/>
      <c r="Q80" s="89"/>
      <c r="R80" s="89"/>
      <c r="S80" s="89"/>
      <c r="T80" s="89"/>
      <c r="U80" s="89"/>
      <c r="V80" s="89"/>
      <c r="W80" s="89"/>
      <c r="X80" s="89"/>
      <c r="Y80" s="89"/>
      <c r="Z80" s="89"/>
      <c r="AA80" s="89"/>
      <c r="AB80" s="89"/>
      <c r="AC80" s="89"/>
      <c r="AD80" s="89"/>
      <c r="AE80" s="89"/>
      <c r="AF80" s="89"/>
      <c r="AG80" s="89"/>
      <c r="AH80" s="89"/>
      <c r="AI80" s="89"/>
      <c r="AJ80" s="89"/>
      <c r="AK80" s="89"/>
      <c r="AL80" s="89"/>
      <c r="AM80" s="89"/>
      <c r="AN80" s="89"/>
      <c r="AO80" s="89"/>
      <c r="AP80" s="89"/>
      <c r="AQ80" s="89"/>
      <c r="AR80" s="89"/>
      <c r="AS80" s="89"/>
      <c r="AT80" s="89"/>
      <c r="AU80" s="89"/>
      <c r="AV80" s="89"/>
      <c r="AW80" s="89"/>
      <c r="AX80" s="89"/>
      <c r="AY80" s="89"/>
      <c r="AZ80" s="89"/>
      <c r="BA80" s="89"/>
      <c r="BB80" s="89"/>
      <c r="BC80" s="89"/>
      <c r="BD80" s="89"/>
      <c r="BE80" s="89"/>
      <c r="BF80" s="89"/>
      <c r="BG80" s="89"/>
      <c r="BH80" s="89"/>
      <c r="BI80" s="183"/>
      <c r="BJ80" s="183"/>
      <c r="BK80" s="133"/>
      <c r="BL80" s="133"/>
      <c r="BM80" s="133"/>
      <c r="BN80" s="133"/>
      <c r="BO80" s="133"/>
      <c r="BP80" s="133"/>
      <c r="BQ80" s="133"/>
      <c r="BR80" s="133"/>
      <c r="BS80" s="133"/>
      <c r="BT80" s="133"/>
      <c r="BU80" s="133"/>
      <c r="BV80" s="133"/>
      <c r="BW80" s="133"/>
      <c r="BX80" s="133"/>
      <c r="BY80" s="133"/>
      <c r="BZ80" s="133"/>
      <c r="CA80" s="133"/>
      <c r="CB80" s="133"/>
      <c r="CC80" s="133"/>
      <c r="CD80" s="133"/>
      <c r="CE80" s="133"/>
      <c r="CF80" s="133"/>
      <c r="CG80" s="133"/>
      <c r="CH80" s="133"/>
      <c r="CI80" s="133"/>
      <c r="CJ80" s="133"/>
      <c r="CK80" s="133"/>
      <c r="CL80" s="133"/>
      <c r="CM80" s="133"/>
      <c r="CN80" s="133"/>
    </row>
    <row r="81" spans="1:92" s="3" customFormat="1" ht="39.75" customHeight="1" x14ac:dyDescent="0.25">
      <c r="A81" s="89"/>
      <c r="B81" s="89"/>
      <c r="C81" s="89"/>
      <c r="D81" s="89"/>
      <c r="E81" s="89"/>
      <c r="F81" s="89"/>
      <c r="G81" s="89"/>
      <c r="H81" s="89"/>
      <c r="I81" s="89"/>
      <c r="J81" s="89"/>
      <c r="K81" s="89"/>
      <c r="L81" s="89"/>
      <c r="M81" s="89"/>
      <c r="N81" s="89"/>
      <c r="O81" s="89"/>
      <c r="P81" s="89"/>
      <c r="Q81" s="89"/>
      <c r="R81" s="89"/>
      <c r="S81" s="89"/>
      <c r="T81" s="89"/>
      <c r="U81" s="89"/>
      <c r="V81" s="89"/>
      <c r="W81" s="89"/>
      <c r="X81" s="89"/>
      <c r="Y81" s="89"/>
      <c r="Z81" s="89"/>
      <c r="AA81" s="89"/>
      <c r="AB81" s="89"/>
      <c r="AC81" s="89"/>
      <c r="AD81" s="89"/>
      <c r="AE81" s="89"/>
      <c r="AF81" s="89"/>
      <c r="AG81" s="89"/>
      <c r="AH81" s="89"/>
      <c r="AI81" s="89"/>
      <c r="AJ81" s="89"/>
      <c r="AK81" s="89"/>
      <c r="AL81" s="89"/>
      <c r="AM81" s="89"/>
      <c r="AN81" s="89"/>
      <c r="AO81" s="89"/>
      <c r="AP81" s="89"/>
      <c r="AQ81" s="89"/>
      <c r="AR81" s="89"/>
      <c r="AS81" s="89"/>
      <c r="AT81" s="89"/>
      <c r="AU81" s="89"/>
      <c r="AV81" s="89"/>
      <c r="AW81" s="89"/>
      <c r="AX81" s="89"/>
      <c r="AY81" s="89"/>
      <c r="AZ81" s="89"/>
      <c r="BA81" s="89"/>
      <c r="BB81" s="89"/>
      <c r="BC81" s="89"/>
      <c r="BD81" s="89"/>
      <c r="BE81" s="89"/>
      <c r="BF81" s="89"/>
      <c r="BG81" s="89"/>
      <c r="BH81" s="89"/>
      <c r="BI81" s="183"/>
      <c r="BJ81" s="183"/>
      <c r="BK81" s="133"/>
      <c r="BL81" s="133"/>
      <c r="BM81" s="133"/>
      <c r="BN81" s="133"/>
      <c r="BO81" s="133"/>
      <c r="BP81" s="133"/>
      <c r="BQ81" s="133"/>
      <c r="BR81" s="133"/>
      <c r="BS81" s="133"/>
      <c r="BT81" s="133"/>
      <c r="BU81" s="133"/>
      <c r="BV81" s="133"/>
      <c r="BW81" s="133"/>
      <c r="BX81" s="133"/>
      <c r="BY81" s="133"/>
      <c r="BZ81" s="133"/>
      <c r="CA81" s="133"/>
      <c r="CB81" s="133"/>
      <c r="CC81" s="133"/>
      <c r="CD81" s="133"/>
      <c r="CE81" s="133"/>
      <c r="CF81" s="133"/>
      <c r="CG81" s="133"/>
      <c r="CH81" s="133"/>
      <c r="CI81" s="133"/>
      <c r="CJ81" s="133"/>
      <c r="CK81" s="133"/>
      <c r="CL81" s="133"/>
      <c r="CM81" s="133"/>
      <c r="CN81" s="133"/>
    </row>
    <row r="82" spans="1:92" s="3" customFormat="1" ht="15.75" customHeight="1" x14ac:dyDescent="0.25">
      <c r="A82" s="336"/>
      <c r="B82" s="337"/>
      <c r="C82" s="338"/>
      <c r="D82" s="338"/>
      <c r="E82" s="337"/>
      <c r="F82" s="336"/>
      <c r="G82" s="336"/>
      <c r="H82" s="336"/>
      <c r="I82" s="336"/>
      <c r="J82" s="336"/>
      <c r="K82" s="336"/>
      <c r="L82" s="336"/>
      <c r="M82" s="336"/>
      <c r="N82" s="336"/>
      <c r="O82" s="336"/>
      <c r="P82" s="336"/>
      <c r="Q82" s="336"/>
      <c r="R82" s="336"/>
      <c r="S82" s="336"/>
      <c r="T82" s="336"/>
      <c r="U82" s="89"/>
      <c r="V82" s="89"/>
      <c r="W82" s="89"/>
      <c r="X82" s="89"/>
      <c r="Y82" s="89"/>
      <c r="Z82" s="89"/>
      <c r="AA82" s="89"/>
      <c r="AB82" s="89"/>
      <c r="AC82" s="89"/>
      <c r="AD82" s="89"/>
      <c r="AE82" s="89"/>
      <c r="AF82" s="89"/>
      <c r="AG82" s="89"/>
      <c r="AH82" s="89"/>
      <c r="AI82" s="89"/>
      <c r="AJ82" s="89"/>
      <c r="AK82" s="89"/>
      <c r="AL82" s="89"/>
      <c r="AM82" s="89"/>
      <c r="AN82" s="89"/>
      <c r="AO82" s="89"/>
      <c r="AP82" s="89"/>
      <c r="AQ82" s="89"/>
      <c r="AR82" s="89"/>
      <c r="AS82" s="89"/>
      <c r="AT82" s="89"/>
      <c r="AU82" s="89"/>
      <c r="AV82" s="89"/>
      <c r="AW82" s="89"/>
      <c r="AX82" s="89"/>
      <c r="AY82" s="89"/>
      <c r="AZ82" s="89"/>
      <c r="BA82" s="89"/>
      <c r="BB82" s="89"/>
      <c r="BC82" s="89"/>
      <c r="BD82" s="89"/>
      <c r="BE82" s="89"/>
      <c r="BF82" s="89"/>
      <c r="BG82" s="89"/>
      <c r="BH82" s="89"/>
      <c r="BI82" s="183"/>
      <c r="BJ82" s="183"/>
      <c r="BK82" s="133"/>
      <c r="BL82" s="133"/>
      <c r="BM82" s="133"/>
      <c r="BN82" s="133"/>
      <c r="BO82" s="133"/>
      <c r="BP82" s="133"/>
      <c r="BQ82" s="133"/>
      <c r="BR82" s="133"/>
      <c r="BS82" s="133"/>
      <c r="BT82" s="133"/>
      <c r="BU82" s="133"/>
      <c r="BV82" s="133"/>
      <c r="BW82" s="133"/>
      <c r="BX82" s="133"/>
      <c r="BY82" s="133"/>
      <c r="BZ82" s="133"/>
      <c r="CA82" s="133"/>
      <c r="CB82" s="133"/>
      <c r="CC82" s="133"/>
      <c r="CD82" s="133"/>
      <c r="CE82" s="133"/>
      <c r="CF82" s="133"/>
      <c r="CG82" s="133"/>
      <c r="CH82" s="133"/>
      <c r="CI82" s="133"/>
      <c r="CJ82" s="133"/>
      <c r="CK82" s="133"/>
      <c r="CL82" s="133"/>
      <c r="CM82" s="133"/>
      <c r="CN82" s="133"/>
    </row>
    <row r="83" spans="1:92" s="3" customFormat="1" ht="39.75" customHeight="1" x14ac:dyDescent="0.25">
      <c r="A83" s="89"/>
      <c r="B83" s="89"/>
      <c r="C83" s="89"/>
      <c r="D83" s="89"/>
      <c r="E83" s="89"/>
      <c r="F83" s="89"/>
      <c r="G83" s="89"/>
      <c r="H83" s="89"/>
      <c r="I83" s="89"/>
      <c r="J83" s="89"/>
      <c r="K83" s="89"/>
      <c r="L83" s="89"/>
      <c r="M83" s="89"/>
      <c r="N83" s="89"/>
      <c r="O83" s="89"/>
      <c r="P83" s="89"/>
      <c r="Q83" s="89"/>
      <c r="R83" s="89"/>
      <c r="S83" s="89"/>
      <c r="T83" s="89"/>
      <c r="U83" s="89"/>
      <c r="V83" s="89"/>
      <c r="W83" s="89"/>
      <c r="X83" s="89"/>
      <c r="Y83" s="89"/>
      <c r="Z83" s="89"/>
      <c r="AA83" s="89"/>
      <c r="AB83" s="89"/>
      <c r="AC83" s="89"/>
      <c r="AD83" s="89"/>
      <c r="AE83" s="89"/>
      <c r="AF83" s="89"/>
      <c r="AG83" s="89"/>
      <c r="AH83" s="89"/>
      <c r="AI83" s="89"/>
      <c r="AJ83" s="89"/>
      <c r="AK83" s="89"/>
      <c r="AL83" s="89"/>
      <c r="AM83" s="89"/>
      <c r="AN83" s="89"/>
      <c r="AO83" s="89"/>
      <c r="AP83" s="89"/>
      <c r="AQ83" s="89"/>
      <c r="AR83" s="89"/>
      <c r="AS83" s="89"/>
      <c r="AT83" s="89"/>
      <c r="AU83" s="89"/>
      <c r="AV83" s="89"/>
      <c r="AW83" s="89"/>
      <c r="AX83" s="89"/>
      <c r="AY83" s="89"/>
      <c r="AZ83" s="89"/>
      <c r="BA83" s="89"/>
      <c r="BB83" s="89"/>
      <c r="BC83" s="89"/>
      <c r="BD83" s="89"/>
      <c r="BE83" s="89"/>
      <c r="BF83" s="89"/>
      <c r="BG83" s="89"/>
      <c r="BH83" s="89"/>
      <c r="BI83" s="183"/>
      <c r="BJ83" s="183"/>
      <c r="BK83" s="133"/>
      <c r="BL83" s="133"/>
      <c r="BM83" s="133"/>
      <c r="BN83" s="133"/>
      <c r="BO83" s="133"/>
      <c r="BP83" s="133"/>
      <c r="BQ83" s="133"/>
      <c r="BR83" s="133"/>
      <c r="BS83" s="133"/>
      <c r="BT83" s="133"/>
      <c r="BU83" s="133"/>
      <c r="BV83" s="133"/>
      <c r="BW83" s="133"/>
      <c r="BX83" s="133"/>
      <c r="BY83" s="133"/>
      <c r="BZ83" s="133"/>
      <c r="CA83" s="133"/>
      <c r="CB83" s="133"/>
      <c r="CC83" s="133"/>
      <c r="CD83" s="133"/>
      <c r="CE83" s="133"/>
      <c r="CF83" s="133"/>
      <c r="CG83" s="133"/>
      <c r="CH83" s="133"/>
      <c r="CI83" s="133"/>
      <c r="CJ83" s="133"/>
      <c r="CK83" s="133"/>
      <c r="CL83" s="133"/>
      <c r="CM83" s="133"/>
      <c r="CN83" s="133"/>
    </row>
    <row r="84" spans="1:92" s="3" customFormat="1" ht="39.75" customHeight="1" x14ac:dyDescent="0.25">
      <c r="A84" s="89"/>
      <c r="B84" s="207" t="s">
        <v>231</v>
      </c>
      <c r="C84" s="89"/>
      <c r="D84" s="89"/>
      <c r="E84" s="89"/>
      <c r="F84" s="89"/>
      <c r="G84" s="89"/>
      <c r="H84" s="89"/>
      <c r="I84" s="89"/>
      <c r="J84" s="89"/>
      <c r="K84" s="89"/>
      <c r="L84" s="89"/>
      <c r="M84" s="89"/>
      <c r="N84" s="89"/>
      <c r="O84" s="89"/>
      <c r="P84" s="89"/>
      <c r="Q84" s="89"/>
      <c r="R84" s="89"/>
      <c r="S84" s="89"/>
      <c r="T84" s="89"/>
      <c r="U84" s="89"/>
      <c r="V84" s="89"/>
      <c r="W84" s="89"/>
      <c r="X84" s="89"/>
      <c r="Y84" s="89"/>
      <c r="Z84" s="89"/>
      <c r="AA84" s="89"/>
      <c r="AB84" s="89"/>
      <c r="AC84" s="89"/>
      <c r="AD84" s="89"/>
      <c r="AE84" s="89"/>
      <c r="AF84" s="89"/>
      <c r="AG84" s="89"/>
      <c r="AH84" s="89"/>
      <c r="AI84" s="89"/>
      <c r="AJ84" s="89"/>
      <c r="AK84" s="89"/>
      <c r="AL84" s="89"/>
      <c r="AM84" s="89"/>
      <c r="AN84" s="89"/>
      <c r="AO84" s="89"/>
      <c r="AP84" s="89"/>
      <c r="AQ84" s="89"/>
      <c r="AR84" s="89"/>
      <c r="AS84" s="89"/>
      <c r="AT84" s="89"/>
      <c r="AU84" s="89"/>
      <c r="AV84" s="89"/>
      <c r="AW84" s="89"/>
      <c r="AX84" s="89"/>
      <c r="AY84" s="89"/>
      <c r="AZ84" s="89"/>
      <c r="BA84" s="89"/>
      <c r="BB84" s="89"/>
      <c r="BC84" s="89"/>
      <c r="BD84" s="89"/>
      <c r="BE84" s="89"/>
      <c r="BF84" s="89"/>
      <c r="BG84" s="89"/>
      <c r="BH84" s="89"/>
      <c r="BI84" s="183"/>
      <c r="BJ84" s="183"/>
      <c r="BK84" s="133"/>
      <c r="BL84" s="133"/>
      <c r="BM84" s="133"/>
      <c r="BN84" s="133"/>
      <c r="BO84" s="133"/>
      <c r="BP84" s="133"/>
      <c r="BQ84" s="133"/>
      <c r="BR84" s="133"/>
      <c r="BS84" s="133"/>
      <c r="BT84" s="133"/>
      <c r="BU84" s="133"/>
      <c r="BV84" s="133"/>
      <c r="BW84" s="133"/>
      <c r="BX84" s="133"/>
      <c r="BY84" s="133"/>
      <c r="BZ84" s="133"/>
      <c r="CA84" s="133"/>
      <c r="CB84" s="133"/>
      <c r="CC84" s="133"/>
      <c r="CD84" s="133"/>
      <c r="CE84" s="133"/>
      <c r="CF84" s="133"/>
      <c r="CG84" s="133"/>
      <c r="CH84" s="133"/>
      <c r="CI84" s="133"/>
      <c r="CJ84" s="133"/>
      <c r="CK84" s="133"/>
      <c r="CL84" s="133"/>
      <c r="CM84" s="133"/>
      <c r="CN84" s="133"/>
    </row>
    <row r="85" spans="1:92" s="3" customFormat="1" ht="39.75" customHeight="1" x14ac:dyDescent="0.25">
      <c r="A85" s="89"/>
      <c r="B85" s="89"/>
      <c r="C85" s="89"/>
      <c r="D85" s="89"/>
      <c r="E85" s="89"/>
      <c r="F85" s="89"/>
      <c r="G85" s="89"/>
      <c r="H85" s="89"/>
      <c r="I85" s="89"/>
      <c r="J85" s="89"/>
      <c r="K85" s="89"/>
      <c r="L85" s="89"/>
      <c r="M85" s="89"/>
      <c r="N85" s="89"/>
      <c r="O85" s="89"/>
      <c r="P85" s="89"/>
      <c r="Q85" s="89"/>
      <c r="R85" s="89"/>
      <c r="S85" s="89"/>
      <c r="T85" s="89"/>
      <c r="U85" s="89"/>
      <c r="V85" s="89"/>
      <c r="W85" s="89"/>
      <c r="X85" s="89"/>
      <c r="Y85" s="89"/>
      <c r="Z85" s="89"/>
      <c r="AA85" s="89"/>
      <c r="AB85" s="89"/>
      <c r="AC85" s="89"/>
      <c r="AD85" s="89"/>
      <c r="AE85" s="89"/>
      <c r="AF85" s="89"/>
      <c r="AG85" s="89"/>
      <c r="AH85" s="89"/>
      <c r="AI85" s="89"/>
      <c r="AJ85" s="89"/>
      <c r="AK85" s="89"/>
      <c r="AL85" s="89"/>
      <c r="AM85" s="89"/>
      <c r="AN85" s="89"/>
      <c r="AO85" s="89"/>
      <c r="AP85" s="89"/>
      <c r="AQ85" s="89"/>
      <c r="AR85" s="89"/>
      <c r="AS85" s="89"/>
      <c r="AT85" s="89"/>
      <c r="AU85" s="89"/>
      <c r="AV85" s="89"/>
      <c r="AW85" s="89"/>
      <c r="AX85" s="89"/>
      <c r="AY85" s="89"/>
      <c r="AZ85" s="89"/>
      <c r="BA85" s="89"/>
      <c r="BB85" s="89"/>
      <c r="BC85" s="89"/>
      <c r="BD85" s="89"/>
      <c r="BE85" s="89"/>
      <c r="BF85" s="89"/>
      <c r="BG85" s="89"/>
      <c r="BH85" s="89"/>
      <c r="BI85" s="183"/>
      <c r="BJ85" s="183"/>
      <c r="BK85" s="133"/>
      <c r="BL85" s="133"/>
      <c r="BM85" s="133"/>
      <c r="BN85" s="133"/>
      <c r="BO85" s="133"/>
      <c r="BP85" s="133"/>
      <c r="BQ85" s="133"/>
      <c r="BR85" s="133"/>
      <c r="BS85" s="133"/>
      <c r="BT85" s="133"/>
      <c r="BU85" s="133"/>
      <c r="BV85" s="133"/>
      <c r="BW85" s="133"/>
      <c r="BX85" s="133"/>
      <c r="BY85" s="133"/>
      <c r="BZ85" s="133"/>
      <c r="CA85" s="133"/>
      <c r="CB85" s="133"/>
      <c r="CC85" s="133"/>
      <c r="CD85" s="133"/>
      <c r="CE85" s="133"/>
      <c r="CF85" s="133"/>
      <c r="CG85" s="133"/>
      <c r="CH85" s="133"/>
      <c r="CI85" s="133"/>
      <c r="CJ85" s="133"/>
      <c r="CK85" s="133"/>
      <c r="CL85" s="133"/>
      <c r="CM85" s="133"/>
      <c r="CN85" s="133"/>
    </row>
    <row r="86" spans="1:92" s="3" customFormat="1" ht="39.75" customHeight="1" x14ac:dyDescent="0.25">
      <c r="A86" s="89"/>
      <c r="B86" s="190" t="s">
        <v>100</v>
      </c>
      <c r="C86" s="723" t="s">
        <v>65</v>
      </c>
      <c r="D86" s="723"/>
      <c r="E86" s="723"/>
      <c r="F86" s="213">
        <v>10</v>
      </c>
      <c r="G86" s="341" t="s">
        <v>8</v>
      </c>
      <c r="H86" s="191">
        <v>3.3333333333333335</v>
      </c>
      <c r="I86" s="207" t="s">
        <v>232</v>
      </c>
      <c r="J86" s="207"/>
      <c r="M86" s="89"/>
      <c r="N86" s="89"/>
      <c r="O86" s="89"/>
      <c r="P86" s="89"/>
      <c r="Q86" s="89"/>
      <c r="R86" s="89"/>
      <c r="S86" s="89"/>
      <c r="T86" s="89"/>
      <c r="U86" s="89"/>
      <c r="V86" s="89"/>
      <c r="W86" s="89"/>
      <c r="X86" s="89"/>
      <c r="Y86" s="89"/>
      <c r="Z86" s="89"/>
      <c r="AA86" s="89"/>
      <c r="AB86" s="89"/>
      <c r="AC86" s="89"/>
      <c r="AD86" s="89"/>
      <c r="AE86" s="89"/>
      <c r="AF86" s="89"/>
      <c r="AG86" s="89"/>
      <c r="AH86" s="89"/>
      <c r="AI86" s="89"/>
      <c r="AJ86" s="89"/>
      <c r="AK86" s="89"/>
      <c r="AL86" s="89"/>
      <c r="AM86" s="89"/>
      <c r="AN86" s="89"/>
      <c r="AO86" s="89"/>
      <c r="AP86" s="89"/>
      <c r="AQ86" s="89"/>
      <c r="AR86" s="89"/>
      <c r="AS86" s="89"/>
      <c r="AT86" s="89"/>
      <c r="AU86" s="89"/>
      <c r="AV86" s="89"/>
      <c r="AW86" s="89"/>
      <c r="AX86" s="89"/>
      <c r="AY86" s="89"/>
      <c r="AZ86" s="89"/>
      <c r="BA86" s="89"/>
      <c r="BB86" s="89"/>
      <c r="BC86" s="89"/>
      <c r="BD86" s="89"/>
      <c r="BE86" s="89"/>
      <c r="BF86" s="89"/>
      <c r="BG86" s="89"/>
      <c r="BH86" s="89"/>
      <c r="BI86" s="183"/>
      <c r="BJ86" s="183"/>
      <c r="BK86" s="133"/>
      <c r="BL86" s="133"/>
      <c r="BM86" s="133"/>
      <c r="BN86" s="133"/>
      <c r="BO86" s="133"/>
      <c r="BP86" s="133"/>
      <c r="BQ86" s="133"/>
      <c r="BR86" s="133"/>
      <c r="BS86" s="133"/>
      <c r="BT86" s="133"/>
      <c r="BU86" s="133"/>
      <c r="BV86" s="133"/>
      <c r="BW86" s="133"/>
      <c r="BX86" s="133"/>
      <c r="BY86" s="133"/>
      <c r="BZ86" s="133"/>
      <c r="CA86" s="133"/>
      <c r="CB86" s="133"/>
      <c r="CC86" s="133"/>
      <c r="CD86" s="133"/>
      <c r="CE86" s="133"/>
      <c r="CF86" s="133"/>
      <c r="CG86" s="133"/>
      <c r="CH86" s="133"/>
      <c r="CI86" s="133"/>
      <c r="CJ86" s="133"/>
      <c r="CK86" s="133"/>
      <c r="CL86" s="133"/>
      <c r="CM86" s="133"/>
      <c r="CN86" s="133"/>
    </row>
    <row r="87" spans="1:92" s="3" customFormat="1" ht="39.75" customHeight="1" x14ac:dyDescent="0.25">
      <c r="A87" s="89"/>
      <c r="B87" s="145"/>
      <c r="C87" s="724" t="s">
        <v>60</v>
      </c>
      <c r="D87" s="724"/>
      <c r="E87" s="724"/>
      <c r="F87" s="69">
        <v>8.3333333333333339</v>
      </c>
      <c r="G87" s="342" t="s">
        <v>38</v>
      </c>
      <c r="H87" s="192">
        <v>1.6666666666666667</v>
      </c>
      <c r="I87" s="89"/>
      <c r="J87" s="89"/>
      <c r="K87" s="89"/>
      <c r="L87" s="89"/>
      <c r="M87" s="89"/>
      <c r="N87" s="89"/>
      <c r="O87" s="89"/>
      <c r="P87" s="89"/>
      <c r="Q87" s="89"/>
      <c r="R87" s="89"/>
      <c r="S87" s="89"/>
      <c r="T87" s="89"/>
      <c r="U87" s="89"/>
      <c r="V87" s="89"/>
      <c r="W87" s="89"/>
      <c r="X87" s="89"/>
      <c r="Y87" s="89"/>
      <c r="Z87" s="89"/>
      <c r="AA87" s="89"/>
      <c r="AB87" s="89"/>
      <c r="AC87" s="89"/>
      <c r="AD87" s="89"/>
      <c r="AE87" s="89"/>
      <c r="AF87" s="89"/>
      <c r="AG87" s="89"/>
      <c r="AH87" s="89"/>
      <c r="AI87" s="89"/>
      <c r="AJ87" s="89"/>
      <c r="AK87" s="89"/>
      <c r="AL87" s="89"/>
      <c r="AM87" s="89"/>
      <c r="AN87" s="89"/>
      <c r="AO87" s="89"/>
      <c r="AP87" s="89"/>
      <c r="AQ87" s="89"/>
      <c r="AR87" s="89"/>
      <c r="AS87" s="89"/>
      <c r="AT87" s="89"/>
      <c r="AU87" s="89"/>
      <c r="AV87" s="89"/>
      <c r="AW87" s="89"/>
      <c r="AX87" s="89"/>
      <c r="AY87" s="89"/>
      <c r="AZ87" s="89"/>
      <c r="BA87" s="89"/>
      <c r="BB87" s="89"/>
      <c r="BC87" s="89"/>
      <c r="BD87" s="89"/>
      <c r="BE87" s="89"/>
      <c r="BF87" s="89"/>
      <c r="BG87" s="89"/>
      <c r="BH87" s="89"/>
      <c r="BI87" s="183"/>
      <c r="BJ87" s="183"/>
      <c r="BK87" s="133"/>
      <c r="BL87" s="133"/>
      <c r="BM87" s="133"/>
      <c r="BN87" s="133"/>
      <c r="BO87" s="133"/>
      <c r="BP87" s="133"/>
      <c r="BQ87" s="133"/>
      <c r="BR87" s="133"/>
      <c r="BS87" s="133"/>
      <c r="BT87" s="133"/>
      <c r="BU87" s="133"/>
      <c r="BV87" s="133"/>
      <c r="BW87" s="133"/>
      <c r="BX87" s="133"/>
      <c r="BY87" s="133"/>
      <c r="BZ87" s="133"/>
      <c r="CA87" s="133"/>
      <c r="CB87" s="133"/>
      <c r="CC87" s="133"/>
      <c r="CD87" s="133"/>
      <c r="CE87" s="133"/>
      <c r="CF87" s="133"/>
      <c r="CG87" s="133"/>
      <c r="CH87" s="133"/>
      <c r="CI87" s="133"/>
      <c r="CJ87" s="133"/>
      <c r="CK87" s="133"/>
      <c r="CL87" s="133"/>
      <c r="CM87" s="133"/>
      <c r="CN87" s="133"/>
    </row>
    <row r="88" spans="1:92" s="3" customFormat="1" ht="39.75" customHeight="1" x14ac:dyDescent="0.25">
      <c r="A88" s="89"/>
      <c r="B88" s="145"/>
      <c r="C88" s="724" t="s">
        <v>64</v>
      </c>
      <c r="D88" s="724"/>
      <c r="E88" s="724"/>
      <c r="F88" s="69">
        <v>6.666666666666667</v>
      </c>
      <c r="G88" s="342" t="s">
        <v>9</v>
      </c>
      <c r="H88" s="192" t="s">
        <v>6</v>
      </c>
      <c r="I88" s="89"/>
      <c r="J88" s="89"/>
      <c r="K88" s="89"/>
      <c r="L88" s="89"/>
      <c r="M88" s="89"/>
      <c r="N88" s="89"/>
      <c r="O88" s="89"/>
      <c r="P88" s="89"/>
      <c r="Q88" s="89"/>
      <c r="R88" s="89"/>
      <c r="S88" s="89"/>
      <c r="T88" s="89"/>
      <c r="U88" s="89"/>
      <c r="V88" s="89"/>
      <c r="W88" s="89"/>
      <c r="X88" s="89"/>
      <c r="Y88" s="89"/>
      <c r="Z88" s="89"/>
      <c r="AA88" s="89"/>
      <c r="AB88" s="89"/>
      <c r="AC88" s="89"/>
      <c r="AD88" s="89"/>
      <c r="AE88" s="89"/>
      <c r="AF88" s="89"/>
      <c r="AG88" s="89"/>
      <c r="AH88" s="89"/>
      <c r="AI88" s="89"/>
      <c r="AJ88" s="89"/>
      <c r="AK88" s="89"/>
      <c r="AL88" s="89"/>
      <c r="AM88" s="89"/>
      <c r="AN88" s="89"/>
      <c r="AO88" s="89"/>
      <c r="AP88" s="89"/>
      <c r="AQ88" s="89"/>
      <c r="AR88" s="89"/>
      <c r="AS88" s="89"/>
      <c r="AT88" s="89"/>
      <c r="AU88" s="89"/>
      <c r="AV88" s="89"/>
      <c r="AW88" s="89"/>
      <c r="AX88" s="89"/>
      <c r="AY88" s="89"/>
      <c r="AZ88" s="89"/>
      <c r="BA88" s="89"/>
      <c r="BB88" s="89"/>
      <c r="BC88" s="89"/>
      <c r="BD88" s="89"/>
      <c r="BE88" s="89"/>
      <c r="BF88" s="89"/>
      <c r="BG88" s="89"/>
      <c r="BH88" s="89"/>
      <c r="BI88" s="183"/>
      <c r="BJ88" s="183"/>
      <c r="BK88" s="133"/>
      <c r="BL88" s="133"/>
      <c r="BM88" s="133"/>
      <c r="BN88" s="133"/>
      <c r="BO88" s="133"/>
      <c r="BP88" s="133"/>
      <c r="BQ88" s="133"/>
      <c r="BR88" s="133"/>
      <c r="BS88" s="133"/>
      <c r="BT88" s="133"/>
      <c r="BU88" s="133"/>
      <c r="BV88" s="133"/>
      <c r="BW88" s="133"/>
      <c r="BX88" s="133"/>
      <c r="BY88" s="133"/>
      <c r="BZ88" s="133"/>
      <c r="CA88" s="133"/>
      <c r="CB88" s="133"/>
      <c r="CC88" s="133"/>
      <c r="CD88" s="133"/>
      <c r="CE88" s="133"/>
      <c r="CF88" s="133"/>
      <c r="CG88" s="133"/>
      <c r="CH88" s="133"/>
      <c r="CI88" s="133"/>
      <c r="CJ88" s="133"/>
      <c r="CK88" s="133"/>
      <c r="CL88" s="133"/>
      <c r="CM88" s="133"/>
      <c r="CN88" s="133"/>
    </row>
    <row r="89" spans="1:92" s="3" customFormat="1" ht="39.75" customHeight="1" x14ac:dyDescent="0.25">
      <c r="A89" s="89"/>
      <c r="B89" s="343"/>
      <c r="C89" s="724" t="s">
        <v>7</v>
      </c>
      <c r="D89" s="724"/>
      <c r="E89" s="724"/>
      <c r="F89" s="344">
        <v>5</v>
      </c>
      <c r="G89" s="345"/>
      <c r="H89" s="346"/>
      <c r="I89" s="89"/>
      <c r="J89" s="89"/>
      <c r="K89" s="89"/>
      <c r="L89" s="89"/>
      <c r="M89" s="89"/>
      <c r="N89" s="89"/>
      <c r="O89" s="89"/>
      <c r="P89" s="89"/>
      <c r="Q89" s="89"/>
      <c r="R89" s="89"/>
      <c r="S89" s="89"/>
      <c r="T89" s="89"/>
      <c r="U89" s="89"/>
      <c r="V89" s="89"/>
      <c r="W89" s="89"/>
      <c r="X89" s="89"/>
      <c r="Y89" s="89"/>
      <c r="Z89" s="89"/>
      <c r="AA89" s="89"/>
      <c r="AB89" s="89"/>
      <c r="AC89" s="89"/>
      <c r="AD89" s="89"/>
      <c r="AE89" s="89"/>
      <c r="AF89" s="89"/>
      <c r="AG89" s="89"/>
      <c r="AH89" s="89"/>
      <c r="AI89" s="89"/>
      <c r="AJ89" s="89"/>
      <c r="AK89" s="89"/>
      <c r="AL89" s="89"/>
      <c r="AM89" s="89"/>
      <c r="AN89" s="89"/>
      <c r="AO89" s="89"/>
      <c r="AP89" s="89"/>
      <c r="AQ89" s="89"/>
      <c r="AR89" s="89"/>
      <c r="AS89" s="89"/>
      <c r="AT89" s="89"/>
      <c r="AU89" s="89"/>
      <c r="AV89" s="89"/>
      <c r="AW89" s="89"/>
      <c r="AX89" s="89"/>
      <c r="AY89" s="89"/>
      <c r="AZ89" s="89"/>
      <c r="BA89" s="89"/>
      <c r="BB89" s="89"/>
      <c r="BC89" s="89"/>
      <c r="BD89" s="89"/>
      <c r="BE89" s="89"/>
      <c r="BF89" s="89"/>
      <c r="BG89" s="89"/>
      <c r="BH89" s="89"/>
      <c r="BI89" s="183"/>
      <c r="BJ89" s="183"/>
      <c r="BK89" s="133"/>
      <c r="BL89" s="133"/>
      <c r="BM89" s="133"/>
      <c r="BN89" s="133"/>
      <c r="BO89" s="133"/>
      <c r="BP89" s="133"/>
      <c r="BQ89" s="133"/>
      <c r="BR89" s="133"/>
      <c r="BS89" s="133"/>
      <c r="BT89" s="133"/>
      <c r="BU89" s="133"/>
      <c r="BV89" s="133"/>
      <c r="BW89" s="133"/>
      <c r="BX89" s="133"/>
      <c r="BY89" s="133"/>
      <c r="BZ89" s="133"/>
      <c r="CA89" s="133"/>
      <c r="CB89" s="133"/>
      <c r="CC89" s="133"/>
      <c r="CD89" s="133"/>
      <c r="CE89" s="133"/>
      <c r="CF89" s="133"/>
      <c r="CG89" s="133"/>
      <c r="CH89" s="133"/>
      <c r="CI89" s="133"/>
      <c r="CJ89" s="133"/>
      <c r="CK89" s="133"/>
      <c r="CL89" s="133"/>
      <c r="CM89" s="133"/>
      <c r="CN89" s="133"/>
    </row>
    <row r="90" spans="1:92" s="3" customFormat="1" ht="39.75" customHeight="1" x14ac:dyDescent="0.25">
      <c r="A90" s="89"/>
      <c r="B90" s="725" t="s">
        <v>104</v>
      </c>
      <c r="C90" s="726"/>
      <c r="D90" s="726"/>
      <c r="E90" s="726"/>
      <c r="F90" s="726"/>
      <c r="G90" s="726"/>
      <c r="H90" s="727"/>
      <c r="I90" s="207" t="s">
        <v>233</v>
      </c>
      <c r="J90" s="89"/>
      <c r="K90" s="89"/>
      <c r="L90" s="89"/>
      <c r="M90" s="89"/>
      <c r="N90" s="89"/>
      <c r="O90" s="89"/>
      <c r="P90" s="89"/>
      <c r="Q90" s="89"/>
      <c r="R90" s="89"/>
      <c r="S90" s="89"/>
      <c r="T90" s="89"/>
      <c r="U90" s="89"/>
      <c r="V90" s="89"/>
      <c r="W90" s="89"/>
      <c r="X90" s="89"/>
      <c r="Y90" s="89"/>
      <c r="Z90" s="89"/>
      <c r="AA90" s="89"/>
      <c r="AB90" s="89"/>
      <c r="AC90" s="89"/>
      <c r="AD90" s="89"/>
      <c r="AE90" s="89"/>
      <c r="AF90" s="89"/>
      <c r="AG90" s="89"/>
      <c r="AH90" s="89"/>
      <c r="AI90" s="89"/>
      <c r="AJ90" s="89"/>
      <c r="AK90" s="89"/>
      <c r="AL90" s="89"/>
      <c r="AM90" s="89"/>
      <c r="AN90" s="89"/>
      <c r="AO90" s="89"/>
      <c r="AP90" s="89"/>
      <c r="AQ90" s="89"/>
      <c r="AR90" s="89"/>
      <c r="AS90" s="89"/>
      <c r="AT90" s="89"/>
      <c r="AU90" s="89"/>
      <c r="AV90" s="89"/>
      <c r="AW90" s="89"/>
      <c r="AX90" s="89"/>
      <c r="AY90" s="89"/>
      <c r="AZ90" s="89"/>
      <c r="BA90" s="89"/>
      <c r="BB90" s="89"/>
      <c r="BC90" s="89"/>
      <c r="BD90" s="89"/>
      <c r="BE90" s="89"/>
      <c r="BF90" s="89"/>
      <c r="BG90" s="89"/>
      <c r="BH90" s="89"/>
      <c r="BI90" s="183"/>
      <c r="BJ90" s="183"/>
      <c r="BK90" s="133"/>
      <c r="BL90" s="133"/>
      <c r="BM90" s="133"/>
      <c r="BN90" s="133"/>
      <c r="BO90" s="133"/>
      <c r="BP90" s="133"/>
      <c r="BQ90" s="133"/>
      <c r="BR90" s="133"/>
      <c r="BS90" s="133"/>
      <c r="BT90" s="133"/>
      <c r="BU90" s="133"/>
      <c r="BV90" s="133"/>
      <c r="BW90" s="133"/>
      <c r="BX90" s="133"/>
      <c r="BY90" s="133"/>
      <c r="BZ90" s="133"/>
      <c r="CA90" s="133"/>
      <c r="CB90" s="133"/>
      <c r="CC90" s="133"/>
      <c r="CD90" s="133"/>
      <c r="CE90" s="133"/>
      <c r="CF90" s="133"/>
      <c r="CG90" s="133"/>
      <c r="CH90" s="133"/>
      <c r="CI90" s="133"/>
      <c r="CJ90" s="133"/>
      <c r="CK90" s="133"/>
      <c r="CL90" s="133"/>
      <c r="CM90" s="133"/>
      <c r="CN90" s="133"/>
    </row>
    <row r="91" spans="1:92" s="3" customFormat="1" ht="39.75" customHeight="1" x14ac:dyDescent="0.25">
      <c r="A91" s="89"/>
      <c r="B91" s="43" t="s">
        <v>58</v>
      </c>
      <c r="C91" s="731" t="s">
        <v>0</v>
      </c>
      <c r="D91" s="731"/>
      <c r="E91" s="731"/>
      <c r="F91" s="151"/>
      <c r="G91" s="126" t="s">
        <v>62</v>
      </c>
      <c r="H91" s="100" t="s">
        <v>28</v>
      </c>
      <c r="I91" s="207" t="s">
        <v>234</v>
      </c>
      <c r="J91" s="89"/>
      <c r="K91" s="89"/>
      <c r="L91" s="89"/>
      <c r="M91" s="89"/>
      <c r="N91" s="89"/>
      <c r="O91" s="89"/>
      <c r="P91" s="89"/>
      <c r="Q91" s="89"/>
      <c r="R91" s="89"/>
      <c r="S91" s="89"/>
      <c r="T91" s="89"/>
      <c r="U91" s="89"/>
      <c r="V91" s="89"/>
      <c r="W91" s="89"/>
      <c r="X91" s="89"/>
      <c r="Y91" s="89"/>
      <c r="Z91" s="89"/>
      <c r="AA91" s="89"/>
      <c r="AB91" s="89"/>
      <c r="AC91" s="89"/>
      <c r="AD91" s="89"/>
      <c r="AE91" s="89"/>
      <c r="AF91" s="89"/>
      <c r="AG91" s="89"/>
      <c r="AH91" s="89"/>
      <c r="AI91" s="89"/>
      <c r="AJ91" s="89"/>
      <c r="AK91" s="89"/>
      <c r="AL91" s="89"/>
      <c r="AM91" s="89"/>
      <c r="AN91" s="89"/>
      <c r="AO91" s="89"/>
      <c r="AP91" s="89"/>
      <c r="AQ91" s="89"/>
      <c r="AR91" s="89"/>
      <c r="AS91" s="89"/>
      <c r="AT91" s="89"/>
      <c r="AU91" s="89"/>
      <c r="AV91" s="89"/>
      <c r="AW91" s="89"/>
      <c r="AX91" s="89"/>
      <c r="AY91" s="89"/>
      <c r="AZ91" s="89"/>
      <c r="BA91" s="89"/>
      <c r="BB91" s="89"/>
      <c r="BC91" s="89"/>
      <c r="BD91" s="89"/>
      <c r="BE91" s="89"/>
      <c r="BF91" s="89"/>
      <c r="BG91" s="89"/>
      <c r="BH91" s="89"/>
      <c r="BI91" s="183"/>
      <c r="BJ91" s="183"/>
      <c r="BK91" s="133"/>
      <c r="BL91" s="133"/>
      <c r="BM91" s="133"/>
      <c r="BN91" s="133"/>
      <c r="BO91" s="133"/>
      <c r="BP91" s="133"/>
      <c r="BQ91" s="133"/>
      <c r="BR91" s="133"/>
      <c r="BS91" s="133"/>
      <c r="BT91" s="133"/>
      <c r="BU91" s="133"/>
      <c r="BV91" s="133"/>
      <c r="BW91" s="133"/>
      <c r="BX91" s="133"/>
      <c r="BY91" s="133"/>
      <c r="BZ91" s="133"/>
      <c r="CA91" s="133"/>
      <c r="CB91" s="133"/>
      <c r="CC91" s="133"/>
      <c r="CD91" s="133"/>
      <c r="CE91" s="133"/>
      <c r="CF91" s="133"/>
      <c r="CG91" s="133"/>
      <c r="CH91" s="133"/>
      <c r="CI91" s="133"/>
      <c r="CJ91" s="133"/>
      <c r="CK91" s="133"/>
      <c r="CL91" s="133"/>
      <c r="CM91" s="133"/>
      <c r="CN91" s="133"/>
    </row>
    <row r="92" spans="1:92" s="3" customFormat="1" ht="39.75" customHeight="1" x14ac:dyDescent="0.25">
      <c r="A92" s="89"/>
      <c r="B92" s="41" t="s">
        <v>59</v>
      </c>
      <c r="C92" s="730"/>
      <c r="D92" s="730"/>
      <c r="E92" s="730"/>
      <c r="F92" s="199" t="s">
        <v>100</v>
      </c>
      <c r="G92" s="189" t="s">
        <v>63</v>
      </c>
      <c r="H92" s="148"/>
      <c r="I92" s="89"/>
      <c r="J92" s="89"/>
      <c r="K92" s="89"/>
      <c r="L92" s="89"/>
      <c r="M92" s="89"/>
      <c r="N92" s="89"/>
      <c r="O92" s="89"/>
      <c r="P92" s="89"/>
      <c r="Q92" s="89"/>
      <c r="R92" s="89"/>
      <c r="S92" s="89"/>
      <c r="T92" s="89"/>
      <c r="U92" s="89"/>
      <c r="V92" s="89"/>
      <c r="W92" s="89"/>
      <c r="X92" s="89"/>
      <c r="Y92" s="89"/>
      <c r="Z92" s="89"/>
      <c r="AA92" s="89"/>
      <c r="AB92" s="89"/>
      <c r="AC92" s="89"/>
      <c r="AD92" s="89"/>
      <c r="AE92" s="89"/>
      <c r="AF92" s="89"/>
      <c r="AG92" s="89"/>
      <c r="AH92" s="89"/>
      <c r="AI92" s="89"/>
      <c r="AJ92" s="89"/>
      <c r="AK92" s="89"/>
      <c r="AL92" s="89"/>
      <c r="AM92" s="89"/>
      <c r="AN92" s="89"/>
      <c r="AO92" s="89"/>
      <c r="AP92" s="89"/>
      <c r="AQ92" s="89"/>
      <c r="AR92" s="89"/>
      <c r="AS92" s="89"/>
      <c r="AT92" s="89"/>
      <c r="AU92" s="89"/>
      <c r="AV92" s="89"/>
      <c r="AW92" s="89"/>
      <c r="AX92" s="89"/>
      <c r="AY92" s="89"/>
      <c r="AZ92" s="89"/>
      <c r="BA92" s="89"/>
      <c r="BB92" s="89"/>
      <c r="BC92" s="89"/>
      <c r="BD92" s="89"/>
      <c r="BE92" s="89"/>
      <c r="BF92" s="89"/>
      <c r="BG92" s="89"/>
      <c r="BH92" s="89"/>
      <c r="BI92" s="183"/>
      <c r="BJ92" s="183"/>
      <c r="BK92" s="133"/>
      <c r="BL92" s="133"/>
      <c r="BM92" s="133"/>
      <c r="BN92" s="133"/>
      <c r="BO92" s="133"/>
      <c r="BP92" s="133"/>
      <c r="BQ92" s="133"/>
      <c r="BR92" s="133"/>
      <c r="BS92" s="133"/>
      <c r="BT92" s="133"/>
      <c r="BU92" s="133"/>
      <c r="BV92" s="133"/>
      <c r="BW92" s="133"/>
      <c r="BX92" s="133"/>
      <c r="BY92" s="133"/>
      <c r="BZ92" s="133"/>
      <c r="CA92" s="133"/>
      <c r="CB92" s="133"/>
      <c r="CC92" s="133"/>
      <c r="CD92" s="133"/>
      <c r="CE92" s="133"/>
      <c r="CF92" s="133"/>
      <c r="CG92" s="133"/>
      <c r="CH92" s="133"/>
      <c r="CI92" s="133"/>
      <c r="CJ92" s="133"/>
      <c r="CK92" s="133"/>
      <c r="CL92" s="133"/>
      <c r="CM92" s="133"/>
      <c r="CN92" s="133"/>
    </row>
    <row r="93" spans="1:92" s="3" customFormat="1" ht="39.75" customHeight="1" x14ac:dyDescent="0.25">
      <c r="A93" s="89"/>
      <c r="B93" s="66" t="s">
        <v>237</v>
      </c>
      <c r="C93" s="728">
        <v>0</v>
      </c>
      <c r="D93" s="729"/>
      <c r="E93" s="729"/>
      <c r="F93" s="102"/>
      <c r="G93" s="348"/>
      <c r="H93" s="138">
        <v>0</v>
      </c>
      <c r="I93" s="89"/>
      <c r="J93" s="89"/>
      <c r="K93" s="89"/>
      <c r="L93" s="89"/>
      <c r="M93" s="89"/>
      <c r="N93" s="89"/>
      <c r="O93" s="89"/>
      <c r="P93" s="89"/>
      <c r="Q93" s="89"/>
      <c r="R93" s="89"/>
      <c r="S93" s="89"/>
      <c r="T93" s="89"/>
      <c r="U93" s="89"/>
      <c r="V93" s="89"/>
      <c r="W93" s="89"/>
      <c r="X93" s="89"/>
      <c r="Y93" s="89"/>
      <c r="Z93" s="89"/>
      <c r="AA93" s="89"/>
      <c r="AB93" s="89"/>
      <c r="AC93" s="89"/>
      <c r="AD93" s="89"/>
      <c r="AE93" s="89"/>
      <c r="AF93" s="89"/>
      <c r="AG93" s="89"/>
      <c r="AH93" s="89"/>
      <c r="AI93" s="89"/>
      <c r="AJ93" s="89"/>
      <c r="AK93" s="89"/>
      <c r="AL93" s="89"/>
      <c r="AM93" s="89"/>
      <c r="AN93" s="89"/>
      <c r="AO93" s="89"/>
      <c r="AP93" s="89"/>
      <c r="AQ93" s="89"/>
      <c r="AR93" s="89"/>
      <c r="AS93" s="89"/>
      <c r="AT93" s="89"/>
      <c r="AU93" s="89"/>
      <c r="AV93" s="89"/>
      <c r="AW93" s="89"/>
      <c r="AX93" s="89"/>
      <c r="AY93" s="89"/>
      <c r="AZ93" s="89"/>
      <c r="BA93" s="89"/>
      <c r="BB93" s="89"/>
      <c r="BC93" s="89"/>
      <c r="BD93" s="89"/>
      <c r="BE93" s="89"/>
      <c r="BF93" s="89"/>
      <c r="BG93" s="89"/>
      <c r="BH93" s="89"/>
      <c r="BI93" s="183"/>
      <c r="BJ93" s="183"/>
      <c r="BK93" s="133"/>
      <c r="BL93" s="133"/>
      <c r="BM93" s="133"/>
      <c r="BN93" s="133"/>
      <c r="BO93" s="133"/>
      <c r="BP93" s="133"/>
      <c r="BQ93" s="133"/>
      <c r="BR93" s="133"/>
      <c r="BS93" s="133"/>
      <c r="BT93" s="133"/>
      <c r="BU93" s="133"/>
      <c r="BV93" s="133"/>
      <c r="BW93" s="133"/>
      <c r="BX93" s="133"/>
      <c r="BY93" s="133"/>
      <c r="BZ93" s="133"/>
      <c r="CA93" s="133"/>
      <c r="CB93" s="133"/>
      <c r="CC93" s="133"/>
      <c r="CD93" s="133"/>
      <c r="CE93" s="133"/>
      <c r="CF93" s="133"/>
      <c r="CG93" s="133"/>
      <c r="CH93" s="133"/>
      <c r="CI93" s="133"/>
      <c r="CJ93" s="133"/>
      <c r="CK93" s="133"/>
      <c r="CL93" s="133"/>
      <c r="CM93" s="133"/>
      <c r="CN93" s="133"/>
    </row>
    <row r="94" spans="1:92" s="3" customFormat="1" ht="39.75" customHeight="1" x14ac:dyDescent="0.25">
      <c r="A94" s="89"/>
      <c r="B94" s="66"/>
      <c r="C94" s="721" t="s">
        <v>81</v>
      </c>
      <c r="D94" s="722"/>
      <c r="E94" s="722"/>
      <c r="F94" s="27">
        <v>6.666666666666667</v>
      </c>
      <c r="G94" s="348"/>
      <c r="H94" s="138">
        <v>3</v>
      </c>
      <c r="I94" s="89"/>
      <c r="J94" s="89"/>
      <c r="K94" s="89"/>
      <c r="L94" s="89"/>
      <c r="M94" s="89"/>
      <c r="N94" s="89"/>
      <c r="O94" s="89"/>
      <c r="P94" s="89"/>
      <c r="Q94" s="89"/>
      <c r="R94" s="89"/>
      <c r="S94" s="89"/>
      <c r="T94" s="89"/>
      <c r="U94" s="89"/>
      <c r="V94" s="89"/>
      <c r="W94" s="89"/>
      <c r="X94" s="89"/>
      <c r="Y94" s="89"/>
      <c r="Z94" s="89"/>
      <c r="AA94" s="89"/>
      <c r="AB94" s="89"/>
      <c r="AC94" s="89"/>
      <c r="AD94" s="89"/>
      <c r="AE94" s="89"/>
      <c r="AF94" s="89"/>
      <c r="AG94" s="89"/>
      <c r="AH94" s="89"/>
      <c r="AI94" s="89"/>
      <c r="AJ94" s="89"/>
      <c r="AK94" s="89"/>
      <c r="AL94" s="89"/>
      <c r="AM94" s="89"/>
      <c r="AN94" s="89"/>
      <c r="AO94" s="89"/>
      <c r="AP94" s="89"/>
      <c r="AQ94" s="89"/>
      <c r="AR94" s="89"/>
      <c r="AS94" s="89"/>
      <c r="AT94" s="89"/>
      <c r="AU94" s="89"/>
      <c r="AV94" s="89"/>
      <c r="AW94" s="89"/>
      <c r="AX94" s="89"/>
      <c r="AY94" s="89"/>
      <c r="AZ94" s="89"/>
      <c r="BA94" s="89"/>
      <c r="BB94" s="89"/>
      <c r="BC94" s="89"/>
      <c r="BD94" s="89"/>
      <c r="BE94" s="89"/>
      <c r="BF94" s="89"/>
      <c r="BG94" s="89"/>
      <c r="BH94" s="89"/>
      <c r="BI94" s="183"/>
      <c r="BJ94" s="183"/>
      <c r="BK94" s="133"/>
      <c r="BL94" s="133"/>
      <c r="BM94" s="133"/>
      <c r="BN94" s="133"/>
      <c r="BO94" s="133"/>
      <c r="BP94" s="133"/>
      <c r="BQ94" s="133"/>
      <c r="BR94" s="133"/>
      <c r="BS94" s="133"/>
      <c r="BT94" s="133"/>
      <c r="BU94" s="133"/>
      <c r="BV94" s="133"/>
      <c r="BW94" s="133"/>
      <c r="BX94" s="133"/>
      <c r="BY94" s="133"/>
      <c r="BZ94" s="133"/>
      <c r="CA94" s="133"/>
      <c r="CB94" s="133"/>
      <c r="CC94" s="133"/>
      <c r="CD94" s="133"/>
      <c r="CE94" s="133"/>
      <c r="CF94" s="133"/>
      <c r="CG94" s="133"/>
      <c r="CH94" s="133"/>
      <c r="CI94" s="133"/>
      <c r="CJ94" s="133"/>
      <c r="CK94" s="133"/>
      <c r="CL94" s="133"/>
      <c r="CM94" s="133"/>
      <c r="CN94" s="133"/>
    </row>
    <row r="95" spans="1:92" s="3" customFormat="1" ht="39.75" customHeight="1" x14ac:dyDescent="0.25">
      <c r="A95" s="89"/>
      <c r="B95" s="66"/>
      <c r="C95" s="721" t="s">
        <v>82</v>
      </c>
      <c r="D95" s="722"/>
      <c r="E95" s="722"/>
      <c r="F95" s="27">
        <v>1.6666666666666667</v>
      </c>
      <c r="G95" s="348"/>
      <c r="H95" s="138">
        <v>3</v>
      </c>
      <c r="I95" s="89"/>
      <c r="J95" s="89"/>
      <c r="K95" s="89"/>
      <c r="L95" s="89"/>
      <c r="M95" s="89"/>
      <c r="N95" s="89"/>
      <c r="O95" s="89"/>
      <c r="P95" s="89"/>
      <c r="Q95" s="89"/>
      <c r="R95" s="89"/>
      <c r="S95" s="89"/>
      <c r="T95" s="89"/>
      <c r="U95" s="89"/>
      <c r="V95" s="89"/>
      <c r="W95" s="89"/>
      <c r="X95" s="89"/>
      <c r="Y95" s="89"/>
      <c r="Z95" s="89"/>
      <c r="AA95" s="89"/>
      <c r="AB95" s="89"/>
      <c r="AC95" s="89"/>
      <c r="AD95" s="89"/>
      <c r="AE95" s="89"/>
      <c r="AF95" s="89"/>
      <c r="AG95" s="89"/>
      <c r="AH95" s="89"/>
      <c r="AI95" s="89"/>
      <c r="AJ95" s="89"/>
      <c r="AK95" s="89"/>
      <c r="AL95" s="89"/>
      <c r="AM95" s="89"/>
      <c r="AN95" s="89"/>
      <c r="AO95" s="89"/>
      <c r="AP95" s="89"/>
      <c r="AQ95" s="89"/>
      <c r="AR95" s="89"/>
      <c r="AS95" s="89"/>
      <c r="AT95" s="89"/>
      <c r="AU95" s="89"/>
      <c r="AV95" s="89"/>
      <c r="AW95" s="89"/>
      <c r="AX95" s="89"/>
      <c r="AY95" s="89"/>
      <c r="AZ95" s="89"/>
      <c r="BA95" s="89"/>
      <c r="BB95" s="89"/>
      <c r="BC95" s="89"/>
      <c r="BD95" s="89"/>
      <c r="BE95" s="89"/>
      <c r="BF95" s="89"/>
      <c r="BG95" s="89"/>
      <c r="BH95" s="89"/>
      <c r="BI95" s="183"/>
      <c r="BJ95" s="183"/>
      <c r="BK95" s="133"/>
      <c r="BL95" s="133"/>
      <c r="BM95" s="133"/>
      <c r="BN95" s="133"/>
      <c r="BO95" s="133"/>
      <c r="BP95" s="133"/>
      <c r="BQ95" s="133"/>
      <c r="BR95" s="133"/>
      <c r="BS95" s="133"/>
      <c r="BT95" s="133"/>
      <c r="BU95" s="133"/>
      <c r="BV95" s="133"/>
      <c r="BW95" s="133"/>
      <c r="BX95" s="133"/>
      <c r="BY95" s="133"/>
      <c r="BZ95" s="133"/>
      <c r="CA95" s="133"/>
      <c r="CB95" s="133"/>
      <c r="CC95" s="133"/>
      <c r="CD95" s="133"/>
      <c r="CE95" s="133"/>
      <c r="CF95" s="133"/>
      <c r="CG95" s="133"/>
      <c r="CH95" s="133"/>
      <c r="CI95" s="133"/>
      <c r="CJ95" s="133"/>
      <c r="CK95" s="133"/>
      <c r="CL95" s="133"/>
      <c r="CM95" s="133"/>
      <c r="CN95" s="133"/>
    </row>
    <row r="96" spans="1:92" s="3" customFormat="1" ht="39.75" customHeight="1" x14ac:dyDescent="0.25">
      <c r="A96" s="89"/>
      <c r="B96" s="66"/>
      <c r="C96" s="721" t="s">
        <v>86</v>
      </c>
      <c r="D96" s="722"/>
      <c r="E96" s="722"/>
      <c r="F96" s="102">
        <v>8.3333333333333339</v>
      </c>
      <c r="G96" s="348"/>
      <c r="H96" s="138">
        <v>1</v>
      </c>
      <c r="I96" s="89"/>
      <c r="J96" s="89"/>
      <c r="K96" s="89"/>
      <c r="L96" s="89"/>
      <c r="M96" s="89"/>
      <c r="N96" s="89"/>
      <c r="O96" s="89"/>
      <c r="P96" s="89"/>
      <c r="Q96" s="89"/>
      <c r="R96" s="89"/>
      <c r="S96" s="89"/>
      <c r="T96" s="89"/>
      <c r="U96" s="89"/>
      <c r="V96" s="89"/>
      <c r="W96" s="89"/>
      <c r="X96" s="89"/>
      <c r="Y96" s="89"/>
      <c r="Z96" s="89"/>
      <c r="AA96" s="89"/>
      <c r="AB96" s="89"/>
      <c r="AC96" s="89"/>
      <c r="AD96" s="89"/>
      <c r="AE96" s="89"/>
      <c r="AF96" s="89"/>
      <c r="AG96" s="89"/>
      <c r="AH96" s="89"/>
      <c r="AI96" s="89"/>
      <c r="AJ96" s="89"/>
      <c r="AK96" s="89"/>
      <c r="AL96" s="89"/>
      <c r="AM96" s="89"/>
      <c r="AN96" s="89"/>
      <c r="AO96" s="89"/>
      <c r="AP96" s="89"/>
      <c r="AQ96" s="89"/>
      <c r="AR96" s="89"/>
      <c r="AS96" s="89"/>
      <c r="AT96" s="89"/>
      <c r="AU96" s="89"/>
      <c r="AV96" s="89"/>
      <c r="AW96" s="89"/>
      <c r="AX96" s="89"/>
      <c r="AY96" s="89"/>
      <c r="AZ96" s="89"/>
      <c r="BA96" s="89"/>
      <c r="BB96" s="89"/>
      <c r="BC96" s="89"/>
      <c r="BD96" s="89"/>
      <c r="BE96" s="89"/>
      <c r="BF96" s="89"/>
      <c r="BG96" s="89"/>
      <c r="BH96" s="89"/>
      <c r="BI96" s="183"/>
      <c r="BJ96" s="183"/>
      <c r="BK96" s="133"/>
      <c r="BL96" s="133"/>
      <c r="BM96" s="133"/>
      <c r="BN96" s="133"/>
      <c r="BO96" s="133"/>
      <c r="BP96" s="133"/>
      <c r="BQ96" s="133"/>
      <c r="BR96" s="133"/>
      <c r="BS96" s="133"/>
      <c r="BT96" s="133"/>
      <c r="BU96" s="133"/>
      <c r="BV96" s="133"/>
      <c r="BW96" s="133"/>
      <c r="BX96" s="133"/>
      <c r="BY96" s="133"/>
      <c r="BZ96" s="133"/>
      <c r="CA96" s="133"/>
      <c r="CB96" s="133"/>
      <c r="CC96" s="133"/>
      <c r="CD96" s="133"/>
      <c r="CE96" s="133"/>
      <c r="CF96" s="133"/>
      <c r="CG96" s="133"/>
      <c r="CH96" s="133"/>
      <c r="CI96" s="133"/>
      <c r="CJ96" s="133"/>
      <c r="CK96" s="133"/>
      <c r="CL96" s="133"/>
      <c r="CM96" s="133"/>
      <c r="CN96" s="133"/>
    </row>
    <row r="97" spans="1:92" s="3" customFormat="1" ht="39.75" customHeight="1" x14ac:dyDescent="0.25">
      <c r="A97" s="89"/>
      <c r="B97" s="66"/>
      <c r="C97" s="721">
        <v>0</v>
      </c>
      <c r="D97" s="722"/>
      <c r="E97" s="722"/>
      <c r="F97" s="27"/>
      <c r="G97" s="348"/>
      <c r="H97" s="138">
        <v>0</v>
      </c>
      <c r="I97" s="89"/>
      <c r="J97" s="89"/>
      <c r="K97" s="89"/>
      <c r="L97" s="89"/>
      <c r="M97" s="89"/>
      <c r="N97" s="89"/>
      <c r="O97" s="89"/>
      <c r="P97" s="89"/>
      <c r="Q97" s="89"/>
      <c r="R97" s="89"/>
      <c r="S97" s="89"/>
      <c r="T97" s="89"/>
      <c r="U97" s="89"/>
      <c r="V97" s="89"/>
      <c r="W97" s="89"/>
      <c r="X97" s="89"/>
      <c r="Y97" s="89"/>
      <c r="Z97" s="89"/>
      <c r="AA97" s="89"/>
      <c r="AB97" s="89"/>
      <c r="AC97" s="89"/>
      <c r="AD97" s="89"/>
      <c r="AE97" s="89"/>
      <c r="AF97" s="89"/>
      <c r="AG97" s="89"/>
      <c r="AH97" s="89"/>
      <c r="AI97" s="89"/>
      <c r="AJ97" s="89"/>
      <c r="AK97" s="89"/>
      <c r="AL97" s="89"/>
      <c r="AM97" s="89"/>
      <c r="AN97" s="89"/>
      <c r="AO97" s="89"/>
      <c r="AP97" s="89"/>
      <c r="AQ97" s="89"/>
      <c r="AR97" s="89"/>
      <c r="AS97" s="89"/>
      <c r="AT97" s="89"/>
      <c r="AU97" s="89"/>
      <c r="AV97" s="89"/>
      <c r="AW97" s="89"/>
      <c r="AX97" s="89"/>
      <c r="AY97" s="89"/>
      <c r="AZ97" s="89"/>
      <c r="BA97" s="89"/>
      <c r="BB97" s="89"/>
      <c r="BC97" s="89"/>
      <c r="BD97" s="89"/>
      <c r="BE97" s="89"/>
      <c r="BF97" s="89"/>
      <c r="BG97" s="89"/>
      <c r="BH97" s="89"/>
      <c r="BI97" s="183"/>
      <c r="BJ97" s="183"/>
      <c r="BK97" s="133"/>
      <c r="BL97" s="133"/>
      <c r="BM97" s="133"/>
      <c r="BN97" s="133"/>
      <c r="BO97" s="133"/>
      <c r="BP97" s="133"/>
      <c r="BQ97" s="133"/>
      <c r="BR97" s="133"/>
      <c r="BS97" s="133"/>
      <c r="BT97" s="133"/>
      <c r="BU97" s="133"/>
      <c r="BV97" s="133"/>
      <c r="BW97" s="133"/>
      <c r="BX97" s="133"/>
      <c r="BY97" s="133"/>
      <c r="BZ97" s="133"/>
      <c r="CA97" s="133"/>
      <c r="CB97" s="133"/>
      <c r="CC97" s="133"/>
      <c r="CD97" s="133"/>
      <c r="CE97" s="133"/>
      <c r="CF97" s="133"/>
      <c r="CG97" s="133"/>
      <c r="CH97" s="133"/>
      <c r="CI97" s="133"/>
      <c r="CJ97" s="133"/>
      <c r="CK97" s="133"/>
      <c r="CL97" s="133"/>
      <c r="CM97" s="133"/>
      <c r="CN97" s="133"/>
    </row>
    <row r="98" spans="1:92" s="3" customFormat="1" ht="39.75" customHeight="1" x14ac:dyDescent="0.25">
      <c r="A98" s="89"/>
      <c r="B98" s="89"/>
      <c r="C98" s="89"/>
      <c r="D98" s="89"/>
      <c r="E98" s="89"/>
      <c r="F98" s="89"/>
      <c r="G98" s="89"/>
      <c r="H98" s="89"/>
      <c r="I98" s="89"/>
      <c r="J98" s="89"/>
      <c r="K98" s="89"/>
      <c r="L98" s="89"/>
      <c r="M98" s="89"/>
      <c r="N98" s="89"/>
      <c r="O98" s="89"/>
      <c r="P98" s="89"/>
      <c r="Q98" s="89"/>
      <c r="R98" s="89"/>
      <c r="S98" s="89"/>
      <c r="T98" s="89"/>
      <c r="U98" s="89"/>
      <c r="V98" s="89"/>
      <c r="W98" s="89"/>
      <c r="X98" s="89"/>
      <c r="Y98" s="89"/>
      <c r="Z98" s="89"/>
      <c r="AA98" s="89"/>
      <c r="AB98" s="89"/>
      <c r="AC98" s="89"/>
      <c r="AD98" s="89"/>
      <c r="AE98" s="89"/>
      <c r="AF98" s="89"/>
      <c r="AG98" s="89"/>
      <c r="AH98" s="89"/>
      <c r="AI98" s="89"/>
      <c r="AJ98" s="89"/>
      <c r="AK98" s="89"/>
      <c r="AL98" s="89"/>
      <c r="AM98" s="89"/>
      <c r="AN98" s="89"/>
      <c r="AO98" s="89"/>
      <c r="AP98" s="89"/>
      <c r="AQ98" s="89"/>
      <c r="AR98" s="89"/>
      <c r="AS98" s="89"/>
      <c r="AT98" s="89"/>
      <c r="AU98" s="89"/>
      <c r="AV98" s="89"/>
      <c r="AW98" s="89"/>
      <c r="AX98" s="89"/>
      <c r="AY98" s="89"/>
      <c r="AZ98" s="89"/>
      <c r="BA98" s="89"/>
      <c r="BB98" s="89"/>
      <c r="BC98" s="89"/>
      <c r="BD98" s="89"/>
      <c r="BE98" s="89"/>
      <c r="BF98" s="89"/>
      <c r="BG98" s="89"/>
      <c r="BH98" s="89"/>
      <c r="BI98" s="183"/>
      <c r="BJ98" s="183"/>
      <c r="BK98" s="133"/>
      <c r="BL98" s="133"/>
      <c r="BM98" s="133"/>
      <c r="BN98" s="133"/>
      <c r="BO98" s="133"/>
      <c r="BP98" s="133"/>
      <c r="BQ98" s="133"/>
      <c r="BR98" s="133"/>
      <c r="BS98" s="133"/>
      <c r="BT98" s="133"/>
      <c r="BU98" s="133"/>
      <c r="BV98" s="133"/>
      <c r="BW98" s="133"/>
      <c r="BX98" s="133"/>
      <c r="BY98" s="133"/>
      <c r="BZ98" s="133"/>
      <c r="CA98" s="133"/>
      <c r="CB98" s="133"/>
      <c r="CC98" s="133"/>
      <c r="CD98" s="133"/>
      <c r="CE98" s="133"/>
      <c r="CF98" s="133"/>
      <c r="CG98" s="133"/>
      <c r="CH98" s="133"/>
      <c r="CI98" s="133"/>
      <c r="CJ98" s="133"/>
      <c r="CK98" s="133"/>
      <c r="CL98" s="133"/>
      <c r="CM98" s="133"/>
      <c r="CN98" s="133"/>
    </row>
    <row r="99" spans="1:92" s="3" customFormat="1" ht="39.75" customHeight="1" x14ac:dyDescent="0.25">
      <c r="A99" s="89"/>
      <c r="B99" s="209" t="s">
        <v>123</v>
      </c>
      <c r="C99" s="41" t="s">
        <v>59</v>
      </c>
      <c r="D99" s="201" t="s">
        <v>126</v>
      </c>
      <c r="E99" s="89"/>
      <c r="F99" s="89"/>
      <c r="G99" s="89"/>
      <c r="H99" s="89"/>
      <c r="I99" s="89"/>
      <c r="J99" s="89"/>
      <c r="K99" s="89"/>
      <c r="L99" s="89"/>
      <c r="M99" s="89"/>
      <c r="N99" s="89"/>
      <c r="O99" s="89"/>
      <c r="P99" s="89"/>
      <c r="Q99" s="89"/>
      <c r="R99" s="89"/>
      <c r="S99" s="89"/>
      <c r="T99" s="89"/>
      <c r="U99" s="89"/>
      <c r="V99" s="89"/>
      <c r="W99" s="89"/>
      <c r="X99" s="89"/>
      <c r="Y99" s="89"/>
      <c r="Z99" s="89"/>
      <c r="AA99" s="89"/>
      <c r="AB99" s="89"/>
      <c r="AC99" s="89"/>
      <c r="AD99" s="89"/>
      <c r="AE99" s="89"/>
      <c r="AF99" s="89"/>
      <c r="AG99" s="89"/>
      <c r="AH99" s="89"/>
      <c r="AI99" s="89"/>
      <c r="AJ99" s="89"/>
      <c r="AK99" s="89"/>
      <c r="AL99" s="89"/>
      <c r="AM99" s="89"/>
      <c r="AN99" s="89"/>
      <c r="AO99" s="89"/>
      <c r="AP99" s="89"/>
      <c r="AQ99" s="89"/>
      <c r="AR99" s="89"/>
      <c r="AS99" s="89"/>
      <c r="AT99" s="89"/>
      <c r="AU99" s="89"/>
      <c r="AV99" s="89"/>
      <c r="AW99" s="89"/>
      <c r="AX99" s="89"/>
      <c r="AY99" s="89"/>
      <c r="AZ99" s="89"/>
      <c r="BA99" s="89"/>
      <c r="BB99" s="89"/>
      <c r="BC99" s="89"/>
      <c r="BD99" s="89"/>
      <c r="BE99" s="89"/>
      <c r="BF99" s="89"/>
      <c r="BG99" s="89"/>
      <c r="BH99" s="89"/>
      <c r="BI99" s="183"/>
      <c r="BJ99" s="183"/>
      <c r="BK99" s="133"/>
      <c r="BL99" s="133"/>
      <c r="BM99" s="133"/>
      <c r="BN99" s="133"/>
      <c r="BO99" s="133"/>
      <c r="BP99" s="133"/>
      <c r="BQ99" s="133"/>
      <c r="BR99" s="133"/>
      <c r="BS99" s="133"/>
      <c r="BT99" s="133"/>
      <c r="BU99" s="133"/>
      <c r="BV99" s="133"/>
      <c r="BW99" s="133"/>
      <c r="BX99" s="133"/>
      <c r="BY99" s="133"/>
      <c r="BZ99" s="133"/>
      <c r="CA99" s="133"/>
      <c r="CB99" s="133"/>
      <c r="CC99" s="133"/>
      <c r="CD99" s="133"/>
      <c r="CE99" s="133"/>
      <c r="CF99" s="133"/>
      <c r="CG99" s="133"/>
      <c r="CH99" s="133"/>
      <c r="CI99" s="133"/>
      <c r="CJ99" s="133"/>
      <c r="CK99" s="133"/>
      <c r="CL99" s="133"/>
      <c r="CM99" s="133"/>
      <c r="CN99" s="133"/>
    </row>
    <row r="100" spans="1:92" s="3" customFormat="1" ht="39.75" customHeight="1" x14ac:dyDescent="0.25">
      <c r="A100" s="89"/>
      <c r="B100" s="209" t="s">
        <v>124</v>
      </c>
      <c r="C100" s="721" t="s">
        <v>81</v>
      </c>
      <c r="D100" s="722"/>
      <c r="E100" s="722"/>
      <c r="F100" s="201" t="s">
        <v>235</v>
      </c>
      <c r="G100" s="89"/>
      <c r="H100" s="89"/>
      <c r="I100" s="89"/>
      <c r="J100" s="89"/>
      <c r="K100" s="89"/>
      <c r="L100" s="89"/>
      <c r="M100" s="89"/>
      <c r="N100" s="89"/>
      <c r="O100" s="89"/>
      <c r="P100" s="89"/>
      <c r="Q100" s="89"/>
      <c r="R100" s="89"/>
      <c r="S100" s="89"/>
      <c r="T100" s="89"/>
      <c r="U100" s="89"/>
      <c r="V100" s="89"/>
      <c r="W100" s="89"/>
      <c r="X100" s="89"/>
      <c r="Y100" s="89"/>
      <c r="Z100" s="89"/>
      <c r="AA100" s="89"/>
      <c r="AB100" s="89"/>
      <c r="AC100" s="89"/>
      <c r="AD100" s="89"/>
      <c r="AE100" s="89"/>
      <c r="AF100" s="89"/>
      <c r="AG100" s="89"/>
      <c r="AH100" s="89"/>
      <c r="AI100" s="89"/>
      <c r="AJ100" s="89"/>
      <c r="AK100" s="89"/>
      <c r="AL100" s="89"/>
      <c r="AM100" s="89"/>
      <c r="AN100" s="89"/>
      <c r="AO100" s="89"/>
      <c r="AP100" s="89"/>
      <c r="AQ100" s="89"/>
      <c r="AR100" s="89"/>
      <c r="AS100" s="89"/>
      <c r="AT100" s="89"/>
      <c r="AU100" s="89"/>
      <c r="AV100" s="89"/>
      <c r="AW100" s="89"/>
      <c r="AX100" s="89"/>
      <c r="AY100" s="89"/>
      <c r="AZ100" s="89"/>
      <c r="BA100" s="89"/>
      <c r="BB100" s="89"/>
      <c r="BC100" s="89"/>
      <c r="BD100" s="89"/>
      <c r="BE100" s="89"/>
      <c r="BF100" s="89"/>
      <c r="BG100" s="89"/>
      <c r="BH100" s="89"/>
      <c r="BI100" s="183"/>
      <c r="BJ100" s="183"/>
      <c r="BK100" s="133"/>
      <c r="BL100" s="133"/>
      <c r="BM100" s="133"/>
      <c r="BN100" s="133"/>
      <c r="BO100" s="133"/>
      <c r="BP100" s="133"/>
      <c r="BQ100" s="133"/>
      <c r="BR100" s="133"/>
      <c r="BS100" s="133"/>
      <c r="BT100" s="133"/>
      <c r="BU100" s="133"/>
      <c r="BV100" s="133"/>
      <c r="BW100" s="133"/>
      <c r="BX100" s="133"/>
      <c r="BY100" s="133"/>
      <c r="BZ100" s="133"/>
      <c r="CA100" s="133"/>
      <c r="CB100" s="133"/>
      <c r="CC100" s="133"/>
      <c r="CD100" s="133"/>
      <c r="CE100" s="133"/>
      <c r="CF100" s="133"/>
      <c r="CG100" s="133"/>
      <c r="CH100" s="133"/>
      <c r="CI100" s="133"/>
      <c r="CJ100" s="133"/>
      <c r="CK100" s="133"/>
      <c r="CL100" s="133"/>
      <c r="CM100" s="133"/>
      <c r="CN100" s="133"/>
    </row>
    <row r="101" spans="1:92" s="3" customFormat="1" ht="39.75" customHeight="1" x14ac:dyDescent="0.25">
      <c r="A101" s="89"/>
      <c r="B101" s="209" t="s">
        <v>125</v>
      </c>
      <c r="C101" s="28" t="s">
        <v>100</v>
      </c>
      <c r="D101" s="201" t="s">
        <v>118</v>
      </c>
      <c r="E101" s="201"/>
      <c r="F101" s="89"/>
      <c r="G101" s="89"/>
      <c r="H101" s="89"/>
      <c r="I101" s="89"/>
      <c r="J101" s="89"/>
      <c r="K101" s="89"/>
      <c r="L101" s="89"/>
      <c r="M101" s="89"/>
      <c r="N101" s="89"/>
      <c r="O101" s="89"/>
      <c r="P101" s="89"/>
      <c r="Q101" s="89"/>
      <c r="R101" s="89"/>
      <c r="S101" s="89"/>
      <c r="T101" s="89"/>
      <c r="U101" s="89"/>
      <c r="V101" s="89"/>
      <c r="W101" s="89"/>
      <c r="X101" s="89"/>
      <c r="Y101" s="89"/>
      <c r="Z101" s="89"/>
      <c r="AA101" s="89"/>
      <c r="AB101" s="89"/>
      <c r="AC101" s="89"/>
      <c r="AD101" s="89"/>
      <c r="AE101" s="89"/>
      <c r="AF101" s="89"/>
      <c r="AG101" s="89"/>
      <c r="AH101" s="89"/>
      <c r="AI101" s="89"/>
      <c r="AJ101" s="89"/>
      <c r="AK101" s="89"/>
      <c r="AL101" s="89"/>
      <c r="AM101" s="89"/>
      <c r="AN101" s="89"/>
      <c r="AO101" s="89"/>
      <c r="AP101" s="89"/>
      <c r="AQ101" s="89"/>
      <c r="AR101" s="89"/>
      <c r="AS101" s="89"/>
      <c r="AT101" s="89"/>
      <c r="AU101" s="89"/>
      <c r="AV101" s="89"/>
      <c r="AW101" s="89"/>
      <c r="AX101" s="89"/>
      <c r="AY101" s="89"/>
      <c r="AZ101" s="89"/>
      <c r="BA101" s="89"/>
      <c r="BB101" s="89"/>
      <c r="BC101" s="89"/>
      <c r="BD101" s="89"/>
      <c r="BE101" s="89"/>
      <c r="BF101" s="89"/>
      <c r="BG101" s="89"/>
      <c r="BH101" s="89"/>
      <c r="BI101" s="183"/>
      <c r="BJ101" s="183"/>
      <c r="BK101" s="133"/>
      <c r="BL101" s="133"/>
      <c r="BM101" s="133"/>
      <c r="BN101" s="133"/>
      <c r="BO101" s="133"/>
      <c r="BP101" s="133"/>
      <c r="BQ101" s="133"/>
      <c r="BR101" s="133"/>
      <c r="BS101" s="133"/>
      <c r="BT101" s="133"/>
      <c r="BU101" s="133"/>
      <c r="BV101" s="133"/>
      <c r="BW101" s="133"/>
      <c r="BX101" s="133"/>
      <c r="BY101" s="133"/>
      <c r="BZ101" s="133"/>
      <c r="CA101" s="133"/>
      <c r="CB101" s="133"/>
      <c r="CC101" s="133"/>
      <c r="CD101" s="133"/>
      <c r="CE101" s="133"/>
      <c r="CF101" s="133"/>
      <c r="CG101" s="133"/>
      <c r="CH101" s="133"/>
      <c r="CI101" s="133"/>
      <c r="CJ101" s="133"/>
      <c r="CK101" s="133"/>
      <c r="CL101" s="133"/>
      <c r="CM101" s="133"/>
      <c r="CN101" s="133"/>
    </row>
    <row r="102" spans="1:92" s="3" customFormat="1" ht="39.75" customHeight="1" x14ac:dyDescent="0.25">
      <c r="A102" s="89"/>
      <c r="B102" s="209" t="s">
        <v>236</v>
      </c>
      <c r="C102" s="347" t="s">
        <v>63</v>
      </c>
      <c r="D102" s="348">
        <v>1</v>
      </c>
      <c r="E102" s="201" t="s">
        <v>119</v>
      </c>
      <c r="F102" s="89"/>
      <c r="G102" s="89"/>
      <c r="H102" s="89"/>
      <c r="I102" s="89"/>
      <c r="J102" s="89"/>
      <c r="K102" s="89"/>
      <c r="L102" s="89"/>
      <c r="M102" s="89"/>
      <c r="N102" s="89"/>
      <c r="O102" s="89"/>
      <c r="P102" s="89"/>
      <c r="Q102" s="89"/>
      <c r="R102" s="89"/>
      <c r="S102" s="89"/>
      <c r="T102" s="89"/>
      <c r="U102" s="89"/>
      <c r="V102" s="89"/>
      <c r="W102" s="89"/>
      <c r="X102" s="89"/>
      <c r="Y102" s="89"/>
      <c r="Z102" s="89"/>
      <c r="AA102" s="89"/>
      <c r="AB102" s="89"/>
      <c r="AC102" s="89"/>
      <c r="AD102" s="89"/>
      <c r="AE102" s="89"/>
      <c r="AF102" s="89"/>
      <c r="AG102" s="89"/>
      <c r="AH102" s="89"/>
      <c r="AI102" s="89"/>
      <c r="AJ102" s="89"/>
      <c r="AK102" s="89"/>
      <c r="AL102" s="89"/>
      <c r="AM102" s="89"/>
      <c r="AN102" s="89"/>
      <c r="AO102" s="89"/>
      <c r="AP102" s="89"/>
      <c r="AQ102" s="89"/>
      <c r="AR102" s="89"/>
      <c r="AS102" s="89"/>
      <c r="AT102" s="89"/>
      <c r="AU102" s="89"/>
      <c r="AV102" s="89"/>
      <c r="AW102" s="89"/>
      <c r="AX102" s="89"/>
      <c r="AY102" s="89"/>
      <c r="AZ102" s="89"/>
      <c r="BA102" s="89"/>
      <c r="BB102" s="89"/>
      <c r="BC102" s="89"/>
      <c r="BD102" s="89"/>
      <c r="BE102" s="89"/>
      <c r="BF102" s="89"/>
      <c r="BG102" s="89"/>
      <c r="BH102" s="89"/>
      <c r="BI102" s="183"/>
      <c r="BJ102" s="183"/>
      <c r="BK102" s="133"/>
      <c r="BL102" s="133"/>
      <c r="BM102" s="133"/>
      <c r="BN102" s="133"/>
      <c r="BO102" s="133"/>
      <c r="BP102" s="133"/>
      <c r="BQ102" s="133"/>
      <c r="BR102" s="133"/>
      <c r="BS102" s="133"/>
      <c r="BT102" s="133"/>
      <c r="BU102" s="133"/>
      <c r="BV102" s="133"/>
      <c r="BW102" s="133"/>
      <c r="BX102" s="133"/>
      <c r="BY102" s="133"/>
      <c r="BZ102" s="133"/>
      <c r="CA102" s="133"/>
      <c r="CB102" s="133"/>
      <c r="CC102" s="133"/>
      <c r="CD102" s="133"/>
      <c r="CE102" s="133"/>
      <c r="CF102" s="133"/>
      <c r="CG102" s="133"/>
      <c r="CH102" s="133"/>
      <c r="CI102" s="133"/>
      <c r="CJ102" s="133"/>
      <c r="CK102" s="133"/>
      <c r="CL102" s="133"/>
      <c r="CM102" s="133"/>
      <c r="CN102" s="133"/>
    </row>
    <row r="103" spans="1:92" s="3" customFormat="1" ht="39.75" customHeight="1" x14ac:dyDescent="0.25">
      <c r="A103" s="89"/>
      <c r="B103" s="201"/>
      <c r="C103" s="204"/>
      <c r="D103" s="204"/>
      <c r="E103" s="201" t="s">
        <v>120</v>
      </c>
      <c r="F103" s="89"/>
      <c r="G103" s="89"/>
      <c r="H103" s="89"/>
      <c r="I103" s="89"/>
      <c r="J103" s="89"/>
      <c r="K103" s="89"/>
      <c r="L103" s="89"/>
      <c r="M103" s="89"/>
      <c r="N103" s="89"/>
      <c r="O103" s="89"/>
      <c r="P103" s="89"/>
      <c r="Q103" s="89"/>
      <c r="R103" s="89"/>
      <c r="S103" s="89"/>
      <c r="T103" s="89"/>
      <c r="U103" s="89"/>
      <c r="V103" s="89"/>
      <c r="W103" s="89"/>
      <c r="X103" s="89"/>
      <c r="Y103" s="89"/>
      <c r="Z103" s="89"/>
      <c r="AA103" s="89"/>
      <c r="AB103" s="89"/>
      <c r="AC103" s="89"/>
      <c r="AD103" s="89"/>
      <c r="AE103" s="89"/>
      <c r="AF103" s="89"/>
      <c r="AG103" s="89"/>
      <c r="AH103" s="89"/>
      <c r="AI103" s="89"/>
      <c r="AJ103" s="89"/>
      <c r="AK103" s="89"/>
      <c r="AL103" s="89"/>
      <c r="AM103" s="89"/>
      <c r="AN103" s="89"/>
      <c r="AO103" s="89"/>
      <c r="AP103" s="89"/>
      <c r="AQ103" s="89"/>
      <c r="AR103" s="89"/>
      <c r="AS103" s="89"/>
      <c r="AT103" s="89"/>
      <c r="AU103" s="89"/>
      <c r="AV103" s="89"/>
      <c r="AW103" s="89"/>
      <c r="AX103" s="89"/>
      <c r="AY103" s="89"/>
      <c r="AZ103" s="89"/>
      <c r="BA103" s="89"/>
      <c r="BB103" s="89"/>
      <c r="BC103" s="89"/>
      <c r="BD103" s="89"/>
      <c r="BE103" s="89"/>
      <c r="BF103" s="89"/>
      <c r="BG103" s="89"/>
      <c r="BH103" s="89"/>
      <c r="BI103" s="183"/>
      <c r="BJ103" s="183"/>
      <c r="BK103" s="133"/>
      <c r="BL103" s="133"/>
      <c r="BM103" s="133"/>
      <c r="BN103" s="133"/>
      <c r="BO103" s="133"/>
      <c r="BP103" s="133"/>
      <c r="BQ103" s="133"/>
      <c r="BR103" s="133"/>
      <c r="BS103" s="133"/>
      <c r="BT103" s="133"/>
      <c r="BU103" s="133"/>
      <c r="BV103" s="133"/>
      <c r="BW103" s="133"/>
      <c r="BX103" s="133"/>
      <c r="BY103" s="133"/>
      <c r="BZ103" s="133"/>
      <c r="CA103" s="133"/>
      <c r="CB103" s="133"/>
      <c r="CC103" s="133"/>
      <c r="CD103" s="133"/>
      <c r="CE103" s="133"/>
      <c r="CF103" s="133"/>
      <c r="CG103" s="133"/>
      <c r="CH103" s="133"/>
      <c r="CI103" s="133"/>
      <c r="CJ103" s="133"/>
      <c r="CK103" s="133"/>
      <c r="CL103" s="133"/>
      <c r="CM103" s="133"/>
      <c r="CN103" s="133"/>
    </row>
    <row r="104" spans="1:92" s="3" customFormat="1" ht="39.75" customHeight="1" x14ac:dyDescent="0.25">
      <c r="A104" s="89"/>
      <c r="B104" s="209" t="s">
        <v>238</v>
      </c>
      <c r="C104" s="138">
        <v>3</v>
      </c>
      <c r="D104" s="201" t="s">
        <v>239</v>
      </c>
      <c r="E104" s="89"/>
      <c r="F104" s="89"/>
      <c r="G104" s="89"/>
      <c r="H104" s="89"/>
      <c r="I104" s="89"/>
      <c r="J104" s="89"/>
      <c r="K104" s="89"/>
      <c r="L104" s="89"/>
      <c r="M104" s="89"/>
      <c r="N104" s="89"/>
      <c r="O104" s="89"/>
      <c r="P104" s="89"/>
      <c r="Q104" s="89"/>
      <c r="R104" s="89"/>
      <c r="S104" s="89"/>
      <c r="T104" s="89"/>
      <c r="U104" s="89"/>
      <c r="V104" s="89"/>
      <c r="W104" s="89"/>
      <c r="X104" s="89"/>
      <c r="Y104" s="89"/>
      <c r="Z104" s="89"/>
      <c r="AA104" s="89"/>
      <c r="AB104" s="89"/>
      <c r="AC104" s="89"/>
      <c r="AD104" s="89"/>
      <c r="AE104" s="89"/>
      <c r="AF104" s="89"/>
      <c r="AG104" s="89"/>
      <c r="AH104" s="89"/>
      <c r="AI104" s="89"/>
      <c r="AJ104" s="89"/>
      <c r="AK104" s="89"/>
      <c r="AL104" s="89"/>
      <c r="AM104" s="89"/>
      <c r="AN104" s="89"/>
      <c r="AO104" s="89"/>
      <c r="AP104" s="89"/>
      <c r="AQ104" s="89"/>
      <c r="AR104" s="89"/>
      <c r="AS104" s="89"/>
      <c r="AT104" s="89"/>
      <c r="AU104" s="89"/>
      <c r="AV104" s="89"/>
      <c r="AW104" s="89"/>
      <c r="AX104" s="89"/>
      <c r="AY104" s="89"/>
      <c r="AZ104" s="89"/>
      <c r="BA104" s="89"/>
      <c r="BB104" s="89"/>
      <c r="BC104" s="89"/>
      <c r="BD104" s="89"/>
      <c r="BE104" s="89"/>
      <c r="BF104" s="89"/>
      <c r="BG104" s="89"/>
      <c r="BH104" s="89"/>
      <c r="BI104" s="183"/>
      <c r="BJ104" s="183"/>
      <c r="BK104" s="133"/>
      <c r="BL104" s="133"/>
      <c r="BM104" s="133"/>
      <c r="BN104" s="133"/>
      <c r="BO104" s="133"/>
      <c r="BP104" s="133"/>
      <c r="BQ104" s="133"/>
      <c r="BR104" s="133"/>
      <c r="BS104" s="133"/>
      <c r="BT104" s="133"/>
      <c r="BU104" s="133"/>
      <c r="BV104" s="133"/>
      <c r="BW104" s="133"/>
      <c r="BX104" s="133"/>
      <c r="BY104" s="133"/>
      <c r="BZ104" s="133"/>
      <c r="CA104" s="133"/>
      <c r="CB104" s="133"/>
      <c r="CC104" s="133"/>
      <c r="CD104" s="133"/>
      <c r="CE104" s="133"/>
      <c r="CF104" s="133"/>
      <c r="CG104" s="133"/>
      <c r="CH104" s="133"/>
      <c r="CI104" s="133"/>
      <c r="CJ104" s="133"/>
      <c r="CK104" s="133"/>
      <c r="CL104" s="133"/>
      <c r="CM104" s="133"/>
      <c r="CN104" s="133"/>
    </row>
    <row r="105" spans="1:92" s="3" customFormat="1" ht="39.75" customHeight="1" x14ac:dyDescent="0.25">
      <c r="A105" s="89"/>
      <c r="B105" s="89"/>
      <c r="C105" s="89"/>
      <c r="D105" s="89"/>
      <c r="E105" s="89"/>
      <c r="F105" s="89"/>
      <c r="G105" s="89"/>
      <c r="H105" s="89"/>
      <c r="I105" s="89"/>
      <c r="J105" s="89"/>
      <c r="K105" s="89"/>
      <c r="L105" s="89"/>
      <c r="M105" s="89"/>
      <c r="N105" s="89"/>
      <c r="O105" s="89"/>
      <c r="P105" s="89"/>
      <c r="Q105" s="89"/>
      <c r="R105" s="89"/>
      <c r="S105" s="89"/>
      <c r="T105" s="89"/>
      <c r="U105" s="89"/>
      <c r="V105" s="89"/>
      <c r="W105" s="89"/>
      <c r="X105" s="89"/>
      <c r="Y105" s="89"/>
      <c r="Z105" s="89"/>
      <c r="AA105" s="89"/>
      <c r="AB105" s="89"/>
      <c r="AC105" s="89"/>
      <c r="AD105" s="89"/>
      <c r="AE105" s="89"/>
      <c r="AF105" s="89"/>
      <c r="AG105" s="89"/>
      <c r="AH105" s="89"/>
      <c r="AI105" s="89"/>
      <c r="AJ105" s="89"/>
      <c r="AK105" s="89"/>
      <c r="AL105" s="89"/>
      <c r="AM105" s="89"/>
      <c r="AN105" s="89"/>
      <c r="AO105" s="89"/>
      <c r="AP105" s="89"/>
      <c r="AQ105" s="89"/>
      <c r="AR105" s="89"/>
      <c r="AS105" s="89"/>
      <c r="AT105" s="89"/>
      <c r="AU105" s="89"/>
      <c r="AV105" s="89"/>
      <c r="AW105" s="89"/>
      <c r="AX105" s="89"/>
      <c r="AY105" s="89"/>
      <c r="AZ105" s="89"/>
      <c r="BA105" s="89"/>
      <c r="BB105" s="89"/>
      <c r="BC105" s="89"/>
      <c r="BD105" s="89"/>
      <c r="BE105" s="89"/>
      <c r="BF105" s="89"/>
      <c r="BG105" s="89"/>
      <c r="BH105" s="89"/>
      <c r="BI105" s="183"/>
      <c r="BJ105" s="183"/>
      <c r="BK105" s="133"/>
      <c r="BL105" s="133"/>
      <c r="BM105" s="133"/>
      <c r="BN105" s="133"/>
      <c r="BO105" s="133"/>
      <c r="BP105" s="133"/>
      <c r="BQ105" s="133"/>
      <c r="BR105" s="133"/>
      <c r="BS105" s="133"/>
      <c r="BT105" s="133"/>
      <c r="BU105" s="133"/>
      <c r="BV105" s="133"/>
      <c r="BW105" s="133"/>
      <c r="BX105" s="133"/>
      <c r="BY105" s="133"/>
      <c r="BZ105" s="133"/>
      <c r="CA105" s="133"/>
      <c r="CB105" s="133"/>
      <c r="CC105" s="133"/>
      <c r="CD105" s="133"/>
      <c r="CE105" s="133"/>
      <c r="CF105" s="133"/>
      <c r="CG105" s="133"/>
      <c r="CH105" s="133"/>
      <c r="CI105" s="133"/>
      <c r="CJ105" s="133"/>
      <c r="CK105" s="133"/>
      <c r="CL105" s="133"/>
      <c r="CM105" s="133"/>
      <c r="CN105" s="133"/>
    </row>
    <row r="106" spans="1:92" s="3" customFormat="1" ht="15.75" customHeight="1" x14ac:dyDescent="0.25">
      <c r="A106" s="336"/>
      <c r="B106" s="337"/>
      <c r="C106" s="338"/>
      <c r="D106" s="338"/>
      <c r="E106" s="337"/>
      <c r="F106" s="336"/>
      <c r="G106" s="336"/>
      <c r="H106" s="336"/>
      <c r="I106" s="336"/>
      <c r="J106" s="336"/>
      <c r="K106" s="336"/>
      <c r="L106" s="336"/>
      <c r="M106" s="336"/>
      <c r="N106" s="336"/>
      <c r="O106" s="336"/>
      <c r="P106" s="336"/>
      <c r="Q106" s="336"/>
      <c r="R106" s="336"/>
      <c r="S106" s="336"/>
      <c r="T106" s="336"/>
      <c r="U106" s="89"/>
      <c r="V106" s="89"/>
      <c r="W106" s="89"/>
      <c r="X106" s="89"/>
      <c r="Y106" s="89"/>
      <c r="Z106" s="89"/>
      <c r="AA106" s="89"/>
      <c r="AB106" s="89"/>
      <c r="AC106" s="89"/>
      <c r="AD106" s="89"/>
      <c r="AE106" s="89"/>
      <c r="AF106" s="89"/>
      <c r="AG106" s="89"/>
      <c r="AH106" s="89"/>
      <c r="AI106" s="89"/>
      <c r="AJ106" s="89"/>
      <c r="AK106" s="89"/>
      <c r="AL106" s="89"/>
      <c r="AM106" s="89"/>
      <c r="AN106" s="89"/>
      <c r="AO106" s="89"/>
      <c r="AP106" s="89"/>
      <c r="AQ106" s="89"/>
      <c r="AR106" s="89"/>
      <c r="AS106" s="89"/>
      <c r="AT106" s="89"/>
      <c r="AU106" s="89"/>
      <c r="AV106" s="89"/>
      <c r="AW106" s="89"/>
      <c r="AX106" s="89"/>
      <c r="AY106" s="89"/>
      <c r="AZ106" s="89"/>
      <c r="BA106" s="89"/>
      <c r="BB106" s="89"/>
      <c r="BC106" s="89"/>
      <c r="BD106" s="89"/>
      <c r="BE106" s="89"/>
      <c r="BF106" s="89"/>
      <c r="BG106" s="89"/>
      <c r="BH106" s="89"/>
      <c r="BI106" s="183"/>
      <c r="BJ106" s="183"/>
      <c r="BK106" s="133"/>
      <c r="BL106" s="133"/>
      <c r="BM106" s="133"/>
      <c r="BN106" s="133"/>
      <c r="BO106" s="133"/>
      <c r="BP106" s="133"/>
      <c r="BQ106" s="133"/>
      <c r="BR106" s="133"/>
      <c r="BS106" s="133"/>
      <c r="BT106" s="133"/>
      <c r="BU106" s="133"/>
      <c r="BV106" s="133"/>
      <c r="BW106" s="133"/>
      <c r="BX106" s="133"/>
      <c r="BY106" s="133"/>
      <c r="BZ106" s="133"/>
      <c r="CA106" s="133"/>
      <c r="CB106" s="133"/>
      <c r="CC106" s="133"/>
      <c r="CD106" s="133"/>
      <c r="CE106" s="133"/>
      <c r="CF106" s="133"/>
      <c r="CG106" s="133"/>
      <c r="CH106" s="133"/>
      <c r="CI106" s="133"/>
      <c r="CJ106" s="133"/>
      <c r="CK106" s="133"/>
      <c r="CL106" s="133"/>
      <c r="CM106" s="133"/>
      <c r="CN106" s="133"/>
    </row>
    <row r="107" spans="1:92" s="3" customFormat="1" ht="39.75" customHeight="1" x14ac:dyDescent="0.25">
      <c r="A107" s="89"/>
      <c r="B107" s="89"/>
      <c r="C107" s="89"/>
      <c r="D107" s="89"/>
      <c r="E107" s="89"/>
      <c r="F107" s="89"/>
      <c r="G107" s="89"/>
      <c r="H107" s="89"/>
      <c r="I107" s="89"/>
      <c r="J107" s="89"/>
      <c r="K107" s="89"/>
      <c r="L107" s="89"/>
      <c r="M107" s="89"/>
      <c r="N107" s="89"/>
      <c r="O107" s="89"/>
      <c r="P107" s="89"/>
      <c r="Q107" s="89"/>
      <c r="R107" s="89"/>
      <c r="S107" s="89"/>
      <c r="T107" s="89"/>
      <c r="U107" s="89"/>
      <c r="V107" s="89"/>
      <c r="W107" s="89"/>
      <c r="X107" s="89"/>
      <c r="Y107" s="89"/>
      <c r="Z107" s="89"/>
      <c r="AA107" s="89"/>
      <c r="AB107" s="89"/>
      <c r="AC107" s="89"/>
      <c r="AD107" s="89"/>
      <c r="AE107" s="89"/>
      <c r="AF107" s="89"/>
      <c r="AG107" s="89"/>
      <c r="AH107" s="89"/>
      <c r="AI107" s="89"/>
      <c r="AJ107" s="89"/>
      <c r="AK107" s="89"/>
      <c r="AL107" s="89"/>
      <c r="AM107" s="89"/>
      <c r="AN107" s="89"/>
      <c r="AO107" s="89"/>
      <c r="AP107" s="89"/>
      <c r="AQ107" s="89"/>
      <c r="AR107" s="89"/>
      <c r="AS107" s="89"/>
      <c r="AT107" s="89"/>
      <c r="AU107" s="89"/>
      <c r="AV107" s="89"/>
      <c r="AW107" s="89"/>
      <c r="AX107" s="89"/>
      <c r="AY107" s="89"/>
      <c r="AZ107" s="89"/>
      <c r="BA107" s="89"/>
      <c r="BB107" s="89"/>
      <c r="BC107" s="89"/>
      <c r="BD107" s="89"/>
      <c r="BE107" s="89"/>
      <c r="BF107" s="89"/>
      <c r="BG107" s="89"/>
      <c r="BH107" s="89"/>
      <c r="BI107" s="183"/>
      <c r="BJ107" s="183"/>
      <c r="BK107" s="133"/>
      <c r="BL107" s="133"/>
      <c r="BM107" s="133"/>
      <c r="BN107" s="133"/>
      <c r="BO107" s="133"/>
      <c r="BP107" s="133"/>
      <c r="BQ107" s="133"/>
      <c r="BR107" s="133"/>
      <c r="BS107" s="133"/>
      <c r="BT107" s="133"/>
      <c r="BU107" s="133"/>
      <c r="BV107" s="133"/>
      <c r="BW107" s="133"/>
      <c r="BX107" s="133"/>
      <c r="BY107" s="133"/>
      <c r="BZ107" s="133"/>
      <c r="CA107" s="133"/>
      <c r="CB107" s="133"/>
      <c r="CC107" s="133"/>
      <c r="CD107" s="133"/>
      <c r="CE107" s="133"/>
      <c r="CF107" s="133"/>
      <c r="CG107" s="133"/>
      <c r="CH107" s="133"/>
      <c r="CI107" s="133"/>
      <c r="CJ107" s="133"/>
      <c r="CK107" s="133"/>
      <c r="CL107" s="133"/>
      <c r="CM107" s="133"/>
      <c r="CN107" s="133"/>
    </row>
    <row r="108" spans="1:92" s="3" customFormat="1" ht="39.75" customHeight="1" x14ac:dyDescent="0.25">
      <c r="A108" s="89"/>
      <c r="B108" s="207" t="s">
        <v>240</v>
      </c>
      <c r="C108" s="89"/>
      <c r="D108" s="89"/>
      <c r="E108" s="89"/>
      <c r="F108" s="89"/>
      <c r="G108" s="89"/>
      <c r="H108" s="89"/>
      <c r="I108" s="89"/>
      <c r="J108" s="89"/>
      <c r="K108" s="89"/>
      <c r="L108" s="89"/>
      <c r="M108" s="89"/>
      <c r="N108" s="89"/>
      <c r="O108" s="89"/>
      <c r="P108" s="89"/>
      <c r="Q108" s="89"/>
      <c r="R108" s="89"/>
      <c r="S108" s="89"/>
      <c r="T108" s="89"/>
      <c r="U108" s="89"/>
      <c r="V108" s="89"/>
      <c r="W108" s="89"/>
      <c r="X108" s="89"/>
      <c r="Y108" s="89"/>
      <c r="Z108" s="89"/>
      <c r="AA108" s="89"/>
      <c r="AB108" s="89"/>
      <c r="AC108" s="89"/>
      <c r="AD108" s="89"/>
      <c r="AE108" s="89"/>
      <c r="AF108" s="89"/>
      <c r="AG108" s="89"/>
      <c r="AH108" s="89"/>
      <c r="AI108" s="89"/>
      <c r="AJ108" s="89"/>
      <c r="AK108" s="89"/>
      <c r="AL108" s="89"/>
      <c r="AM108" s="89"/>
      <c r="AN108" s="89"/>
      <c r="AO108" s="89"/>
      <c r="AP108" s="89"/>
      <c r="AQ108" s="89"/>
      <c r="AR108" s="89"/>
      <c r="AS108" s="89"/>
      <c r="AT108" s="89"/>
      <c r="AU108" s="89"/>
      <c r="AV108" s="89"/>
      <c r="AW108" s="89"/>
      <c r="AX108" s="89"/>
      <c r="AY108" s="89"/>
      <c r="AZ108" s="89"/>
      <c r="BA108" s="89"/>
      <c r="BB108" s="89"/>
      <c r="BC108" s="89"/>
      <c r="BD108" s="89"/>
      <c r="BE108" s="89"/>
      <c r="BF108" s="89"/>
      <c r="BG108" s="89"/>
      <c r="BH108" s="89"/>
      <c r="BI108" s="183"/>
      <c r="BJ108" s="183"/>
      <c r="BK108" s="133"/>
      <c r="BL108" s="133"/>
      <c r="BM108" s="133"/>
      <c r="BN108" s="133"/>
      <c r="BO108" s="133"/>
      <c r="BP108" s="133"/>
      <c r="BQ108" s="133"/>
      <c r="BR108" s="133"/>
      <c r="BS108" s="133"/>
      <c r="BT108" s="133"/>
      <c r="BU108" s="133"/>
      <c r="BV108" s="133"/>
      <c r="BW108" s="133"/>
      <c r="BX108" s="133"/>
      <c r="BY108" s="133"/>
      <c r="BZ108" s="133"/>
      <c r="CA108" s="133"/>
      <c r="CB108" s="133"/>
      <c r="CC108" s="133"/>
      <c r="CD108" s="133"/>
      <c r="CE108" s="133"/>
      <c r="CF108" s="133"/>
      <c r="CG108" s="133"/>
      <c r="CH108" s="133"/>
      <c r="CI108" s="133"/>
      <c r="CJ108" s="133"/>
      <c r="CK108" s="133"/>
      <c r="CL108" s="133"/>
      <c r="CM108" s="133"/>
      <c r="CN108" s="133"/>
    </row>
    <row r="109" spans="1:92" s="3" customFormat="1" ht="39.75" customHeight="1" x14ac:dyDescent="0.25">
      <c r="A109" s="89"/>
      <c r="B109" s="89"/>
      <c r="C109" s="89"/>
      <c r="D109" s="89"/>
      <c r="E109" s="89"/>
      <c r="F109" s="89"/>
      <c r="G109" s="89"/>
      <c r="H109" s="89"/>
      <c r="I109" s="89"/>
      <c r="J109" s="89"/>
      <c r="K109" s="89"/>
      <c r="L109" s="89"/>
      <c r="M109" s="89"/>
      <c r="N109" s="89"/>
      <c r="O109" s="89"/>
      <c r="P109" s="89"/>
      <c r="Q109" s="89"/>
      <c r="R109" s="89"/>
      <c r="S109" s="89"/>
      <c r="T109" s="89"/>
      <c r="U109" s="89"/>
      <c r="V109" s="89"/>
      <c r="W109" s="89"/>
      <c r="X109" s="89"/>
      <c r="Y109" s="89"/>
      <c r="Z109" s="89"/>
      <c r="AA109" s="89"/>
      <c r="AB109" s="89"/>
      <c r="AC109" s="89"/>
      <c r="AD109" s="89"/>
      <c r="AE109" s="89"/>
      <c r="AF109" s="89"/>
      <c r="AG109" s="89"/>
      <c r="AH109" s="89"/>
      <c r="AI109" s="89"/>
      <c r="AJ109" s="89"/>
      <c r="AK109" s="89"/>
      <c r="AL109" s="89"/>
      <c r="AM109" s="89"/>
      <c r="AN109" s="89"/>
      <c r="AO109" s="89"/>
      <c r="AP109" s="89"/>
      <c r="AQ109" s="89"/>
      <c r="AR109" s="89"/>
      <c r="AS109" s="89"/>
      <c r="AT109" s="89"/>
      <c r="AU109" s="89"/>
      <c r="AV109" s="89"/>
      <c r="AW109" s="89"/>
      <c r="AX109" s="89"/>
      <c r="AY109" s="89"/>
      <c r="AZ109" s="89"/>
      <c r="BA109" s="89"/>
      <c r="BB109" s="89"/>
      <c r="BC109" s="89"/>
      <c r="BD109" s="89"/>
      <c r="BE109" s="89"/>
      <c r="BF109" s="89"/>
      <c r="BG109" s="89"/>
      <c r="BH109" s="89"/>
      <c r="BI109" s="183"/>
      <c r="BJ109" s="183"/>
      <c r="BK109" s="133"/>
      <c r="BL109" s="133"/>
      <c r="BM109" s="133"/>
      <c r="BN109" s="133"/>
      <c r="BO109" s="133"/>
      <c r="BP109" s="133"/>
      <c r="BQ109" s="133"/>
      <c r="BR109" s="133"/>
      <c r="BS109" s="133"/>
      <c r="BT109" s="133"/>
      <c r="BU109" s="133"/>
      <c r="BV109" s="133"/>
      <c r="BW109" s="133"/>
      <c r="BX109" s="133"/>
      <c r="BY109" s="133"/>
      <c r="BZ109" s="133"/>
      <c r="CA109" s="133"/>
      <c r="CB109" s="133"/>
      <c r="CC109" s="133"/>
      <c r="CD109" s="133"/>
      <c r="CE109" s="133"/>
      <c r="CF109" s="133"/>
      <c r="CG109" s="133"/>
      <c r="CH109" s="133"/>
      <c r="CI109" s="133"/>
      <c r="CJ109" s="133"/>
      <c r="CK109" s="133"/>
      <c r="CL109" s="133"/>
      <c r="CM109" s="133"/>
      <c r="CN109" s="133"/>
    </row>
    <row r="110" spans="1:92" s="3" customFormat="1" ht="15.75" customHeight="1" x14ac:dyDescent="0.25">
      <c r="A110" s="336"/>
      <c r="B110" s="337"/>
      <c r="C110" s="338"/>
      <c r="D110" s="338"/>
      <c r="E110" s="337"/>
      <c r="F110" s="336"/>
      <c r="G110" s="336"/>
      <c r="H110" s="336"/>
      <c r="I110" s="336"/>
      <c r="J110" s="336"/>
      <c r="K110" s="336"/>
      <c r="L110" s="336"/>
      <c r="M110" s="336"/>
      <c r="N110" s="336"/>
      <c r="O110" s="336"/>
      <c r="P110" s="336"/>
      <c r="Q110" s="336"/>
      <c r="R110" s="336"/>
      <c r="S110" s="336"/>
      <c r="T110" s="336"/>
      <c r="U110" s="89"/>
      <c r="V110" s="89"/>
      <c r="W110" s="89"/>
      <c r="X110" s="89"/>
      <c r="Y110" s="89"/>
      <c r="Z110" s="89"/>
      <c r="AA110" s="89"/>
      <c r="AB110" s="89"/>
      <c r="AC110" s="89"/>
      <c r="AD110" s="89"/>
      <c r="AE110" s="89"/>
      <c r="AF110" s="89"/>
      <c r="AG110" s="89"/>
      <c r="AH110" s="89"/>
      <c r="AI110" s="89"/>
      <c r="AJ110" s="89"/>
      <c r="AK110" s="89"/>
      <c r="AL110" s="89"/>
      <c r="AM110" s="89"/>
      <c r="AN110" s="89"/>
      <c r="AO110" s="89"/>
      <c r="AP110" s="89"/>
      <c r="AQ110" s="89"/>
      <c r="AR110" s="89"/>
      <c r="AS110" s="89"/>
      <c r="AT110" s="89"/>
      <c r="AU110" s="89"/>
      <c r="AV110" s="89"/>
      <c r="AW110" s="89"/>
      <c r="AX110" s="89"/>
      <c r="AY110" s="89"/>
      <c r="AZ110" s="89"/>
      <c r="BA110" s="89"/>
      <c r="BB110" s="89"/>
      <c r="BC110" s="89"/>
      <c r="BD110" s="89"/>
      <c r="BE110" s="89"/>
      <c r="BF110" s="89"/>
      <c r="BG110" s="89"/>
      <c r="BH110" s="89"/>
      <c r="BI110" s="183"/>
      <c r="BJ110" s="183"/>
      <c r="BK110" s="133"/>
      <c r="BL110" s="133"/>
      <c r="BM110" s="133"/>
      <c r="BN110" s="133"/>
      <c r="BO110" s="133"/>
      <c r="BP110" s="133"/>
      <c r="BQ110" s="133"/>
      <c r="BR110" s="133"/>
      <c r="BS110" s="133"/>
      <c r="BT110" s="133"/>
      <c r="BU110" s="133"/>
      <c r="BV110" s="133"/>
      <c r="BW110" s="133"/>
      <c r="BX110" s="133"/>
      <c r="BY110" s="133"/>
      <c r="BZ110" s="133"/>
      <c r="CA110" s="133"/>
      <c r="CB110" s="133"/>
      <c r="CC110" s="133"/>
      <c r="CD110" s="133"/>
      <c r="CE110" s="133"/>
      <c r="CF110" s="133"/>
      <c r="CG110" s="133"/>
      <c r="CH110" s="133"/>
      <c r="CI110" s="133"/>
      <c r="CJ110" s="133"/>
      <c r="CK110" s="133"/>
      <c r="CL110" s="133"/>
      <c r="CM110" s="133"/>
      <c r="CN110" s="133"/>
    </row>
    <row r="111" spans="1:92" s="3" customFormat="1" ht="39.75" customHeight="1" x14ac:dyDescent="0.25">
      <c r="A111" s="89"/>
      <c r="B111" s="89"/>
      <c r="C111" s="89"/>
      <c r="D111" s="89"/>
      <c r="E111" s="89"/>
      <c r="F111" s="89"/>
      <c r="G111" s="89"/>
      <c r="H111" s="89"/>
      <c r="I111" s="89"/>
      <c r="J111" s="89"/>
      <c r="K111" s="89"/>
      <c r="L111" s="89"/>
      <c r="M111" s="89"/>
      <c r="N111" s="89"/>
      <c r="O111" s="89"/>
      <c r="P111" s="89"/>
      <c r="Q111" s="89"/>
      <c r="R111" s="89"/>
      <c r="S111" s="89"/>
      <c r="T111" s="89"/>
      <c r="U111" s="89"/>
      <c r="V111" s="89"/>
      <c r="W111" s="89"/>
      <c r="X111" s="89"/>
      <c r="Y111" s="89"/>
      <c r="Z111" s="89"/>
      <c r="AA111" s="89"/>
      <c r="AB111" s="89"/>
      <c r="AC111" s="89"/>
      <c r="AD111" s="89"/>
      <c r="AE111" s="89"/>
      <c r="AF111" s="89"/>
      <c r="AG111" s="89"/>
      <c r="AH111" s="89"/>
      <c r="AI111" s="89"/>
      <c r="AJ111" s="89"/>
      <c r="AK111" s="89"/>
      <c r="AL111" s="89"/>
      <c r="AM111" s="89"/>
      <c r="AN111" s="89"/>
      <c r="AO111" s="89"/>
      <c r="AP111" s="89"/>
      <c r="AQ111" s="89"/>
      <c r="AR111" s="89"/>
      <c r="AS111" s="89"/>
      <c r="AT111" s="89"/>
      <c r="AU111" s="89"/>
      <c r="AV111" s="89"/>
      <c r="AW111" s="89"/>
      <c r="AX111" s="89"/>
      <c r="AY111" s="89"/>
      <c r="AZ111" s="89"/>
      <c r="BA111" s="89"/>
      <c r="BB111" s="89"/>
      <c r="BC111" s="89"/>
      <c r="BD111" s="89"/>
      <c r="BE111" s="89"/>
      <c r="BF111" s="89"/>
      <c r="BG111" s="89"/>
      <c r="BH111" s="89"/>
      <c r="BI111" s="183"/>
      <c r="BJ111" s="183"/>
      <c r="BK111" s="133"/>
      <c r="BL111" s="133"/>
      <c r="BM111" s="133"/>
      <c r="BN111" s="133"/>
      <c r="BO111" s="133"/>
      <c r="BP111" s="133"/>
      <c r="BQ111" s="133"/>
      <c r="BR111" s="133"/>
      <c r="BS111" s="133"/>
      <c r="BT111" s="133"/>
      <c r="BU111" s="133"/>
      <c r="BV111" s="133"/>
      <c r="BW111" s="133"/>
      <c r="BX111" s="133"/>
      <c r="BY111" s="133"/>
      <c r="BZ111" s="133"/>
      <c r="CA111" s="133"/>
      <c r="CB111" s="133"/>
      <c r="CC111" s="133"/>
      <c r="CD111" s="133"/>
      <c r="CE111" s="133"/>
      <c r="CF111" s="133"/>
      <c r="CG111" s="133"/>
      <c r="CH111" s="133"/>
      <c r="CI111" s="133"/>
      <c r="CJ111" s="133"/>
      <c r="CK111" s="133"/>
      <c r="CL111" s="133"/>
      <c r="CM111" s="133"/>
      <c r="CN111" s="133"/>
    </row>
    <row r="112" spans="1:92" s="3" customFormat="1" ht="39.75" customHeight="1" x14ac:dyDescent="0.25">
      <c r="A112" s="89"/>
      <c r="B112" s="89"/>
      <c r="C112" s="89"/>
      <c r="D112" s="89"/>
      <c r="E112" s="89"/>
      <c r="F112" s="89"/>
      <c r="G112" s="89"/>
      <c r="H112" s="89"/>
      <c r="I112" s="89"/>
      <c r="J112" s="89"/>
      <c r="K112" s="89"/>
      <c r="L112" s="89"/>
      <c r="M112" s="89"/>
      <c r="N112" s="89"/>
      <c r="O112" s="89"/>
      <c r="P112" s="89"/>
      <c r="Q112" s="89"/>
      <c r="R112" s="89"/>
      <c r="S112" s="89"/>
      <c r="T112" s="89"/>
      <c r="U112" s="89"/>
      <c r="V112" s="89"/>
      <c r="W112" s="89"/>
      <c r="X112" s="89"/>
      <c r="Y112" s="89"/>
      <c r="Z112" s="89"/>
      <c r="AA112" s="89"/>
      <c r="AB112" s="89"/>
      <c r="AC112" s="89"/>
      <c r="AD112" s="89"/>
      <c r="AE112" s="89"/>
      <c r="AF112" s="89"/>
      <c r="AG112" s="89"/>
      <c r="AH112" s="89"/>
      <c r="AI112" s="89"/>
      <c r="AJ112" s="89"/>
      <c r="AK112" s="89"/>
      <c r="AL112" s="89"/>
      <c r="AM112" s="89"/>
      <c r="AN112" s="89"/>
      <c r="AO112" s="89"/>
      <c r="AP112" s="89"/>
      <c r="AQ112" s="89"/>
      <c r="AR112" s="89"/>
      <c r="AS112" s="89"/>
      <c r="AT112" s="89"/>
      <c r="AU112" s="89"/>
      <c r="AV112" s="89"/>
      <c r="AW112" s="89"/>
      <c r="AX112" s="89"/>
      <c r="AY112" s="89"/>
      <c r="AZ112" s="89"/>
      <c r="BA112" s="89"/>
      <c r="BB112" s="89"/>
      <c r="BC112" s="89"/>
      <c r="BD112" s="89"/>
      <c r="BE112" s="89"/>
      <c r="BF112" s="89"/>
      <c r="BG112" s="89"/>
      <c r="BH112" s="89"/>
      <c r="BI112" s="183"/>
      <c r="BJ112" s="183"/>
      <c r="BK112" s="133"/>
      <c r="BL112" s="133"/>
      <c r="BM112" s="133"/>
      <c r="BN112" s="133"/>
      <c r="BO112" s="133"/>
      <c r="BP112" s="133"/>
      <c r="BQ112" s="133"/>
      <c r="BR112" s="133"/>
      <c r="BS112" s="133"/>
      <c r="BT112" s="133"/>
      <c r="BU112" s="133"/>
      <c r="BV112" s="133"/>
      <c r="BW112" s="133"/>
      <c r="BX112" s="133"/>
      <c r="BY112" s="133"/>
      <c r="BZ112" s="133"/>
      <c r="CA112" s="133"/>
      <c r="CB112" s="133"/>
      <c r="CC112" s="133"/>
      <c r="CD112" s="133"/>
      <c r="CE112" s="133"/>
      <c r="CF112" s="133"/>
      <c r="CG112" s="133"/>
      <c r="CH112" s="133"/>
      <c r="CI112" s="133"/>
      <c r="CJ112" s="133"/>
      <c r="CK112" s="133"/>
      <c r="CL112" s="133"/>
      <c r="CM112" s="133"/>
      <c r="CN112" s="133"/>
    </row>
    <row r="113" spans="1:92" s="3" customFormat="1" ht="39.75" customHeight="1" x14ac:dyDescent="0.25">
      <c r="A113" s="89"/>
      <c r="B113" s="304" t="s">
        <v>121</v>
      </c>
      <c r="C113" s="304"/>
      <c r="D113" s="304"/>
      <c r="E113" s="304"/>
      <c r="F113" s="304"/>
      <c r="G113" s="304"/>
      <c r="H113" s="304"/>
      <c r="I113" s="207" t="s">
        <v>241</v>
      </c>
      <c r="J113" s="89"/>
      <c r="K113" s="89"/>
      <c r="L113" s="89"/>
      <c r="M113" s="89"/>
      <c r="N113" s="89"/>
      <c r="O113" s="89"/>
      <c r="P113" s="89"/>
      <c r="Q113" s="89"/>
      <c r="R113" s="89"/>
      <c r="S113" s="89"/>
      <c r="T113" s="89"/>
      <c r="U113" s="89"/>
      <c r="V113" s="89"/>
      <c r="W113" s="89"/>
      <c r="X113" s="89"/>
      <c r="Y113" s="89"/>
      <c r="Z113" s="89"/>
      <c r="AA113" s="89"/>
      <c r="AB113" s="89"/>
      <c r="AC113" s="89"/>
      <c r="AD113" s="89"/>
      <c r="AE113" s="89"/>
      <c r="AF113" s="89"/>
      <c r="AG113" s="89"/>
      <c r="AH113" s="89"/>
      <c r="AI113" s="89"/>
      <c r="AJ113" s="89"/>
      <c r="AK113" s="89"/>
      <c r="AL113" s="89"/>
      <c r="AM113" s="89"/>
      <c r="AN113" s="89"/>
      <c r="AO113" s="89"/>
      <c r="AP113" s="89"/>
      <c r="AQ113" s="89"/>
      <c r="AR113" s="89"/>
      <c r="AS113" s="89"/>
      <c r="AT113" s="89"/>
      <c r="AU113" s="89"/>
      <c r="AV113" s="89"/>
      <c r="AW113" s="89"/>
      <c r="AX113" s="89"/>
      <c r="AY113" s="89"/>
      <c r="AZ113" s="89"/>
      <c r="BA113" s="89"/>
      <c r="BB113" s="89"/>
      <c r="BC113" s="89"/>
      <c r="BD113" s="89"/>
      <c r="BE113" s="89"/>
      <c r="BF113" s="89"/>
      <c r="BG113" s="89"/>
      <c r="BH113" s="89"/>
      <c r="BI113" s="183"/>
      <c r="BJ113" s="183"/>
      <c r="BK113" s="133"/>
      <c r="BL113" s="133"/>
      <c r="BM113" s="133"/>
      <c r="BN113" s="133"/>
      <c r="BO113" s="133"/>
      <c r="BP113" s="133"/>
      <c r="BQ113" s="133"/>
      <c r="BR113" s="133"/>
      <c r="BS113" s="133"/>
      <c r="BT113" s="133"/>
      <c r="BU113" s="133"/>
      <c r="BV113" s="133"/>
      <c r="BW113" s="133"/>
      <c r="BX113" s="133"/>
      <c r="BY113" s="133"/>
      <c r="BZ113" s="133"/>
      <c r="CA113" s="133"/>
      <c r="CB113" s="133"/>
      <c r="CC113" s="133"/>
      <c r="CD113" s="133"/>
      <c r="CE113" s="133"/>
      <c r="CF113" s="133"/>
      <c r="CG113" s="133"/>
      <c r="CH113" s="133"/>
      <c r="CI113" s="133"/>
      <c r="CJ113" s="133"/>
      <c r="CK113" s="133"/>
      <c r="CL113" s="133"/>
      <c r="CM113" s="133"/>
      <c r="CN113" s="133"/>
    </row>
    <row r="114" spans="1:92" s="3" customFormat="1" ht="39.75" customHeight="1" x14ac:dyDescent="0.25">
      <c r="A114" s="89"/>
      <c r="B114" s="207" t="s">
        <v>242</v>
      </c>
      <c r="C114" s="89"/>
      <c r="D114" s="89"/>
      <c r="E114" s="89"/>
      <c r="F114" s="89"/>
      <c r="G114" s="89"/>
      <c r="H114" s="89"/>
      <c r="I114" s="89"/>
      <c r="J114" s="89"/>
      <c r="K114" s="89"/>
      <c r="L114" s="89"/>
      <c r="M114" s="89"/>
      <c r="N114" s="89"/>
      <c r="O114" s="89"/>
      <c r="P114" s="89"/>
      <c r="Q114" s="89"/>
      <c r="R114" s="89"/>
      <c r="S114" s="89"/>
      <c r="T114" s="89"/>
      <c r="U114" s="89"/>
      <c r="V114" s="89"/>
      <c r="W114" s="89"/>
      <c r="X114" s="89"/>
      <c r="Y114" s="89"/>
      <c r="Z114" s="89"/>
      <c r="AA114" s="89"/>
      <c r="AB114" s="89"/>
      <c r="AC114" s="89"/>
      <c r="AD114" s="89"/>
      <c r="AE114" s="89"/>
      <c r="AF114" s="89"/>
      <c r="AG114" s="89"/>
      <c r="AH114" s="89"/>
      <c r="AI114" s="89"/>
      <c r="AJ114" s="89"/>
      <c r="AK114" s="89"/>
      <c r="AL114" s="89"/>
      <c r="AM114" s="89"/>
      <c r="AN114" s="89"/>
      <c r="AO114" s="89"/>
      <c r="AP114" s="89"/>
      <c r="AQ114" s="89"/>
      <c r="AR114" s="89"/>
      <c r="AS114" s="89"/>
      <c r="AT114" s="89"/>
      <c r="AU114" s="89"/>
      <c r="AV114" s="89"/>
      <c r="AW114" s="89"/>
      <c r="AX114" s="89"/>
      <c r="AY114" s="89"/>
      <c r="AZ114" s="89"/>
      <c r="BA114" s="89"/>
      <c r="BB114" s="89"/>
      <c r="BC114" s="89"/>
      <c r="BD114" s="89"/>
      <c r="BE114" s="89"/>
      <c r="BF114" s="89"/>
      <c r="BG114" s="89"/>
      <c r="BH114" s="89"/>
      <c r="BI114" s="183"/>
      <c r="BJ114" s="183"/>
      <c r="BK114" s="133"/>
      <c r="BL114" s="133"/>
      <c r="BM114" s="133"/>
      <c r="BN114" s="133"/>
      <c r="BO114" s="133"/>
      <c r="BP114" s="133"/>
      <c r="BQ114" s="133"/>
      <c r="BR114" s="133"/>
      <c r="BS114" s="133"/>
      <c r="BT114" s="133"/>
      <c r="BU114" s="133"/>
      <c r="BV114" s="133"/>
      <c r="BW114" s="133"/>
      <c r="BX114" s="133"/>
      <c r="BY114" s="133"/>
      <c r="BZ114" s="133"/>
      <c r="CA114" s="133"/>
      <c r="CB114" s="133"/>
      <c r="CC114" s="133"/>
      <c r="CD114" s="133"/>
      <c r="CE114" s="133"/>
      <c r="CF114" s="133"/>
      <c r="CG114" s="133"/>
      <c r="CH114" s="133"/>
      <c r="CI114" s="133"/>
      <c r="CJ114" s="133"/>
      <c r="CK114" s="133"/>
      <c r="CL114" s="133"/>
      <c r="CM114" s="133"/>
      <c r="CN114" s="133"/>
    </row>
    <row r="115" spans="1:92" s="3" customFormat="1" ht="39.75" customHeight="1" x14ac:dyDescent="0.25">
      <c r="A115" s="89"/>
      <c r="B115" s="89"/>
      <c r="C115" s="89"/>
      <c r="D115" s="89"/>
      <c r="E115" s="89"/>
      <c r="F115" s="89"/>
      <c r="G115" s="89"/>
      <c r="H115" s="89"/>
      <c r="I115" s="89"/>
      <c r="J115" s="89"/>
      <c r="K115" s="89"/>
      <c r="L115" s="89"/>
      <c r="M115" s="89"/>
      <c r="N115" s="89"/>
      <c r="O115" s="89"/>
      <c r="P115" s="89"/>
      <c r="Q115" s="89"/>
      <c r="R115" s="89"/>
      <c r="S115" s="89"/>
      <c r="T115" s="89"/>
      <c r="U115" s="89"/>
      <c r="V115" s="89"/>
      <c r="W115" s="89"/>
      <c r="X115" s="89"/>
      <c r="Y115" s="89"/>
      <c r="Z115" s="89"/>
      <c r="AA115" s="89"/>
      <c r="AB115" s="89"/>
      <c r="AC115" s="89"/>
      <c r="AD115" s="89"/>
      <c r="AE115" s="89"/>
      <c r="AF115" s="89"/>
      <c r="AG115" s="89"/>
      <c r="AH115" s="89"/>
      <c r="AI115" s="89"/>
      <c r="AJ115" s="89"/>
      <c r="AK115" s="89"/>
      <c r="AL115" s="89"/>
      <c r="AM115" s="89"/>
      <c r="AN115" s="89"/>
      <c r="AO115" s="89"/>
      <c r="AP115" s="89"/>
      <c r="AQ115" s="89"/>
      <c r="AR115" s="89"/>
      <c r="AS115" s="89"/>
      <c r="AT115" s="89"/>
      <c r="AU115" s="89"/>
      <c r="AV115" s="89"/>
      <c r="AW115" s="89"/>
      <c r="AX115" s="89"/>
      <c r="AY115" s="89"/>
      <c r="AZ115" s="89"/>
      <c r="BA115" s="89"/>
      <c r="BB115" s="89"/>
      <c r="BC115" s="89"/>
      <c r="BD115" s="89"/>
      <c r="BE115" s="89"/>
      <c r="BF115" s="89"/>
      <c r="BG115" s="89"/>
      <c r="BH115" s="89"/>
      <c r="BI115" s="183"/>
      <c r="BJ115" s="183"/>
      <c r="BK115" s="133"/>
      <c r="BL115" s="133"/>
      <c r="BM115" s="133"/>
      <c r="BN115" s="133"/>
      <c r="BO115" s="133"/>
      <c r="BP115" s="133"/>
      <c r="BQ115" s="133"/>
      <c r="BR115" s="133"/>
      <c r="BS115" s="133"/>
      <c r="BT115" s="133"/>
      <c r="BU115" s="133"/>
      <c r="BV115" s="133"/>
      <c r="BW115" s="133"/>
      <c r="BX115" s="133"/>
      <c r="BY115" s="133"/>
      <c r="BZ115" s="133"/>
      <c r="CA115" s="133"/>
      <c r="CB115" s="133"/>
      <c r="CC115" s="133"/>
      <c r="CD115" s="133"/>
      <c r="CE115" s="133"/>
      <c r="CF115" s="133"/>
      <c r="CG115" s="133"/>
      <c r="CH115" s="133"/>
      <c r="CI115" s="133"/>
      <c r="CJ115" s="133"/>
      <c r="CK115" s="133"/>
      <c r="CL115" s="133"/>
      <c r="CM115" s="133"/>
      <c r="CN115" s="133"/>
    </row>
    <row r="116" spans="1:92" s="3" customFormat="1" ht="15.75" customHeight="1" x14ac:dyDescent="0.25">
      <c r="A116" s="336"/>
      <c r="B116" s="337"/>
      <c r="C116" s="338"/>
      <c r="D116" s="338"/>
      <c r="E116" s="337"/>
      <c r="F116" s="336"/>
      <c r="G116" s="336"/>
      <c r="H116" s="336"/>
      <c r="I116" s="336"/>
      <c r="J116" s="336"/>
      <c r="K116" s="336"/>
      <c r="L116" s="336"/>
      <c r="M116" s="336"/>
      <c r="N116" s="336"/>
      <c r="O116" s="336"/>
      <c r="P116" s="336"/>
      <c r="Q116" s="336"/>
      <c r="R116" s="336"/>
      <c r="S116" s="336"/>
      <c r="T116" s="336"/>
      <c r="U116" s="89"/>
      <c r="V116" s="89"/>
      <c r="W116" s="89"/>
      <c r="X116" s="89"/>
      <c r="Y116" s="89"/>
      <c r="Z116" s="89"/>
      <c r="AA116" s="89"/>
      <c r="AB116" s="89"/>
      <c r="AC116" s="89"/>
      <c r="AD116" s="89"/>
      <c r="AE116" s="89"/>
      <c r="AF116" s="89"/>
      <c r="AG116" s="89"/>
      <c r="AH116" s="89"/>
      <c r="AI116" s="89"/>
      <c r="AJ116" s="89"/>
      <c r="AK116" s="89"/>
      <c r="AL116" s="89"/>
      <c r="AM116" s="89"/>
      <c r="AN116" s="89"/>
      <c r="AO116" s="89"/>
      <c r="AP116" s="89"/>
      <c r="AQ116" s="89"/>
      <c r="AR116" s="89"/>
      <c r="AS116" s="89"/>
      <c r="AT116" s="89"/>
      <c r="AU116" s="89"/>
      <c r="AV116" s="89"/>
      <c r="AW116" s="89"/>
      <c r="AX116" s="89"/>
      <c r="AY116" s="89"/>
      <c r="AZ116" s="89"/>
      <c r="BA116" s="89"/>
      <c r="BB116" s="89"/>
      <c r="BC116" s="89"/>
      <c r="BD116" s="89"/>
      <c r="BE116" s="89"/>
      <c r="BF116" s="89"/>
      <c r="BG116" s="89"/>
      <c r="BH116" s="89"/>
      <c r="BI116" s="183"/>
      <c r="BJ116" s="183"/>
      <c r="BK116" s="133"/>
      <c r="BL116" s="133"/>
      <c r="BM116" s="133"/>
      <c r="BN116" s="133"/>
      <c r="BO116" s="133"/>
      <c r="BP116" s="133"/>
      <c r="BQ116" s="133"/>
      <c r="BR116" s="133"/>
      <c r="BS116" s="133"/>
      <c r="BT116" s="133"/>
      <c r="BU116" s="133"/>
      <c r="BV116" s="133"/>
      <c r="BW116" s="133"/>
      <c r="BX116" s="133"/>
      <c r="BY116" s="133"/>
      <c r="BZ116" s="133"/>
      <c r="CA116" s="133"/>
      <c r="CB116" s="133"/>
      <c r="CC116" s="133"/>
      <c r="CD116" s="133"/>
      <c r="CE116" s="133"/>
      <c r="CF116" s="133"/>
      <c r="CG116" s="133"/>
      <c r="CH116" s="133"/>
      <c r="CI116" s="133"/>
      <c r="CJ116" s="133"/>
      <c r="CK116" s="133"/>
      <c r="CL116" s="133"/>
      <c r="CM116" s="133"/>
      <c r="CN116" s="133"/>
    </row>
  </sheetData>
  <mergeCells count="24">
    <mergeCell ref="A17:A21"/>
    <mergeCell ref="B16:E16"/>
    <mergeCell ref="G16:J21"/>
    <mergeCell ref="C95:E95"/>
    <mergeCell ref="C94:E94"/>
    <mergeCell ref="J66:J67"/>
    <mergeCell ref="B39:I39"/>
    <mergeCell ref="D66:D67"/>
    <mergeCell ref="E66:E67"/>
    <mergeCell ref="F66:F67"/>
    <mergeCell ref="G66:G67"/>
    <mergeCell ref="H66:H67"/>
    <mergeCell ref="I66:I67"/>
    <mergeCell ref="C100:E100"/>
    <mergeCell ref="C86:E86"/>
    <mergeCell ref="C87:E87"/>
    <mergeCell ref="C88:E88"/>
    <mergeCell ref="C89:E89"/>
    <mergeCell ref="B90:H90"/>
    <mergeCell ref="C96:E96"/>
    <mergeCell ref="C97:E97"/>
    <mergeCell ref="C93:E93"/>
    <mergeCell ref="C92:E92"/>
    <mergeCell ref="C91:E91"/>
  </mergeCells>
  <conditionalFormatting sqref="B41:I41">
    <cfRule type="cellIs" dxfId="53" priority="89" stopIfTrue="1" operator="equal">
      <formula>1</formula>
    </cfRule>
    <cfRule type="cellIs" dxfId="52" priority="90" stopIfTrue="1" operator="equal">
      <formula>2</formula>
    </cfRule>
    <cfRule type="cellIs" dxfId="51" priority="91" stopIfTrue="1" operator="equal">
      <formula>3</formula>
    </cfRule>
  </conditionalFormatting>
  <conditionalFormatting sqref="B80:I80">
    <cfRule type="cellIs" dxfId="50" priority="83" stopIfTrue="1" operator="equal">
      <formula>1</formula>
    </cfRule>
    <cfRule type="cellIs" dxfId="49" priority="84" stopIfTrue="1" operator="equal">
      <formula>2</formula>
    </cfRule>
    <cfRule type="cellIs" dxfId="48" priority="85" stopIfTrue="1" operator="equal">
      <formula>3</formula>
    </cfRule>
  </conditionalFormatting>
  <conditionalFormatting sqref="B77:I79">
    <cfRule type="cellIs" dxfId="47" priority="86" stopIfTrue="1" operator="equal">
      <formula>1</formula>
    </cfRule>
    <cfRule type="cellIs" dxfId="46" priority="87" stopIfTrue="1" operator="equal">
      <formula>2</formula>
    </cfRule>
    <cfRule type="cellIs" dxfId="45" priority="88" stopIfTrue="1" operator="equal">
      <formula>3</formula>
    </cfRule>
  </conditionalFormatting>
  <conditionalFormatting sqref="H96:H97">
    <cfRule type="cellIs" dxfId="44" priority="14" stopIfTrue="1" operator="equal">
      <formula>1</formula>
    </cfRule>
    <cfRule type="cellIs" dxfId="43" priority="15" stopIfTrue="1" operator="equal">
      <formula>2</formula>
    </cfRule>
    <cfRule type="cellIs" dxfId="42" priority="16" stopIfTrue="1" operator="equal">
      <formula>3</formula>
    </cfRule>
  </conditionalFormatting>
  <conditionalFormatting sqref="H93:H95">
    <cfRule type="cellIs" dxfId="41" priority="17" stopIfTrue="1" operator="equal">
      <formula>1</formula>
    </cfRule>
    <cfRule type="cellIs" dxfId="40" priority="18" stopIfTrue="1" operator="equal">
      <formula>2</formula>
    </cfRule>
    <cfRule type="cellIs" dxfId="39" priority="19" stopIfTrue="1" operator="equal">
      <formula>3</formula>
    </cfRule>
  </conditionalFormatting>
  <conditionalFormatting sqref="G93">
    <cfRule type="cellIs" dxfId="38" priority="11" stopIfTrue="1" operator="equal">
      <formula>1</formula>
    </cfRule>
    <cfRule type="cellIs" dxfId="37" priority="12" stopIfTrue="1" operator="equal">
      <formula>2</formula>
    </cfRule>
    <cfRule type="cellIs" dxfId="36" priority="13" stopIfTrue="1" operator="equal">
      <formula>3</formula>
    </cfRule>
  </conditionalFormatting>
  <conditionalFormatting sqref="G94:G97">
    <cfRule type="cellIs" dxfId="35" priority="8" stopIfTrue="1" operator="equal">
      <formula>1</formula>
    </cfRule>
    <cfRule type="cellIs" dxfId="34" priority="9" stopIfTrue="1" operator="equal">
      <formula>2</formula>
    </cfRule>
    <cfRule type="cellIs" dxfId="33" priority="10" stopIfTrue="1" operator="equal">
      <formula>3</formula>
    </cfRule>
  </conditionalFormatting>
  <conditionalFormatting sqref="D102">
    <cfRule type="cellIs" dxfId="32" priority="5" stopIfTrue="1" operator="equal">
      <formula>1</formula>
    </cfRule>
    <cfRule type="cellIs" dxfId="31" priority="6" stopIfTrue="1" operator="equal">
      <formula>2</formula>
    </cfRule>
    <cfRule type="cellIs" dxfId="30" priority="7" stopIfTrue="1" operator="equal">
      <formula>3</formula>
    </cfRule>
  </conditionalFormatting>
  <conditionalFormatting sqref="B93:B97">
    <cfRule type="cellIs" dxfId="29" priority="4" operator="equal">
      <formula>"NC"</formula>
    </cfRule>
  </conditionalFormatting>
  <conditionalFormatting sqref="C104">
    <cfRule type="cellIs" dxfId="28" priority="1" stopIfTrue="1" operator="equal">
      <formula>1</formula>
    </cfRule>
    <cfRule type="cellIs" dxfId="27" priority="2" stopIfTrue="1" operator="equal">
      <formula>2</formula>
    </cfRule>
    <cfRule type="cellIs" dxfId="26" priority="3" stopIfTrue="1" operator="equal">
      <formula>3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V209"/>
  <sheetViews>
    <sheetView zoomScaleNormal="100" workbookViewId="0">
      <selection activeCell="P18" sqref="P18"/>
    </sheetView>
  </sheetViews>
  <sheetFormatPr baseColWidth="10" defaultRowHeight="15" x14ac:dyDescent="0.25"/>
  <cols>
    <col min="1" max="1" width="2.7109375" style="351" customWidth="1"/>
    <col min="2" max="15" width="14.7109375" style="351" customWidth="1"/>
    <col min="16" max="16" width="23.7109375" style="351" customWidth="1"/>
    <col min="17" max="17" width="25.140625" style="351" customWidth="1"/>
    <col min="18" max="16384" width="11.42578125" style="351"/>
  </cols>
  <sheetData>
    <row r="1" spans="1:22" x14ac:dyDescent="0.25">
      <c r="A1" s="349">
        <v>2</v>
      </c>
      <c r="B1" s="350">
        <v>14</v>
      </c>
      <c r="C1" s="350">
        <v>14</v>
      </c>
      <c r="D1" s="350">
        <v>14</v>
      </c>
      <c r="E1" s="350">
        <v>14</v>
      </c>
      <c r="F1" s="350">
        <v>14</v>
      </c>
      <c r="G1" s="350">
        <v>14</v>
      </c>
      <c r="H1" s="350">
        <v>14</v>
      </c>
      <c r="I1" s="350">
        <v>14</v>
      </c>
      <c r="J1" s="350">
        <v>14</v>
      </c>
      <c r="K1" s="350">
        <v>14</v>
      </c>
      <c r="L1" s="350">
        <v>14</v>
      </c>
      <c r="M1" s="350">
        <v>14</v>
      </c>
      <c r="N1" s="350">
        <v>14</v>
      </c>
      <c r="O1" s="350">
        <v>14</v>
      </c>
    </row>
    <row r="2" spans="1:22" ht="18" customHeight="1" x14ac:dyDescent="0.25">
      <c r="A2" s="352"/>
      <c r="B2" s="740" t="s">
        <v>357</v>
      </c>
      <c r="C2" s="741"/>
      <c r="D2" s="741"/>
      <c r="E2" s="741"/>
      <c r="F2" s="741"/>
      <c r="G2" s="741"/>
      <c r="H2" s="741"/>
      <c r="I2" s="741"/>
      <c r="J2" s="741"/>
      <c r="K2" s="741"/>
      <c r="L2" s="741"/>
      <c r="M2" s="741"/>
      <c r="N2" s="741"/>
      <c r="O2" s="741"/>
    </row>
    <row r="3" spans="1:22" ht="18" customHeight="1" x14ac:dyDescent="0.25">
      <c r="A3" s="352"/>
      <c r="B3" s="740"/>
      <c r="C3" s="741"/>
      <c r="D3" s="741"/>
      <c r="E3" s="741"/>
      <c r="F3" s="741"/>
      <c r="G3" s="741"/>
      <c r="H3" s="741"/>
      <c r="I3" s="741"/>
      <c r="J3" s="741"/>
      <c r="K3" s="741"/>
      <c r="L3" s="741"/>
      <c r="M3" s="741"/>
      <c r="N3" s="741"/>
      <c r="O3" s="741"/>
    </row>
    <row r="4" spans="1:22" ht="18" customHeight="1" x14ac:dyDescent="0.25">
      <c r="A4" s="352"/>
      <c r="B4" s="352"/>
      <c r="C4" s="352"/>
      <c r="D4" s="352"/>
      <c r="E4" s="352"/>
      <c r="F4" s="352"/>
      <c r="G4" s="352"/>
      <c r="H4" s="352"/>
      <c r="I4" s="352"/>
      <c r="J4" s="352"/>
      <c r="K4" s="352"/>
      <c r="L4" s="352"/>
      <c r="M4" s="352"/>
      <c r="N4" s="352"/>
      <c r="O4" s="352"/>
    </row>
    <row r="5" spans="1:22" ht="18" customHeight="1" thickBot="1" x14ac:dyDescent="0.3">
      <c r="A5" s="352"/>
      <c r="B5" s="352"/>
      <c r="C5" s="352"/>
      <c r="D5" s="352"/>
      <c r="E5" s="352"/>
      <c r="F5" s="352"/>
      <c r="G5" s="352"/>
      <c r="H5" s="352"/>
      <c r="I5" s="352"/>
      <c r="J5" s="352"/>
      <c r="K5" s="352"/>
      <c r="L5" s="352"/>
      <c r="M5" s="352"/>
      <c r="N5" s="352"/>
      <c r="O5" s="352"/>
      <c r="U5" s="357"/>
      <c r="V5" s="357"/>
    </row>
    <row r="6" spans="1:22" ht="18" customHeight="1" x14ac:dyDescent="0.25">
      <c r="A6" s="353" t="s">
        <v>191</v>
      </c>
      <c r="B6" s="744"/>
      <c r="C6" s="745"/>
      <c r="D6" s="745"/>
      <c r="E6" s="745"/>
      <c r="F6" s="745"/>
      <c r="G6" s="745"/>
      <c r="H6" s="745"/>
      <c r="I6" s="745"/>
      <c r="J6" s="745"/>
      <c r="K6" s="745"/>
      <c r="L6" s="745"/>
      <c r="M6" s="745"/>
      <c r="N6" s="745"/>
      <c r="O6" s="746"/>
      <c r="U6" s="357"/>
      <c r="V6" s="357"/>
    </row>
    <row r="7" spans="1:22" ht="18" customHeight="1" x14ac:dyDescent="0.25">
      <c r="A7" s="751"/>
      <c r="B7" s="755" t="s">
        <v>300</v>
      </c>
      <c r="C7" s="756"/>
      <c r="D7" s="756"/>
      <c r="E7" s="756"/>
      <c r="F7" s="756"/>
      <c r="G7" s="756"/>
      <c r="H7" s="756"/>
      <c r="I7" s="756"/>
      <c r="J7" s="756"/>
      <c r="K7" s="756"/>
      <c r="L7" s="756"/>
      <c r="M7" s="756"/>
      <c r="N7" s="756"/>
      <c r="O7" s="757"/>
    </row>
    <row r="8" spans="1:22" ht="18" customHeight="1" x14ac:dyDescent="0.25">
      <c r="A8" s="751"/>
      <c r="B8" s="755"/>
      <c r="C8" s="756"/>
      <c r="D8" s="756"/>
      <c r="E8" s="756"/>
      <c r="F8" s="756"/>
      <c r="G8" s="756"/>
      <c r="H8" s="756"/>
      <c r="I8" s="756"/>
      <c r="J8" s="756"/>
      <c r="K8" s="756"/>
      <c r="L8" s="756"/>
      <c r="M8" s="756"/>
      <c r="N8" s="756"/>
      <c r="O8" s="757"/>
    </row>
    <row r="9" spans="1:22" ht="18" customHeight="1" x14ac:dyDescent="0.35">
      <c r="A9" s="751"/>
      <c r="B9" s="433"/>
      <c r="C9" s="72"/>
      <c r="D9" s="50"/>
      <c r="E9" s="50"/>
      <c r="F9" s="73"/>
      <c r="G9" s="50"/>
      <c r="H9" s="71"/>
      <c r="I9" s="50"/>
      <c r="J9" s="434"/>
      <c r="K9" s="15"/>
      <c r="L9" s="15"/>
      <c r="M9" s="15"/>
      <c r="N9" s="15"/>
      <c r="O9" s="363"/>
    </row>
    <row r="10" spans="1:22" ht="18" customHeight="1" x14ac:dyDescent="0.25">
      <c r="A10" s="751"/>
      <c r="B10" s="433"/>
      <c r="C10" s="742" t="s">
        <v>264</v>
      </c>
      <c r="D10" s="742"/>
      <c r="E10" s="742"/>
      <c r="F10" s="742"/>
      <c r="G10" s="742"/>
      <c r="H10" s="743">
        <v>20</v>
      </c>
      <c r="I10" s="50"/>
      <c r="J10" s="434"/>
      <c r="K10" s="15"/>
      <c r="L10" s="15"/>
      <c r="M10" s="15"/>
      <c r="N10" s="15"/>
      <c r="O10" s="363"/>
    </row>
    <row r="11" spans="1:22" ht="18" customHeight="1" x14ac:dyDescent="0.25">
      <c r="A11" s="751"/>
      <c r="B11" s="433"/>
      <c r="C11" s="742"/>
      <c r="D11" s="742"/>
      <c r="E11" s="742"/>
      <c r="F11" s="742"/>
      <c r="G11" s="742"/>
      <c r="H11" s="743"/>
      <c r="I11" s="50"/>
      <c r="J11" s="434"/>
      <c r="K11" s="15"/>
      <c r="L11" s="15"/>
      <c r="M11" s="15"/>
      <c r="N11" s="15"/>
      <c r="O11" s="363"/>
    </row>
    <row r="12" spans="1:22" ht="18" customHeight="1" thickBot="1" x14ac:dyDescent="0.4">
      <c r="A12" s="751"/>
      <c r="B12" s="435"/>
      <c r="C12" s="436"/>
      <c r="D12" s="437"/>
      <c r="E12" s="437"/>
      <c r="F12" s="438"/>
      <c r="G12" s="437"/>
      <c r="H12" s="439"/>
      <c r="I12" s="437"/>
      <c r="J12" s="440"/>
      <c r="K12" s="440"/>
      <c r="L12" s="440"/>
      <c r="M12" s="440"/>
      <c r="N12" s="440"/>
      <c r="O12" s="441"/>
    </row>
    <row r="13" spans="1:22" ht="18" customHeight="1" x14ac:dyDescent="0.35">
      <c r="A13" s="751"/>
      <c r="B13" s="442"/>
      <c r="C13" s="72"/>
      <c r="D13" s="50"/>
      <c r="E13" s="50"/>
      <c r="F13" s="73"/>
      <c r="G13" s="50"/>
      <c r="H13" s="71"/>
      <c r="I13" s="50"/>
      <c r="J13" s="434"/>
      <c r="K13" s="434"/>
      <c r="L13" s="434"/>
      <c r="M13" s="434"/>
      <c r="N13" s="434"/>
      <c r="O13" s="443"/>
    </row>
    <row r="14" spans="1:22" ht="18" customHeight="1" x14ac:dyDescent="0.25">
      <c r="A14" s="751"/>
      <c r="B14" s="444" t="s">
        <v>88</v>
      </c>
      <c r="C14" s="445"/>
      <c r="D14" s="445"/>
      <c r="E14" s="446"/>
      <c r="F14" s="355"/>
      <c r="G14" s="447" t="s">
        <v>265</v>
      </c>
      <c r="H14" s="332">
        <v>10</v>
      </c>
      <c r="I14" s="448"/>
      <c r="J14" s="355"/>
      <c r="K14" s="734" t="s">
        <v>266</v>
      </c>
      <c r="L14" s="735"/>
      <c r="M14" s="735"/>
      <c r="N14" s="736"/>
      <c r="O14" s="363"/>
    </row>
    <row r="15" spans="1:22" ht="18" customHeight="1" x14ac:dyDescent="0.25">
      <c r="A15" s="751"/>
      <c r="B15" s="442"/>
      <c r="C15" s="2"/>
      <c r="D15" s="449"/>
      <c r="E15" s="355"/>
      <c r="F15" s="355"/>
      <c r="G15" s="450" t="s">
        <v>267</v>
      </c>
      <c r="H15" s="451">
        <f>H185</f>
        <v>60</v>
      </c>
      <c r="I15" s="448"/>
      <c r="J15" s="355"/>
      <c r="K15" s="752" t="s">
        <v>358</v>
      </c>
      <c r="L15" s="753"/>
      <c r="M15" s="753"/>
      <c r="N15" s="754"/>
      <c r="O15" s="363"/>
    </row>
    <row r="16" spans="1:22" ht="18" customHeight="1" x14ac:dyDescent="0.25">
      <c r="A16" s="751"/>
      <c r="B16" s="442"/>
      <c r="C16" s="2"/>
      <c r="D16" s="449"/>
      <c r="E16" s="355"/>
      <c r="F16" s="355"/>
      <c r="G16" s="633" t="s">
        <v>85</v>
      </c>
      <c r="H16" s="634">
        <f>COUNTA(C23:C27)</f>
        <v>3</v>
      </c>
      <c r="I16" s="484"/>
      <c r="J16" s="635"/>
      <c r="K16" s="15"/>
      <c r="L16" s="15"/>
      <c r="M16" s="15"/>
      <c r="N16" s="15"/>
      <c r="O16" s="363"/>
    </row>
    <row r="17" spans="1:15" ht="18" customHeight="1" x14ac:dyDescent="0.25">
      <c r="A17" s="751"/>
      <c r="B17" s="442"/>
      <c r="C17" s="2"/>
      <c r="D17" s="449"/>
      <c r="E17" s="355"/>
      <c r="F17" s="355"/>
      <c r="G17" s="636" t="s">
        <v>268</v>
      </c>
      <c r="H17" s="637" t="str">
        <f>ADDRESS(ROW(C23),COLUMN(C23),4)</f>
        <v>C23</v>
      </c>
      <c r="I17" s="637" t="str">
        <f>ADDRESS(ROW(C27),COLUMN(C27),4)</f>
        <v>C27</v>
      </c>
      <c r="K17" s="15"/>
      <c r="L17" s="15"/>
      <c r="M17" s="15"/>
      <c r="N17" s="15"/>
      <c r="O17" s="363"/>
    </row>
    <row r="18" spans="1:15" ht="18" customHeight="1" x14ac:dyDescent="0.25">
      <c r="A18" s="751"/>
      <c r="B18" s="442"/>
      <c r="C18" s="454" t="s">
        <v>64</v>
      </c>
      <c r="D18" s="449"/>
      <c r="E18" s="454" t="s">
        <v>7</v>
      </c>
      <c r="F18" s="355"/>
      <c r="G18" s="454" t="s">
        <v>8</v>
      </c>
      <c r="H18" s="455"/>
      <c r="I18" s="454" t="s">
        <v>9</v>
      </c>
      <c r="J18" s="355"/>
      <c r="K18" s="15"/>
      <c r="L18" s="15"/>
      <c r="M18" s="15"/>
      <c r="N18" s="15"/>
      <c r="O18" s="363"/>
    </row>
    <row r="19" spans="1:15" ht="18" customHeight="1" x14ac:dyDescent="0.25">
      <c r="A19" s="751"/>
      <c r="B19" s="456" t="s">
        <v>67</v>
      </c>
      <c r="C19" s="408">
        <f>H14/H16</f>
        <v>3.3333333333333335</v>
      </c>
      <c r="D19" s="407"/>
      <c r="E19" s="408">
        <f>G19*2</f>
        <v>2.2222222222222223</v>
      </c>
      <c r="F19" s="355"/>
      <c r="G19" s="408">
        <f>C19/3</f>
        <v>1.1111111111111112</v>
      </c>
      <c r="H19" s="455"/>
      <c r="I19" s="457">
        <v>0</v>
      </c>
      <c r="J19" s="458" t="s">
        <v>87</v>
      </c>
      <c r="K19" s="15"/>
      <c r="L19" s="15"/>
      <c r="M19" s="15"/>
      <c r="N19" s="15"/>
      <c r="O19" s="363"/>
    </row>
    <row r="20" spans="1:15" ht="18" customHeight="1" x14ac:dyDescent="0.25">
      <c r="A20" s="751"/>
      <c r="B20" s="442"/>
      <c r="C20" s="459"/>
      <c r="D20" s="2"/>
      <c r="E20" s="2"/>
      <c r="F20" s="2"/>
      <c r="G20" s="2"/>
      <c r="H20" s="2"/>
      <c r="I20" s="2"/>
      <c r="J20" s="460"/>
      <c r="K20" s="15"/>
      <c r="L20" s="15"/>
      <c r="M20" s="15"/>
      <c r="N20" s="15"/>
      <c r="O20" s="363"/>
    </row>
    <row r="21" spans="1:15" ht="18" customHeight="1" x14ac:dyDescent="0.25">
      <c r="A21" s="751"/>
      <c r="B21" s="442"/>
      <c r="C21" s="2"/>
      <c r="D21" s="2"/>
      <c r="E21" s="2"/>
      <c r="F21" s="2"/>
      <c r="G21" s="461" t="s">
        <v>269</v>
      </c>
      <c r="H21" s="462" t="s">
        <v>2</v>
      </c>
      <c r="I21" s="463" t="s">
        <v>3</v>
      </c>
      <c r="J21" s="464" t="s">
        <v>4</v>
      </c>
      <c r="K21" s="465" t="s">
        <v>5</v>
      </c>
      <c r="L21" s="466" t="s">
        <v>13</v>
      </c>
      <c r="M21" s="467" t="s">
        <v>21</v>
      </c>
      <c r="N21" s="468" t="s">
        <v>15</v>
      </c>
      <c r="O21" s="469" t="s">
        <v>24</v>
      </c>
    </row>
    <row r="22" spans="1:15" ht="18" customHeight="1" x14ac:dyDescent="0.25">
      <c r="A22" s="751"/>
      <c r="B22" s="442"/>
      <c r="C22" s="2"/>
      <c r="D22" s="449"/>
      <c r="E22" s="355"/>
      <c r="F22" s="355"/>
      <c r="G22" s="355"/>
      <c r="H22" s="747" t="s">
        <v>270</v>
      </c>
      <c r="I22" s="747"/>
      <c r="J22" s="747"/>
      <c r="K22" s="747"/>
      <c r="L22" s="747"/>
      <c r="M22" s="747"/>
      <c r="N22" s="747"/>
      <c r="O22" s="748"/>
    </row>
    <row r="23" spans="1:15" ht="18" customHeight="1" x14ac:dyDescent="0.25">
      <c r="A23" s="751"/>
      <c r="B23" s="470" t="s">
        <v>61</v>
      </c>
      <c r="C23" s="471" t="s">
        <v>81</v>
      </c>
      <c r="D23" s="449"/>
      <c r="E23" s="472"/>
      <c r="F23" s="472"/>
      <c r="G23" s="472"/>
      <c r="H23" s="473">
        <v>3.33</v>
      </c>
      <c r="I23" s="473">
        <v>1.1100000000000001</v>
      </c>
      <c r="J23" s="473">
        <v>3.33</v>
      </c>
      <c r="K23" s="473">
        <v>3.33</v>
      </c>
      <c r="L23" s="473">
        <v>1.1100000000000001</v>
      </c>
      <c r="M23" s="473">
        <v>3.33</v>
      </c>
      <c r="N23" s="473">
        <v>3.33</v>
      </c>
      <c r="O23" s="474">
        <v>0</v>
      </c>
    </row>
    <row r="24" spans="1:15" ht="18" customHeight="1" x14ac:dyDescent="0.25">
      <c r="A24" s="751"/>
      <c r="B24" s="470" t="s">
        <v>61</v>
      </c>
      <c r="C24" s="475" t="s">
        <v>82</v>
      </c>
      <c r="D24" s="449"/>
      <c r="E24" s="472"/>
      <c r="F24" s="472"/>
      <c r="G24" s="472"/>
      <c r="H24" s="473">
        <v>1.1100000000000001</v>
      </c>
      <c r="I24" s="473">
        <v>1.1100000000000001</v>
      </c>
      <c r="J24" s="473">
        <v>1.1100000000000001</v>
      </c>
      <c r="K24" s="473">
        <v>1.1100000000000001</v>
      </c>
      <c r="L24" s="473">
        <v>1.1100000000000001</v>
      </c>
      <c r="M24" s="473">
        <v>1.1100000000000001</v>
      </c>
      <c r="N24" s="473">
        <v>0</v>
      </c>
      <c r="O24" s="474">
        <v>1.1100000000000001</v>
      </c>
    </row>
    <row r="25" spans="1:15" ht="18" customHeight="1" x14ac:dyDescent="0.25">
      <c r="A25" s="751"/>
      <c r="B25" s="470" t="s">
        <v>61</v>
      </c>
      <c r="C25" s="475" t="s">
        <v>86</v>
      </c>
      <c r="D25" s="449"/>
      <c r="E25" s="472"/>
      <c r="F25" s="472"/>
      <c r="G25" s="472"/>
      <c r="H25" s="473">
        <v>2.2222222222222223</v>
      </c>
      <c r="I25" s="473">
        <v>2.2222222222222223</v>
      </c>
      <c r="J25" s="473">
        <v>1.1100000000000001</v>
      </c>
      <c r="K25" s="473">
        <v>3.33</v>
      </c>
      <c r="L25" s="473">
        <v>2.2222222222222223</v>
      </c>
      <c r="M25" s="473">
        <v>0</v>
      </c>
      <c r="N25" s="473">
        <v>2.2222222222222223</v>
      </c>
      <c r="O25" s="474">
        <v>2.2222222222222223</v>
      </c>
    </row>
    <row r="26" spans="1:15" ht="18" customHeight="1" x14ac:dyDescent="0.25">
      <c r="A26" s="751"/>
      <c r="B26" s="470" t="s">
        <v>61</v>
      </c>
      <c r="C26" s="475"/>
      <c r="D26" s="449"/>
      <c r="E26" s="472"/>
      <c r="F26" s="472"/>
      <c r="G26" s="472"/>
      <c r="H26" s="473"/>
      <c r="I26" s="473"/>
      <c r="J26" s="473"/>
      <c r="K26" s="473"/>
      <c r="L26" s="473"/>
      <c r="M26" s="473"/>
      <c r="N26" s="473"/>
      <c r="O26" s="474"/>
    </row>
    <row r="27" spans="1:15" ht="18" customHeight="1" x14ac:dyDescent="0.25">
      <c r="A27" s="751"/>
      <c r="B27" s="470" t="s">
        <v>61</v>
      </c>
      <c r="C27" s="471"/>
      <c r="D27" s="449"/>
      <c r="E27" s="472"/>
      <c r="F27" s="472"/>
      <c r="G27" s="472"/>
      <c r="H27" s="473"/>
      <c r="I27" s="473"/>
      <c r="J27" s="473"/>
      <c r="K27" s="473"/>
      <c r="L27" s="473"/>
      <c r="M27" s="473"/>
      <c r="N27" s="473"/>
      <c r="O27" s="474"/>
    </row>
    <row r="28" spans="1:15" ht="18" customHeight="1" x14ac:dyDescent="0.25">
      <c r="A28" s="751"/>
      <c r="B28" s="442"/>
      <c r="C28" s="471"/>
      <c r="D28" s="449"/>
      <c r="E28" s="472"/>
      <c r="F28" s="472"/>
      <c r="G28" s="476" t="s">
        <v>271</v>
      </c>
      <c r="H28" s="477">
        <f>COUNTIF(H23:H27,0)</f>
        <v>0</v>
      </c>
      <c r="I28" s="478">
        <f>COUNTIF(I23:I27,0)</f>
        <v>0</v>
      </c>
      <c r="J28" s="478">
        <f>COUNTIF(J23:J27,0)</f>
        <v>0</v>
      </c>
      <c r="K28" s="478">
        <f t="shared" ref="K28:O28" si="0">COUNTIF(K23:K27,0)</f>
        <v>0</v>
      </c>
      <c r="L28" s="478">
        <f t="shared" si="0"/>
        <v>0</v>
      </c>
      <c r="M28" s="632">
        <f t="shared" si="0"/>
        <v>1</v>
      </c>
      <c r="N28" s="478">
        <f t="shared" si="0"/>
        <v>1</v>
      </c>
      <c r="O28" s="479">
        <f t="shared" si="0"/>
        <v>1</v>
      </c>
    </row>
    <row r="29" spans="1:15" ht="18" customHeight="1" x14ac:dyDescent="0.25">
      <c r="A29" s="751"/>
      <c r="B29" s="442"/>
      <c r="C29" s="471"/>
      <c r="D29" s="449"/>
      <c r="E29" s="472"/>
      <c r="F29" s="472"/>
      <c r="G29" s="472"/>
      <c r="H29" s="472"/>
      <c r="I29" s="472"/>
      <c r="J29" s="472"/>
      <c r="K29" s="472"/>
      <c r="L29" s="472"/>
      <c r="M29" s="472"/>
      <c r="N29" s="472"/>
      <c r="O29" s="480"/>
    </row>
    <row r="30" spans="1:15" ht="18" customHeight="1" thickBot="1" x14ac:dyDescent="0.3">
      <c r="A30" s="751"/>
      <c r="B30" s="442"/>
      <c r="C30" s="449"/>
      <c r="D30" s="449"/>
      <c r="E30" s="355"/>
      <c r="F30" s="355"/>
      <c r="G30" s="481" t="s">
        <v>272</v>
      </c>
      <c r="H30" s="482">
        <f t="shared" ref="H30:O30" si="1">SUM(H23:H27)</f>
        <v>6.6622222222222227</v>
      </c>
      <c r="I30" s="482">
        <f t="shared" si="1"/>
        <v>4.4422222222222221</v>
      </c>
      <c r="J30" s="482">
        <f t="shared" si="1"/>
        <v>5.5500000000000007</v>
      </c>
      <c r="K30" s="482">
        <f t="shared" si="1"/>
        <v>7.7700000000000005</v>
      </c>
      <c r="L30" s="482">
        <f t="shared" si="1"/>
        <v>4.4422222222222221</v>
      </c>
      <c r="M30" s="482">
        <f t="shared" si="1"/>
        <v>4.4400000000000004</v>
      </c>
      <c r="N30" s="482">
        <f t="shared" si="1"/>
        <v>5.5522222222222224</v>
      </c>
      <c r="O30" s="483">
        <f t="shared" si="1"/>
        <v>3.3322222222222226</v>
      </c>
    </row>
    <row r="31" spans="1:15" ht="18" customHeight="1" x14ac:dyDescent="0.25">
      <c r="A31" s="751"/>
      <c r="B31" s="470" t="s">
        <v>61</v>
      </c>
      <c r="C31" s="484" t="s">
        <v>97</v>
      </c>
      <c r="D31" s="449"/>
      <c r="E31" s="355"/>
      <c r="F31" s="355"/>
      <c r="G31" s="481" t="s">
        <v>267</v>
      </c>
      <c r="H31" s="749">
        <f>H14</f>
        <v>10</v>
      </c>
      <c r="I31" s="749"/>
      <c r="J31" s="749"/>
      <c r="K31" s="749"/>
      <c r="L31" s="749"/>
      <c r="M31" s="749"/>
      <c r="N31" s="749"/>
      <c r="O31" s="750"/>
    </row>
    <row r="32" spans="1:15" ht="18" customHeight="1" thickBot="1" x14ac:dyDescent="0.3">
      <c r="A32" s="751"/>
      <c r="B32" s="485"/>
      <c r="C32" s="486"/>
      <c r="D32" s="487"/>
      <c r="E32" s="413"/>
      <c r="F32" s="413"/>
      <c r="G32" s="413"/>
      <c r="H32" s="413"/>
      <c r="I32" s="413"/>
      <c r="J32" s="413"/>
      <c r="K32" s="413"/>
      <c r="L32" s="413"/>
      <c r="M32" s="413"/>
      <c r="N32" s="413"/>
      <c r="O32" s="488"/>
    </row>
    <row r="33" spans="1:15" ht="18" customHeight="1" x14ac:dyDescent="0.25">
      <c r="A33" s="751"/>
      <c r="B33" s="373"/>
      <c r="C33" s="449"/>
      <c r="D33" s="449"/>
      <c r="E33" s="449"/>
      <c r="F33" s="355"/>
      <c r="G33" s="355"/>
      <c r="H33" s="355"/>
      <c r="I33" s="355"/>
      <c r="J33" s="355"/>
      <c r="K33" s="355"/>
      <c r="L33" s="355"/>
      <c r="M33" s="355"/>
      <c r="N33" s="355"/>
      <c r="O33" s="356"/>
    </row>
    <row r="34" spans="1:15" ht="18" customHeight="1" x14ac:dyDescent="0.25">
      <c r="A34" s="751"/>
      <c r="B34" s="444" t="s">
        <v>89</v>
      </c>
      <c r="C34" s="445"/>
      <c r="D34" s="445"/>
      <c r="E34" s="446"/>
      <c r="F34" s="355"/>
      <c r="G34" s="355"/>
      <c r="H34" s="355"/>
      <c r="I34" s="355"/>
      <c r="J34" s="355"/>
      <c r="K34" s="734" t="s">
        <v>359</v>
      </c>
      <c r="L34" s="735"/>
      <c r="M34" s="735"/>
      <c r="N34" s="736"/>
      <c r="O34" s="363"/>
    </row>
    <row r="35" spans="1:15" ht="18" customHeight="1" x14ac:dyDescent="0.25">
      <c r="A35" s="751"/>
      <c r="B35" s="442"/>
      <c r="C35" s="449"/>
      <c r="D35" s="449"/>
      <c r="E35" s="355"/>
      <c r="F35" s="355"/>
      <c r="G35" s="447" t="s">
        <v>265</v>
      </c>
      <c r="H35" s="332">
        <v>10</v>
      </c>
      <c r="I35" s="448"/>
      <c r="J35" s="355"/>
      <c r="K35" s="752"/>
      <c r="L35" s="753"/>
      <c r="M35" s="753"/>
      <c r="N35" s="754"/>
      <c r="O35" s="363"/>
    </row>
    <row r="36" spans="1:15" ht="18" customHeight="1" x14ac:dyDescent="0.25">
      <c r="A36" s="751"/>
      <c r="B36" s="442"/>
      <c r="C36" s="449"/>
      <c r="D36" s="449"/>
      <c r="E36" s="355"/>
      <c r="F36" s="355"/>
      <c r="G36" s="450" t="s">
        <v>267</v>
      </c>
      <c r="H36" s="451">
        <f>H185</f>
        <v>60</v>
      </c>
      <c r="I36" s="448"/>
      <c r="J36" s="355"/>
      <c r="K36" s="15"/>
      <c r="L36" s="15"/>
      <c r="M36" s="15"/>
      <c r="N36" s="15"/>
      <c r="O36" s="363"/>
    </row>
    <row r="37" spans="1:15" ht="18" customHeight="1" x14ac:dyDescent="0.25">
      <c r="A37" s="751"/>
      <c r="B37" s="442"/>
      <c r="C37" s="2"/>
      <c r="D37" s="449"/>
      <c r="E37" s="355"/>
      <c r="F37" s="355"/>
      <c r="G37" s="633" t="s">
        <v>85</v>
      </c>
      <c r="H37" s="634">
        <f>COUNTA(C44:C51)</f>
        <v>6</v>
      </c>
      <c r="I37" s="484"/>
      <c r="J37" s="635"/>
      <c r="K37" s="15"/>
      <c r="L37" s="15"/>
      <c r="M37" s="15"/>
      <c r="N37" s="15"/>
      <c r="O37" s="363"/>
    </row>
    <row r="38" spans="1:15" ht="18" customHeight="1" x14ac:dyDescent="0.25">
      <c r="A38" s="751"/>
      <c r="B38" s="442"/>
      <c r="C38" s="2"/>
      <c r="D38" s="449"/>
      <c r="E38" s="355"/>
      <c r="F38" s="355"/>
      <c r="G38" s="636" t="s">
        <v>268</v>
      </c>
      <c r="H38" s="637" t="str">
        <f>ADDRESS(ROW(C44),COLUMN(C44),4)</f>
        <v>C44</v>
      </c>
      <c r="I38" s="637" t="str">
        <f>ADDRESS(ROW(C51),COLUMN(C51),4)</f>
        <v>C51</v>
      </c>
      <c r="K38" s="15"/>
      <c r="L38" s="15"/>
      <c r="M38" s="15"/>
      <c r="N38" s="15"/>
      <c r="O38" s="363"/>
    </row>
    <row r="39" spans="1:15" ht="18" customHeight="1" x14ac:dyDescent="0.25">
      <c r="A39" s="751"/>
      <c r="B39" s="442"/>
      <c r="C39" s="454" t="s">
        <v>64</v>
      </c>
      <c r="D39" s="449"/>
      <c r="E39" s="454" t="s">
        <v>7</v>
      </c>
      <c r="F39" s="355"/>
      <c r="G39" s="454" t="s">
        <v>8</v>
      </c>
      <c r="H39" s="455"/>
      <c r="I39" s="454" t="s">
        <v>9</v>
      </c>
      <c r="J39" s="355"/>
      <c r="K39" s="15"/>
      <c r="L39" s="15"/>
      <c r="M39" s="15"/>
      <c r="N39" s="15"/>
      <c r="O39" s="363"/>
    </row>
    <row r="40" spans="1:15" ht="18" customHeight="1" x14ac:dyDescent="0.25">
      <c r="A40" s="751"/>
      <c r="B40" s="456" t="s">
        <v>67</v>
      </c>
      <c r="C40" s="408">
        <f>H35/H37</f>
        <v>1.6666666666666667</v>
      </c>
      <c r="D40" s="407"/>
      <c r="E40" s="408">
        <f>G40*2</f>
        <v>1.1111111111111112</v>
      </c>
      <c r="F40" s="355"/>
      <c r="G40" s="408">
        <f>C40/3</f>
        <v>0.55555555555555558</v>
      </c>
      <c r="H40" s="455"/>
      <c r="I40" s="457">
        <v>0</v>
      </c>
      <c r="J40" s="489" t="s">
        <v>87</v>
      </c>
      <c r="K40" s="15"/>
      <c r="L40" s="15"/>
      <c r="M40" s="15"/>
      <c r="N40" s="15"/>
      <c r="O40" s="363"/>
    </row>
    <row r="41" spans="1:15" ht="18" customHeight="1" x14ac:dyDescent="0.25">
      <c r="A41" s="751"/>
      <c r="B41" s="442"/>
      <c r="C41" s="2"/>
      <c r="D41" s="449"/>
      <c r="E41" s="355"/>
      <c r="F41" s="355"/>
      <c r="G41" s="355"/>
      <c r="H41" s="455"/>
      <c r="I41" s="453"/>
      <c r="J41" s="460"/>
      <c r="K41" s="490"/>
      <c r="L41" s="490"/>
      <c r="M41" s="15"/>
      <c r="N41" s="15"/>
      <c r="O41" s="363"/>
    </row>
    <row r="42" spans="1:15" ht="18" customHeight="1" x14ac:dyDescent="0.25">
      <c r="A42" s="751"/>
      <c r="B42" s="442"/>
      <c r="C42" s="2"/>
      <c r="D42" s="449"/>
      <c r="E42" s="355"/>
      <c r="F42" s="355"/>
      <c r="G42" s="461" t="s">
        <v>269</v>
      </c>
      <c r="H42" s="462" t="s">
        <v>2</v>
      </c>
      <c r="I42" s="463" t="s">
        <v>3</v>
      </c>
      <c r="J42" s="464" t="s">
        <v>4</v>
      </c>
      <c r="K42" s="465" t="s">
        <v>5</v>
      </c>
      <c r="L42" s="466" t="s">
        <v>13</v>
      </c>
      <c r="M42" s="467" t="s">
        <v>21</v>
      </c>
      <c r="N42" s="468" t="s">
        <v>15</v>
      </c>
      <c r="O42" s="469" t="s">
        <v>24</v>
      </c>
    </row>
    <row r="43" spans="1:15" ht="18" customHeight="1" x14ac:dyDescent="0.25">
      <c r="A43" s="751"/>
      <c r="B43" s="442"/>
      <c r="C43" s="2" t="s">
        <v>273</v>
      </c>
      <c r="D43" s="449"/>
      <c r="E43" s="355"/>
      <c r="F43" s="355"/>
      <c r="G43" s="355"/>
      <c r="H43" s="747" t="s">
        <v>270</v>
      </c>
      <c r="I43" s="747"/>
      <c r="J43" s="747"/>
      <c r="K43" s="747"/>
      <c r="L43" s="747"/>
      <c r="M43" s="747"/>
      <c r="N43" s="747"/>
      <c r="O43" s="748"/>
    </row>
    <row r="44" spans="1:15" ht="18" customHeight="1" x14ac:dyDescent="0.25">
      <c r="A44" s="751"/>
      <c r="B44" s="470" t="s">
        <v>61</v>
      </c>
      <c r="C44" s="471" t="s">
        <v>70</v>
      </c>
      <c r="D44" s="449"/>
      <c r="E44" s="472"/>
      <c r="F44" s="472"/>
      <c r="G44" s="472"/>
      <c r="H44" s="473">
        <v>1.67</v>
      </c>
      <c r="I44" s="473">
        <v>1.67</v>
      </c>
      <c r="J44" s="473">
        <v>1.67</v>
      </c>
      <c r="K44" s="473">
        <v>1.67</v>
      </c>
      <c r="L44" s="473">
        <v>1.67</v>
      </c>
      <c r="M44" s="473">
        <v>1.67</v>
      </c>
      <c r="N44" s="473">
        <v>1.67</v>
      </c>
      <c r="O44" s="474">
        <v>1.67</v>
      </c>
    </row>
    <row r="45" spans="1:15" ht="18" customHeight="1" x14ac:dyDescent="0.25">
      <c r="A45" s="751"/>
      <c r="B45" s="470" t="s">
        <v>61</v>
      </c>
      <c r="C45" s="471" t="s">
        <v>71</v>
      </c>
      <c r="D45" s="449"/>
      <c r="E45" s="472"/>
      <c r="F45" s="472"/>
      <c r="G45" s="472"/>
      <c r="H45" s="473">
        <v>1.67</v>
      </c>
      <c r="I45" s="473">
        <v>1.67</v>
      </c>
      <c r="J45" s="473">
        <v>1.67</v>
      </c>
      <c r="K45" s="473">
        <v>1.67</v>
      </c>
      <c r="L45" s="473">
        <v>1.67</v>
      </c>
      <c r="M45" s="473">
        <v>1.67</v>
      </c>
      <c r="N45" s="473">
        <v>1.67</v>
      </c>
      <c r="O45" s="474">
        <v>1.67</v>
      </c>
    </row>
    <row r="46" spans="1:15" ht="18" customHeight="1" x14ac:dyDescent="0.25">
      <c r="A46" s="751"/>
      <c r="B46" s="470" t="s">
        <v>61</v>
      </c>
      <c r="C46" s="471" t="s">
        <v>72</v>
      </c>
      <c r="D46" s="449"/>
      <c r="E46" s="472"/>
      <c r="F46" s="472"/>
      <c r="G46" s="472"/>
      <c r="H46" s="473">
        <v>1.67</v>
      </c>
      <c r="I46" s="473">
        <v>1.67</v>
      </c>
      <c r="J46" s="473">
        <v>1.67</v>
      </c>
      <c r="K46" s="473">
        <v>1.67</v>
      </c>
      <c r="L46" s="473">
        <v>1.67</v>
      </c>
      <c r="M46" s="473">
        <v>1.67</v>
      </c>
      <c r="N46" s="473">
        <v>1.67</v>
      </c>
      <c r="O46" s="474">
        <v>1.67</v>
      </c>
    </row>
    <row r="47" spans="1:15" ht="18" customHeight="1" x14ac:dyDescent="0.25">
      <c r="A47" s="751"/>
      <c r="B47" s="470" t="s">
        <v>61</v>
      </c>
      <c r="C47" s="471" t="s">
        <v>73</v>
      </c>
      <c r="D47" s="449"/>
      <c r="E47" s="472"/>
      <c r="F47" s="472"/>
      <c r="G47" s="472"/>
      <c r="H47" s="473">
        <v>1.67</v>
      </c>
      <c r="I47" s="473">
        <v>1.67</v>
      </c>
      <c r="J47" s="473">
        <v>1.67</v>
      </c>
      <c r="K47" s="473">
        <v>1.67</v>
      </c>
      <c r="L47" s="473">
        <v>1.67</v>
      </c>
      <c r="M47" s="473">
        <v>1.67</v>
      </c>
      <c r="N47" s="473">
        <v>1.67</v>
      </c>
      <c r="O47" s="474">
        <v>1.67</v>
      </c>
    </row>
    <row r="48" spans="1:15" ht="18" customHeight="1" x14ac:dyDescent="0.25">
      <c r="A48" s="751"/>
      <c r="B48" s="470" t="s">
        <v>61</v>
      </c>
      <c r="C48" s="471" t="s">
        <v>74</v>
      </c>
      <c r="D48" s="449"/>
      <c r="E48" s="472"/>
      <c r="F48" s="472"/>
      <c r="G48" s="472"/>
      <c r="H48" s="473">
        <v>1.67</v>
      </c>
      <c r="I48" s="473">
        <v>1.67</v>
      </c>
      <c r="J48" s="473">
        <v>1.67</v>
      </c>
      <c r="K48" s="473">
        <v>1.67</v>
      </c>
      <c r="L48" s="473">
        <v>1.67</v>
      </c>
      <c r="M48" s="473">
        <v>1.67</v>
      </c>
      <c r="N48" s="473">
        <v>1.67</v>
      </c>
      <c r="O48" s="474">
        <v>1.67</v>
      </c>
    </row>
    <row r="49" spans="1:15" ht="18" customHeight="1" x14ac:dyDescent="0.25">
      <c r="A49" s="751"/>
      <c r="B49" s="470" t="s">
        <v>61</v>
      </c>
      <c r="C49" s="471" t="s">
        <v>84</v>
      </c>
      <c r="D49" s="449"/>
      <c r="E49" s="472"/>
      <c r="F49" s="472"/>
      <c r="G49" s="472"/>
      <c r="H49" s="473">
        <v>1.67</v>
      </c>
      <c r="I49" s="473">
        <v>1.67</v>
      </c>
      <c r="J49" s="473">
        <v>1.67</v>
      </c>
      <c r="K49" s="473">
        <v>1.67</v>
      </c>
      <c r="L49" s="473">
        <v>1.67</v>
      </c>
      <c r="M49" s="473">
        <v>1.67</v>
      </c>
      <c r="N49" s="473">
        <v>1.67</v>
      </c>
      <c r="O49" s="474">
        <v>1.67</v>
      </c>
    </row>
    <row r="50" spans="1:15" ht="18" customHeight="1" x14ac:dyDescent="0.25">
      <c r="A50" s="751"/>
      <c r="B50" s="470" t="s">
        <v>61</v>
      </c>
      <c r="C50" s="471"/>
      <c r="D50" s="449"/>
      <c r="E50" s="472"/>
      <c r="F50" s="472"/>
      <c r="G50" s="472"/>
      <c r="H50" s="473"/>
      <c r="I50" s="473"/>
      <c r="J50" s="473"/>
      <c r="K50" s="473"/>
      <c r="L50" s="473"/>
      <c r="M50" s="473"/>
      <c r="N50" s="473"/>
      <c r="O50" s="474"/>
    </row>
    <row r="51" spans="1:15" ht="18" customHeight="1" x14ac:dyDescent="0.25">
      <c r="A51" s="751"/>
      <c r="B51" s="470" t="s">
        <v>61</v>
      </c>
      <c r="C51" s="471"/>
      <c r="D51" s="449"/>
      <c r="E51" s="472"/>
      <c r="F51" s="472"/>
      <c r="G51" s="472"/>
      <c r="H51" s="473"/>
      <c r="I51" s="473"/>
      <c r="J51" s="473"/>
      <c r="K51" s="473"/>
      <c r="L51" s="473"/>
      <c r="M51" s="473"/>
      <c r="N51" s="473"/>
      <c r="O51" s="474"/>
    </row>
    <row r="52" spans="1:15" ht="18" customHeight="1" x14ac:dyDescent="0.25">
      <c r="A52" s="751"/>
      <c r="B52" s="442"/>
      <c r="C52" s="449"/>
      <c r="D52" s="449"/>
      <c r="E52" s="472"/>
      <c r="F52" s="472"/>
      <c r="G52" s="476" t="s">
        <v>274</v>
      </c>
      <c r="H52" s="478">
        <f>COUNTIF(H44:H51,0)</f>
        <v>0</v>
      </c>
      <c r="I52" s="478">
        <f t="shared" ref="I52:O52" si="2">COUNTIF(I44:I51,0)</f>
        <v>0</v>
      </c>
      <c r="J52" s="478">
        <f t="shared" si="2"/>
        <v>0</v>
      </c>
      <c r="K52" s="478">
        <f t="shared" si="2"/>
        <v>0</v>
      </c>
      <c r="L52" s="478">
        <f t="shared" si="2"/>
        <v>0</v>
      </c>
      <c r="M52" s="478">
        <f t="shared" si="2"/>
        <v>0</v>
      </c>
      <c r="N52" s="478">
        <f t="shared" si="2"/>
        <v>0</v>
      </c>
      <c r="O52" s="479">
        <f t="shared" si="2"/>
        <v>0</v>
      </c>
    </row>
    <row r="53" spans="1:15" ht="18" customHeight="1" x14ac:dyDescent="0.25">
      <c r="A53" s="751"/>
      <c r="B53" s="442"/>
      <c r="C53" s="471"/>
      <c r="D53" s="449"/>
      <c r="E53" s="472"/>
      <c r="F53" s="472"/>
      <c r="G53" s="472"/>
      <c r="H53" s="472"/>
      <c r="I53" s="472"/>
      <c r="J53" s="472"/>
      <c r="K53" s="472"/>
      <c r="L53" s="472"/>
      <c r="M53" s="472"/>
      <c r="N53" s="472"/>
      <c r="O53" s="480"/>
    </row>
    <row r="54" spans="1:15" ht="18" customHeight="1" thickBot="1" x14ac:dyDescent="0.3">
      <c r="A54" s="751"/>
      <c r="B54" s="442"/>
      <c r="C54" s="449"/>
      <c r="D54" s="449"/>
      <c r="E54" s="355"/>
      <c r="F54" s="355"/>
      <c r="G54" s="481" t="s">
        <v>272</v>
      </c>
      <c r="H54" s="482">
        <f>FLOOR(SUM(H44:H51),1)</f>
        <v>10</v>
      </c>
      <c r="I54" s="482">
        <f t="shared" ref="I54:O54" si="3">FLOOR(SUM(I44:I51),1)</f>
        <v>10</v>
      </c>
      <c r="J54" s="482">
        <f t="shared" si="3"/>
        <v>10</v>
      </c>
      <c r="K54" s="482">
        <f t="shared" si="3"/>
        <v>10</v>
      </c>
      <c r="L54" s="482">
        <f t="shared" si="3"/>
        <v>10</v>
      </c>
      <c r="M54" s="482">
        <f t="shared" si="3"/>
        <v>10</v>
      </c>
      <c r="N54" s="482">
        <f t="shared" si="3"/>
        <v>10</v>
      </c>
      <c r="O54" s="483">
        <f t="shared" si="3"/>
        <v>10</v>
      </c>
    </row>
    <row r="55" spans="1:15" ht="18" customHeight="1" x14ac:dyDescent="0.25">
      <c r="A55" s="751"/>
      <c r="B55" s="470" t="s">
        <v>61</v>
      </c>
      <c r="C55" s="484" t="s">
        <v>97</v>
      </c>
      <c r="D55" s="449"/>
      <c r="E55" s="355"/>
      <c r="F55" s="355"/>
      <c r="G55" s="481" t="s">
        <v>267</v>
      </c>
      <c r="H55" s="749">
        <f>H35</f>
        <v>10</v>
      </c>
      <c r="I55" s="749"/>
      <c r="J55" s="749"/>
      <c r="K55" s="749"/>
      <c r="L55" s="749"/>
      <c r="M55" s="749"/>
      <c r="N55" s="749"/>
      <c r="O55" s="750"/>
    </row>
    <row r="56" spans="1:15" ht="18" customHeight="1" thickBot="1" x14ac:dyDescent="0.3">
      <c r="A56" s="751"/>
      <c r="B56" s="491"/>
      <c r="C56" s="487"/>
      <c r="D56" s="487"/>
      <c r="E56" s="487"/>
      <c r="F56" s="413"/>
      <c r="G56" s="413"/>
      <c r="H56" s="492" t="s">
        <v>275</v>
      </c>
      <c r="I56" s="413"/>
      <c r="J56" s="413"/>
      <c r="K56" s="413"/>
      <c r="L56" s="413"/>
      <c r="M56" s="413"/>
      <c r="N56" s="413"/>
      <c r="O56" s="488"/>
    </row>
    <row r="57" spans="1:15" ht="18" customHeight="1" x14ac:dyDescent="0.35">
      <c r="A57" s="751"/>
      <c r="B57" s="433"/>
      <c r="C57" s="72"/>
      <c r="D57" s="50"/>
      <c r="E57" s="50"/>
      <c r="F57" s="73"/>
      <c r="G57" s="50"/>
      <c r="H57" s="71"/>
      <c r="I57" s="50"/>
      <c r="J57" s="493"/>
      <c r="K57" s="493"/>
      <c r="L57" s="493"/>
      <c r="M57" s="493"/>
      <c r="N57" s="493"/>
      <c r="O57" s="494"/>
    </row>
    <row r="58" spans="1:15" ht="18" customHeight="1" x14ac:dyDescent="0.35">
      <c r="A58" s="751"/>
      <c r="B58" s="444" t="s">
        <v>90</v>
      </c>
      <c r="C58" s="445"/>
      <c r="D58" s="445"/>
      <c r="E58" s="446"/>
      <c r="F58" s="73"/>
      <c r="G58" s="50"/>
      <c r="H58" s="71"/>
      <c r="I58" s="50"/>
      <c r="J58" s="434"/>
      <c r="K58" s="734" t="s">
        <v>276</v>
      </c>
      <c r="L58" s="735"/>
      <c r="M58" s="735"/>
      <c r="N58" s="736"/>
      <c r="O58" s="363"/>
    </row>
    <row r="59" spans="1:15" ht="18" customHeight="1" x14ac:dyDescent="0.25">
      <c r="A59" s="751"/>
      <c r="B59" s="495"/>
      <c r="C59" s="449"/>
      <c r="D59" s="449"/>
      <c r="E59" s="355"/>
      <c r="F59" s="355"/>
      <c r="G59" s="447" t="s">
        <v>265</v>
      </c>
      <c r="H59" s="332">
        <v>10</v>
      </c>
      <c r="I59" s="448"/>
      <c r="J59" s="355"/>
      <c r="K59" s="737" t="s">
        <v>277</v>
      </c>
      <c r="L59" s="738"/>
      <c r="M59" s="738"/>
      <c r="N59" s="739"/>
      <c r="O59" s="363"/>
    </row>
    <row r="60" spans="1:15" ht="18" customHeight="1" x14ac:dyDescent="0.25">
      <c r="A60" s="751"/>
      <c r="B60" s="442"/>
      <c r="C60" s="2"/>
      <c r="D60" s="449"/>
      <c r="E60" s="355"/>
      <c r="F60" s="355"/>
      <c r="G60" s="450" t="s">
        <v>267</v>
      </c>
      <c r="H60" s="451">
        <f>H185</f>
        <v>60</v>
      </c>
      <c r="I60" s="448"/>
      <c r="J60" s="355"/>
      <c r="K60" s="15"/>
      <c r="L60" s="15"/>
      <c r="M60" s="15"/>
      <c r="N60" s="15"/>
      <c r="O60" s="363"/>
    </row>
    <row r="61" spans="1:15" ht="18" customHeight="1" x14ac:dyDescent="0.25">
      <c r="A61" s="751"/>
      <c r="B61" s="442"/>
      <c r="C61" s="355"/>
      <c r="D61" s="449"/>
      <c r="E61" s="355"/>
      <c r="F61" s="355"/>
      <c r="G61" s="633" t="s">
        <v>278</v>
      </c>
      <c r="H61" s="634">
        <f>COUNTA(C68:C72)</f>
        <v>2</v>
      </c>
      <c r="I61" s="484"/>
      <c r="J61" s="635"/>
      <c r="K61" s="15"/>
      <c r="L61" s="15"/>
      <c r="M61" s="15"/>
      <c r="N61" s="15"/>
      <c r="O61" s="363"/>
    </row>
    <row r="62" spans="1:15" ht="18" customHeight="1" x14ac:dyDescent="0.25">
      <c r="A62" s="751"/>
      <c r="B62" s="442"/>
      <c r="C62" s="355"/>
      <c r="D62" s="449"/>
      <c r="E62" s="452"/>
      <c r="F62" s="355"/>
      <c r="G62" s="636" t="s">
        <v>268</v>
      </c>
      <c r="H62" s="637" t="str">
        <f>ADDRESS(ROW(C68),COLUMN(C68),4)</f>
        <v>C68</v>
      </c>
      <c r="I62" s="637" t="str">
        <f>ADDRESS(ROW(C72),COLUMN(C72),4)</f>
        <v>C72</v>
      </c>
      <c r="K62" s="15"/>
      <c r="L62" s="15"/>
      <c r="M62" s="15"/>
      <c r="N62" s="15"/>
      <c r="O62" s="363"/>
    </row>
    <row r="63" spans="1:15" ht="18" customHeight="1" x14ac:dyDescent="0.25">
      <c r="A63" s="751"/>
      <c r="B63" s="442"/>
      <c r="C63" s="454" t="s">
        <v>64</v>
      </c>
      <c r="D63" s="449"/>
      <c r="E63" s="454" t="s">
        <v>7</v>
      </c>
      <c r="F63" s="355"/>
      <c r="G63" s="454" t="s">
        <v>8</v>
      </c>
      <c r="H63" s="455"/>
      <c r="I63" s="454" t="s">
        <v>9</v>
      </c>
      <c r="J63" s="355"/>
      <c r="K63" s="15"/>
      <c r="L63" s="15"/>
      <c r="M63" s="15"/>
      <c r="N63" s="15"/>
      <c r="O63" s="363"/>
    </row>
    <row r="64" spans="1:15" ht="18" customHeight="1" x14ac:dyDescent="0.25">
      <c r="A64" s="751"/>
      <c r="B64" s="456" t="s">
        <v>67</v>
      </c>
      <c r="C64" s="408">
        <f>H59/H61</f>
        <v>5</v>
      </c>
      <c r="D64" s="407"/>
      <c r="E64" s="408">
        <f>G64*2</f>
        <v>3.3333333333333335</v>
      </c>
      <c r="F64" s="355"/>
      <c r="G64" s="408">
        <f>C64/3</f>
        <v>1.6666666666666667</v>
      </c>
      <c r="H64" s="455"/>
      <c r="I64" s="457">
        <v>0</v>
      </c>
      <c r="J64" s="489" t="s">
        <v>87</v>
      </c>
      <c r="K64" s="15"/>
      <c r="L64" s="15"/>
      <c r="M64" s="15"/>
      <c r="N64" s="15"/>
      <c r="O64" s="363"/>
    </row>
    <row r="65" spans="1:15" ht="18" customHeight="1" x14ac:dyDescent="0.25">
      <c r="A65" s="751"/>
      <c r="B65" s="442"/>
      <c r="C65" s="355"/>
      <c r="D65" s="449"/>
      <c r="E65" s="355"/>
      <c r="F65" s="355"/>
      <c r="G65" s="355"/>
      <c r="H65" s="455"/>
      <c r="I65" s="453"/>
      <c r="J65" s="460"/>
      <c r="K65" s="490"/>
      <c r="L65" s="490"/>
      <c r="M65" s="490"/>
      <c r="N65" s="490"/>
      <c r="O65" s="496"/>
    </row>
    <row r="66" spans="1:15" ht="18" customHeight="1" x14ac:dyDescent="0.25">
      <c r="A66" s="751"/>
      <c r="B66" s="442"/>
      <c r="C66" s="449"/>
      <c r="D66" s="449"/>
      <c r="E66" s="355"/>
      <c r="F66" s="355"/>
      <c r="G66" s="461" t="s">
        <v>269</v>
      </c>
      <c r="H66" s="462" t="s">
        <v>2</v>
      </c>
      <c r="I66" s="463" t="s">
        <v>3</v>
      </c>
      <c r="J66" s="464" t="s">
        <v>4</v>
      </c>
      <c r="K66" s="465" t="s">
        <v>5</v>
      </c>
      <c r="L66" s="466" t="s">
        <v>13</v>
      </c>
      <c r="M66" s="467" t="s">
        <v>21</v>
      </c>
      <c r="N66" s="468" t="s">
        <v>15</v>
      </c>
      <c r="O66" s="469" t="s">
        <v>24</v>
      </c>
    </row>
    <row r="67" spans="1:15" ht="18" customHeight="1" x14ac:dyDescent="0.25">
      <c r="A67" s="751"/>
      <c r="B67" s="442"/>
      <c r="C67" s="449"/>
      <c r="D67" s="449"/>
      <c r="E67" s="355"/>
      <c r="F67" s="355"/>
      <c r="G67" s="355"/>
      <c r="H67" s="747" t="s">
        <v>270</v>
      </c>
      <c r="I67" s="747"/>
      <c r="J67" s="747"/>
      <c r="K67" s="747"/>
      <c r="L67" s="747"/>
      <c r="M67" s="747"/>
      <c r="N67" s="747"/>
      <c r="O67" s="748"/>
    </row>
    <row r="68" spans="1:15" ht="18" customHeight="1" x14ac:dyDescent="0.25">
      <c r="A68" s="751"/>
      <c r="B68" s="470" t="s">
        <v>61</v>
      </c>
      <c r="C68" s="471" t="s">
        <v>75</v>
      </c>
      <c r="D68" s="449"/>
      <c r="E68" s="472"/>
      <c r="F68" s="472"/>
      <c r="G68" s="472"/>
      <c r="H68" s="473">
        <v>3.33</v>
      </c>
      <c r="I68" s="473">
        <v>5</v>
      </c>
      <c r="J68" s="473">
        <v>3.33</v>
      </c>
      <c r="K68" s="473">
        <v>0</v>
      </c>
      <c r="L68" s="473">
        <v>3.33</v>
      </c>
      <c r="M68" s="473">
        <v>1.6666666666666667</v>
      </c>
      <c r="N68" s="473">
        <v>3.33</v>
      </c>
      <c r="O68" s="474">
        <v>3.33</v>
      </c>
    </row>
    <row r="69" spans="1:15" ht="18" customHeight="1" x14ac:dyDescent="0.25">
      <c r="A69" s="751"/>
      <c r="B69" s="470" t="s">
        <v>61</v>
      </c>
      <c r="C69" s="497" t="s">
        <v>76</v>
      </c>
      <c r="D69" s="497"/>
      <c r="E69" s="472"/>
      <c r="F69" s="472"/>
      <c r="G69" s="472"/>
      <c r="H69" s="473">
        <v>0</v>
      </c>
      <c r="I69" s="473">
        <v>3.33</v>
      </c>
      <c r="J69" s="473">
        <v>3.33</v>
      </c>
      <c r="K69" s="473">
        <v>5</v>
      </c>
      <c r="L69" s="473">
        <v>3.33</v>
      </c>
      <c r="M69" s="473">
        <v>3.33</v>
      </c>
      <c r="N69" s="473">
        <v>3.33</v>
      </c>
      <c r="O69" s="474">
        <v>1.6666666666666667</v>
      </c>
    </row>
    <row r="70" spans="1:15" ht="18" customHeight="1" x14ac:dyDescent="0.25">
      <c r="A70" s="751"/>
      <c r="B70" s="470" t="s">
        <v>61</v>
      </c>
      <c r="C70" s="471"/>
      <c r="D70" s="471" t="s">
        <v>279</v>
      </c>
      <c r="E70" s="472"/>
      <c r="F70" s="472"/>
      <c r="G70" s="472"/>
      <c r="H70" s="473"/>
      <c r="I70" s="473"/>
      <c r="J70" s="473"/>
      <c r="K70" s="473"/>
      <c r="L70" s="473"/>
      <c r="M70" s="473"/>
      <c r="N70" s="473"/>
      <c r="O70" s="474"/>
    </row>
    <row r="71" spans="1:15" ht="18" customHeight="1" x14ac:dyDescent="0.25">
      <c r="A71" s="751"/>
      <c r="B71" s="470" t="s">
        <v>61</v>
      </c>
      <c r="C71" s="471"/>
      <c r="D71" s="497" t="s">
        <v>280</v>
      </c>
      <c r="E71" s="472"/>
      <c r="F71" s="472"/>
      <c r="G71" s="472"/>
      <c r="H71" s="473"/>
      <c r="I71" s="473"/>
      <c r="J71" s="473"/>
      <c r="K71" s="473"/>
      <c r="L71" s="473"/>
      <c r="M71" s="473"/>
      <c r="N71" s="473"/>
      <c r="O71" s="474"/>
    </row>
    <row r="72" spans="1:15" ht="18" customHeight="1" x14ac:dyDescent="0.25">
      <c r="A72" s="751"/>
      <c r="B72" s="470" t="s">
        <v>61</v>
      </c>
      <c r="C72" s="471"/>
      <c r="D72" s="449"/>
      <c r="E72" s="472"/>
      <c r="F72" s="472"/>
      <c r="G72" s="472"/>
      <c r="H72" s="473"/>
      <c r="I72" s="473"/>
      <c r="J72" s="473"/>
      <c r="K72" s="473"/>
      <c r="L72" s="473"/>
      <c r="M72" s="473"/>
      <c r="N72" s="473"/>
      <c r="O72" s="474"/>
    </row>
    <row r="73" spans="1:15" ht="18" customHeight="1" x14ac:dyDescent="0.25">
      <c r="A73" s="751"/>
      <c r="B73" s="442"/>
      <c r="C73" s="471"/>
      <c r="D73" s="449"/>
      <c r="E73" s="472"/>
      <c r="F73" s="472"/>
      <c r="G73" s="476" t="s">
        <v>274</v>
      </c>
      <c r="H73" s="478">
        <f>COUNTIF(H68:H72,0)</f>
        <v>1</v>
      </c>
      <c r="I73" s="478">
        <f t="shared" ref="I73:O73" si="4">COUNTIF(I68:I72,0)</f>
        <v>0</v>
      </c>
      <c r="J73" s="478">
        <f t="shared" si="4"/>
        <v>0</v>
      </c>
      <c r="K73" s="478">
        <f t="shared" si="4"/>
        <v>1</v>
      </c>
      <c r="L73" s="478">
        <f t="shared" si="4"/>
        <v>0</v>
      </c>
      <c r="M73" s="478">
        <f t="shared" si="4"/>
        <v>0</v>
      </c>
      <c r="N73" s="478">
        <f t="shared" si="4"/>
        <v>0</v>
      </c>
      <c r="O73" s="479">
        <f t="shared" si="4"/>
        <v>0</v>
      </c>
    </row>
    <row r="74" spans="1:15" ht="18" customHeight="1" x14ac:dyDescent="0.25">
      <c r="A74" s="751"/>
      <c r="B74" s="442"/>
      <c r="C74" s="471"/>
      <c r="D74" s="449"/>
      <c r="E74" s="472"/>
      <c r="F74" s="472"/>
      <c r="G74" s="472"/>
      <c r="H74" s="472"/>
      <c r="I74" s="472"/>
      <c r="J74" s="472"/>
      <c r="K74" s="472"/>
      <c r="L74" s="472"/>
      <c r="M74" s="472"/>
      <c r="N74" s="472"/>
      <c r="O74" s="480"/>
    </row>
    <row r="75" spans="1:15" ht="18" customHeight="1" thickBot="1" x14ac:dyDescent="0.3">
      <c r="A75" s="751"/>
      <c r="B75" s="442"/>
      <c r="C75" s="449"/>
      <c r="D75" s="449"/>
      <c r="E75" s="355"/>
      <c r="F75" s="355"/>
      <c r="G75" s="481" t="s">
        <v>272</v>
      </c>
      <c r="H75" s="482">
        <f>SUM(H68:H72)</f>
        <v>3.33</v>
      </c>
      <c r="I75" s="482">
        <f t="shared" ref="I75:O75" si="5">SUM(I68:I72)</f>
        <v>8.33</v>
      </c>
      <c r="J75" s="482">
        <f t="shared" si="5"/>
        <v>6.66</v>
      </c>
      <c r="K75" s="482">
        <f t="shared" si="5"/>
        <v>5</v>
      </c>
      <c r="L75" s="482">
        <f t="shared" si="5"/>
        <v>6.66</v>
      </c>
      <c r="M75" s="482">
        <f t="shared" si="5"/>
        <v>4.996666666666667</v>
      </c>
      <c r="N75" s="482">
        <f t="shared" si="5"/>
        <v>6.66</v>
      </c>
      <c r="O75" s="483">
        <f t="shared" si="5"/>
        <v>4.996666666666667</v>
      </c>
    </row>
    <row r="76" spans="1:15" ht="18" customHeight="1" x14ac:dyDescent="0.25">
      <c r="A76" s="751"/>
      <c r="B76" s="470" t="s">
        <v>61</v>
      </c>
      <c r="C76" s="484" t="s">
        <v>97</v>
      </c>
      <c r="D76" s="449"/>
      <c r="E76" s="355"/>
      <c r="F76" s="355"/>
      <c r="G76" s="481" t="s">
        <v>267</v>
      </c>
      <c r="H76" s="749">
        <f>H59</f>
        <v>10</v>
      </c>
      <c r="I76" s="749"/>
      <c r="J76" s="749"/>
      <c r="K76" s="749"/>
      <c r="L76" s="749"/>
      <c r="M76" s="749"/>
      <c r="N76" s="749"/>
      <c r="O76" s="750"/>
    </row>
    <row r="77" spans="1:15" ht="18" customHeight="1" thickBot="1" x14ac:dyDescent="0.3">
      <c r="A77" s="751"/>
      <c r="B77" s="485"/>
      <c r="C77" s="486"/>
      <c r="D77" s="487"/>
      <c r="E77" s="413"/>
      <c r="F77" s="413"/>
      <c r="G77" s="413"/>
      <c r="H77" s="413"/>
      <c r="I77" s="498"/>
      <c r="J77" s="498"/>
      <c r="K77" s="498"/>
      <c r="L77" s="498"/>
      <c r="M77" s="498"/>
      <c r="N77" s="498"/>
      <c r="O77" s="499"/>
    </row>
    <row r="78" spans="1:15" ht="18" customHeight="1" x14ac:dyDescent="0.25">
      <c r="A78" s="751"/>
      <c r="B78" s="373"/>
      <c r="C78" s="449"/>
      <c r="D78" s="449"/>
      <c r="E78" s="449"/>
      <c r="F78" s="355"/>
      <c r="G78" s="355"/>
      <c r="H78" s="355"/>
      <c r="I78" s="471"/>
      <c r="J78" s="500"/>
      <c r="K78" s="500"/>
      <c r="L78" s="500"/>
      <c r="M78" s="471"/>
      <c r="N78" s="471"/>
      <c r="O78" s="501"/>
    </row>
    <row r="79" spans="1:15" ht="18" customHeight="1" x14ac:dyDescent="0.25">
      <c r="A79" s="751"/>
      <c r="B79" s="444" t="s">
        <v>92</v>
      </c>
      <c r="C79" s="445"/>
      <c r="D79" s="445"/>
      <c r="E79" s="446"/>
      <c r="F79" s="355"/>
      <c r="G79" s="355"/>
      <c r="H79" s="355"/>
      <c r="I79" s="355"/>
      <c r="J79" s="355"/>
      <c r="K79" s="734" t="s">
        <v>91</v>
      </c>
      <c r="L79" s="735"/>
      <c r="M79" s="735"/>
      <c r="N79" s="736"/>
      <c r="O79" s="363"/>
    </row>
    <row r="80" spans="1:15" ht="18" customHeight="1" x14ac:dyDescent="0.25">
      <c r="A80" s="751"/>
      <c r="B80" s="442"/>
      <c r="C80" s="449"/>
      <c r="D80" s="449"/>
      <c r="E80" s="355"/>
      <c r="F80" s="355"/>
      <c r="G80" s="447" t="s">
        <v>265</v>
      </c>
      <c r="H80" s="332">
        <v>10</v>
      </c>
      <c r="I80" s="448"/>
      <c r="J80" s="355"/>
      <c r="K80" s="737"/>
      <c r="L80" s="738"/>
      <c r="M80" s="738"/>
      <c r="N80" s="739"/>
      <c r="O80" s="363"/>
    </row>
    <row r="81" spans="1:15" ht="18" customHeight="1" x14ac:dyDescent="0.25">
      <c r="A81" s="751"/>
      <c r="B81" s="442"/>
      <c r="C81" s="449"/>
      <c r="D81" s="449"/>
      <c r="E81" s="355"/>
      <c r="F81" s="355"/>
      <c r="G81" s="450" t="s">
        <v>267</v>
      </c>
      <c r="H81" s="451">
        <f>H185</f>
        <v>60</v>
      </c>
      <c r="I81" s="448"/>
      <c r="J81" s="355"/>
      <c r="K81" s="15"/>
      <c r="L81" s="15"/>
      <c r="M81" s="15"/>
      <c r="N81" s="15"/>
      <c r="O81" s="363"/>
    </row>
    <row r="82" spans="1:15" ht="18" customHeight="1" x14ac:dyDescent="0.25">
      <c r="A82" s="751"/>
      <c r="B82" s="442"/>
      <c r="C82" s="2"/>
      <c r="D82" s="449"/>
      <c r="E82" s="355"/>
      <c r="F82" s="355"/>
      <c r="G82" s="633" t="s">
        <v>85</v>
      </c>
      <c r="H82" s="634">
        <f>COUNTA(C89:C94)</f>
        <v>4</v>
      </c>
      <c r="I82" s="484"/>
      <c r="J82" s="635"/>
      <c r="K82" s="15"/>
      <c r="L82" s="15"/>
      <c r="M82" s="15"/>
      <c r="N82" s="15"/>
      <c r="O82" s="363"/>
    </row>
    <row r="83" spans="1:15" ht="18" customHeight="1" x14ac:dyDescent="0.25">
      <c r="A83" s="751"/>
      <c r="B83" s="442"/>
      <c r="C83" s="2"/>
      <c r="D83" s="449"/>
      <c r="E83" s="355"/>
      <c r="F83" s="355"/>
      <c r="G83" s="636" t="s">
        <v>268</v>
      </c>
      <c r="H83" s="637" t="str">
        <f>ADDRESS(ROW(C89),COLUMN(C89),4)</f>
        <v>C89</v>
      </c>
      <c r="I83" s="637" t="str">
        <f>ADDRESS(ROW(C94),COLUMN(C94),4)</f>
        <v>C94</v>
      </c>
      <c r="K83" s="15"/>
      <c r="L83" s="15"/>
      <c r="M83" s="15"/>
      <c r="N83" s="15"/>
      <c r="O83" s="363"/>
    </row>
    <row r="84" spans="1:15" ht="18" customHeight="1" x14ac:dyDescent="0.25">
      <c r="A84" s="751"/>
      <c r="B84" s="442"/>
      <c r="C84" s="454" t="s">
        <v>64</v>
      </c>
      <c r="D84" s="449"/>
      <c r="E84" s="454" t="s">
        <v>7</v>
      </c>
      <c r="F84" s="355"/>
      <c r="G84" s="454" t="s">
        <v>8</v>
      </c>
      <c r="H84" s="455"/>
      <c r="I84" s="454" t="s">
        <v>9</v>
      </c>
      <c r="J84" s="355"/>
      <c r="K84" s="15"/>
      <c r="L84" s="15"/>
      <c r="M84" s="15"/>
      <c r="N84" s="15"/>
      <c r="O84" s="363"/>
    </row>
    <row r="85" spans="1:15" ht="18" customHeight="1" x14ac:dyDescent="0.25">
      <c r="A85" s="751"/>
      <c r="B85" s="456" t="s">
        <v>67</v>
      </c>
      <c r="C85" s="408">
        <f>H80/H82</f>
        <v>2.5</v>
      </c>
      <c r="D85" s="407"/>
      <c r="E85" s="408">
        <f>G85*2</f>
        <v>1.6666666666666667</v>
      </c>
      <c r="F85" s="355"/>
      <c r="G85" s="408">
        <f>C85/3</f>
        <v>0.83333333333333337</v>
      </c>
      <c r="H85" s="455"/>
      <c r="I85" s="457">
        <v>0</v>
      </c>
      <c r="J85" s="489" t="s">
        <v>87</v>
      </c>
      <c r="K85" s="15"/>
      <c r="L85" s="15"/>
      <c r="M85" s="15"/>
      <c r="N85" s="15"/>
      <c r="O85" s="363"/>
    </row>
    <row r="86" spans="1:15" ht="18" customHeight="1" x14ac:dyDescent="0.25">
      <c r="A86" s="751"/>
      <c r="B86" s="442"/>
      <c r="C86" s="2"/>
      <c r="D86" s="449"/>
      <c r="E86" s="355"/>
      <c r="F86" s="355"/>
      <c r="G86" s="355"/>
      <c r="H86" s="455"/>
      <c r="I86" s="453"/>
      <c r="J86" s="460"/>
      <c r="K86" s="490"/>
      <c r="L86" s="490"/>
      <c r="M86" s="15"/>
      <c r="N86" s="15"/>
      <c r="O86" s="363"/>
    </row>
    <row r="87" spans="1:15" ht="18" customHeight="1" x14ac:dyDescent="0.25">
      <c r="A87" s="751"/>
      <c r="B87" s="442"/>
      <c r="C87" s="2"/>
      <c r="D87" s="449"/>
      <c r="E87" s="355"/>
      <c r="F87" s="355"/>
      <c r="G87" s="461" t="s">
        <v>269</v>
      </c>
      <c r="H87" s="462" t="s">
        <v>2</v>
      </c>
      <c r="I87" s="463" t="s">
        <v>3</v>
      </c>
      <c r="J87" s="464" t="s">
        <v>4</v>
      </c>
      <c r="K87" s="465" t="s">
        <v>5</v>
      </c>
      <c r="L87" s="466" t="s">
        <v>13</v>
      </c>
      <c r="M87" s="467" t="s">
        <v>21</v>
      </c>
      <c r="N87" s="468" t="s">
        <v>15</v>
      </c>
      <c r="O87" s="469" t="s">
        <v>24</v>
      </c>
    </row>
    <row r="88" spans="1:15" ht="18" customHeight="1" x14ac:dyDescent="0.25">
      <c r="A88" s="751"/>
      <c r="B88" s="442"/>
      <c r="C88" s="2"/>
      <c r="D88" s="449"/>
      <c r="E88" s="355"/>
      <c r="F88" s="355"/>
      <c r="G88" s="355"/>
      <c r="H88" s="747" t="s">
        <v>270</v>
      </c>
      <c r="I88" s="747"/>
      <c r="J88" s="747"/>
      <c r="K88" s="747"/>
      <c r="L88" s="747"/>
      <c r="M88" s="747"/>
      <c r="N88" s="747"/>
      <c r="O88" s="748"/>
    </row>
    <row r="89" spans="1:15" ht="18" customHeight="1" x14ac:dyDescent="0.25">
      <c r="A89" s="751"/>
      <c r="B89" s="470" t="s">
        <v>61</v>
      </c>
      <c r="C89" s="471" t="s">
        <v>68</v>
      </c>
      <c r="D89" s="449"/>
      <c r="E89" s="472"/>
      <c r="F89" s="472"/>
      <c r="G89" s="472"/>
      <c r="H89" s="473">
        <v>2.5</v>
      </c>
      <c r="I89" s="473">
        <v>2.5</v>
      </c>
      <c r="J89" s="473">
        <v>2.5</v>
      </c>
      <c r="K89" s="473">
        <v>2.5</v>
      </c>
      <c r="L89" s="473">
        <v>2.5</v>
      </c>
      <c r="M89" s="473">
        <v>2.5</v>
      </c>
      <c r="N89" s="473">
        <v>2.5</v>
      </c>
      <c r="O89" s="474">
        <v>2.5</v>
      </c>
    </row>
    <row r="90" spans="1:15" ht="18" customHeight="1" x14ac:dyDescent="0.25">
      <c r="A90" s="751"/>
      <c r="B90" s="470" t="s">
        <v>61</v>
      </c>
      <c r="C90" s="471" t="s">
        <v>69</v>
      </c>
      <c r="D90" s="449"/>
      <c r="E90" s="472"/>
      <c r="F90" s="472"/>
      <c r="G90" s="472"/>
      <c r="H90" s="473">
        <v>2.5</v>
      </c>
      <c r="I90" s="473">
        <v>2.5</v>
      </c>
      <c r="J90" s="473">
        <v>2.5</v>
      </c>
      <c r="K90" s="473">
        <v>2.5</v>
      </c>
      <c r="L90" s="473">
        <v>2.5</v>
      </c>
      <c r="M90" s="473">
        <v>2.5</v>
      </c>
      <c r="N90" s="473">
        <v>2.5</v>
      </c>
      <c r="O90" s="474">
        <v>2.5</v>
      </c>
    </row>
    <row r="91" spans="1:15" ht="18" customHeight="1" x14ac:dyDescent="0.25">
      <c r="A91" s="751"/>
      <c r="B91" s="470" t="s">
        <v>61</v>
      </c>
      <c r="C91" s="471" t="s">
        <v>77</v>
      </c>
      <c r="D91" s="449"/>
      <c r="E91" s="472"/>
      <c r="F91" s="472"/>
      <c r="G91" s="472"/>
      <c r="H91" s="473">
        <v>2.5</v>
      </c>
      <c r="I91" s="473">
        <v>2.5</v>
      </c>
      <c r="J91" s="473">
        <v>2.5</v>
      </c>
      <c r="K91" s="473">
        <v>2.5</v>
      </c>
      <c r="L91" s="473">
        <v>2.5</v>
      </c>
      <c r="M91" s="473">
        <v>2.5</v>
      </c>
      <c r="N91" s="473">
        <v>2.5</v>
      </c>
      <c r="O91" s="474">
        <v>2.5</v>
      </c>
    </row>
    <row r="92" spans="1:15" ht="18" customHeight="1" x14ac:dyDescent="0.25">
      <c r="A92" s="751"/>
      <c r="B92" s="470" t="s">
        <v>61</v>
      </c>
      <c r="C92" s="471" t="s">
        <v>78</v>
      </c>
      <c r="D92" s="449"/>
      <c r="E92" s="472"/>
      <c r="F92" s="472"/>
      <c r="G92" s="472"/>
      <c r="H92" s="473">
        <v>2.5</v>
      </c>
      <c r="I92" s="473">
        <v>2.5</v>
      </c>
      <c r="J92" s="473">
        <v>2.5</v>
      </c>
      <c r="K92" s="473">
        <v>2.5</v>
      </c>
      <c r="L92" s="473">
        <v>2.5</v>
      </c>
      <c r="M92" s="473">
        <v>2.5</v>
      </c>
      <c r="N92" s="473">
        <v>2.5</v>
      </c>
      <c r="O92" s="474">
        <v>2.5</v>
      </c>
    </row>
    <row r="93" spans="1:15" ht="18" customHeight="1" x14ac:dyDescent="0.25">
      <c r="A93" s="751"/>
      <c r="B93" s="470" t="s">
        <v>61</v>
      </c>
      <c r="C93" s="471"/>
      <c r="D93" s="449"/>
      <c r="E93" s="472"/>
      <c r="F93" s="472"/>
      <c r="G93" s="472"/>
      <c r="H93" s="473"/>
      <c r="I93" s="473"/>
      <c r="J93" s="473"/>
      <c r="K93" s="473"/>
      <c r="L93" s="473"/>
      <c r="M93" s="473"/>
      <c r="N93" s="473"/>
      <c r="O93" s="474"/>
    </row>
    <row r="94" spans="1:15" ht="18" customHeight="1" x14ac:dyDescent="0.25">
      <c r="A94" s="751"/>
      <c r="B94" s="470" t="s">
        <v>61</v>
      </c>
      <c r="C94" s="471"/>
      <c r="D94" s="449"/>
      <c r="E94" s="472"/>
      <c r="F94" s="472"/>
      <c r="G94" s="472"/>
      <c r="H94" s="473"/>
      <c r="I94" s="473"/>
      <c r="J94" s="473"/>
      <c r="K94" s="473"/>
      <c r="L94" s="473"/>
      <c r="M94" s="473"/>
      <c r="N94" s="473"/>
      <c r="O94" s="474"/>
    </row>
    <row r="95" spans="1:15" ht="18" customHeight="1" x14ac:dyDescent="0.25">
      <c r="A95" s="751"/>
      <c r="B95" s="442"/>
      <c r="C95" s="471"/>
      <c r="D95" s="449"/>
      <c r="E95" s="472"/>
      <c r="F95" s="472"/>
      <c r="G95" s="476" t="s">
        <v>274</v>
      </c>
      <c r="H95" s="478">
        <f>COUNTIF(H89:H94,0)</f>
        <v>0</v>
      </c>
      <c r="I95" s="478">
        <f t="shared" ref="I95:O95" si="6">COUNTIF(I89:I94,0)</f>
        <v>0</v>
      </c>
      <c r="J95" s="478">
        <f t="shared" si="6"/>
        <v>0</v>
      </c>
      <c r="K95" s="478">
        <f t="shared" si="6"/>
        <v>0</v>
      </c>
      <c r="L95" s="478">
        <f t="shared" si="6"/>
        <v>0</v>
      </c>
      <c r="M95" s="478">
        <f t="shared" si="6"/>
        <v>0</v>
      </c>
      <c r="N95" s="478">
        <f t="shared" si="6"/>
        <v>0</v>
      </c>
      <c r="O95" s="479">
        <f t="shared" si="6"/>
        <v>0</v>
      </c>
    </row>
    <row r="96" spans="1:15" ht="18" customHeight="1" x14ac:dyDescent="0.25">
      <c r="A96" s="751"/>
      <c r="B96" s="442"/>
      <c r="C96" s="471"/>
      <c r="D96" s="449"/>
      <c r="E96" s="472"/>
      <c r="F96" s="472"/>
      <c r="G96" s="472"/>
      <c r="H96" s="472"/>
      <c r="I96" s="472"/>
      <c r="J96" s="472"/>
      <c r="K96" s="472"/>
      <c r="L96" s="472"/>
      <c r="M96" s="472"/>
      <c r="N96" s="472"/>
      <c r="O96" s="480"/>
    </row>
    <row r="97" spans="1:15" ht="18" customHeight="1" thickBot="1" x14ac:dyDescent="0.3">
      <c r="A97" s="751"/>
      <c r="B97" s="442"/>
      <c r="C97" s="449"/>
      <c r="D97" s="449"/>
      <c r="E97" s="355"/>
      <c r="F97" s="355"/>
      <c r="G97" s="481" t="s">
        <v>272</v>
      </c>
      <c r="H97" s="482">
        <f>SUM(H89:H94)</f>
        <v>10</v>
      </c>
      <c r="I97" s="482">
        <f t="shared" ref="I97:O97" si="7">SUM(I89:I94)</f>
        <v>10</v>
      </c>
      <c r="J97" s="482">
        <f t="shared" si="7"/>
        <v>10</v>
      </c>
      <c r="K97" s="482">
        <f t="shared" si="7"/>
        <v>10</v>
      </c>
      <c r="L97" s="482">
        <f t="shared" si="7"/>
        <v>10</v>
      </c>
      <c r="M97" s="482">
        <f t="shared" si="7"/>
        <v>10</v>
      </c>
      <c r="N97" s="482">
        <f t="shared" si="7"/>
        <v>10</v>
      </c>
      <c r="O97" s="483">
        <f t="shared" si="7"/>
        <v>10</v>
      </c>
    </row>
    <row r="98" spans="1:15" ht="18" customHeight="1" x14ac:dyDescent="0.25">
      <c r="A98" s="751"/>
      <c r="B98" s="470" t="s">
        <v>61</v>
      </c>
      <c r="C98" s="484" t="s">
        <v>97</v>
      </c>
      <c r="D98" s="449"/>
      <c r="E98" s="355"/>
      <c r="F98" s="355"/>
      <c r="G98" s="481" t="s">
        <v>267</v>
      </c>
      <c r="H98" s="749">
        <f>H80</f>
        <v>10</v>
      </c>
      <c r="I98" s="749"/>
      <c r="J98" s="749"/>
      <c r="K98" s="749"/>
      <c r="L98" s="749"/>
      <c r="M98" s="749"/>
      <c r="N98" s="749"/>
      <c r="O98" s="750"/>
    </row>
    <row r="99" spans="1:15" ht="18" customHeight="1" thickBot="1" x14ac:dyDescent="0.3">
      <c r="A99" s="751"/>
      <c r="B99" s="491"/>
      <c r="C99" s="487"/>
      <c r="D99" s="487"/>
      <c r="E99" s="487"/>
      <c r="F99" s="413"/>
      <c r="G99" s="413"/>
      <c r="H99" s="413"/>
      <c r="I99" s="413"/>
      <c r="J99" s="413"/>
      <c r="K99" s="413"/>
      <c r="L99" s="413"/>
      <c r="M99" s="413"/>
      <c r="N99" s="413"/>
      <c r="O99" s="488"/>
    </row>
    <row r="100" spans="1:15" ht="18" customHeight="1" x14ac:dyDescent="0.25">
      <c r="A100" s="751"/>
      <c r="B100" s="373"/>
      <c r="C100" s="449"/>
      <c r="D100" s="449"/>
      <c r="E100" s="449"/>
      <c r="F100" s="355"/>
      <c r="G100" s="355"/>
      <c r="H100" s="355"/>
      <c r="I100" s="471"/>
      <c r="J100" s="500"/>
      <c r="K100" s="500"/>
      <c r="L100" s="500"/>
      <c r="M100" s="500"/>
      <c r="N100" s="500"/>
      <c r="O100" s="502"/>
    </row>
    <row r="101" spans="1:15" ht="18" customHeight="1" x14ac:dyDescent="0.25">
      <c r="A101" s="751"/>
      <c r="B101" s="444" t="s">
        <v>94</v>
      </c>
      <c r="C101" s="445"/>
      <c r="D101" s="445"/>
      <c r="E101" s="446"/>
      <c r="F101" s="355"/>
      <c r="G101" s="355"/>
      <c r="H101" s="355"/>
      <c r="I101" s="355"/>
      <c r="J101" s="355"/>
      <c r="K101" s="734" t="s">
        <v>172</v>
      </c>
      <c r="L101" s="735"/>
      <c r="M101" s="735"/>
      <c r="N101" s="736"/>
      <c r="O101" s="363"/>
    </row>
    <row r="102" spans="1:15" ht="18" customHeight="1" x14ac:dyDescent="0.25">
      <c r="A102" s="751"/>
      <c r="B102" s="442"/>
      <c r="C102" s="449"/>
      <c r="D102" s="449"/>
      <c r="E102" s="355"/>
      <c r="F102" s="355"/>
      <c r="G102" s="447" t="s">
        <v>265</v>
      </c>
      <c r="H102" s="332">
        <v>10</v>
      </c>
      <c r="I102" s="448"/>
      <c r="J102" s="355"/>
      <c r="K102" s="737"/>
      <c r="L102" s="738"/>
      <c r="M102" s="738"/>
      <c r="N102" s="739"/>
      <c r="O102" s="363"/>
    </row>
    <row r="103" spans="1:15" ht="18" customHeight="1" x14ac:dyDescent="0.25">
      <c r="A103" s="751"/>
      <c r="B103" s="442"/>
      <c r="C103" s="2"/>
      <c r="D103" s="449"/>
      <c r="E103" s="355"/>
      <c r="F103" s="355"/>
      <c r="G103" s="450" t="s">
        <v>267</v>
      </c>
      <c r="H103" s="451">
        <f>H185</f>
        <v>60</v>
      </c>
      <c r="I103" s="448"/>
      <c r="J103" s="355"/>
      <c r="K103" s="15"/>
      <c r="L103" s="15"/>
      <c r="M103" s="15"/>
      <c r="N103" s="15"/>
      <c r="O103" s="363"/>
    </row>
    <row r="104" spans="1:15" ht="18" customHeight="1" x14ac:dyDescent="0.25">
      <c r="A104" s="751"/>
      <c r="B104" s="442"/>
      <c r="C104" s="2"/>
      <c r="D104" s="449"/>
      <c r="E104" s="355"/>
      <c r="F104" s="355"/>
      <c r="G104" s="633" t="s">
        <v>85</v>
      </c>
      <c r="H104" s="634">
        <f>COUNTA(C111:C116)</f>
        <v>2</v>
      </c>
      <c r="I104" s="484"/>
      <c r="J104" s="635"/>
      <c r="K104" s="15"/>
      <c r="L104" s="15"/>
      <c r="M104" s="15"/>
      <c r="N104" s="15"/>
      <c r="O104" s="363"/>
    </row>
    <row r="105" spans="1:15" ht="18" customHeight="1" x14ac:dyDescent="0.25">
      <c r="A105" s="751"/>
      <c r="B105" s="442"/>
      <c r="C105" s="2"/>
      <c r="D105" s="449"/>
      <c r="E105" s="355"/>
      <c r="F105" s="355"/>
      <c r="G105" s="636" t="s">
        <v>268</v>
      </c>
      <c r="H105" s="637" t="str">
        <f>ADDRESS(ROW(C111),COLUMN(C111),4)</f>
        <v>C111</v>
      </c>
      <c r="I105" s="637" t="str">
        <f>ADDRESS(ROW(C116),COLUMN(C116),4)</f>
        <v>C116</v>
      </c>
      <c r="K105" s="15"/>
      <c r="L105" s="15"/>
      <c r="M105" s="15"/>
      <c r="N105" s="15"/>
      <c r="O105" s="363"/>
    </row>
    <row r="106" spans="1:15" ht="18" customHeight="1" x14ac:dyDescent="0.25">
      <c r="A106" s="751"/>
      <c r="B106" s="442"/>
      <c r="C106" s="454" t="s">
        <v>64</v>
      </c>
      <c r="D106" s="449"/>
      <c r="E106" s="454" t="s">
        <v>7</v>
      </c>
      <c r="F106" s="355"/>
      <c r="G106" s="454" t="s">
        <v>8</v>
      </c>
      <c r="H106" s="455"/>
      <c r="I106" s="454" t="s">
        <v>9</v>
      </c>
      <c r="J106" s="355"/>
      <c r="K106" s="15"/>
      <c r="L106" s="15"/>
      <c r="M106" s="15"/>
      <c r="N106" s="15"/>
      <c r="O106" s="363"/>
    </row>
    <row r="107" spans="1:15" ht="18" customHeight="1" x14ac:dyDescent="0.25">
      <c r="A107" s="751"/>
      <c r="B107" s="456" t="s">
        <v>67</v>
      </c>
      <c r="C107" s="408">
        <f>H102/H104</f>
        <v>5</v>
      </c>
      <c r="D107" s="407"/>
      <c r="E107" s="408">
        <f>G107*2</f>
        <v>3.3333333333333335</v>
      </c>
      <c r="F107" s="355"/>
      <c r="G107" s="408">
        <f>C107/3</f>
        <v>1.6666666666666667</v>
      </c>
      <c r="H107" s="455"/>
      <c r="I107" s="457">
        <v>0</v>
      </c>
      <c r="J107" s="489" t="s">
        <v>87</v>
      </c>
      <c r="K107" s="15"/>
      <c r="L107" s="15"/>
      <c r="M107" s="15"/>
      <c r="N107" s="15"/>
      <c r="O107" s="363"/>
    </row>
    <row r="108" spans="1:15" ht="18" customHeight="1" x14ac:dyDescent="0.25">
      <c r="A108" s="751"/>
      <c r="B108" s="442"/>
      <c r="C108" s="2"/>
      <c r="D108" s="449"/>
      <c r="E108" s="355"/>
      <c r="F108" s="355"/>
      <c r="G108" s="355"/>
      <c r="H108" s="455"/>
      <c r="I108" s="453"/>
      <c r="J108" s="460"/>
      <c r="K108" s="490"/>
      <c r="L108" s="490"/>
      <c r="M108" s="490"/>
      <c r="N108" s="490"/>
      <c r="O108" s="496"/>
    </row>
    <row r="109" spans="1:15" ht="18" customHeight="1" x14ac:dyDescent="0.25">
      <c r="A109" s="751"/>
      <c r="B109" s="442"/>
      <c r="C109" s="2"/>
      <c r="D109" s="449"/>
      <c r="E109" s="355"/>
      <c r="F109" s="355"/>
      <c r="G109" s="461" t="s">
        <v>269</v>
      </c>
      <c r="H109" s="462" t="s">
        <v>2</v>
      </c>
      <c r="I109" s="463" t="s">
        <v>3</v>
      </c>
      <c r="J109" s="464" t="s">
        <v>4</v>
      </c>
      <c r="K109" s="465" t="s">
        <v>5</v>
      </c>
      <c r="L109" s="466" t="s">
        <v>13</v>
      </c>
      <c r="M109" s="467" t="s">
        <v>21</v>
      </c>
      <c r="N109" s="468" t="s">
        <v>15</v>
      </c>
      <c r="O109" s="469" t="s">
        <v>24</v>
      </c>
    </row>
    <row r="110" spans="1:15" ht="18" customHeight="1" x14ac:dyDescent="0.25">
      <c r="A110" s="751"/>
      <c r="B110" s="442"/>
      <c r="C110" s="2"/>
      <c r="D110" s="449"/>
      <c r="E110" s="355"/>
      <c r="F110" s="355"/>
      <c r="G110" s="355"/>
      <c r="H110" s="747" t="s">
        <v>270</v>
      </c>
      <c r="I110" s="747"/>
      <c r="J110" s="747"/>
      <c r="K110" s="747"/>
      <c r="L110" s="747"/>
      <c r="M110" s="747"/>
      <c r="N110" s="747"/>
      <c r="O110" s="748"/>
    </row>
    <row r="111" spans="1:15" ht="18" customHeight="1" x14ac:dyDescent="0.25">
      <c r="A111" s="751"/>
      <c r="B111" s="470" t="s">
        <v>61</v>
      </c>
      <c r="C111" s="471" t="s">
        <v>79</v>
      </c>
      <c r="D111" s="449"/>
      <c r="E111" s="472"/>
      <c r="F111" s="472"/>
      <c r="G111" s="472"/>
      <c r="H111" s="473">
        <v>3.33</v>
      </c>
      <c r="I111" s="473">
        <v>3.33</v>
      </c>
      <c r="J111" s="473">
        <v>3.33</v>
      </c>
      <c r="K111" s="473">
        <v>3.33</v>
      </c>
      <c r="L111" s="473">
        <v>3.33</v>
      </c>
      <c r="M111" s="473">
        <v>3.33</v>
      </c>
      <c r="N111" s="473">
        <v>3.33</v>
      </c>
      <c r="O111" s="474">
        <v>3.33</v>
      </c>
    </row>
    <row r="112" spans="1:15" ht="18" customHeight="1" x14ac:dyDescent="0.25">
      <c r="A112" s="751"/>
      <c r="B112" s="470" t="s">
        <v>61</v>
      </c>
      <c r="C112" s="471" t="s">
        <v>80</v>
      </c>
      <c r="D112" s="449"/>
      <c r="E112" s="472"/>
      <c r="F112" s="472"/>
      <c r="G112" s="472"/>
      <c r="H112" s="473">
        <v>3.33</v>
      </c>
      <c r="I112" s="473">
        <v>3.33</v>
      </c>
      <c r="J112" s="473">
        <v>3.33</v>
      </c>
      <c r="K112" s="473">
        <v>3.33</v>
      </c>
      <c r="L112" s="473">
        <v>3.33</v>
      </c>
      <c r="M112" s="473">
        <v>3.33</v>
      </c>
      <c r="N112" s="473">
        <v>3.33</v>
      </c>
      <c r="O112" s="474">
        <v>3.33</v>
      </c>
    </row>
    <row r="113" spans="1:15" ht="18" customHeight="1" x14ac:dyDescent="0.25">
      <c r="A113" s="751"/>
      <c r="B113" s="470" t="s">
        <v>61</v>
      </c>
      <c r="C113" s="471"/>
      <c r="D113" s="449"/>
      <c r="E113" s="472"/>
      <c r="F113" s="472"/>
      <c r="G113" s="472"/>
      <c r="H113" s="473"/>
      <c r="I113" s="473"/>
      <c r="J113" s="473"/>
      <c r="K113" s="473"/>
      <c r="L113" s="473"/>
      <c r="M113" s="473"/>
      <c r="N113" s="473"/>
      <c r="O113" s="474"/>
    </row>
    <row r="114" spans="1:15" ht="18" customHeight="1" x14ac:dyDescent="0.25">
      <c r="A114" s="751"/>
      <c r="B114" s="470" t="s">
        <v>61</v>
      </c>
      <c r="C114" s="471"/>
      <c r="D114" s="449"/>
      <c r="E114" s="472"/>
      <c r="F114" s="472"/>
      <c r="G114" s="472"/>
      <c r="H114" s="473"/>
      <c r="I114" s="473"/>
      <c r="J114" s="473"/>
      <c r="K114" s="473"/>
      <c r="L114" s="473"/>
      <c r="M114" s="473"/>
      <c r="N114" s="473"/>
      <c r="O114" s="474"/>
    </row>
    <row r="115" spans="1:15" ht="18" customHeight="1" x14ac:dyDescent="0.25">
      <c r="A115" s="751"/>
      <c r="B115" s="470" t="s">
        <v>61</v>
      </c>
      <c r="C115" s="471"/>
      <c r="D115" s="449"/>
      <c r="E115" s="472"/>
      <c r="F115" s="472"/>
      <c r="G115" s="472"/>
      <c r="H115" s="473"/>
      <c r="I115" s="473"/>
      <c r="J115" s="473"/>
      <c r="K115" s="473"/>
      <c r="L115" s="473"/>
      <c r="M115" s="473"/>
      <c r="N115" s="473"/>
      <c r="O115" s="474"/>
    </row>
    <row r="116" spans="1:15" ht="18" customHeight="1" x14ac:dyDescent="0.25">
      <c r="A116" s="751"/>
      <c r="B116" s="470" t="s">
        <v>61</v>
      </c>
      <c r="C116" s="471"/>
      <c r="D116" s="449"/>
      <c r="E116" s="472"/>
      <c r="F116" s="472"/>
      <c r="G116" s="472"/>
      <c r="H116" s="473"/>
      <c r="I116" s="473"/>
      <c r="J116" s="473"/>
      <c r="K116" s="473"/>
      <c r="L116" s="473"/>
      <c r="M116" s="473"/>
      <c r="N116" s="473"/>
      <c r="O116" s="474"/>
    </row>
    <row r="117" spans="1:15" ht="18" customHeight="1" x14ac:dyDescent="0.25">
      <c r="A117" s="751"/>
      <c r="B117" s="442"/>
      <c r="C117" s="471"/>
      <c r="D117" s="449"/>
      <c r="E117" s="472"/>
      <c r="F117" s="472"/>
      <c r="G117" s="476" t="s">
        <v>274</v>
      </c>
      <c r="H117" s="478">
        <f>COUNTIF(H111:H116,0)</f>
        <v>0</v>
      </c>
      <c r="I117" s="478">
        <f t="shared" ref="I117:O117" si="8">COUNTIF(I111:I116,0)</f>
        <v>0</v>
      </c>
      <c r="J117" s="478">
        <f t="shared" si="8"/>
        <v>0</v>
      </c>
      <c r="K117" s="478">
        <f t="shared" si="8"/>
        <v>0</v>
      </c>
      <c r="L117" s="478">
        <f t="shared" si="8"/>
        <v>0</v>
      </c>
      <c r="M117" s="478">
        <f t="shared" si="8"/>
        <v>0</v>
      </c>
      <c r="N117" s="478">
        <f t="shared" si="8"/>
        <v>0</v>
      </c>
      <c r="O117" s="479">
        <f t="shared" si="8"/>
        <v>0</v>
      </c>
    </row>
    <row r="118" spans="1:15" ht="18" customHeight="1" x14ac:dyDescent="0.25">
      <c r="A118" s="751"/>
      <c r="B118" s="442"/>
      <c r="C118" s="471"/>
      <c r="D118" s="449"/>
      <c r="E118" s="472"/>
      <c r="F118" s="472"/>
      <c r="G118" s="472"/>
      <c r="H118" s="472"/>
      <c r="I118" s="472"/>
      <c r="J118" s="472"/>
      <c r="K118" s="472"/>
      <c r="L118" s="472"/>
      <c r="M118" s="472"/>
      <c r="N118" s="472"/>
      <c r="O118" s="480"/>
    </row>
    <row r="119" spans="1:15" ht="18" customHeight="1" thickBot="1" x14ac:dyDescent="0.3">
      <c r="A119" s="751"/>
      <c r="B119" s="442"/>
      <c r="C119" s="449"/>
      <c r="D119" s="449"/>
      <c r="E119" s="355"/>
      <c r="F119" s="355"/>
      <c r="G119" s="481" t="s">
        <v>272</v>
      </c>
      <c r="H119" s="482">
        <f>SUM(H111:H116)</f>
        <v>6.66</v>
      </c>
      <c r="I119" s="482">
        <f t="shared" ref="I119:O119" si="9">SUM(I111:I116)</f>
        <v>6.66</v>
      </c>
      <c r="J119" s="482">
        <f t="shared" si="9"/>
        <v>6.66</v>
      </c>
      <c r="K119" s="482">
        <f t="shared" si="9"/>
        <v>6.66</v>
      </c>
      <c r="L119" s="482">
        <f t="shared" si="9"/>
        <v>6.66</v>
      </c>
      <c r="M119" s="482">
        <f t="shared" si="9"/>
        <v>6.66</v>
      </c>
      <c r="N119" s="482">
        <f t="shared" si="9"/>
        <v>6.66</v>
      </c>
      <c r="O119" s="483">
        <f t="shared" si="9"/>
        <v>6.66</v>
      </c>
    </row>
    <row r="120" spans="1:15" ht="18" customHeight="1" x14ac:dyDescent="0.25">
      <c r="A120" s="751"/>
      <c r="B120" s="470" t="s">
        <v>61</v>
      </c>
      <c r="C120" s="484" t="s">
        <v>97</v>
      </c>
      <c r="D120" s="449"/>
      <c r="E120" s="355"/>
      <c r="F120" s="355"/>
      <c r="G120" s="481" t="s">
        <v>267</v>
      </c>
      <c r="H120" s="749">
        <f>H102</f>
        <v>10</v>
      </c>
      <c r="I120" s="749"/>
      <c r="J120" s="749"/>
      <c r="K120" s="749"/>
      <c r="L120" s="749"/>
      <c r="M120" s="749"/>
      <c r="N120" s="749"/>
      <c r="O120" s="750"/>
    </row>
    <row r="121" spans="1:15" ht="18" customHeight="1" thickBot="1" x14ac:dyDescent="0.3">
      <c r="A121" s="751"/>
      <c r="B121" s="491"/>
      <c r="C121" s="487"/>
      <c r="D121" s="487"/>
      <c r="E121" s="487"/>
      <c r="F121" s="413"/>
      <c r="G121" s="413"/>
      <c r="H121" s="413"/>
      <c r="I121" s="413"/>
      <c r="J121" s="413"/>
      <c r="K121" s="413"/>
      <c r="L121" s="413"/>
      <c r="M121" s="413"/>
      <c r="N121" s="413"/>
      <c r="O121" s="488"/>
    </row>
    <row r="122" spans="1:15" ht="18" customHeight="1" x14ac:dyDescent="0.25">
      <c r="A122" s="751"/>
      <c r="B122" s="373"/>
      <c r="C122" s="449"/>
      <c r="D122" s="449"/>
      <c r="E122" s="449"/>
      <c r="F122" s="355"/>
      <c r="G122" s="355"/>
      <c r="H122" s="355"/>
      <c r="I122" s="355"/>
      <c r="J122" s="355"/>
      <c r="K122" s="355"/>
      <c r="L122" s="355"/>
      <c r="M122" s="355"/>
      <c r="N122" s="355"/>
      <c r="O122" s="356"/>
    </row>
    <row r="123" spans="1:15" ht="18" customHeight="1" x14ac:dyDescent="0.25">
      <c r="A123" s="751"/>
      <c r="B123" s="444" t="s">
        <v>281</v>
      </c>
      <c r="C123" s="445"/>
      <c r="D123" s="445"/>
      <c r="E123" s="446"/>
      <c r="F123" s="355"/>
      <c r="G123" s="355"/>
      <c r="H123" s="355"/>
      <c r="I123" s="355"/>
      <c r="J123" s="201"/>
      <c r="K123" s="734" t="s">
        <v>95</v>
      </c>
      <c r="L123" s="735"/>
      <c r="M123" s="735"/>
      <c r="N123" s="736"/>
      <c r="O123" s="363"/>
    </row>
    <row r="124" spans="1:15" ht="18" customHeight="1" x14ac:dyDescent="0.25">
      <c r="A124" s="751"/>
      <c r="B124" s="442"/>
      <c r="C124" s="449"/>
      <c r="D124" s="449"/>
      <c r="E124" s="355"/>
      <c r="F124" s="355"/>
      <c r="G124" s="447" t="s">
        <v>265</v>
      </c>
      <c r="H124" s="332">
        <v>10</v>
      </c>
      <c r="I124" s="448"/>
      <c r="J124" s="355"/>
      <c r="K124" s="737"/>
      <c r="L124" s="738"/>
      <c r="M124" s="738"/>
      <c r="N124" s="739"/>
      <c r="O124" s="363"/>
    </row>
    <row r="125" spans="1:15" ht="18" customHeight="1" x14ac:dyDescent="0.25">
      <c r="A125" s="751"/>
      <c r="B125" s="442"/>
      <c r="C125" s="2"/>
      <c r="D125" s="449"/>
      <c r="E125" s="355"/>
      <c r="F125" s="355"/>
      <c r="G125" s="450" t="s">
        <v>267</v>
      </c>
      <c r="H125" s="451">
        <f>H185</f>
        <v>60</v>
      </c>
      <c r="I125" s="448"/>
      <c r="J125" s="355"/>
      <c r="K125" s="15"/>
      <c r="L125" s="15"/>
      <c r="M125" s="15"/>
      <c r="N125" s="15"/>
      <c r="O125" s="363"/>
    </row>
    <row r="126" spans="1:15" ht="18" customHeight="1" x14ac:dyDescent="0.25">
      <c r="A126" s="751"/>
      <c r="B126" s="442"/>
      <c r="C126" s="2"/>
      <c r="D126" s="449"/>
      <c r="E126" s="355"/>
      <c r="F126" s="355"/>
      <c r="G126" s="633" t="s">
        <v>85</v>
      </c>
      <c r="H126" s="634">
        <f>COUNTA(C133:C138)</f>
        <v>3</v>
      </c>
      <c r="I126" s="484"/>
      <c r="J126" s="635"/>
      <c r="K126" s="15"/>
      <c r="L126" s="15"/>
      <c r="M126" s="15"/>
      <c r="N126" s="15"/>
      <c r="O126" s="363"/>
    </row>
    <row r="127" spans="1:15" ht="18" customHeight="1" x14ac:dyDescent="0.25">
      <c r="A127" s="751"/>
      <c r="B127" s="442"/>
      <c r="C127" s="2"/>
      <c r="D127" s="449"/>
      <c r="E127" s="355"/>
      <c r="F127" s="355"/>
      <c r="G127" s="636" t="s">
        <v>268</v>
      </c>
      <c r="H127" s="637" t="str">
        <f>ADDRESS(ROW(C133),COLUMN(C133),4)</f>
        <v>C133</v>
      </c>
      <c r="I127" s="637" t="str">
        <f>ADDRESS(ROW(C138),COLUMN(C138),4)</f>
        <v>C138</v>
      </c>
      <c r="K127" s="15"/>
      <c r="L127" s="15"/>
      <c r="M127" s="15"/>
      <c r="N127" s="15"/>
      <c r="O127" s="363"/>
    </row>
    <row r="128" spans="1:15" ht="18" customHeight="1" x14ac:dyDescent="0.25">
      <c r="A128" s="751"/>
      <c r="B128" s="442"/>
      <c r="C128" s="454" t="s">
        <v>64</v>
      </c>
      <c r="D128" s="449"/>
      <c r="E128" s="454" t="s">
        <v>7</v>
      </c>
      <c r="F128" s="355"/>
      <c r="G128" s="454" t="s">
        <v>8</v>
      </c>
      <c r="H128" s="455"/>
      <c r="I128" s="454" t="s">
        <v>9</v>
      </c>
      <c r="J128" s="355"/>
      <c r="K128" s="15"/>
      <c r="L128" s="15"/>
      <c r="M128" s="15"/>
      <c r="N128" s="15"/>
      <c r="O128" s="363"/>
    </row>
    <row r="129" spans="1:15" ht="18" customHeight="1" x14ac:dyDescent="0.25">
      <c r="A129" s="751"/>
      <c r="B129" s="456" t="s">
        <v>67</v>
      </c>
      <c r="C129" s="408">
        <f>H124/H126</f>
        <v>3.3333333333333335</v>
      </c>
      <c r="D129" s="407"/>
      <c r="E129" s="408">
        <f>G129*2</f>
        <v>2.2222222222222223</v>
      </c>
      <c r="F129" s="355"/>
      <c r="G129" s="408">
        <f>C129/3</f>
        <v>1.1111111111111112</v>
      </c>
      <c r="H129" s="455"/>
      <c r="I129" s="457">
        <v>0</v>
      </c>
      <c r="J129" s="489" t="s">
        <v>87</v>
      </c>
      <c r="K129" s="15"/>
      <c r="L129" s="15"/>
      <c r="M129" s="15"/>
      <c r="N129" s="15"/>
      <c r="O129" s="363"/>
    </row>
    <row r="130" spans="1:15" ht="18" customHeight="1" x14ac:dyDescent="0.25">
      <c r="A130" s="751"/>
      <c r="B130" s="442"/>
      <c r="C130" s="2"/>
      <c r="D130" s="449"/>
      <c r="E130" s="355"/>
      <c r="F130" s="355"/>
      <c r="G130" s="355"/>
      <c r="H130" s="455"/>
      <c r="I130" s="453"/>
      <c r="J130" s="355"/>
      <c r="K130" s="15"/>
      <c r="L130" s="15"/>
      <c r="M130" s="15"/>
      <c r="N130" s="15"/>
      <c r="O130" s="363"/>
    </row>
    <row r="131" spans="1:15" ht="18" customHeight="1" x14ac:dyDescent="0.25">
      <c r="A131" s="751"/>
      <c r="B131" s="442"/>
      <c r="C131" s="2"/>
      <c r="D131" s="449"/>
      <c r="E131" s="355"/>
      <c r="F131" s="355"/>
      <c r="G131" s="461" t="s">
        <v>269</v>
      </c>
      <c r="H131" s="462" t="s">
        <v>2</v>
      </c>
      <c r="I131" s="463" t="s">
        <v>3</v>
      </c>
      <c r="J131" s="464" t="s">
        <v>4</v>
      </c>
      <c r="K131" s="465" t="s">
        <v>5</v>
      </c>
      <c r="L131" s="466" t="s">
        <v>13</v>
      </c>
      <c r="M131" s="467" t="s">
        <v>21</v>
      </c>
      <c r="N131" s="468" t="s">
        <v>15</v>
      </c>
      <c r="O131" s="469" t="s">
        <v>24</v>
      </c>
    </row>
    <row r="132" spans="1:15" ht="18" customHeight="1" x14ac:dyDescent="0.25">
      <c r="A132" s="751"/>
      <c r="B132" s="442"/>
      <c r="C132" s="2"/>
      <c r="D132" s="449"/>
      <c r="E132" s="355"/>
      <c r="F132" s="355"/>
      <c r="G132" s="355"/>
      <c r="H132" s="747" t="s">
        <v>270</v>
      </c>
      <c r="I132" s="747"/>
      <c r="J132" s="747"/>
      <c r="K132" s="747"/>
      <c r="L132" s="747"/>
      <c r="M132" s="747"/>
      <c r="N132" s="747"/>
      <c r="O132" s="748"/>
    </row>
    <row r="133" spans="1:15" ht="18" customHeight="1" x14ac:dyDescent="0.25">
      <c r="A133" s="751"/>
      <c r="B133" s="470" t="s">
        <v>61</v>
      </c>
      <c r="C133" s="471" t="s">
        <v>66</v>
      </c>
      <c r="D133" s="449"/>
      <c r="E133" s="472"/>
      <c r="F133" s="472"/>
      <c r="G133" s="472"/>
      <c r="H133" s="473">
        <v>3.33</v>
      </c>
      <c r="I133" s="473">
        <v>0.66666666666666663</v>
      </c>
      <c r="J133" s="473">
        <v>0.66666666666666663</v>
      </c>
      <c r="K133" s="473">
        <v>0.66666666666666663</v>
      </c>
      <c r="L133" s="473">
        <v>0.66666666666666663</v>
      </c>
      <c r="M133" s="473">
        <v>0.66666666666666663</v>
      </c>
      <c r="N133" s="473">
        <v>0.66666666666666663</v>
      </c>
      <c r="O133" s="474">
        <v>0.66666666666666663</v>
      </c>
    </row>
    <row r="134" spans="1:15" ht="18" customHeight="1" x14ac:dyDescent="0.25">
      <c r="A134" s="751"/>
      <c r="B134" s="470" t="s">
        <v>61</v>
      </c>
      <c r="C134" s="471" t="s">
        <v>49</v>
      </c>
      <c r="D134" s="449"/>
      <c r="E134" s="472"/>
      <c r="F134" s="472"/>
      <c r="G134" s="472"/>
      <c r="H134" s="473">
        <v>3.33</v>
      </c>
      <c r="I134" s="473">
        <v>0.66666666666666663</v>
      </c>
      <c r="J134" s="473">
        <v>0.66666666666666663</v>
      </c>
      <c r="K134" s="473">
        <v>0.66666666666666663</v>
      </c>
      <c r="L134" s="473">
        <v>0.66666666666666663</v>
      </c>
      <c r="M134" s="473">
        <v>0.66666666666666663</v>
      </c>
      <c r="N134" s="473">
        <v>0.66666666666666663</v>
      </c>
      <c r="O134" s="474">
        <v>0.66666666666666663</v>
      </c>
    </row>
    <row r="135" spans="1:15" ht="18" customHeight="1" x14ac:dyDescent="0.25">
      <c r="A135" s="751"/>
      <c r="B135" s="470" t="s">
        <v>61</v>
      </c>
      <c r="C135" s="471" t="s">
        <v>50</v>
      </c>
      <c r="D135" s="449"/>
      <c r="E135" s="472"/>
      <c r="F135" s="472"/>
      <c r="G135" s="472"/>
      <c r="H135" s="473">
        <v>3.33</v>
      </c>
      <c r="I135" s="473">
        <v>0.66666666666666663</v>
      </c>
      <c r="J135" s="473">
        <v>0.66666666666666663</v>
      </c>
      <c r="K135" s="473">
        <v>0.66666666666666663</v>
      </c>
      <c r="L135" s="473">
        <v>0.66666666666666663</v>
      </c>
      <c r="M135" s="473">
        <v>0.66666666666666663</v>
      </c>
      <c r="N135" s="473">
        <v>0.66666666666666663</v>
      </c>
      <c r="O135" s="474">
        <v>0.66666666666666663</v>
      </c>
    </row>
    <row r="136" spans="1:15" ht="18" customHeight="1" x14ac:dyDescent="0.25">
      <c r="A136" s="751"/>
      <c r="B136" s="470" t="s">
        <v>61</v>
      </c>
      <c r="C136" s="471"/>
      <c r="D136" s="449"/>
      <c r="E136" s="472"/>
      <c r="F136" s="472"/>
      <c r="G136" s="472"/>
      <c r="H136" s="473"/>
      <c r="I136" s="473"/>
      <c r="J136" s="473"/>
      <c r="K136" s="473"/>
      <c r="L136" s="473"/>
      <c r="M136" s="473"/>
      <c r="N136" s="473"/>
      <c r="O136" s="474"/>
    </row>
    <row r="137" spans="1:15" ht="18" customHeight="1" x14ac:dyDescent="0.25">
      <c r="A137" s="751"/>
      <c r="B137" s="470" t="s">
        <v>61</v>
      </c>
      <c r="C137" s="471"/>
      <c r="D137" s="449"/>
      <c r="E137" s="472"/>
      <c r="F137" s="472"/>
      <c r="G137" s="472"/>
      <c r="H137" s="473"/>
      <c r="I137" s="473"/>
      <c r="J137" s="473"/>
      <c r="K137" s="473"/>
      <c r="L137" s="473"/>
      <c r="M137" s="473"/>
      <c r="N137" s="473"/>
      <c r="O137" s="474"/>
    </row>
    <row r="138" spans="1:15" ht="18" customHeight="1" x14ac:dyDescent="0.25">
      <c r="A138" s="751"/>
      <c r="B138" s="470" t="s">
        <v>61</v>
      </c>
      <c r="C138" s="471"/>
      <c r="D138" s="449"/>
      <c r="E138" s="472"/>
      <c r="F138" s="472"/>
      <c r="G138" s="472"/>
      <c r="H138" s="473"/>
      <c r="I138" s="473"/>
      <c r="J138" s="473"/>
      <c r="K138" s="473"/>
      <c r="L138" s="473"/>
      <c r="M138" s="473"/>
      <c r="N138" s="473"/>
      <c r="O138" s="474"/>
    </row>
    <row r="139" spans="1:15" ht="18" customHeight="1" x14ac:dyDescent="0.25">
      <c r="A139" s="751"/>
      <c r="B139" s="442"/>
      <c r="C139" s="471"/>
      <c r="D139" s="449"/>
      <c r="E139" s="472"/>
      <c r="F139" s="472"/>
      <c r="G139" s="476" t="s">
        <v>274</v>
      </c>
      <c r="H139" s="478">
        <f>COUNTIF(H133:H138,0)</f>
        <v>0</v>
      </c>
      <c r="I139" s="478">
        <f t="shared" ref="I139:O139" si="10">COUNTIF(I133:I138,0)</f>
        <v>0</v>
      </c>
      <c r="J139" s="478">
        <f t="shared" si="10"/>
        <v>0</v>
      </c>
      <c r="K139" s="478">
        <f t="shared" si="10"/>
        <v>0</v>
      </c>
      <c r="L139" s="478">
        <f t="shared" si="10"/>
        <v>0</v>
      </c>
      <c r="M139" s="478">
        <f t="shared" si="10"/>
        <v>0</v>
      </c>
      <c r="N139" s="478">
        <f t="shared" si="10"/>
        <v>0</v>
      </c>
      <c r="O139" s="479">
        <f t="shared" si="10"/>
        <v>0</v>
      </c>
    </row>
    <row r="140" spans="1:15" ht="18" customHeight="1" x14ac:dyDescent="0.25">
      <c r="A140" s="751"/>
      <c r="B140" s="442"/>
      <c r="C140" s="471"/>
      <c r="D140" s="449"/>
      <c r="E140" s="472"/>
      <c r="F140" s="472"/>
      <c r="G140" s="472"/>
      <c r="H140" s="472"/>
      <c r="I140" s="472"/>
      <c r="J140" s="472"/>
      <c r="K140" s="472"/>
      <c r="L140" s="472"/>
      <c r="M140" s="472"/>
      <c r="N140" s="472"/>
      <c r="O140" s="480"/>
    </row>
    <row r="141" spans="1:15" ht="18" customHeight="1" thickBot="1" x14ac:dyDescent="0.3">
      <c r="A141" s="751"/>
      <c r="B141" s="442"/>
      <c r="C141" s="449"/>
      <c r="D141" s="449"/>
      <c r="E141" s="355"/>
      <c r="F141" s="355"/>
      <c r="G141" s="481" t="s">
        <v>272</v>
      </c>
      <c r="H141" s="482">
        <f>SUM(H133:H138)</f>
        <v>9.99</v>
      </c>
      <c r="I141" s="482">
        <f t="shared" ref="I141:O141" si="11">SUM(I133:I138)</f>
        <v>2</v>
      </c>
      <c r="J141" s="482">
        <f t="shared" si="11"/>
        <v>2</v>
      </c>
      <c r="K141" s="482">
        <f t="shared" si="11"/>
        <v>2</v>
      </c>
      <c r="L141" s="482">
        <f t="shared" si="11"/>
        <v>2</v>
      </c>
      <c r="M141" s="482">
        <f t="shared" si="11"/>
        <v>2</v>
      </c>
      <c r="N141" s="482">
        <f t="shared" si="11"/>
        <v>2</v>
      </c>
      <c r="O141" s="483">
        <f t="shared" si="11"/>
        <v>2</v>
      </c>
    </row>
    <row r="142" spans="1:15" ht="18" customHeight="1" x14ac:dyDescent="0.25">
      <c r="A142" s="751"/>
      <c r="B142" s="470" t="s">
        <v>61</v>
      </c>
      <c r="C142" s="484" t="s">
        <v>97</v>
      </c>
      <c r="D142" s="449"/>
      <c r="E142" s="355"/>
      <c r="F142" s="355"/>
      <c r="G142" s="481" t="s">
        <v>267</v>
      </c>
      <c r="H142" s="749">
        <f>H124</f>
        <v>10</v>
      </c>
      <c r="I142" s="749"/>
      <c r="J142" s="749"/>
      <c r="K142" s="749"/>
      <c r="L142" s="749"/>
      <c r="M142" s="749"/>
      <c r="N142" s="749"/>
      <c r="O142" s="750"/>
    </row>
    <row r="143" spans="1:15" ht="18" customHeight="1" thickBot="1" x14ac:dyDescent="0.3">
      <c r="A143" s="751"/>
      <c r="B143" s="373"/>
      <c r="C143" s="449"/>
      <c r="D143" s="449"/>
      <c r="E143" s="449"/>
      <c r="F143" s="355"/>
      <c r="G143" s="355"/>
      <c r="H143" s="355"/>
      <c r="I143" s="355"/>
      <c r="J143" s="355"/>
      <c r="K143" s="15"/>
      <c r="L143" s="15"/>
      <c r="M143" s="15"/>
      <c r="N143" s="15"/>
      <c r="O143" s="363"/>
    </row>
    <row r="144" spans="1:15" ht="18" customHeight="1" x14ac:dyDescent="0.25">
      <c r="A144" s="751"/>
      <c r="B144" s="503"/>
      <c r="C144" s="504"/>
      <c r="D144" s="504"/>
      <c r="E144" s="504"/>
      <c r="F144" s="394"/>
      <c r="G144" s="394"/>
      <c r="H144" s="394"/>
      <c r="I144" s="394"/>
      <c r="J144" s="394"/>
      <c r="K144" s="394"/>
      <c r="L144" s="394"/>
      <c r="M144" s="394"/>
      <c r="N144" s="394"/>
      <c r="O144" s="505"/>
    </row>
    <row r="145" spans="1:15" ht="18" customHeight="1" x14ac:dyDescent="0.25">
      <c r="A145" s="751"/>
      <c r="B145" s="444" t="s">
        <v>98</v>
      </c>
      <c r="C145" s="445"/>
      <c r="D145" s="445"/>
      <c r="E145" s="446"/>
      <c r="F145" s="355"/>
      <c r="G145" s="355"/>
      <c r="H145" s="355"/>
      <c r="I145" s="355"/>
      <c r="J145" s="355"/>
      <c r="K145" s="734" t="s">
        <v>301</v>
      </c>
      <c r="L145" s="735"/>
      <c r="M145" s="735"/>
      <c r="N145" s="736"/>
      <c r="O145" s="363"/>
    </row>
    <row r="146" spans="1:15" ht="18" customHeight="1" x14ac:dyDescent="0.25">
      <c r="A146" s="751"/>
      <c r="B146" s="442"/>
      <c r="C146" s="2"/>
      <c r="D146" s="449"/>
      <c r="E146" s="355"/>
      <c r="F146" s="355"/>
      <c r="G146" s="447" t="s">
        <v>265</v>
      </c>
      <c r="H146" s="332">
        <v>10</v>
      </c>
      <c r="I146" s="448"/>
      <c r="J146" s="355"/>
      <c r="K146" s="737"/>
      <c r="L146" s="738"/>
      <c r="M146" s="738"/>
      <c r="N146" s="739"/>
      <c r="O146" s="363"/>
    </row>
    <row r="147" spans="1:15" ht="18" customHeight="1" x14ac:dyDescent="0.25">
      <c r="A147" s="751"/>
      <c r="B147" s="442"/>
      <c r="C147" s="2"/>
      <c r="D147" s="449"/>
      <c r="E147" s="355"/>
      <c r="F147" s="355"/>
      <c r="G147" s="450" t="s">
        <v>267</v>
      </c>
      <c r="H147" s="451">
        <f>H185</f>
        <v>60</v>
      </c>
      <c r="I147" s="448"/>
      <c r="J147" s="355"/>
      <c r="K147" s="15"/>
      <c r="L147" s="15"/>
      <c r="M147" s="15"/>
      <c r="N147" s="15"/>
      <c r="O147" s="363"/>
    </row>
    <row r="148" spans="1:15" ht="18" customHeight="1" x14ac:dyDescent="0.25">
      <c r="A148" s="751"/>
      <c r="B148" s="442"/>
      <c r="C148" s="2"/>
      <c r="D148" s="449"/>
      <c r="E148" s="355"/>
      <c r="F148" s="355"/>
      <c r="G148" s="633" t="s">
        <v>85</v>
      </c>
      <c r="H148" s="634">
        <f>COUNTA(C155:C160)</f>
        <v>0</v>
      </c>
      <c r="I148" s="484"/>
      <c r="J148" s="635"/>
      <c r="K148" s="15"/>
      <c r="L148" s="15"/>
      <c r="M148" s="15"/>
      <c r="N148" s="15"/>
      <c r="O148" s="363"/>
    </row>
    <row r="149" spans="1:15" ht="18" customHeight="1" x14ac:dyDescent="0.25">
      <c r="A149" s="751"/>
      <c r="B149" s="442"/>
      <c r="C149" s="2"/>
      <c r="D149" s="449"/>
      <c r="E149" s="355"/>
      <c r="F149" s="355"/>
      <c r="G149" s="636" t="s">
        <v>268</v>
      </c>
      <c r="H149" s="637" t="str">
        <f>ADDRESS(ROW(C155),COLUMN(C155),4)</f>
        <v>C155</v>
      </c>
      <c r="I149" s="637" t="str">
        <f>ADDRESS(ROW(C160),COLUMN(C160),4)</f>
        <v>C160</v>
      </c>
      <c r="K149" s="15"/>
      <c r="L149" s="15"/>
      <c r="M149" s="15"/>
      <c r="N149" s="15"/>
      <c r="O149" s="363"/>
    </row>
    <row r="150" spans="1:15" ht="18" customHeight="1" x14ac:dyDescent="0.25">
      <c r="A150" s="751"/>
      <c r="B150" s="442"/>
      <c r="C150" s="454" t="s">
        <v>64</v>
      </c>
      <c r="D150" s="449"/>
      <c r="E150" s="454" t="s">
        <v>7</v>
      </c>
      <c r="F150" s="355"/>
      <c r="G150" s="454" t="s">
        <v>8</v>
      </c>
      <c r="H150" s="455"/>
      <c r="I150" s="454" t="s">
        <v>9</v>
      </c>
      <c r="J150" s="355"/>
      <c r="K150" s="15"/>
      <c r="L150" s="15"/>
      <c r="M150" s="15"/>
      <c r="N150" s="15"/>
      <c r="O150" s="363"/>
    </row>
    <row r="151" spans="1:15" ht="18" customHeight="1" x14ac:dyDescent="0.25">
      <c r="A151" s="751"/>
      <c r="B151" s="456" t="s">
        <v>67</v>
      </c>
      <c r="C151" s="408" t="e">
        <f>H146/H148</f>
        <v>#DIV/0!</v>
      </c>
      <c r="D151" s="407"/>
      <c r="E151" s="408" t="e">
        <f>G151*2</f>
        <v>#DIV/0!</v>
      </c>
      <c r="F151" s="355"/>
      <c r="G151" s="408" t="e">
        <f>C151/3</f>
        <v>#DIV/0!</v>
      </c>
      <c r="H151" s="455"/>
      <c r="I151" s="457">
        <v>0</v>
      </c>
      <c r="J151" s="489" t="s">
        <v>87</v>
      </c>
      <c r="K151" s="15"/>
      <c r="L151" s="15"/>
      <c r="M151" s="15"/>
      <c r="N151" s="15"/>
      <c r="O151" s="363"/>
    </row>
    <row r="152" spans="1:15" ht="18" customHeight="1" x14ac:dyDescent="0.25">
      <c r="A152" s="751"/>
      <c r="B152" s="442"/>
      <c r="C152" s="2"/>
      <c r="D152" s="449"/>
      <c r="E152" s="355"/>
      <c r="F152" s="355"/>
      <c r="G152" s="355"/>
      <c r="H152" s="455"/>
      <c r="I152" s="453"/>
      <c r="J152" s="355"/>
      <c r="K152" s="15"/>
      <c r="L152" s="15"/>
      <c r="M152" s="15"/>
      <c r="N152" s="15"/>
      <c r="O152" s="363"/>
    </row>
    <row r="153" spans="1:15" ht="18" customHeight="1" x14ac:dyDescent="0.25">
      <c r="A153" s="751"/>
      <c r="B153" s="442"/>
      <c r="C153" s="2"/>
      <c r="D153" s="449"/>
      <c r="E153" s="355"/>
      <c r="F153" s="355"/>
      <c r="G153" s="461" t="s">
        <v>269</v>
      </c>
      <c r="H153" s="462" t="s">
        <v>2</v>
      </c>
      <c r="I153" s="463" t="s">
        <v>3</v>
      </c>
      <c r="J153" s="464" t="s">
        <v>4</v>
      </c>
      <c r="K153" s="465" t="s">
        <v>5</v>
      </c>
      <c r="L153" s="466" t="s">
        <v>13</v>
      </c>
      <c r="M153" s="467" t="s">
        <v>21</v>
      </c>
      <c r="N153" s="468" t="s">
        <v>15</v>
      </c>
      <c r="O153" s="469" t="s">
        <v>24</v>
      </c>
    </row>
    <row r="154" spans="1:15" ht="18" customHeight="1" x14ac:dyDescent="0.25">
      <c r="A154" s="751"/>
      <c r="B154" s="442"/>
      <c r="C154" s="2"/>
      <c r="D154" s="449"/>
      <c r="E154" s="355"/>
      <c r="F154" s="355"/>
      <c r="G154" s="355"/>
      <c r="H154" s="747" t="s">
        <v>270</v>
      </c>
      <c r="I154" s="747"/>
      <c r="J154" s="747"/>
      <c r="K154" s="747"/>
      <c r="L154" s="747"/>
      <c r="M154" s="747"/>
      <c r="N154" s="747"/>
      <c r="O154" s="748"/>
    </row>
    <row r="155" spans="1:15" ht="18" customHeight="1" x14ac:dyDescent="0.25">
      <c r="A155" s="751"/>
      <c r="B155" s="470" t="s">
        <v>61</v>
      </c>
      <c r="C155" s="471"/>
      <c r="D155" s="449"/>
      <c r="E155" s="472"/>
      <c r="F155" s="472"/>
      <c r="G155" s="472"/>
      <c r="H155" s="473"/>
      <c r="I155" s="473"/>
      <c r="J155" s="473"/>
      <c r="K155" s="473"/>
      <c r="L155" s="473"/>
      <c r="M155" s="473"/>
      <c r="N155" s="473"/>
      <c r="O155" s="474"/>
    </row>
    <row r="156" spans="1:15" ht="18" customHeight="1" x14ac:dyDescent="0.25">
      <c r="A156" s="751"/>
      <c r="B156" s="470" t="s">
        <v>61</v>
      </c>
      <c r="C156" s="471"/>
      <c r="D156" s="449"/>
      <c r="E156" s="472"/>
      <c r="F156" s="472"/>
      <c r="G156" s="472"/>
      <c r="H156" s="473"/>
      <c r="I156" s="473"/>
      <c r="J156" s="473"/>
      <c r="K156" s="473"/>
      <c r="L156" s="473"/>
      <c r="M156" s="473"/>
      <c r="N156" s="473"/>
      <c r="O156" s="474"/>
    </row>
    <row r="157" spans="1:15" ht="18" customHeight="1" x14ac:dyDescent="0.25">
      <c r="A157" s="751"/>
      <c r="B157" s="470" t="s">
        <v>61</v>
      </c>
      <c r="C157" s="471"/>
      <c r="D157" s="449"/>
      <c r="E157" s="472"/>
      <c r="F157" s="472"/>
      <c r="G157" s="472"/>
      <c r="H157" s="473"/>
      <c r="I157" s="473"/>
      <c r="J157" s="473"/>
      <c r="K157" s="473"/>
      <c r="L157" s="473"/>
      <c r="M157" s="473"/>
      <c r="N157" s="473"/>
      <c r="O157" s="474"/>
    </row>
    <row r="158" spans="1:15" ht="18" customHeight="1" x14ac:dyDescent="0.25">
      <c r="A158" s="751"/>
      <c r="B158" s="470" t="s">
        <v>61</v>
      </c>
      <c r="C158" s="471"/>
      <c r="D158" s="449"/>
      <c r="E158" s="472"/>
      <c r="F158" s="472"/>
      <c r="G158" s="472"/>
      <c r="H158" s="473"/>
      <c r="I158" s="473"/>
      <c r="J158" s="473"/>
      <c r="K158" s="473"/>
      <c r="L158" s="473"/>
      <c r="M158" s="473"/>
      <c r="N158" s="473"/>
      <c r="O158" s="474"/>
    </row>
    <row r="159" spans="1:15" ht="18" customHeight="1" x14ac:dyDescent="0.25">
      <c r="A159" s="751"/>
      <c r="B159" s="470" t="s">
        <v>61</v>
      </c>
      <c r="C159" s="471"/>
      <c r="D159" s="449"/>
      <c r="E159" s="472"/>
      <c r="F159" s="472"/>
      <c r="G159" s="472"/>
      <c r="H159" s="473"/>
      <c r="I159" s="473"/>
      <c r="J159" s="473"/>
      <c r="K159" s="473"/>
      <c r="L159" s="473"/>
      <c r="M159" s="473"/>
      <c r="N159" s="473"/>
      <c r="O159" s="474"/>
    </row>
    <row r="160" spans="1:15" ht="18" customHeight="1" x14ac:dyDescent="0.25">
      <c r="A160" s="751"/>
      <c r="B160" s="470" t="s">
        <v>61</v>
      </c>
      <c r="C160" s="471"/>
      <c r="D160" s="449"/>
      <c r="E160" s="472"/>
      <c r="F160" s="472"/>
      <c r="G160" s="472"/>
      <c r="H160" s="473"/>
      <c r="I160" s="473"/>
      <c r="J160" s="473"/>
      <c r="K160" s="473"/>
      <c r="L160" s="473"/>
      <c r="M160" s="473"/>
      <c r="N160" s="473"/>
      <c r="O160" s="474"/>
    </row>
    <row r="161" spans="1:15" ht="18" customHeight="1" x14ac:dyDescent="0.25">
      <c r="A161" s="751"/>
      <c r="B161" s="442"/>
      <c r="C161" s="471"/>
      <c r="D161" s="449"/>
      <c r="E161" s="472"/>
      <c r="F161" s="472"/>
      <c r="G161" s="476" t="s">
        <v>274</v>
      </c>
      <c r="H161" s="478">
        <f>COUNTIF(H155:H160,0)</f>
        <v>0</v>
      </c>
      <c r="I161" s="478">
        <f t="shared" ref="I161:O161" si="12">COUNTIF(I155:I160,0)</f>
        <v>0</v>
      </c>
      <c r="J161" s="478">
        <f t="shared" si="12"/>
        <v>0</v>
      </c>
      <c r="K161" s="478">
        <f t="shared" si="12"/>
        <v>0</v>
      </c>
      <c r="L161" s="478">
        <f t="shared" si="12"/>
        <v>0</v>
      </c>
      <c r="M161" s="478">
        <f t="shared" si="12"/>
        <v>0</v>
      </c>
      <c r="N161" s="478">
        <f t="shared" si="12"/>
        <v>0</v>
      </c>
      <c r="O161" s="479">
        <f t="shared" si="12"/>
        <v>0</v>
      </c>
    </row>
    <row r="162" spans="1:15" ht="18" customHeight="1" x14ac:dyDescent="0.25">
      <c r="A162" s="751"/>
      <c r="B162" s="442"/>
      <c r="C162" s="471"/>
      <c r="D162" s="449"/>
      <c r="E162" s="472"/>
      <c r="F162" s="472"/>
      <c r="G162" s="472"/>
      <c r="H162" s="472"/>
      <c r="I162" s="472"/>
      <c r="J162" s="472"/>
      <c r="K162" s="472"/>
      <c r="L162" s="472"/>
      <c r="M162" s="472"/>
      <c r="N162" s="472"/>
      <c r="O162" s="480"/>
    </row>
    <row r="163" spans="1:15" ht="18" customHeight="1" thickBot="1" x14ac:dyDescent="0.3">
      <c r="A163" s="751"/>
      <c r="B163" s="442"/>
      <c r="C163" s="449"/>
      <c r="D163" s="449"/>
      <c r="E163" s="355"/>
      <c r="F163" s="355"/>
      <c r="G163" s="481" t="s">
        <v>272</v>
      </c>
      <c r="H163" s="482">
        <f>MROUND(SUM(H155:H160),2)</f>
        <v>0</v>
      </c>
      <c r="I163" s="482">
        <f t="shared" ref="I163:O163" si="13">MROUND(SUM(I155:I160),2)</f>
        <v>0</v>
      </c>
      <c r="J163" s="482">
        <f t="shared" si="13"/>
        <v>0</v>
      </c>
      <c r="K163" s="482">
        <f t="shared" si="13"/>
        <v>0</v>
      </c>
      <c r="L163" s="482">
        <f t="shared" si="13"/>
        <v>0</v>
      </c>
      <c r="M163" s="482">
        <f t="shared" si="13"/>
        <v>0</v>
      </c>
      <c r="N163" s="482">
        <f t="shared" si="13"/>
        <v>0</v>
      </c>
      <c r="O163" s="483">
        <f t="shared" si="13"/>
        <v>0</v>
      </c>
    </row>
    <row r="164" spans="1:15" ht="18" customHeight="1" x14ac:dyDescent="0.25">
      <c r="A164" s="751"/>
      <c r="B164" s="470" t="s">
        <v>61</v>
      </c>
      <c r="C164" s="484" t="s">
        <v>97</v>
      </c>
      <c r="D164" s="449"/>
      <c r="E164" s="355"/>
      <c r="F164" s="355"/>
      <c r="G164" s="481" t="s">
        <v>267</v>
      </c>
      <c r="H164" s="749">
        <f>H146</f>
        <v>10</v>
      </c>
      <c r="I164" s="749"/>
      <c r="J164" s="749"/>
      <c r="K164" s="749"/>
      <c r="L164" s="749"/>
      <c r="M164" s="749"/>
      <c r="N164" s="749"/>
      <c r="O164" s="750"/>
    </row>
    <row r="165" spans="1:15" ht="18" customHeight="1" thickBot="1" x14ac:dyDescent="0.3">
      <c r="A165" s="751"/>
      <c r="B165" s="491"/>
      <c r="C165" s="413"/>
      <c r="D165" s="413"/>
      <c r="E165" s="413"/>
      <c r="F165" s="413"/>
      <c r="G165" s="413"/>
      <c r="H165" s="413"/>
      <c r="I165" s="413"/>
      <c r="J165" s="413"/>
      <c r="K165" s="506"/>
      <c r="L165" s="506"/>
      <c r="M165" s="506"/>
      <c r="N165" s="506"/>
      <c r="O165" s="507"/>
    </row>
    <row r="166" spans="1:15" ht="18" customHeight="1" x14ac:dyDescent="0.25">
      <c r="A166" s="751"/>
      <c r="B166" s="762" t="s">
        <v>282</v>
      </c>
      <c r="C166" s="763"/>
      <c r="D166" s="766" t="s">
        <v>83</v>
      </c>
      <c r="E166" s="766"/>
      <c r="F166" s="766"/>
      <c r="G166" s="766"/>
      <c r="H166" s="766"/>
      <c r="I166" s="766"/>
      <c r="J166" s="766"/>
      <c r="K166" s="766"/>
      <c r="L166" s="766"/>
      <c r="M166" s="766"/>
      <c r="N166" s="766"/>
      <c r="O166" s="767"/>
    </row>
    <row r="167" spans="1:15" ht="18" customHeight="1" x14ac:dyDescent="0.25">
      <c r="A167" s="751"/>
      <c r="B167" s="764"/>
      <c r="C167" s="765"/>
      <c r="D167" s="756"/>
      <c r="E167" s="756"/>
      <c r="F167" s="756"/>
      <c r="G167" s="756"/>
      <c r="H167" s="756"/>
      <c r="I167" s="756"/>
      <c r="J167" s="756"/>
      <c r="K167" s="756"/>
      <c r="L167" s="756"/>
      <c r="M167" s="756"/>
      <c r="N167" s="756"/>
      <c r="O167" s="757"/>
    </row>
    <row r="168" spans="1:15" ht="18" customHeight="1" x14ac:dyDescent="0.25">
      <c r="A168" s="751"/>
      <c r="B168" s="373"/>
      <c r="C168" s="449"/>
      <c r="D168" s="449"/>
      <c r="E168" s="449"/>
      <c r="F168" s="508"/>
      <c r="G168" s="355"/>
      <c r="H168" s="355"/>
      <c r="I168" s="355"/>
      <c r="J168" s="355"/>
      <c r="K168" s="15"/>
      <c r="L168" s="15"/>
      <c r="M168" s="15"/>
      <c r="N168" s="15"/>
      <c r="O168" s="363"/>
    </row>
    <row r="169" spans="1:15" ht="18" customHeight="1" x14ac:dyDescent="0.25">
      <c r="A169" s="751"/>
      <c r="B169" s="373"/>
      <c r="C169" s="449"/>
      <c r="D169" s="449"/>
      <c r="E169" s="449"/>
      <c r="F169" s="508"/>
      <c r="G169" s="355"/>
      <c r="H169" s="355"/>
      <c r="I169" s="355"/>
      <c r="J169" s="355"/>
      <c r="K169" s="15"/>
      <c r="L169" s="15"/>
      <c r="M169" s="15"/>
      <c r="N169" s="15"/>
      <c r="O169" s="363"/>
    </row>
    <row r="170" spans="1:15" ht="18" customHeight="1" x14ac:dyDescent="0.25">
      <c r="A170" s="751"/>
      <c r="B170" s="442"/>
      <c r="C170" s="2"/>
      <c r="D170" s="449"/>
      <c r="E170" s="508"/>
      <c r="F170" s="447" t="s">
        <v>199</v>
      </c>
      <c r="G170" s="509">
        <f>COUNTA(F174:F181)</f>
        <v>7</v>
      </c>
      <c r="H170" s="320" t="s">
        <v>283</v>
      </c>
      <c r="I170" s="355"/>
      <c r="J170" s="355"/>
      <c r="K170" s="15"/>
      <c r="L170" s="15"/>
      <c r="M170" s="15"/>
      <c r="N170" s="15"/>
      <c r="O170" s="363"/>
    </row>
    <row r="171" spans="1:15" ht="18" customHeight="1" x14ac:dyDescent="0.25">
      <c r="A171" s="751"/>
      <c r="B171" s="442"/>
      <c r="C171" s="2"/>
      <c r="D171" s="449"/>
      <c r="E171" s="508"/>
      <c r="F171" s="331"/>
      <c r="G171" s="331"/>
      <c r="H171" s="355"/>
      <c r="I171" s="355"/>
      <c r="J171" s="355"/>
      <c r="K171" s="15"/>
      <c r="L171" s="15"/>
      <c r="M171" s="15"/>
      <c r="N171" s="15"/>
      <c r="O171" s="363"/>
    </row>
    <row r="172" spans="1:15" ht="18" customHeight="1" x14ac:dyDescent="0.25">
      <c r="A172" s="751"/>
      <c r="B172" s="442"/>
      <c r="C172" s="2"/>
      <c r="D172" s="449"/>
      <c r="E172" s="508"/>
      <c r="F172" s="331"/>
      <c r="G172" s="461" t="s">
        <v>269</v>
      </c>
      <c r="H172" s="462" t="s">
        <v>2</v>
      </c>
      <c r="I172" s="463" t="s">
        <v>3</v>
      </c>
      <c r="J172" s="464" t="s">
        <v>4</v>
      </c>
      <c r="K172" s="465" t="s">
        <v>5</v>
      </c>
      <c r="L172" s="466" t="s">
        <v>13</v>
      </c>
      <c r="M172" s="467" t="s">
        <v>21</v>
      </c>
      <c r="N172" s="468" t="s">
        <v>15</v>
      </c>
      <c r="O172" s="469" t="s">
        <v>24</v>
      </c>
    </row>
    <row r="173" spans="1:15" ht="18" customHeight="1" x14ac:dyDescent="0.25">
      <c r="A173" s="751"/>
      <c r="B173" s="442"/>
      <c r="C173" s="2"/>
      <c r="D173" s="449"/>
      <c r="E173" s="508"/>
      <c r="F173" s="361"/>
      <c r="G173" s="510" t="s">
        <v>284</v>
      </c>
      <c r="H173" s="768" t="s">
        <v>285</v>
      </c>
      <c r="I173" s="768"/>
      <c r="J173" s="768"/>
      <c r="K173" s="768"/>
      <c r="L173" s="768"/>
      <c r="M173" s="768"/>
      <c r="N173" s="768"/>
      <c r="O173" s="769"/>
    </row>
    <row r="174" spans="1:15" ht="18" customHeight="1" x14ac:dyDescent="0.25">
      <c r="A174" s="751"/>
      <c r="B174" s="442"/>
      <c r="C174" s="2"/>
      <c r="D174" s="449"/>
      <c r="E174" s="15"/>
      <c r="F174" s="447" t="s">
        <v>42</v>
      </c>
      <c r="G174" s="511">
        <f>IF(H16=0,0,H14)</f>
        <v>10</v>
      </c>
      <c r="H174" s="512">
        <f>H30</f>
        <v>6.6622222222222227</v>
      </c>
      <c r="I174" s="512">
        <f t="shared" ref="I174:O174" si="14">I30</f>
        <v>4.4422222222222221</v>
      </c>
      <c r="J174" s="512">
        <f t="shared" si="14"/>
        <v>5.5500000000000007</v>
      </c>
      <c r="K174" s="512">
        <f t="shared" si="14"/>
        <v>7.7700000000000005</v>
      </c>
      <c r="L174" s="512">
        <f t="shared" si="14"/>
        <v>4.4422222222222221</v>
      </c>
      <c r="M174" s="512">
        <f t="shared" si="14"/>
        <v>4.4400000000000004</v>
      </c>
      <c r="N174" s="512">
        <f t="shared" si="14"/>
        <v>5.5522222222222224</v>
      </c>
      <c r="O174" s="513">
        <f t="shared" si="14"/>
        <v>3.3322222222222226</v>
      </c>
    </row>
    <row r="175" spans="1:15" ht="18" customHeight="1" x14ac:dyDescent="0.25">
      <c r="A175" s="751"/>
      <c r="B175" s="442"/>
      <c r="C175" s="2"/>
      <c r="D175" s="449"/>
      <c r="E175" s="15"/>
      <c r="F175" s="447" t="s">
        <v>43</v>
      </c>
      <c r="G175" s="511">
        <f>IF(H37=0,0,H35)</f>
        <v>10</v>
      </c>
      <c r="H175" s="512">
        <f>H54</f>
        <v>10</v>
      </c>
      <c r="I175" s="512">
        <f t="shared" ref="I175:O175" si="15">I54</f>
        <v>10</v>
      </c>
      <c r="J175" s="512">
        <f t="shared" si="15"/>
        <v>10</v>
      </c>
      <c r="K175" s="512">
        <f t="shared" si="15"/>
        <v>10</v>
      </c>
      <c r="L175" s="512">
        <f t="shared" si="15"/>
        <v>10</v>
      </c>
      <c r="M175" s="512">
        <f t="shared" si="15"/>
        <v>10</v>
      </c>
      <c r="N175" s="512">
        <f t="shared" si="15"/>
        <v>10</v>
      </c>
      <c r="O175" s="513">
        <f t="shared" si="15"/>
        <v>10</v>
      </c>
    </row>
    <row r="176" spans="1:15" ht="18" customHeight="1" x14ac:dyDescent="0.25">
      <c r="A176" s="751"/>
      <c r="B176" s="442"/>
      <c r="C176" s="2"/>
      <c r="D176" s="449"/>
      <c r="E176" s="15"/>
      <c r="F176" s="447" t="s">
        <v>44</v>
      </c>
      <c r="G176" s="511">
        <f>IF(H61=0,0,H59)</f>
        <v>10</v>
      </c>
      <c r="H176" s="512">
        <f>H75</f>
        <v>3.33</v>
      </c>
      <c r="I176" s="512">
        <f t="shared" ref="I176:O176" si="16">I75</f>
        <v>8.33</v>
      </c>
      <c r="J176" s="512">
        <f t="shared" si="16"/>
        <v>6.66</v>
      </c>
      <c r="K176" s="512">
        <f t="shared" si="16"/>
        <v>5</v>
      </c>
      <c r="L176" s="512">
        <f t="shared" si="16"/>
        <v>6.66</v>
      </c>
      <c r="M176" s="512">
        <f t="shared" si="16"/>
        <v>4.996666666666667</v>
      </c>
      <c r="N176" s="512">
        <f t="shared" si="16"/>
        <v>6.66</v>
      </c>
      <c r="O176" s="513">
        <f t="shared" si="16"/>
        <v>4.996666666666667</v>
      </c>
    </row>
    <row r="177" spans="1:15" ht="18" customHeight="1" x14ac:dyDescent="0.25">
      <c r="A177" s="751"/>
      <c r="B177" s="442"/>
      <c r="C177" s="2"/>
      <c r="D177" s="449"/>
      <c r="E177" s="15"/>
      <c r="F177" s="447" t="s">
        <v>45</v>
      </c>
      <c r="G177" s="511">
        <f>IF(H82=0,0,H80)</f>
        <v>10</v>
      </c>
      <c r="H177" s="512">
        <f>H97</f>
        <v>10</v>
      </c>
      <c r="I177" s="512">
        <f t="shared" ref="I177:O177" si="17">I97</f>
        <v>10</v>
      </c>
      <c r="J177" s="512">
        <f t="shared" si="17"/>
        <v>10</v>
      </c>
      <c r="K177" s="512">
        <f t="shared" si="17"/>
        <v>10</v>
      </c>
      <c r="L177" s="512">
        <f t="shared" si="17"/>
        <v>10</v>
      </c>
      <c r="M177" s="512">
        <f t="shared" si="17"/>
        <v>10</v>
      </c>
      <c r="N177" s="512">
        <f t="shared" si="17"/>
        <v>10</v>
      </c>
      <c r="O177" s="513">
        <f t="shared" si="17"/>
        <v>10</v>
      </c>
    </row>
    <row r="178" spans="1:15" ht="18" customHeight="1" x14ac:dyDescent="0.25">
      <c r="A178" s="751"/>
      <c r="B178" s="442"/>
      <c r="C178" s="2"/>
      <c r="D178" s="449"/>
      <c r="E178" s="15"/>
      <c r="F178" s="447" t="s">
        <v>46</v>
      </c>
      <c r="G178" s="511">
        <f>IF(H104=0,0,H102)</f>
        <v>10</v>
      </c>
      <c r="H178" s="512">
        <f>H119</f>
        <v>6.66</v>
      </c>
      <c r="I178" s="512">
        <f t="shared" ref="I178:O178" si="18">I119</f>
        <v>6.66</v>
      </c>
      <c r="J178" s="512">
        <f t="shared" si="18"/>
        <v>6.66</v>
      </c>
      <c r="K178" s="512">
        <f t="shared" si="18"/>
        <v>6.66</v>
      </c>
      <c r="L178" s="512">
        <f t="shared" si="18"/>
        <v>6.66</v>
      </c>
      <c r="M178" s="512">
        <f t="shared" si="18"/>
        <v>6.66</v>
      </c>
      <c r="N178" s="512">
        <f t="shared" si="18"/>
        <v>6.66</v>
      </c>
      <c r="O178" s="513">
        <f t="shared" si="18"/>
        <v>6.66</v>
      </c>
    </row>
    <row r="179" spans="1:15" ht="18" customHeight="1" x14ac:dyDescent="0.25">
      <c r="A179" s="751"/>
      <c r="B179" s="442"/>
      <c r="C179" s="2"/>
      <c r="D179" s="449"/>
      <c r="E179" s="15"/>
      <c r="F179" s="447" t="s">
        <v>47</v>
      </c>
      <c r="G179" s="511">
        <f>IF(H126=0,0,H124)</f>
        <v>10</v>
      </c>
      <c r="H179" s="512">
        <f>H141</f>
        <v>9.99</v>
      </c>
      <c r="I179" s="512">
        <f t="shared" ref="I179:O179" si="19">I141</f>
        <v>2</v>
      </c>
      <c r="J179" s="512">
        <f t="shared" si="19"/>
        <v>2</v>
      </c>
      <c r="K179" s="512">
        <f t="shared" si="19"/>
        <v>2</v>
      </c>
      <c r="L179" s="512">
        <f t="shared" si="19"/>
        <v>2</v>
      </c>
      <c r="M179" s="512">
        <f t="shared" si="19"/>
        <v>2</v>
      </c>
      <c r="N179" s="512">
        <f t="shared" si="19"/>
        <v>2</v>
      </c>
      <c r="O179" s="513">
        <f t="shared" si="19"/>
        <v>2</v>
      </c>
    </row>
    <row r="180" spans="1:15" ht="18" customHeight="1" x14ac:dyDescent="0.25">
      <c r="A180" s="751"/>
      <c r="B180" s="442"/>
      <c r="C180" s="2"/>
      <c r="D180" s="449"/>
      <c r="E180" s="15"/>
      <c r="F180" s="447" t="s">
        <v>48</v>
      </c>
      <c r="G180" s="511">
        <f>IF(H148=0,0,H146)</f>
        <v>0</v>
      </c>
      <c r="H180" s="512">
        <f>H163</f>
        <v>0</v>
      </c>
      <c r="I180" s="512">
        <f t="shared" ref="I180:O180" si="20">I163</f>
        <v>0</v>
      </c>
      <c r="J180" s="512">
        <f t="shared" si="20"/>
        <v>0</v>
      </c>
      <c r="K180" s="512">
        <f t="shared" si="20"/>
        <v>0</v>
      </c>
      <c r="L180" s="512">
        <f t="shared" si="20"/>
        <v>0</v>
      </c>
      <c r="M180" s="512">
        <f t="shared" si="20"/>
        <v>0</v>
      </c>
      <c r="N180" s="512">
        <f t="shared" si="20"/>
        <v>0</v>
      </c>
      <c r="O180" s="513">
        <f t="shared" si="20"/>
        <v>0</v>
      </c>
    </row>
    <row r="181" spans="1:15" ht="18" customHeight="1" x14ac:dyDescent="0.25">
      <c r="A181" s="751"/>
      <c r="B181" s="442"/>
      <c r="C181" s="2"/>
      <c r="D181" s="449"/>
      <c r="E181" s="15"/>
      <c r="F181" s="449"/>
      <c r="G181" s="331"/>
      <c r="H181" s="355"/>
      <c r="I181" s="355"/>
      <c r="J181" s="355"/>
      <c r="K181" s="15"/>
      <c r="L181" s="15"/>
      <c r="M181" s="15"/>
      <c r="N181" s="15"/>
      <c r="O181" s="363"/>
    </row>
    <row r="182" spans="1:15" ht="18" customHeight="1" x14ac:dyDescent="0.25">
      <c r="A182" s="751"/>
      <c r="B182" s="442"/>
      <c r="C182" s="2"/>
      <c r="D182" s="449"/>
      <c r="E182" s="15"/>
      <c r="F182" s="449"/>
      <c r="G182" s="450" t="s">
        <v>286</v>
      </c>
      <c r="H182" s="514">
        <f>SUM(H174:H181)</f>
        <v>46.642222222222223</v>
      </c>
      <c r="I182" s="514">
        <f t="shared" ref="I182:O182" si="21">SUM(I174:I181)</f>
        <v>41.432222222222222</v>
      </c>
      <c r="J182" s="514">
        <f t="shared" si="21"/>
        <v>40.870000000000005</v>
      </c>
      <c r="K182" s="514">
        <f t="shared" si="21"/>
        <v>41.429999999999993</v>
      </c>
      <c r="L182" s="514">
        <f t="shared" si="21"/>
        <v>39.762222222222221</v>
      </c>
      <c r="M182" s="514">
        <f t="shared" si="21"/>
        <v>38.096666666666664</v>
      </c>
      <c r="N182" s="514">
        <f t="shared" si="21"/>
        <v>40.87222222222222</v>
      </c>
      <c r="O182" s="515">
        <f t="shared" si="21"/>
        <v>36.988888888888894</v>
      </c>
    </row>
    <row r="183" spans="1:15" ht="18" customHeight="1" x14ac:dyDescent="0.25">
      <c r="A183" s="751"/>
      <c r="B183" s="373"/>
      <c r="C183" s="449"/>
      <c r="D183" s="449"/>
      <c r="E183" s="15"/>
      <c r="F183" s="449"/>
      <c r="G183" s="355"/>
      <c r="H183" s="355"/>
      <c r="I183" s="15"/>
      <c r="J183" s="355"/>
      <c r="K183" s="15"/>
      <c r="L183" s="15"/>
      <c r="M183" s="15"/>
      <c r="N183" s="15"/>
      <c r="O183" s="363"/>
    </row>
    <row r="184" spans="1:15" ht="18" customHeight="1" thickBot="1" x14ac:dyDescent="0.3">
      <c r="A184" s="751"/>
      <c r="B184" s="373"/>
      <c r="C184" s="449"/>
      <c r="D184" s="449"/>
      <c r="E184" s="15"/>
      <c r="F184" s="449"/>
      <c r="G184" s="461" t="s">
        <v>287</v>
      </c>
      <c r="H184" s="482">
        <f>FLOOR(SUM(H182),1)</f>
        <v>46</v>
      </c>
      <c r="I184" s="482">
        <f t="shared" ref="I184:O184" si="22">FLOOR(SUM(I182),1)</f>
        <v>41</v>
      </c>
      <c r="J184" s="482">
        <f t="shared" si="22"/>
        <v>40</v>
      </c>
      <c r="K184" s="482">
        <f t="shared" si="22"/>
        <v>41</v>
      </c>
      <c r="L184" s="482">
        <f t="shared" si="22"/>
        <v>39</v>
      </c>
      <c r="M184" s="482">
        <f t="shared" si="22"/>
        <v>38</v>
      </c>
      <c r="N184" s="482">
        <f t="shared" si="22"/>
        <v>40</v>
      </c>
      <c r="O184" s="483">
        <f t="shared" si="22"/>
        <v>36</v>
      </c>
    </row>
    <row r="185" spans="1:15" ht="18" customHeight="1" x14ac:dyDescent="0.25">
      <c r="A185" s="751"/>
      <c r="B185" s="373"/>
      <c r="C185" s="449"/>
      <c r="D185" s="449"/>
      <c r="E185" s="15"/>
      <c r="F185" s="449"/>
      <c r="G185" s="481" t="s">
        <v>267</v>
      </c>
      <c r="H185" s="749">
        <f>SUM(G174:G181)</f>
        <v>60</v>
      </c>
      <c r="I185" s="749"/>
      <c r="J185" s="749"/>
      <c r="K185" s="749"/>
      <c r="L185" s="749"/>
      <c r="M185" s="749"/>
      <c r="N185" s="749"/>
      <c r="O185" s="750"/>
    </row>
    <row r="186" spans="1:15" ht="18" customHeight="1" x14ac:dyDescent="0.25">
      <c r="A186" s="751"/>
      <c r="B186" s="373"/>
      <c r="C186" s="449"/>
      <c r="D186" s="449"/>
      <c r="E186" s="15"/>
      <c r="F186" s="449"/>
      <c r="G186" s="15"/>
      <c r="H186" s="355"/>
      <c r="I186" s="355"/>
      <c r="J186" s="355"/>
      <c r="K186" s="15"/>
      <c r="L186" s="15"/>
      <c r="M186" s="15"/>
      <c r="N186" s="15"/>
      <c r="O186" s="363"/>
    </row>
    <row r="187" spans="1:15" ht="18" customHeight="1" x14ac:dyDescent="0.25">
      <c r="A187" s="751"/>
      <c r="B187" s="373"/>
      <c r="C187" s="449"/>
      <c r="D187" s="449"/>
      <c r="E187" s="449"/>
      <c r="F187" s="508"/>
      <c r="G187" s="15"/>
      <c r="H187" s="758" t="s">
        <v>288</v>
      </c>
      <c r="I187" s="758"/>
      <c r="J187" s="758"/>
      <c r="K187" s="758"/>
      <c r="L187" s="758"/>
      <c r="M187" s="758"/>
      <c r="N187" s="758"/>
      <c r="O187" s="759"/>
    </row>
    <row r="188" spans="1:15" ht="18" customHeight="1" x14ac:dyDescent="0.25">
      <c r="A188" s="751"/>
      <c r="B188" s="373"/>
      <c r="C188" s="449"/>
      <c r="D188" s="449"/>
      <c r="E188" s="449"/>
      <c r="F188" s="508"/>
      <c r="G188" s="15"/>
      <c r="H188" s="516">
        <f>RANK(H189,H189:O189,0)</f>
        <v>1</v>
      </c>
      <c r="I188" s="516">
        <f>RANK(I189,H189:O189,0)</f>
        <v>2</v>
      </c>
      <c r="J188" s="516">
        <f>RANK(J189,H189:O189,0)</f>
        <v>5</v>
      </c>
      <c r="K188" s="516">
        <f>RANK(K189,H189:O189,0)</f>
        <v>3</v>
      </c>
      <c r="L188" s="516">
        <f>RANK(L189,H189:O189,0)</f>
        <v>6</v>
      </c>
      <c r="M188" s="516">
        <f>RANK(M189,H189:O189,0)</f>
        <v>7</v>
      </c>
      <c r="N188" s="516">
        <f>RANK(N189,H189:O189,0)</f>
        <v>4</v>
      </c>
      <c r="O188" s="517">
        <f>RANK(O189,H189:O189,0)</f>
        <v>8</v>
      </c>
    </row>
    <row r="189" spans="1:15" ht="18" customHeight="1" thickBot="1" x14ac:dyDescent="0.3">
      <c r="A189" s="751"/>
      <c r="B189" s="373"/>
      <c r="C189" s="449"/>
      <c r="D189" s="449"/>
      <c r="E189" s="449"/>
      <c r="F189" s="508"/>
      <c r="G189" s="15"/>
      <c r="H189" s="518">
        <f>(H182/H185)*H10</f>
        <v>15.547407407407407</v>
      </c>
      <c r="I189" s="518">
        <f>(I182/H185)*H10</f>
        <v>13.810740740740741</v>
      </c>
      <c r="J189" s="518">
        <f>(J182/H185)*H10</f>
        <v>13.623333333333335</v>
      </c>
      <c r="K189" s="518">
        <f>(K182/H185)*H10</f>
        <v>13.809999999999999</v>
      </c>
      <c r="L189" s="518">
        <f>(L182/H185)*H10</f>
        <v>13.254074074074074</v>
      </c>
      <c r="M189" s="518">
        <f>(M182/H185)*H10</f>
        <v>12.698888888888888</v>
      </c>
      <c r="N189" s="518">
        <f>(N182/H185)*H10</f>
        <v>13.624074074074073</v>
      </c>
      <c r="O189" s="519">
        <f>(O182/H185)*H10</f>
        <v>12.329629629629631</v>
      </c>
    </row>
    <row r="190" spans="1:15" ht="18" customHeight="1" x14ac:dyDescent="0.25">
      <c r="A190" s="751"/>
      <c r="B190" s="373"/>
      <c r="C190" s="449"/>
      <c r="D190" s="449"/>
      <c r="E190" s="449"/>
      <c r="F190" s="508"/>
      <c r="G190" s="329" t="s">
        <v>267</v>
      </c>
      <c r="H190" s="760">
        <f>H10</f>
        <v>20</v>
      </c>
      <c r="I190" s="760"/>
      <c r="J190" s="760"/>
      <c r="K190" s="760"/>
      <c r="L190" s="760"/>
      <c r="M190" s="760"/>
      <c r="N190" s="760"/>
      <c r="O190" s="761"/>
    </row>
    <row r="191" spans="1:15" ht="18" customHeight="1" x14ac:dyDescent="0.25">
      <c r="A191" s="751"/>
      <c r="B191" s="373"/>
      <c r="C191" s="449"/>
      <c r="D191" s="449"/>
      <c r="E191" s="449"/>
      <c r="F191" s="508"/>
      <c r="G191" s="355"/>
      <c r="H191" s="355"/>
      <c r="I191" s="355"/>
      <c r="J191" s="355"/>
      <c r="K191" s="15"/>
      <c r="L191" s="15"/>
      <c r="M191" s="15"/>
      <c r="N191" s="15"/>
      <c r="O191" s="363"/>
    </row>
    <row r="192" spans="1:15" ht="18" customHeight="1" x14ac:dyDescent="0.25">
      <c r="A192" s="751"/>
      <c r="B192" s="373"/>
      <c r="C192" s="449"/>
      <c r="D192" s="449"/>
      <c r="E192" s="449"/>
      <c r="F192" s="508"/>
      <c r="G192" s="461" t="s">
        <v>269</v>
      </c>
      <c r="H192" s="462" t="s">
        <v>2</v>
      </c>
      <c r="I192" s="463" t="s">
        <v>3</v>
      </c>
      <c r="J192" s="464" t="s">
        <v>4</v>
      </c>
      <c r="K192" s="465" t="s">
        <v>5</v>
      </c>
      <c r="L192" s="466" t="s">
        <v>13</v>
      </c>
      <c r="M192" s="467" t="s">
        <v>21</v>
      </c>
      <c r="N192" s="468" t="s">
        <v>15</v>
      </c>
      <c r="O192" s="469" t="s">
        <v>24</v>
      </c>
    </row>
    <row r="193" spans="1:15" ht="18" customHeight="1" x14ac:dyDescent="0.25">
      <c r="A193" s="751"/>
      <c r="B193" s="373"/>
      <c r="C193" s="449"/>
      <c r="D193" s="449"/>
      <c r="E193" s="449"/>
      <c r="F193" s="508"/>
      <c r="G193" s="461" t="s">
        <v>289</v>
      </c>
      <c r="H193" s="520">
        <f>SUM(H28,H52,H73,H95,H117,H139,H161)</f>
        <v>1</v>
      </c>
      <c r="I193" s="520">
        <f t="shared" ref="I193:O193" si="23">SUM(I28,I52,I73,I95,I117,I139,I161)</f>
        <v>0</v>
      </c>
      <c r="J193" s="520">
        <f t="shared" si="23"/>
        <v>0</v>
      </c>
      <c r="K193" s="520">
        <f t="shared" si="23"/>
        <v>1</v>
      </c>
      <c r="L193" s="520">
        <f t="shared" si="23"/>
        <v>0</v>
      </c>
      <c r="M193" s="520">
        <f t="shared" si="23"/>
        <v>1</v>
      </c>
      <c r="N193" s="520">
        <f t="shared" si="23"/>
        <v>1</v>
      </c>
      <c r="O193" s="521">
        <f t="shared" si="23"/>
        <v>1</v>
      </c>
    </row>
    <row r="194" spans="1:15" ht="18" customHeight="1" x14ac:dyDescent="0.25">
      <c r="A194" s="751"/>
      <c r="B194" s="373"/>
      <c r="C194" s="449"/>
      <c r="D194" s="449"/>
      <c r="E194" s="449"/>
      <c r="F194" s="508"/>
      <c r="G194" s="15"/>
      <c r="H194" s="15"/>
      <c r="I194" s="15"/>
      <c r="J194" s="15"/>
      <c r="K194" s="15"/>
      <c r="L194" s="15"/>
      <c r="M194" s="15"/>
      <c r="N194" s="15"/>
      <c r="O194" s="363"/>
    </row>
    <row r="195" spans="1:15" ht="18" customHeight="1" x14ac:dyDescent="0.25">
      <c r="A195" s="751"/>
      <c r="B195" s="522" t="s">
        <v>290</v>
      </c>
      <c r="C195" s="449"/>
      <c r="D195" s="449"/>
      <c r="E195" s="449"/>
      <c r="F195" s="508"/>
      <c r="G195" s="15"/>
      <c r="H195" s="15"/>
      <c r="I195" s="15"/>
      <c r="J195" s="15"/>
      <c r="K195" s="15"/>
      <c r="L195" s="15"/>
      <c r="M195" s="15"/>
      <c r="N195" s="15"/>
      <c r="O195" s="363"/>
    </row>
    <row r="196" spans="1:15" ht="18" customHeight="1" x14ac:dyDescent="0.25">
      <c r="A196" s="751"/>
      <c r="B196" s="523" t="s">
        <v>291</v>
      </c>
      <c r="C196" s="2"/>
      <c r="D196" s="449"/>
      <c r="E196" s="355"/>
      <c r="F196" s="355"/>
      <c r="G196" s="355"/>
      <c r="H196" s="355"/>
      <c r="I196" s="355"/>
      <c r="J196" s="355"/>
      <c r="K196" s="15"/>
      <c r="L196" s="15"/>
      <c r="M196" s="15"/>
      <c r="N196" s="15"/>
      <c r="O196" s="363"/>
    </row>
    <row r="197" spans="1:15" ht="18" customHeight="1" x14ac:dyDescent="0.25">
      <c r="A197" s="751"/>
      <c r="B197" s="523" t="s">
        <v>292</v>
      </c>
      <c r="C197" s="449"/>
      <c r="D197" s="449"/>
      <c r="E197" s="449"/>
      <c r="F197" s="508"/>
      <c r="G197" s="355"/>
      <c r="H197" s="355"/>
      <c r="I197" s="355"/>
      <c r="J197" s="355"/>
      <c r="K197" s="15"/>
      <c r="L197" s="15"/>
      <c r="M197" s="15"/>
      <c r="N197" s="15"/>
      <c r="O197" s="363"/>
    </row>
    <row r="198" spans="1:15" ht="18" customHeight="1" x14ac:dyDescent="0.25">
      <c r="A198" s="751"/>
      <c r="B198" s="523" t="s">
        <v>96</v>
      </c>
      <c r="C198" s="524"/>
      <c r="D198" s="524"/>
      <c r="E198" s="524"/>
      <c r="F198" s="524"/>
      <c r="G198" s="355"/>
      <c r="H198" s="355"/>
      <c r="I198" s="525"/>
      <c r="J198" s="526"/>
      <c r="K198" s="15"/>
      <c r="L198" s="15"/>
      <c r="M198" s="15"/>
      <c r="N198" s="15"/>
      <c r="O198" s="363"/>
    </row>
    <row r="199" spans="1:15" ht="18" customHeight="1" x14ac:dyDescent="0.25">
      <c r="A199" s="751"/>
      <c r="B199" s="523" t="s">
        <v>293</v>
      </c>
      <c r="C199" s="2"/>
      <c r="D199" s="449"/>
      <c r="E199" s="355"/>
      <c r="F199" s="355"/>
      <c r="G199" s="355"/>
      <c r="H199" s="355"/>
      <c r="I199" s="525"/>
      <c r="J199" s="526"/>
      <c r="K199" s="15"/>
      <c r="L199" s="15"/>
      <c r="M199" s="15"/>
      <c r="N199" s="15"/>
      <c r="O199" s="363"/>
    </row>
    <row r="200" spans="1:15" ht="18" customHeight="1" x14ac:dyDescent="0.25">
      <c r="A200" s="751"/>
      <c r="B200" s="527"/>
      <c r="C200" s="2"/>
      <c r="D200" s="449"/>
      <c r="E200" s="528"/>
      <c r="F200" s="528"/>
      <c r="G200" s="355"/>
      <c r="H200" s="355"/>
      <c r="I200" s="355"/>
      <c r="J200" s="355"/>
      <c r="K200" s="15"/>
      <c r="L200" s="15"/>
      <c r="M200" s="15"/>
      <c r="N200" s="15"/>
      <c r="O200" s="363"/>
    </row>
    <row r="201" spans="1:15" ht="18" customHeight="1" x14ac:dyDescent="0.25">
      <c r="A201" s="751"/>
      <c r="B201" s="529" t="s">
        <v>294</v>
      </c>
      <c r="C201" s="530"/>
      <c r="D201" s="449"/>
      <c r="E201" s="449"/>
      <c r="F201" s="508"/>
      <c r="G201" s="355"/>
      <c r="H201" s="355"/>
      <c r="I201" s="355"/>
      <c r="J201" s="355"/>
      <c r="K201" s="15"/>
      <c r="L201" s="15"/>
      <c r="M201" s="15"/>
      <c r="N201" s="15"/>
      <c r="O201" s="363"/>
    </row>
    <row r="202" spans="1:15" ht="18" customHeight="1" x14ac:dyDescent="0.25">
      <c r="A202" s="751"/>
      <c r="B202" s="531" t="s">
        <v>295</v>
      </c>
      <c r="C202" s="354"/>
      <c r="D202" s="449"/>
      <c r="E202" s="449"/>
      <c r="F202" s="508"/>
      <c r="G202" s="355"/>
      <c r="H202" s="355"/>
      <c r="I202" s="355"/>
      <c r="J202" s="355"/>
      <c r="K202" s="15"/>
      <c r="L202" s="15"/>
      <c r="M202" s="15"/>
      <c r="N202" s="15"/>
      <c r="O202" s="363"/>
    </row>
    <row r="203" spans="1:15" ht="18" customHeight="1" x14ac:dyDescent="0.25">
      <c r="A203" s="751"/>
      <c r="B203" s="532" t="s">
        <v>296</v>
      </c>
      <c r="C203" s="533" t="s">
        <v>297</v>
      </c>
      <c r="D203" s="449"/>
      <c r="E203" s="449"/>
      <c r="F203" s="508"/>
      <c r="G203" s="355"/>
      <c r="H203" s="355"/>
      <c r="I203" s="355"/>
      <c r="J203" s="355"/>
      <c r="K203" s="15"/>
      <c r="L203" s="15"/>
      <c r="M203" s="15"/>
      <c r="N203" s="15"/>
      <c r="O203" s="363"/>
    </row>
    <row r="204" spans="1:15" ht="18" customHeight="1" x14ac:dyDescent="0.25">
      <c r="A204" s="751"/>
      <c r="B204" s="534"/>
      <c r="C204" s="535" t="s">
        <v>298</v>
      </c>
      <c r="D204" s="449"/>
      <c r="E204" s="449"/>
      <c r="F204" s="508"/>
      <c r="G204" s="355"/>
      <c r="H204" s="355"/>
      <c r="I204" s="355"/>
      <c r="J204" s="355"/>
      <c r="K204" s="15"/>
      <c r="L204" s="15"/>
      <c r="M204" s="15"/>
      <c r="N204" s="15"/>
      <c r="O204" s="363"/>
    </row>
    <row r="205" spans="1:15" ht="18" customHeight="1" x14ac:dyDescent="0.25">
      <c r="A205" s="751"/>
      <c r="B205" s="534"/>
      <c r="C205" s="536" t="s">
        <v>299</v>
      </c>
      <c r="D205" s="449"/>
      <c r="E205" s="449"/>
      <c r="F205" s="508"/>
      <c r="G205" s="355"/>
      <c r="H205" s="355"/>
      <c r="I205" s="355"/>
      <c r="J205" s="355"/>
      <c r="K205" s="15"/>
      <c r="L205" s="15"/>
      <c r="M205" s="15"/>
      <c r="N205" s="15"/>
      <c r="O205" s="363"/>
    </row>
    <row r="206" spans="1:15" ht="18" customHeight="1" x14ac:dyDescent="0.25">
      <c r="A206" s="751"/>
      <c r="B206" s="373"/>
      <c r="C206" s="449"/>
      <c r="D206" s="449"/>
      <c r="E206" s="449"/>
      <c r="F206" s="508"/>
      <c r="G206" s="355"/>
      <c r="H206" s="355"/>
      <c r="I206" s="355"/>
      <c r="J206" s="355"/>
      <c r="K206" s="15"/>
      <c r="L206" s="15"/>
      <c r="M206" s="15"/>
      <c r="N206" s="15"/>
      <c r="O206" s="363"/>
    </row>
    <row r="207" spans="1:15" ht="18" customHeight="1" thickBot="1" x14ac:dyDescent="0.3">
      <c r="A207" s="751"/>
      <c r="B207" s="537"/>
      <c r="C207" s="538"/>
      <c r="D207" s="538"/>
      <c r="E207" s="538"/>
      <c r="F207" s="539"/>
      <c r="G207" s="540"/>
      <c r="H207" s="540"/>
      <c r="I207" s="540"/>
      <c r="J207" s="540"/>
      <c r="K207" s="540"/>
      <c r="L207" s="540"/>
      <c r="M207" s="540"/>
      <c r="N207" s="540"/>
      <c r="O207" s="541"/>
    </row>
    <row r="208" spans="1:15" ht="18" customHeight="1" x14ac:dyDescent="0.25"/>
    <row r="209" ht="18" customHeight="1" x14ac:dyDescent="0.25"/>
  </sheetData>
  <mergeCells count="40">
    <mergeCell ref="H187:O187"/>
    <mergeCell ref="H190:O190"/>
    <mergeCell ref="H154:O154"/>
    <mergeCell ref="H164:O164"/>
    <mergeCell ref="B166:C167"/>
    <mergeCell ref="D166:O167"/>
    <mergeCell ref="H173:O173"/>
    <mergeCell ref="H185:O185"/>
    <mergeCell ref="A7:A207"/>
    <mergeCell ref="K14:N14"/>
    <mergeCell ref="K15:N15"/>
    <mergeCell ref="K34:N34"/>
    <mergeCell ref="K35:N35"/>
    <mergeCell ref="K58:N58"/>
    <mergeCell ref="K59:N59"/>
    <mergeCell ref="K79:N79"/>
    <mergeCell ref="K80:N80"/>
    <mergeCell ref="K101:N101"/>
    <mergeCell ref="K102:N102"/>
    <mergeCell ref="K123:N123"/>
    <mergeCell ref="B7:O8"/>
    <mergeCell ref="H142:O142"/>
    <mergeCell ref="H22:O22"/>
    <mergeCell ref="H31:O31"/>
    <mergeCell ref="K145:N145"/>
    <mergeCell ref="K146:N146"/>
    <mergeCell ref="B2:O3"/>
    <mergeCell ref="C10:G11"/>
    <mergeCell ref="H10:H11"/>
    <mergeCell ref="B6:O6"/>
    <mergeCell ref="H43:O43"/>
    <mergeCell ref="H55:O55"/>
    <mergeCell ref="H67:O67"/>
    <mergeCell ref="H76:O76"/>
    <mergeCell ref="H88:O88"/>
    <mergeCell ref="H98:O98"/>
    <mergeCell ref="H110:O110"/>
    <mergeCell ref="H120:O120"/>
    <mergeCell ref="H132:O132"/>
    <mergeCell ref="K124:N124"/>
  </mergeCells>
  <conditionalFormatting sqref="H193:N193">
    <cfRule type="cellIs" dxfId="25" priority="29" operator="greaterThan">
      <formula>0</formula>
    </cfRule>
  </conditionalFormatting>
  <conditionalFormatting sqref="O193">
    <cfRule type="cellIs" dxfId="24" priority="30" operator="greaterThan">
      <formula>0</formula>
    </cfRule>
  </conditionalFormatting>
  <conditionalFormatting sqref="H188:O188">
    <cfRule type="cellIs" dxfId="23" priority="23" stopIfTrue="1" operator="equal">
      <formula>1</formula>
    </cfRule>
    <cfRule type="cellIs" dxfId="22" priority="24" stopIfTrue="1" operator="equal">
      <formula>2</formula>
    </cfRule>
    <cfRule type="cellIs" dxfId="21" priority="25" stopIfTrue="1" operator="equal">
      <formula>3</formula>
    </cfRule>
  </conditionalFormatting>
  <conditionalFormatting sqref="H28">
    <cfRule type="cellIs" dxfId="20" priority="22" operator="greaterThan">
      <formula>0</formula>
    </cfRule>
  </conditionalFormatting>
  <conditionalFormatting sqref="K28:O28">
    <cfRule type="cellIs" dxfId="19" priority="21" operator="greaterThan">
      <formula>0</formula>
    </cfRule>
  </conditionalFormatting>
  <conditionalFormatting sqref="H161">
    <cfRule type="cellIs" dxfId="18" priority="10" operator="greaterThan">
      <formula>0</formula>
    </cfRule>
  </conditionalFormatting>
  <conditionalFormatting sqref="I161:O161">
    <cfRule type="cellIs" dxfId="17" priority="9" operator="greaterThan">
      <formula>0</formula>
    </cfRule>
  </conditionalFormatting>
  <conditionalFormatting sqref="H52">
    <cfRule type="cellIs" dxfId="16" priority="20" operator="greaterThan">
      <formula>0</formula>
    </cfRule>
  </conditionalFormatting>
  <conditionalFormatting sqref="I52:O52">
    <cfRule type="cellIs" dxfId="15" priority="19" operator="greaterThan">
      <formula>0</formula>
    </cfRule>
  </conditionalFormatting>
  <conditionalFormatting sqref="H73">
    <cfRule type="cellIs" dxfId="14" priority="18" operator="greaterThan">
      <formula>0</formula>
    </cfRule>
  </conditionalFormatting>
  <conditionalFormatting sqref="I73:O73">
    <cfRule type="cellIs" dxfId="13" priority="17" operator="greaterThan">
      <formula>0</formula>
    </cfRule>
  </conditionalFormatting>
  <conditionalFormatting sqref="H95">
    <cfRule type="cellIs" dxfId="12" priority="16" operator="greaterThan">
      <formula>0</formula>
    </cfRule>
  </conditionalFormatting>
  <conditionalFormatting sqref="I95:O95">
    <cfRule type="cellIs" dxfId="11" priority="15" operator="greaterThan">
      <formula>0</formula>
    </cfRule>
  </conditionalFormatting>
  <conditionalFormatting sqref="H117">
    <cfRule type="cellIs" dxfId="10" priority="14" operator="greaterThan">
      <formula>0</formula>
    </cfRule>
  </conditionalFormatting>
  <conditionalFormatting sqref="I117:O117">
    <cfRule type="cellIs" dxfId="9" priority="13" operator="greaterThan">
      <formula>0</formula>
    </cfRule>
  </conditionalFormatting>
  <conditionalFormatting sqref="H139">
    <cfRule type="cellIs" dxfId="8" priority="12" operator="greaterThan">
      <formula>0</formula>
    </cfRule>
  </conditionalFormatting>
  <conditionalFormatting sqref="I139:O139">
    <cfRule type="cellIs" dxfId="7" priority="11" operator="greaterThan">
      <formula>0</formula>
    </cfRule>
  </conditionalFormatting>
  <conditionalFormatting sqref="I28">
    <cfRule type="cellIs" dxfId="6" priority="2" operator="greaterThan">
      <formula>0</formula>
    </cfRule>
  </conditionalFormatting>
  <conditionalFormatting sqref="J28">
    <cfRule type="cellIs" dxfId="5" priority="1" operator="greaterThan">
      <formula>0</formula>
    </cfRule>
  </conditionalFormatting>
  <hyperlinks>
    <hyperlink ref="C205" r:id="rId1"/>
    <hyperlink ref="C204" r:id="rId2"/>
    <hyperlink ref="C203" r:id="rId3"/>
  </hyperlinks>
  <pageMargins left="0.7" right="0.7" top="0.75" bottom="0.75" header="0.3" footer="0.3"/>
  <pageSetup paperSize="9" orientation="portrait"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V54"/>
  <sheetViews>
    <sheetView topLeftCell="A4" zoomScaleNormal="100" workbookViewId="0">
      <selection activeCell="Q26" sqref="Q26"/>
    </sheetView>
  </sheetViews>
  <sheetFormatPr baseColWidth="10" defaultRowHeight="15" x14ac:dyDescent="0.25"/>
  <cols>
    <col min="1" max="1" width="2.7109375" style="351" customWidth="1"/>
    <col min="2" max="15" width="14.7109375" style="351" customWidth="1"/>
    <col min="16" max="16" width="23.7109375" style="351" customWidth="1"/>
    <col min="17" max="17" width="25.140625" style="351" customWidth="1"/>
    <col min="18" max="16384" width="11.42578125" style="351"/>
  </cols>
  <sheetData>
    <row r="1" spans="1:22" x14ac:dyDescent="0.25">
      <c r="A1" s="349">
        <v>2</v>
      </c>
      <c r="B1" s="350">
        <v>14</v>
      </c>
      <c r="C1" s="350">
        <v>14</v>
      </c>
      <c r="D1" s="350">
        <v>14</v>
      </c>
      <c r="E1" s="350">
        <v>14</v>
      </c>
      <c r="F1" s="350">
        <v>14</v>
      </c>
      <c r="G1" s="350">
        <v>14</v>
      </c>
      <c r="H1" s="350">
        <v>14</v>
      </c>
      <c r="I1" s="350">
        <v>14</v>
      </c>
      <c r="J1" s="350">
        <v>14</v>
      </c>
      <c r="K1" s="350">
        <v>14</v>
      </c>
      <c r="L1" s="350">
        <v>14</v>
      </c>
      <c r="M1" s="350">
        <v>14</v>
      </c>
      <c r="N1" s="350">
        <v>14</v>
      </c>
      <c r="O1" s="350">
        <v>14</v>
      </c>
    </row>
    <row r="2" spans="1:22" ht="18" customHeight="1" x14ac:dyDescent="0.25">
      <c r="A2" s="352"/>
      <c r="B2" s="740" t="s">
        <v>302</v>
      </c>
      <c r="C2" s="741"/>
      <c r="D2" s="741"/>
      <c r="E2" s="741"/>
      <c r="F2" s="741"/>
      <c r="G2" s="741"/>
      <c r="H2" s="741"/>
      <c r="I2" s="741"/>
      <c r="J2" s="741"/>
      <c r="K2" s="741"/>
      <c r="L2" s="741"/>
      <c r="M2" s="741"/>
      <c r="N2" s="741"/>
      <c r="O2" s="741"/>
    </row>
    <row r="3" spans="1:22" ht="18" customHeight="1" x14ac:dyDescent="0.25">
      <c r="A3" s="352"/>
      <c r="B3" s="740"/>
      <c r="C3" s="741"/>
      <c r="D3" s="741"/>
      <c r="E3" s="741"/>
      <c r="F3" s="741"/>
      <c r="G3" s="741"/>
      <c r="H3" s="741"/>
      <c r="I3" s="741"/>
      <c r="J3" s="741"/>
      <c r="K3" s="741"/>
      <c r="L3" s="741"/>
      <c r="M3" s="741"/>
      <c r="N3" s="741"/>
      <c r="O3" s="741"/>
    </row>
    <row r="4" spans="1:22" ht="18" customHeight="1" x14ac:dyDescent="0.25">
      <c r="A4" s="352"/>
      <c r="B4" s="352"/>
      <c r="C4" s="352"/>
      <c r="D4" s="352"/>
      <c r="E4" s="352"/>
      <c r="F4" s="352"/>
      <c r="G4" s="352"/>
      <c r="H4" s="352"/>
      <c r="I4" s="352"/>
      <c r="J4" s="352"/>
      <c r="K4" s="352"/>
      <c r="L4" s="352"/>
      <c r="M4" s="352"/>
      <c r="N4" s="352"/>
      <c r="O4" s="352"/>
    </row>
    <row r="5" spans="1:22" ht="18" customHeight="1" thickBot="1" x14ac:dyDescent="0.3">
      <c r="A5" s="352"/>
      <c r="B5" s="352"/>
      <c r="C5" s="352"/>
      <c r="D5" s="352"/>
      <c r="E5" s="352"/>
      <c r="F5" s="352"/>
      <c r="G5" s="352"/>
      <c r="H5" s="352"/>
      <c r="I5" s="352"/>
      <c r="J5" s="352"/>
      <c r="K5" s="352"/>
      <c r="L5" s="352"/>
      <c r="M5" s="352"/>
      <c r="N5" s="352"/>
      <c r="O5" s="352"/>
      <c r="U5" s="357"/>
      <c r="V5" s="357"/>
    </row>
    <row r="6" spans="1:22" ht="18" customHeight="1" x14ac:dyDescent="0.25">
      <c r="A6" s="353" t="s">
        <v>191</v>
      </c>
      <c r="B6" s="744"/>
      <c r="C6" s="745"/>
      <c r="D6" s="745"/>
      <c r="E6" s="745"/>
      <c r="F6" s="745"/>
      <c r="G6" s="745"/>
      <c r="H6" s="745"/>
      <c r="I6" s="745"/>
      <c r="J6" s="745"/>
      <c r="K6" s="745"/>
      <c r="L6" s="745"/>
      <c r="M6" s="745"/>
      <c r="N6" s="745"/>
      <c r="O6" s="746"/>
      <c r="U6" s="357"/>
      <c r="V6" s="357"/>
    </row>
    <row r="7" spans="1:22" ht="18" customHeight="1" x14ac:dyDescent="0.25">
      <c r="A7" s="751"/>
      <c r="B7" s="770" t="s">
        <v>245</v>
      </c>
      <c r="C7" s="771"/>
      <c r="D7" s="771"/>
      <c r="E7" s="771"/>
      <c r="F7" s="771"/>
      <c r="G7" s="771"/>
      <c r="H7" s="771"/>
      <c r="I7" s="771"/>
      <c r="J7" s="771"/>
      <c r="K7" s="771"/>
      <c r="L7" s="771"/>
      <c r="M7" s="771"/>
      <c r="N7" s="771"/>
      <c r="O7" s="772"/>
    </row>
    <row r="8" spans="1:22" ht="18" customHeight="1" x14ac:dyDescent="0.25">
      <c r="A8" s="751"/>
      <c r="B8" s="770"/>
      <c r="C8" s="771"/>
      <c r="D8" s="771"/>
      <c r="E8" s="771"/>
      <c r="F8" s="771"/>
      <c r="G8" s="771"/>
      <c r="H8" s="771"/>
      <c r="I8" s="771"/>
      <c r="J8" s="771"/>
      <c r="K8" s="771"/>
      <c r="L8" s="771"/>
      <c r="M8" s="771"/>
      <c r="N8" s="771"/>
      <c r="O8" s="772"/>
    </row>
    <row r="9" spans="1:22" ht="18" customHeight="1" x14ac:dyDescent="0.35">
      <c r="A9" s="751"/>
      <c r="B9" s="358"/>
      <c r="C9" s="359"/>
      <c r="D9" s="355"/>
      <c r="E9" s="355"/>
      <c r="F9" s="355"/>
      <c r="G9" s="355"/>
      <c r="H9" s="355"/>
      <c r="I9" s="355"/>
      <c r="J9" s="360"/>
      <c r="K9" s="361"/>
      <c r="L9" s="361"/>
      <c r="M9" s="361"/>
      <c r="N9" s="361"/>
      <c r="O9" s="362"/>
    </row>
    <row r="10" spans="1:22" ht="18" customHeight="1" x14ac:dyDescent="0.25">
      <c r="A10" s="751"/>
      <c r="B10" s="773" t="s">
        <v>83</v>
      </c>
      <c r="C10" s="774"/>
      <c r="D10" s="774"/>
      <c r="E10" s="774"/>
      <c r="F10" s="774"/>
      <c r="G10" s="774"/>
      <c r="H10" s="774"/>
      <c r="I10" s="774"/>
      <c r="J10" s="774"/>
      <c r="K10" s="774"/>
      <c r="L10" s="774"/>
      <c r="M10" s="774"/>
      <c r="N10" s="774"/>
      <c r="O10" s="775"/>
    </row>
    <row r="11" spans="1:22" ht="18" customHeight="1" x14ac:dyDescent="0.25">
      <c r="A11" s="751"/>
      <c r="B11" s="773"/>
      <c r="C11" s="774"/>
      <c r="D11" s="774"/>
      <c r="E11" s="774"/>
      <c r="F11" s="774"/>
      <c r="G11" s="774"/>
      <c r="H11" s="774"/>
      <c r="I11" s="774"/>
      <c r="J11" s="774"/>
      <c r="K11" s="774"/>
      <c r="L11" s="774"/>
      <c r="M11" s="774"/>
      <c r="N11" s="774"/>
      <c r="O11" s="775"/>
    </row>
    <row r="12" spans="1:22" ht="18" customHeight="1" x14ac:dyDescent="0.35">
      <c r="A12" s="751"/>
      <c r="B12" s="358"/>
      <c r="C12" s="359"/>
      <c r="D12" s="355"/>
      <c r="E12" s="355"/>
      <c r="F12" s="355"/>
      <c r="G12" s="355"/>
      <c r="H12" s="355"/>
      <c r="I12" s="355"/>
      <c r="J12" s="360"/>
      <c r="K12" s="15"/>
      <c r="L12" s="15"/>
      <c r="M12" s="15"/>
      <c r="N12" s="15"/>
      <c r="O12" s="363"/>
    </row>
    <row r="13" spans="1:22" ht="18" customHeight="1" x14ac:dyDescent="0.25">
      <c r="A13" s="751"/>
      <c r="B13" s="776" t="s">
        <v>147</v>
      </c>
      <c r="C13" s="777"/>
      <c r="D13" s="777"/>
      <c r="E13" s="777"/>
      <c r="F13" s="777"/>
      <c r="G13" s="777"/>
      <c r="H13" s="777"/>
      <c r="I13" s="777"/>
      <c r="J13" s="777"/>
      <c r="K13" s="777"/>
      <c r="L13" s="777"/>
      <c r="M13" s="777"/>
      <c r="N13" s="777"/>
      <c r="O13" s="778"/>
    </row>
    <row r="14" spans="1:22" ht="18" customHeight="1" x14ac:dyDescent="0.25">
      <c r="A14" s="751"/>
      <c r="B14" s="776"/>
      <c r="C14" s="777"/>
      <c r="D14" s="777"/>
      <c r="E14" s="777"/>
      <c r="F14" s="777"/>
      <c r="G14" s="777"/>
      <c r="H14" s="777"/>
      <c r="I14" s="777"/>
      <c r="J14" s="777"/>
      <c r="K14" s="777"/>
      <c r="L14" s="777"/>
      <c r="M14" s="777"/>
      <c r="N14" s="777"/>
      <c r="O14" s="778"/>
    </row>
    <row r="15" spans="1:22" ht="18" customHeight="1" x14ac:dyDescent="0.35">
      <c r="A15" s="751"/>
      <c r="B15" s="358"/>
      <c r="C15" s="359"/>
      <c r="D15" s="355"/>
      <c r="E15" s="355"/>
      <c r="F15" s="355"/>
      <c r="G15" s="355"/>
      <c r="H15" s="355"/>
      <c r="I15" s="355"/>
      <c r="J15" s="360"/>
      <c r="K15" s="15"/>
      <c r="L15" s="15"/>
      <c r="M15" s="15"/>
      <c r="N15" s="15"/>
      <c r="O15" s="363"/>
    </row>
    <row r="16" spans="1:22" ht="18" customHeight="1" x14ac:dyDescent="0.35">
      <c r="A16" s="751"/>
      <c r="B16" s="358"/>
      <c r="C16" s="359"/>
      <c r="D16" s="355"/>
      <c r="E16" s="355"/>
      <c r="F16" s="355"/>
      <c r="G16" s="355"/>
      <c r="H16" s="355"/>
      <c r="I16" s="355"/>
      <c r="J16" s="360" t="s">
        <v>246</v>
      </c>
      <c r="K16" s="15"/>
      <c r="L16" s="15"/>
      <c r="M16" s="15"/>
      <c r="N16" s="15"/>
      <c r="O16" s="363"/>
    </row>
    <row r="17" spans="1:15" ht="18" customHeight="1" x14ac:dyDescent="0.25">
      <c r="A17" s="751"/>
      <c r="B17" s="358"/>
      <c r="C17" s="359"/>
      <c r="D17" s="355"/>
      <c r="E17" s="355"/>
      <c r="F17" s="355"/>
      <c r="G17" s="355"/>
      <c r="H17" s="355"/>
      <c r="I17" s="355"/>
      <c r="J17" s="355"/>
      <c r="K17" s="15"/>
      <c r="L17" s="15"/>
      <c r="M17" s="15"/>
      <c r="N17" s="15"/>
      <c r="O17" s="363"/>
    </row>
    <row r="18" spans="1:15" ht="18" customHeight="1" thickBot="1" x14ac:dyDescent="0.35">
      <c r="A18" s="751"/>
      <c r="B18" s="779" t="s">
        <v>247</v>
      </c>
      <c r="C18" s="780"/>
      <c r="D18" s="364"/>
      <c r="E18" s="365" t="s">
        <v>248</v>
      </c>
      <c r="F18" s="366" t="s">
        <v>10</v>
      </c>
      <c r="G18" s="367" t="s">
        <v>249</v>
      </c>
      <c r="H18" s="368"/>
      <c r="I18" s="368"/>
      <c r="J18" s="355"/>
      <c r="K18" s="355"/>
      <c r="L18" s="355"/>
      <c r="M18" s="355"/>
      <c r="N18" s="355"/>
      <c r="O18" s="356"/>
    </row>
    <row r="19" spans="1:15" ht="18" customHeight="1" x14ac:dyDescent="0.25">
      <c r="A19" s="751"/>
      <c r="B19" s="779"/>
      <c r="C19" s="780"/>
      <c r="D19" s="781" t="s">
        <v>250</v>
      </c>
      <c r="E19" s="781"/>
      <c r="F19" s="781"/>
      <c r="G19" s="781"/>
      <c r="H19" s="781"/>
      <c r="I19" s="781"/>
      <c r="J19" s="355"/>
      <c r="K19" s="355"/>
      <c r="L19" s="355"/>
      <c r="M19" s="355"/>
      <c r="N19" s="355"/>
      <c r="O19" s="356"/>
    </row>
    <row r="20" spans="1:15" ht="18" customHeight="1" x14ac:dyDescent="0.3">
      <c r="A20" s="751"/>
      <c r="B20" s="542"/>
      <c r="C20" s="543"/>
      <c r="D20" s="369"/>
      <c r="E20" s="782" t="s">
        <v>251</v>
      </c>
      <c r="F20" s="369"/>
      <c r="G20" s="369"/>
      <c r="H20" s="369"/>
      <c r="I20" s="369"/>
      <c r="J20" s="370"/>
      <c r="K20" s="15"/>
      <c r="L20" s="15"/>
      <c r="M20" s="371"/>
      <c r="N20" s="371"/>
      <c r="O20" s="372"/>
    </row>
    <row r="21" spans="1:15" ht="18" customHeight="1" x14ac:dyDescent="0.3">
      <c r="A21" s="751"/>
      <c r="B21" s="373"/>
      <c r="C21" s="369"/>
      <c r="D21" s="369"/>
      <c r="E21" s="782"/>
      <c r="F21" s="369"/>
      <c r="G21" s="783" t="s">
        <v>252</v>
      </c>
      <c r="H21" s="369"/>
      <c r="I21" s="784" t="s">
        <v>253</v>
      </c>
      <c r="J21" s="355"/>
      <c r="K21" s="15"/>
      <c r="L21" s="15"/>
      <c r="M21" s="371"/>
      <c r="N21" s="371"/>
      <c r="O21" s="372"/>
    </row>
    <row r="22" spans="1:15" ht="18" customHeight="1" x14ac:dyDescent="0.3">
      <c r="A22" s="751"/>
      <c r="B22" s="373"/>
      <c r="C22" s="374" t="s">
        <v>254</v>
      </c>
      <c r="D22" s="375"/>
      <c r="E22" s="782"/>
      <c r="F22" s="376"/>
      <c r="G22" s="783"/>
      <c r="H22" s="376"/>
      <c r="I22" s="784"/>
      <c r="J22" s="355"/>
      <c r="K22" s="15"/>
      <c r="L22" s="15"/>
      <c r="M22" s="371"/>
      <c r="N22" s="371"/>
      <c r="O22" s="372"/>
    </row>
    <row r="23" spans="1:15" ht="18" customHeight="1" x14ac:dyDescent="0.3">
      <c r="A23" s="751"/>
      <c r="B23" s="373"/>
      <c r="C23" s="377">
        <f>(E23*G23)/I23</f>
        <v>7.5</v>
      </c>
      <c r="D23" s="375" t="s">
        <v>35</v>
      </c>
      <c r="E23" s="378">
        <v>2.5</v>
      </c>
      <c r="F23" s="379" t="s">
        <v>10</v>
      </c>
      <c r="G23" s="380">
        <v>15</v>
      </c>
      <c r="H23" s="381" t="s">
        <v>36</v>
      </c>
      <c r="I23" s="382">
        <v>5</v>
      </c>
      <c r="J23" s="355"/>
      <c r="K23" s="383" t="s">
        <v>255</v>
      </c>
      <c r="L23" s="15"/>
      <c r="M23" s="371"/>
      <c r="N23" s="371"/>
      <c r="O23" s="372"/>
    </row>
    <row r="24" spans="1:15" ht="18" customHeight="1" x14ac:dyDescent="0.3">
      <c r="A24" s="751"/>
      <c r="B24" s="373"/>
      <c r="C24" s="384" t="str">
        <f>LEFT(ADDRESS(1,COLUMN(),4),LEN(ADDRESS(1,COLUMN(),4))-1)</f>
        <v>C</v>
      </c>
      <c r="D24" s="375"/>
      <c r="E24" s="385" t="str">
        <f>LEFT(ADDRESS(1,COLUMN(),4),LEN(ADDRESS(1,COLUMN(),4))-1)</f>
        <v>E</v>
      </c>
      <c r="F24" s="376"/>
      <c r="G24" s="386" t="str">
        <f>LEFT(ADDRESS(1,COLUMN(),4),LEN(ADDRESS(1,COLUMN(),4))-1)</f>
        <v>G</v>
      </c>
      <c r="H24" s="376"/>
      <c r="I24" s="386" t="str">
        <f>LEFT(ADDRESS(1,COLUMN(),4),LEN(ADDRESS(1,COLUMN(),4))-1)</f>
        <v>I</v>
      </c>
      <c r="J24" s="355"/>
      <c r="K24" s="383"/>
      <c r="L24" s="15"/>
      <c r="M24" s="371"/>
      <c r="N24" s="371"/>
      <c r="O24" s="372"/>
    </row>
    <row r="25" spans="1:15" ht="18" customHeight="1" x14ac:dyDescent="0.3">
      <c r="A25" s="751"/>
      <c r="B25" s="373"/>
      <c r="C25" s="387" t="s">
        <v>182</v>
      </c>
      <c r="D25" s="375"/>
      <c r="E25" s="388" t="s">
        <v>175</v>
      </c>
      <c r="F25" s="381"/>
      <c r="G25" s="389" t="s">
        <v>219</v>
      </c>
      <c r="H25" s="379"/>
      <c r="I25" s="390" t="s">
        <v>220</v>
      </c>
      <c r="J25" s="355"/>
      <c r="K25" s="383"/>
      <c r="L25" s="15"/>
      <c r="M25" s="371"/>
      <c r="N25" s="371"/>
      <c r="O25" s="372"/>
    </row>
    <row r="26" spans="1:15" ht="18" customHeight="1" x14ac:dyDescent="0.3">
      <c r="A26" s="751"/>
      <c r="B26" s="542"/>
      <c r="C26" s="543"/>
      <c r="D26" s="369"/>
      <c r="E26" s="369"/>
      <c r="F26" s="369"/>
      <c r="G26" s="369"/>
      <c r="H26" s="369"/>
      <c r="I26" s="369"/>
      <c r="J26" s="370"/>
      <c r="K26" s="383"/>
      <c r="L26" s="15"/>
      <c r="M26" s="371"/>
      <c r="N26" s="371"/>
      <c r="O26" s="372"/>
    </row>
    <row r="27" spans="1:15" ht="18" customHeight="1" x14ac:dyDescent="0.3">
      <c r="A27" s="751"/>
      <c r="B27" s="785" t="s">
        <v>256</v>
      </c>
      <c r="C27" s="786"/>
      <c r="D27" s="786"/>
      <c r="E27" s="786"/>
      <c r="F27" s="786"/>
      <c r="G27" s="786"/>
      <c r="H27" s="786"/>
      <c r="I27" s="786"/>
      <c r="J27" s="370"/>
      <c r="K27" s="383"/>
      <c r="L27" s="15"/>
      <c r="M27" s="371"/>
      <c r="N27" s="371"/>
      <c r="O27" s="372"/>
    </row>
    <row r="28" spans="1:15" ht="18" customHeight="1" x14ac:dyDescent="0.3">
      <c r="A28" s="751"/>
      <c r="B28" s="542"/>
      <c r="C28" s="543"/>
      <c r="D28" s="369"/>
      <c r="E28" s="782" t="s">
        <v>251</v>
      </c>
      <c r="F28" s="369"/>
      <c r="G28" s="787" t="s">
        <v>148</v>
      </c>
      <c r="H28" s="369"/>
      <c r="I28" s="369"/>
      <c r="J28" s="370"/>
      <c r="K28" s="383"/>
      <c r="L28" s="15"/>
      <c r="M28" s="371"/>
      <c r="N28" s="371"/>
      <c r="O28" s="372"/>
    </row>
    <row r="29" spans="1:15" ht="18" customHeight="1" x14ac:dyDescent="0.25">
      <c r="A29" s="751"/>
      <c r="B29" s="391"/>
      <c r="C29" s="369"/>
      <c r="D29" s="369"/>
      <c r="E29" s="782"/>
      <c r="F29" s="369"/>
      <c r="G29" s="787"/>
      <c r="H29" s="369"/>
      <c r="I29" s="783" t="s">
        <v>252</v>
      </c>
      <c r="J29" s="369"/>
      <c r="K29" s="383"/>
      <c r="L29" s="15"/>
      <c r="M29" s="15"/>
      <c r="N29" s="15"/>
      <c r="O29" s="363"/>
    </row>
    <row r="30" spans="1:15" ht="18" customHeight="1" x14ac:dyDescent="0.25">
      <c r="A30" s="751"/>
      <c r="B30" s="373"/>
      <c r="C30" s="374" t="s">
        <v>254</v>
      </c>
      <c r="D30" s="375"/>
      <c r="E30" s="782"/>
      <c r="F30" s="376"/>
      <c r="G30" s="787"/>
      <c r="H30" s="376"/>
      <c r="I30" s="783"/>
      <c r="J30" s="355"/>
      <c r="K30" s="383"/>
      <c r="L30" s="15"/>
      <c r="M30" s="15"/>
      <c r="N30" s="15"/>
      <c r="O30" s="363"/>
    </row>
    <row r="31" spans="1:15" ht="18" customHeight="1" x14ac:dyDescent="0.25">
      <c r="A31" s="751"/>
      <c r="B31" s="373"/>
      <c r="C31" s="377">
        <f>(E31/G31)*I31</f>
        <v>7.5</v>
      </c>
      <c r="D31" s="375" t="s">
        <v>35</v>
      </c>
      <c r="E31" s="378">
        <v>2.5</v>
      </c>
      <c r="F31" s="381" t="s">
        <v>36</v>
      </c>
      <c r="G31" s="382">
        <v>5</v>
      </c>
      <c r="H31" s="379" t="s">
        <v>10</v>
      </c>
      <c r="I31" s="380">
        <v>15</v>
      </c>
      <c r="J31" s="355"/>
      <c r="K31" s="383" t="s">
        <v>255</v>
      </c>
      <c r="L31" s="15"/>
      <c r="M31" s="15"/>
      <c r="N31" s="15"/>
      <c r="O31" s="363"/>
    </row>
    <row r="32" spans="1:15" ht="18" customHeight="1" x14ac:dyDescent="0.25">
      <c r="A32" s="751"/>
      <c r="B32" s="373"/>
      <c r="C32" s="384" t="str">
        <f>LEFT(ADDRESS(1,COLUMN(),4),LEN(ADDRESS(1,COLUMN(),4))-1)</f>
        <v>C</v>
      </c>
      <c r="D32" s="375"/>
      <c r="E32" s="385" t="str">
        <f>LEFT(ADDRESS(1,COLUMN(),4),LEN(ADDRESS(1,COLUMN(),4))-1)</f>
        <v>E</v>
      </c>
      <c r="F32" s="376"/>
      <c r="G32" s="386" t="str">
        <f>LEFT(ADDRESS(1,COLUMN(),4),LEN(ADDRESS(1,COLUMN(),4))-1)</f>
        <v>G</v>
      </c>
      <c r="H32" s="376"/>
      <c r="I32" s="386" t="str">
        <f>LEFT(ADDRESS(1,COLUMN(),4),LEN(ADDRESS(1,COLUMN(),4))-1)</f>
        <v>I</v>
      </c>
      <c r="J32" s="355"/>
      <c r="K32" s="15"/>
      <c r="L32" s="15"/>
      <c r="M32" s="15"/>
      <c r="N32" s="15"/>
      <c r="O32" s="363"/>
    </row>
    <row r="33" spans="1:15" ht="18" customHeight="1" x14ac:dyDescent="0.25">
      <c r="A33" s="751"/>
      <c r="B33" s="373"/>
      <c r="C33" s="387" t="s">
        <v>182</v>
      </c>
      <c r="D33" s="375"/>
      <c r="E33" s="388" t="s">
        <v>175</v>
      </c>
      <c r="F33" s="381"/>
      <c r="G33" s="390" t="s">
        <v>220</v>
      </c>
      <c r="H33" s="379"/>
      <c r="I33" s="389" t="s">
        <v>219</v>
      </c>
      <c r="J33" s="355"/>
      <c r="K33" s="15"/>
      <c r="L33" s="15"/>
      <c r="M33" s="15"/>
      <c r="N33" s="15"/>
      <c r="O33" s="363"/>
    </row>
    <row r="34" spans="1:15" ht="18" customHeight="1" x14ac:dyDescent="0.25">
      <c r="A34" s="751"/>
      <c r="B34" s="373"/>
      <c r="C34" s="387"/>
      <c r="D34" s="375"/>
      <c r="E34" s="388"/>
      <c r="F34" s="381"/>
      <c r="G34" s="390"/>
      <c r="H34" s="379"/>
      <c r="I34" s="389"/>
      <c r="J34" s="355"/>
      <c r="K34" s="15"/>
      <c r="L34" s="15"/>
      <c r="M34" s="15"/>
      <c r="N34" s="15"/>
      <c r="O34" s="363"/>
    </row>
    <row r="35" spans="1:15" ht="18" customHeight="1" thickBot="1" x14ac:dyDescent="0.3">
      <c r="A35" s="751"/>
      <c r="B35" s="373"/>
      <c r="C35" s="387"/>
      <c r="D35" s="375"/>
      <c r="E35" s="388"/>
      <c r="F35" s="381"/>
      <c r="G35" s="390"/>
      <c r="H35" s="379"/>
      <c r="I35" s="389"/>
      <c r="J35" s="355"/>
      <c r="K35" s="355"/>
      <c r="L35" s="355"/>
      <c r="M35" s="355"/>
      <c r="N35" s="355"/>
      <c r="O35" s="356"/>
    </row>
    <row r="36" spans="1:15" ht="18" customHeight="1" x14ac:dyDescent="0.25">
      <c r="A36" s="751"/>
      <c r="B36" s="392"/>
      <c r="C36" s="393" t="s">
        <v>257</v>
      </c>
      <c r="D36" s="394"/>
      <c r="E36" s="395"/>
      <c r="F36" s="396"/>
      <c r="G36" s="397"/>
      <c r="H36" s="397"/>
      <c r="I36" s="397"/>
      <c r="J36" s="398"/>
      <c r="K36" s="398"/>
      <c r="L36" s="398"/>
      <c r="M36" s="398"/>
      <c r="N36" s="398"/>
      <c r="O36" s="399"/>
    </row>
    <row r="37" spans="1:15" ht="18" customHeight="1" x14ac:dyDescent="0.25">
      <c r="A37" s="751"/>
      <c r="B37" s="400"/>
      <c r="C37" s="401">
        <v>3</v>
      </c>
      <c r="D37" s="402" t="str">
        <f>I42</f>
        <v/>
      </c>
      <c r="E37" s="403"/>
      <c r="F37" s="403"/>
      <c r="G37" s="403"/>
      <c r="H37" s="403"/>
      <c r="I37" s="403"/>
      <c r="J37" s="404"/>
      <c r="K37" s="15"/>
      <c r="L37" s="15"/>
      <c r="M37" s="15"/>
      <c r="N37" s="15"/>
      <c r="O37" s="363"/>
    </row>
    <row r="38" spans="1:15" ht="18" customHeight="1" x14ac:dyDescent="0.25">
      <c r="A38" s="751"/>
      <c r="B38" s="405" t="s">
        <v>258</v>
      </c>
      <c r="C38" s="387"/>
      <c r="D38" s="375"/>
      <c r="E38" s="388"/>
      <c r="F38" s="381"/>
      <c r="G38" s="390"/>
      <c r="H38" s="379"/>
      <c r="I38" s="389"/>
      <c r="J38" s="355"/>
      <c r="K38" s="15"/>
      <c r="L38" s="15"/>
      <c r="M38" s="15"/>
      <c r="N38" s="15"/>
      <c r="O38" s="363"/>
    </row>
    <row r="39" spans="1:15" ht="18" customHeight="1" x14ac:dyDescent="0.25">
      <c r="A39" s="751"/>
      <c r="B39" s="406">
        <f>G31/C37</f>
        <v>1.6666666666666667</v>
      </c>
      <c r="C39" s="407" t="s">
        <v>38</v>
      </c>
      <c r="D39" s="408">
        <f>IF(C37&lt;2,0,(G31/C37)+B40)</f>
        <v>5</v>
      </c>
      <c r="E39" s="407" t="s">
        <v>7</v>
      </c>
      <c r="F39" s="355"/>
      <c r="G39" s="408">
        <f>IF(D40=0,0,IF(D40&gt;=G31,0,IF(D40&gt;=G31,0,D40+B39)))</f>
        <v>0</v>
      </c>
      <c r="H39" s="407">
        <f>IF(G39=0,0,C41)</f>
        <v>0</v>
      </c>
      <c r="I39" s="376"/>
      <c r="J39" s="409"/>
      <c r="K39" s="15"/>
      <c r="L39" s="15"/>
      <c r="M39" s="15"/>
      <c r="N39" s="15"/>
      <c r="O39" s="363"/>
    </row>
    <row r="40" spans="1:15" ht="18" customHeight="1" x14ac:dyDescent="0.25">
      <c r="A40" s="751"/>
      <c r="B40" s="406">
        <f>IF(C37&lt;2,0,(G31/C37)+B39)</f>
        <v>3.3333333333333335</v>
      </c>
      <c r="C40" s="407" t="s">
        <v>8</v>
      </c>
      <c r="D40" s="408">
        <f>IF(D39&gt;=G31,0,IF(D39&gt;=G31,0,D39+B39))</f>
        <v>0</v>
      </c>
      <c r="E40" s="407">
        <f>IF(D40=0,0,B41)</f>
        <v>0</v>
      </c>
      <c r="F40" s="355"/>
      <c r="G40" s="408">
        <f>IF(G39=0,0,IF(G39&gt;=G31,0,IF(G39&gt;=G31,0,G39+B39)))</f>
        <v>0</v>
      </c>
      <c r="H40" s="407">
        <f>IF(G40=0,0,D41)</f>
        <v>0</v>
      </c>
      <c r="I40" s="409"/>
      <c r="J40" s="409"/>
      <c r="K40" s="15"/>
      <c r="L40" s="15"/>
      <c r="M40" s="15"/>
      <c r="N40" s="15"/>
      <c r="O40" s="363"/>
    </row>
    <row r="41" spans="1:15" ht="18" customHeight="1" thickBot="1" x14ac:dyDescent="0.3">
      <c r="A41" s="751"/>
      <c r="B41" s="410" t="s">
        <v>64</v>
      </c>
      <c r="C41" s="411" t="s">
        <v>60</v>
      </c>
      <c r="D41" s="411" t="s">
        <v>65</v>
      </c>
      <c r="E41" s="412" t="s">
        <v>259</v>
      </c>
      <c r="F41" s="413"/>
      <c r="G41" s="414" t="s">
        <v>6</v>
      </c>
      <c r="H41" s="415" t="s">
        <v>9</v>
      </c>
      <c r="I41" s="416"/>
      <c r="J41" s="412"/>
      <c r="K41" s="412"/>
      <c r="L41" s="412"/>
      <c r="M41" s="412"/>
      <c r="N41" s="412"/>
      <c r="O41" s="417"/>
    </row>
    <row r="42" spans="1:15" ht="18" customHeight="1" x14ac:dyDescent="0.25">
      <c r="A42" s="751"/>
      <c r="B42" s="418"/>
      <c r="C42" s="419"/>
      <c r="D42" s="419"/>
      <c r="E42" s="420" t="s">
        <v>260</v>
      </c>
      <c r="F42" s="421"/>
      <c r="G42" s="422" t="s">
        <v>261</v>
      </c>
      <c r="H42" s="421"/>
      <c r="I42" s="423" t="str">
        <f>(IF(C37&gt;6,"erreur saisir &lt; à 6",""))</f>
        <v/>
      </c>
      <c r="J42" s="424"/>
      <c r="K42" s="15"/>
      <c r="L42" s="15"/>
      <c r="M42" s="15"/>
      <c r="N42" s="15"/>
      <c r="O42" s="363"/>
    </row>
    <row r="43" spans="1:15" ht="18" customHeight="1" x14ac:dyDescent="0.25">
      <c r="A43" s="751"/>
      <c r="B43" s="418"/>
      <c r="C43" s="419"/>
      <c r="D43" s="425" t="s">
        <v>262</v>
      </c>
      <c r="E43" s="426">
        <f>G31/C37</f>
        <v>1.6666666666666667</v>
      </c>
      <c r="F43" s="427">
        <f>IF(C37&lt;2,0,(G31/C37)+E43)</f>
        <v>3.3333333333333335</v>
      </c>
      <c r="G43" s="427">
        <f>IF(F43&gt;=G31,0,IF(C37&lt;2,0,(G31/C37)+F43))</f>
        <v>5</v>
      </c>
      <c r="H43" s="427">
        <f>IF(G43&gt;=G31,0,IF(G43=0,0,G43+E43))</f>
        <v>0</v>
      </c>
      <c r="I43" s="427">
        <f>IF(H43=0,0,IF(H43&gt;=G31,0,IF(H43&gt;=G31,0,H43+E43)))</f>
        <v>0</v>
      </c>
      <c r="J43" s="427">
        <f>IF(I43=0,0,IF(I43&gt;=G31,0,IF(I43&gt;=G31,0,I43+E43)))</f>
        <v>0</v>
      </c>
      <c r="K43" s="15"/>
      <c r="L43" s="15"/>
      <c r="M43" s="15"/>
      <c r="N43" s="15"/>
      <c r="O43" s="363"/>
    </row>
    <row r="44" spans="1:15" ht="18" customHeight="1" x14ac:dyDescent="0.25">
      <c r="A44" s="751"/>
      <c r="B44" s="418"/>
      <c r="C44" s="419"/>
      <c r="D44" s="428" t="s">
        <v>263</v>
      </c>
      <c r="E44" s="429">
        <f>(I31/G31)*E43</f>
        <v>5</v>
      </c>
      <c r="F44" s="429">
        <f>(I31/G31)*F43</f>
        <v>10</v>
      </c>
      <c r="G44" s="429">
        <f>(I31/G31)*G43</f>
        <v>15</v>
      </c>
      <c r="H44" s="429">
        <f>(I31/G31)*H43</f>
        <v>0</v>
      </c>
      <c r="I44" s="429">
        <f>(I31/G31)*I43</f>
        <v>0</v>
      </c>
      <c r="J44" s="429">
        <f>(I31/G31)*J43</f>
        <v>0</v>
      </c>
      <c r="K44" s="15"/>
      <c r="L44" s="15"/>
      <c r="M44" s="15"/>
      <c r="N44" s="15"/>
      <c r="O44" s="363"/>
    </row>
    <row r="45" spans="1:15" ht="18" customHeight="1" x14ac:dyDescent="0.25">
      <c r="A45" s="751"/>
      <c r="B45" s="430"/>
      <c r="C45" s="431"/>
      <c r="D45" s="431"/>
      <c r="E45" s="431"/>
      <c r="F45" s="432"/>
      <c r="G45" s="419"/>
      <c r="H45" s="432"/>
      <c r="I45" s="419"/>
      <c r="J45" s="419"/>
      <c r="K45" s="15"/>
      <c r="L45" s="15"/>
      <c r="M45" s="15"/>
      <c r="N45" s="15"/>
      <c r="O45" s="363"/>
    </row>
    <row r="46" spans="1:15" ht="18" customHeight="1" x14ac:dyDescent="0.35">
      <c r="A46" s="751"/>
      <c r="B46" s="433"/>
      <c r="C46" s="72"/>
      <c r="D46" s="50"/>
      <c r="E46" s="50"/>
      <c r="F46" s="73"/>
      <c r="G46" s="50"/>
      <c r="H46" s="71"/>
      <c r="I46" s="50"/>
      <c r="J46" s="434"/>
      <c r="K46" s="15"/>
      <c r="L46" s="15"/>
      <c r="M46" s="15"/>
      <c r="N46" s="15"/>
      <c r="O46" s="363"/>
    </row>
    <row r="47" spans="1:15" ht="18" customHeight="1" x14ac:dyDescent="0.25">
      <c r="A47" s="751"/>
      <c r="B47" s="527"/>
      <c r="C47" s="2"/>
      <c r="D47" s="449"/>
      <c r="E47" s="528"/>
      <c r="F47" s="528"/>
      <c r="G47" s="355"/>
      <c r="H47" s="355"/>
      <c r="I47" s="355"/>
      <c r="J47" s="355"/>
      <c r="K47" s="15"/>
      <c r="L47" s="15"/>
      <c r="M47" s="15"/>
      <c r="N47" s="15"/>
      <c r="O47" s="363"/>
    </row>
    <row r="48" spans="1:15" ht="18" customHeight="1" x14ac:dyDescent="0.25">
      <c r="A48" s="751"/>
      <c r="B48" s="529" t="s">
        <v>294</v>
      </c>
      <c r="C48" s="530"/>
      <c r="D48" s="449"/>
      <c r="E48" s="449"/>
      <c r="F48" s="508"/>
      <c r="G48" s="355"/>
      <c r="H48" s="355"/>
      <c r="I48" s="355"/>
      <c r="J48" s="355"/>
      <c r="K48" s="15"/>
      <c r="L48" s="15"/>
      <c r="M48" s="15"/>
      <c r="N48" s="15"/>
      <c r="O48" s="363"/>
    </row>
    <row r="49" spans="1:15" ht="18" customHeight="1" x14ac:dyDescent="0.25">
      <c r="A49" s="751"/>
      <c r="B49" s="531" t="s">
        <v>295</v>
      </c>
      <c r="C49" s="354"/>
      <c r="D49" s="449"/>
      <c r="E49" s="449"/>
      <c r="F49" s="508"/>
      <c r="G49" s="355"/>
      <c r="H49" s="355"/>
      <c r="I49" s="355"/>
      <c r="J49" s="355"/>
      <c r="K49" s="15"/>
      <c r="L49" s="15"/>
      <c r="M49" s="15"/>
      <c r="N49" s="15"/>
      <c r="O49" s="363"/>
    </row>
    <row r="50" spans="1:15" ht="18" customHeight="1" x14ac:dyDescent="0.25">
      <c r="A50" s="751"/>
      <c r="B50" s="532" t="s">
        <v>321</v>
      </c>
      <c r="C50" s="536" t="s">
        <v>299</v>
      </c>
      <c r="D50" s="449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363"/>
    </row>
    <row r="51" spans="1:15" ht="18" customHeight="1" x14ac:dyDescent="0.25">
      <c r="A51" s="751"/>
      <c r="B51" s="373"/>
      <c r="C51" s="449"/>
      <c r="D51" s="449"/>
      <c r="E51" s="449"/>
      <c r="F51" s="508"/>
      <c r="G51" s="355"/>
      <c r="H51" s="355"/>
      <c r="I51" s="355"/>
      <c r="J51" s="355"/>
      <c r="K51" s="15"/>
      <c r="L51" s="15"/>
      <c r="M51" s="15"/>
      <c r="N51" s="15"/>
      <c r="O51" s="363"/>
    </row>
    <row r="52" spans="1:15" ht="18" customHeight="1" thickBot="1" x14ac:dyDescent="0.3">
      <c r="A52" s="751"/>
      <c r="B52" s="537"/>
      <c r="C52" s="538"/>
      <c r="D52" s="538"/>
      <c r="E52" s="538"/>
      <c r="F52" s="539"/>
      <c r="G52" s="540"/>
      <c r="H52" s="540"/>
      <c r="I52" s="540"/>
      <c r="J52" s="540"/>
      <c r="K52" s="540"/>
      <c r="L52" s="540"/>
      <c r="M52" s="540"/>
      <c r="N52" s="540"/>
      <c r="O52" s="541"/>
    </row>
    <row r="53" spans="1:15" ht="18" customHeight="1" x14ac:dyDescent="0.25"/>
    <row r="54" spans="1:15" ht="18" customHeight="1" x14ac:dyDescent="0.25"/>
  </sheetData>
  <mergeCells count="15">
    <mergeCell ref="B2:O3"/>
    <mergeCell ref="B6:O6"/>
    <mergeCell ref="A7:A52"/>
    <mergeCell ref="B7:O8"/>
    <mergeCell ref="B10:O11"/>
    <mergeCell ref="B13:O14"/>
    <mergeCell ref="B18:C19"/>
    <mergeCell ref="D19:I19"/>
    <mergeCell ref="E20:E22"/>
    <mergeCell ref="G21:G22"/>
    <mergeCell ref="I21:I22"/>
    <mergeCell ref="B27:I27"/>
    <mergeCell ref="E28:E30"/>
    <mergeCell ref="G28:G30"/>
    <mergeCell ref="I29:I30"/>
  </mergeCells>
  <hyperlinks>
    <hyperlink ref="C50" r:id="rId1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7"/>
  <sheetViews>
    <sheetView zoomScaleNormal="100" workbookViewId="0">
      <selection activeCell="L8" sqref="L8"/>
    </sheetView>
  </sheetViews>
  <sheetFormatPr baseColWidth="10" defaultRowHeight="15" x14ac:dyDescent="0.25"/>
  <cols>
    <col min="1" max="1" width="3.7109375" customWidth="1"/>
    <col min="2" max="14" width="15.7109375" customWidth="1"/>
    <col min="16" max="16" width="16.5703125" customWidth="1"/>
  </cols>
  <sheetData>
    <row r="1" spans="1:30" x14ac:dyDescent="0.25">
      <c r="A1" s="350">
        <f t="shared" ref="A1:Q1" ca="1" si="0">CELL("largeur",A1)</f>
        <v>3</v>
      </c>
      <c r="B1" s="350">
        <f t="shared" ca="1" si="0"/>
        <v>15</v>
      </c>
      <c r="C1" s="350">
        <f t="shared" ca="1" si="0"/>
        <v>15</v>
      </c>
      <c r="D1" s="350">
        <f t="shared" ca="1" si="0"/>
        <v>15</v>
      </c>
      <c r="E1" s="350">
        <f t="shared" ca="1" si="0"/>
        <v>15</v>
      </c>
      <c r="F1" s="350">
        <f t="shared" ca="1" si="0"/>
        <v>15</v>
      </c>
      <c r="G1" s="350">
        <f t="shared" ca="1" si="0"/>
        <v>15</v>
      </c>
      <c r="H1" s="350">
        <f t="shared" ca="1" si="0"/>
        <v>15</v>
      </c>
      <c r="I1" s="350">
        <f t="shared" ca="1" si="0"/>
        <v>15</v>
      </c>
      <c r="J1" s="350">
        <f t="shared" ca="1" si="0"/>
        <v>15</v>
      </c>
      <c r="K1" s="350">
        <f t="shared" ca="1" si="0"/>
        <v>15</v>
      </c>
      <c r="L1" s="350">
        <f t="shared" ca="1" si="0"/>
        <v>15</v>
      </c>
      <c r="M1" s="350">
        <f t="shared" ca="1" si="0"/>
        <v>15</v>
      </c>
      <c r="N1" s="350">
        <f t="shared" ca="1" si="0"/>
        <v>15</v>
      </c>
      <c r="O1" s="350">
        <f t="shared" ca="1" si="0"/>
        <v>11</v>
      </c>
      <c r="P1" s="350">
        <f t="shared" ca="1" si="0"/>
        <v>16</v>
      </c>
      <c r="Q1" s="350">
        <f t="shared" ca="1" si="0"/>
        <v>11</v>
      </c>
    </row>
    <row r="2" spans="1:30" x14ac:dyDescent="0.25">
      <c r="A2" s="13"/>
      <c r="B2" s="562"/>
      <c r="C2" s="562"/>
      <c r="D2" s="562"/>
      <c r="E2" s="562"/>
      <c r="F2" s="562"/>
      <c r="G2" s="562"/>
      <c r="H2" s="562"/>
      <c r="I2" s="562"/>
      <c r="J2" s="562"/>
      <c r="K2" s="562"/>
      <c r="L2" s="562"/>
      <c r="M2" s="562"/>
      <c r="N2" s="562"/>
      <c r="O2" s="562"/>
      <c r="P2" s="562"/>
      <c r="Q2" s="562"/>
    </row>
    <row r="3" spans="1:30" x14ac:dyDescent="0.25">
      <c r="A3" s="13"/>
      <c r="B3" s="562"/>
      <c r="C3" s="562"/>
      <c r="D3" s="562"/>
      <c r="E3" s="562"/>
      <c r="F3" s="562"/>
      <c r="G3" s="562"/>
      <c r="H3" s="562"/>
      <c r="I3" s="562"/>
      <c r="J3" s="562"/>
      <c r="K3" s="562"/>
      <c r="L3" s="562"/>
      <c r="M3" s="562"/>
      <c r="N3" s="562"/>
      <c r="O3" s="562"/>
      <c r="P3" s="562"/>
      <c r="Q3" s="562"/>
    </row>
    <row r="4" spans="1:30" ht="15.75" x14ac:dyDescent="0.25">
      <c r="A4" s="13"/>
      <c r="B4" s="613" t="s">
        <v>343</v>
      </c>
      <c r="C4" s="614"/>
      <c r="D4" s="614"/>
      <c r="E4" s="614"/>
      <c r="F4" s="614"/>
      <c r="G4" s="614"/>
      <c r="H4" s="614"/>
      <c r="I4" s="614"/>
      <c r="J4" s="614"/>
      <c r="K4" s="614"/>
      <c r="L4" s="614"/>
      <c r="M4" s="614"/>
      <c r="N4" s="614"/>
      <c r="O4" s="614"/>
      <c r="P4" s="614"/>
      <c r="Q4" s="614"/>
      <c r="R4" s="615"/>
    </row>
    <row r="5" spans="1:30" ht="15.75" x14ac:dyDescent="0.25">
      <c r="A5" s="13"/>
      <c r="B5" s="616" t="s">
        <v>344</v>
      </c>
      <c r="C5" s="614"/>
      <c r="D5" s="614"/>
      <c r="E5" s="614"/>
      <c r="F5" s="614"/>
      <c r="G5" s="614"/>
      <c r="H5" s="614"/>
      <c r="I5" s="614"/>
      <c r="J5" s="614"/>
      <c r="K5" s="614"/>
      <c r="L5" s="614"/>
      <c r="M5" s="614"/>
      <c r="N5" s="614"/>
      <c r="O5" s="614"/>
      <c r="P5" s="614"/>
      <c r="Q5" s="614"/>
      <c r="R5" s="615"/>
    </row>
    <row r="6" spans="1:30" ht="15.75" x14ac:dyDescent="0.25">
      <c r="A6" s="13"/>
      <c r="B6" s="564"/>
      <c r="C6" s="617" t="s">
        <v>345</v>
      </c>
      <c r="D6" s="565"/>
      <c r="E6" s="11"/>
      <c r="F6" s="11"/>
      <c r="G6" s="565"/>
      <c r="H6" s="565"/>
      <c r="I6" s="565"/>
      <c r="J6" s="565"/>
      <c r="K6" s="565"/>
      <c r="L6" s="565"/>
      <c r="M6" s="11"/>
      <c r="N6" s="11"/>
      <c r="O6" s="11"/>
      <c r="P6" s="11"/>
      <c r="Q6" s="11"/>
    </row>
    <row r="7" spans="1:30" ht="15.75" x14ac:dyDescent="0.25">
      <c r="A7" s="13"/>
      <c r="B7" s="564"/>
      <c r="C7" s="788" t="s">
        <v>346</v>
      </c>
      <c r="D7" s="788"/>
      <c r="E7" s="788"/>
      <c r="F7" s="788"/>
      <c r="G7" s="566"/>
      <c r="H7" s="566"/>
      <c r="I7" s="566"/>
      <c r="J7" s="567" t="s">
        <v>259</v>
      </c>
      <c r="K7" s="566"/>
      <c r="L7" s="566"/>
      <c r="M7" s="11"/>
      <c r="N7" s="11"/>
      <c r="O7" s="11"/>
      <c r="P7" s="11"/>
      <c r="Q7" s="11"/>
    </row>
    <row r="8" spans="1:30" x14ac:dyDescent="0.25">
      <c r="A8" s="13"/>
      <c r="B8" s="562"/>
      <c r="C8" s="562"/>
      <c r="D8" s="562"/>
      <c r="E8" s="562"/>
      <c r="F8" s="562"/>
      <c r="G8" s="562"/>
      <c r="H8" s="562"/>
      <c r="I8" s="562"/>
      <c r="J8" s="562"/>
      <c r="K8" s="562"/>
      <c r="L8" s="562"/>
      <c r="M8" s="562"/>
      <c r="N8" s="562"/>
      <c r="O8" s="562"/>
      <c r="P8" s="562"/>
      <c r="Q8" s="562"/>
    </row>
    <row r="9" spans="1:30" ht="15.75" thickBot="1" x14ac:dyDescent="0.3">
      <c r="A9" s="13"/>
      <c r="B9" s="562"/>
      <c r="C9" s="562"/>
      <c r="D9" s="562"/>
      <c r="E9" s="562"/>
      <c r="F9" s="562"/>
      <c r="G9" s="562"/>
      <c r="H9" s="562"/>
      <c r="I9" s="562"/>
      <c r="J9" s="562"/>
      <c r="K9" s="562"/>
      <c r="L9" s="562"/>
      <c r="M9" s="562"/>
      <c r="N9" s="562"/>
      <c r="O9" s="562"/>
      <c r="P9" s="562"/>
      <c r="Q9" s="562"/>
    </row>
    <row r="10" spans="1:30" x14ac:dyDescent="0.25">
      <c r="A10" s="13"/>
      <c r="B10" s="568"/>
      <c r="C10" s="569"/>
      <c r="D10" s="569"/>
      <c r="E10" s="569"/>
      <c r="F10" s="569"/>
      <c r="G10" s="569"/>
      <c r="H10" s="569"/>
      <c r="I10" s="569"/>
      <c r="J10" s="569"/>
      <c r="K10" s="569"/>
      <c r="L10" s="570"/>
      <c r="M10" s="569"/>
      <c r="N10" s="569"/>
      <c r="O10" s="569"/>
      <c r="P10" s="569"/>
      <c r="Q10" s="569"/>
      <c r="R10" s="571"/>
      <c r="S10" s="572"/>
      <c r="T10" s="572"/>
      <c r="U10" s="572"/>
      <c r="V10" s="572"/>
      <c r="W10" s="572"/>
      <c r="X10" s="572"/>
      <c r="Y10" s="572"/>
      <c r="Z10" s="572"/>
      <c r="AA10" s="572"/>
      <c r="AB10" s="572"/>
      <c r="AC10" s="572"/>
      <c r="AD10" s="573"/>
    </row>
    <row r="11" spans="1:30" x14ac:dyDescent="0.25">
      <c r="A11" s="13"/>
      <c r="B11" s="574"/>
      <c r="C11" s="618" t="s">
        <v>347</v>
      </c>
      <c r="D11" s="619"/>
      <c r="E11" s="575" t="s">
        <v>330</v>
      </c>
      <c r="F11" s="789" t="s">
        <v>331</v>
      </c>
      <c r="G11" s="790"/>
      <c r="H11" s="791"/>
      <c r="I11" s="789" t="s">
        <v>332</v>
      </c>
      <c r="J11" s="790"/>
      <c r="K11" s="791"/>
      <c r="L11" s="789" t="s">
        <v>333</v>
      </c>
      <c r="M11" s="790"/>
      <c r="N11" s="791"/>
      <c r="O11" s="789" t="s">
        <v>334</v>
      </c>
      <c r="P11" s="790"/>
      <c r="Q11" s="791"/>
      <c r="R11" s="576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363"/>
    </row>
    <row r="12" spans="1:30" ht="64.5" thickBot="1" x14ac:dyDescent="0.3">
      <c r="A12" s="13"/>
      <c r="B12" s="574"/>
      <c r="C12" s="620" t="s">
        <v>348</v>
      </c>
      <c r="D12" s="621"/>
      <c r="E12" s="577"/>
      <c r="F12" s="578" t="s">
        <v>349</v>
      </c>
      <c r="G12" s="579" t="s">
        <v>254</v>
      </c>
      <c r="H12" s="580" t="s">
        <v>12</v>
      </c>
      <c r="I12" s="578" t="s">
        <v>349</v>
      </c>
      <c r="J12" s="579" t="s">
        <v>254</v>
      </c>
      <c r="K12" s="580" t="s">
        <v>12</v>
      </c>
      <c r="L12" s="578" t="s">
        <v>349</v>
      </c>
      <c r="M12" s="579" t="s">
        <v>254</v>
      </c>
      <c r="N12" s="580" t="s">
        <v>12</v>
      </c>
      <c r="O12" s="578" t="s">
        <v>349</v>
      </c>
      <c r="P12" s="579" t="s">
        <v>254</v>
      </c>
      <c r="Q12" s="581" t="s">
        <v>12</v>
      </c>
      <c r="R12" s="576"/>
      <c r="S12" s="582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363"/>
    </row>
    <row r="13" spans="1:30" ht="16.5" thickTop="1" thickBot="1" x14ac:dyDescent="0.3">
      <c r="A13" s="13"/>
      <c r="B13" s="574"/>
      <c r="C13" s="583" t="s">
        <v>350</v>
      </c>
      <c r="D13" s="584" t="s">
        <v>351</v>
      </c>
      <c r="E13" s="585">
        <v>50</v>
      </c>
      <c r="F13" s="622" t="s">
        <v>25</v>
      </c>
      <c r="G13" s="586" t="s">
        <v>18</v>
      </c>
      <c r="H13" s="587" t="s">
        <v>22</v>
      </c>
      <c r="I13" s="622" t="s">
        <v>19</v>
      </c>
      <c r="J13" s="586" t="s">
        <v>16</v>
      </c>
      <c r="K13" s="587" t="s">
        <v>26</v>
      </c>
      <c r="L13" s="622" t="s">
        <v>17</v>
      </c>
      <c r="M13" s="586" t="s">
        <v>336</v>
      </c>
      <c r="N13" s="587" t="s">
        <v>337</v>
      </c>
      <c r="O13" s="622" t="s">
        <v>20</v>
      </c>
      <c r="P13" s="586" t="s">
        <v>23</v>
      </c>
      <c r="Q13" s="586" t="s">
        <v>338</v>
      </c>
      <c r="R13" s="576"/>
      <c r="S13" s="588" t="s">
        <v>352</v>
      </c>
      <c r="T13" s="15"/>
      <c r="U13" s="15"/>
      <c r="V13" s="15"/>
      <c r="W13" s="15"/>
      <c r="X13" s="15"/>
      <c r="Y13" s="15"/>
      <c r="Z13" s="589" t="s">
        <v>254</v>
      </c>
      <c r="AA13" s="15"/>
      <c r="AB13" s="15"/>
      <c r="AC13" s="15"/>
      <c r="AD13" s="363"/>
    </row>
    <row r="14" spans="1:30" ht="15.75" thickTop="1" x14ac:dyDescent="0.25">
      <c r="A14" s="13"/>
      <c r="B14" s="574"/>
      <c r="C14" s="361"/>
      <c r="D14" s="361"/>
      <c r="E14" s="361"/>
      <c r="F14" s="361"/>
      <c r="G14" s="361"/>
      <c r="H14" s="361"/>
      <c r="I14" s="623"/>
      <c r="J14" s="361"/>
      <c r="K14" s="361"/>
      <c r="L14" s="623"/>
      <c r="M14" s="361"/>
      <c r="N14" s="361"/>
      <c r="O14" s="623"/>
      <c r="P14" s="361"/>
      <c r="Q14" s="361"/>
      <c r="R14" s="590"/>
      <c r="S14" s="591" t="s">
        <v>2</v>
      </c>
      <c r="T14" s="591" t="s">
        <v>3</v>
      </c>
      <c r="U14" s="591" t="s">
        <v>4</v>
      </c>
      <c r="V14" s="591" t="s">
        <v>5</v>
      </c>
      <c r="W14" s="592" t="s">
        <v>351</v>
      </c>
      <c r="X14" s="592" t="s">
        <v>353</v>
      </c>
      <c r="Y14" s="15"/>
      <c r="Z14" s="591" t="s">
        <v>2</v>
      </c>
      <c r="AA14" s="591" t="s">
        <v>3</v>
      </c>
      <c r="AB14" s="591" t="s">
        <v>4</v>
      </c>
      <c r="AC14" s="591" t="s">
        <v>5</v>
      </c>
      <c r="AD14" s="363"/>
    </row>
    <row r="15" spans="1:30" x14ac:dyDescent="0.25">
      <c r="A15" s="13"/>
      <c r="B15" s="574"/>
      <c r="C15" s="624">
        <f>X15</f>
        <v>5.5350000000000001</v>
      </c>
      <c r="D15" s="625">
        <f>W15</f>
        <v>2.0499999999999998</v>
      </c>
      <c r="E15" s="593">
        <f>E13</f>
        <v>50</v>
      </c>
      <c r="F15" s="626">
        <v>5.5350000000000001</v>
      </c>
      <c r="G15" s="594">
        <f>(F15*E15)/C15</f>
        <v>50</v>
      </c>
      <c r="H15" s="595">
        <f>RANK(G15,Z15:AC15)</f>
        <v>1</v>
      </c>
      <c r="I15" s="626">
        <v>4.55</v>
      </c>
      <c r="J15" s="594">
        <f>(I15*E15)/C15</f>
        <v>41.10207768744354</v>
      </c>
      <c r="K15" s="595">
        <f>RANK(J15,Z15:AC15)</f>
        <v>2</v>
      </c>
      <c r="L15" s="626">
        <v>2.0499999999999998</v>
      </c>
      <c r="M15" s="594">
        <f>(L15*E15)/C15</f>
        <v>18.518518518518515</v>
      </c>
      <c r="N15" s="595">
        <f>RANK(M15,Z15:AC15)</f>
        <v>4</v>
      </c>
      <c r="O15" s="626">
        <v>3.59</v>
      </c>
      <c r="P15" s="594">
        <f>(O15*E15)/C15</f>
        <v>32.429990966576334</v>
      </c>
      <c r="Q15" s="596">
        <f>RANK(P15,Z15:AC15)</f>
        <v>3</v>
      </c>
      <c r="R15" s="590"/>
      <c r="S15" s="597">
        <f>F15</f>
        <v>5.5350000000000001</v>
      </c>
      <c r="T15" s="597">
        <f>I15</f>
        <v>4.55</v>
      </c>
      <c r="U15" s="597">
        <f>L15</f>
        <v>2.0499999999999998</v>
      </c>
      <c r="V15" s="597">
        <f>O15</f>
        <v>3.59</v>
      </c>
      <c r="W15" s="627">
        <f>SMALL(S15:V15,COUNTIF(S15:V15,"&lt;="&amp;0)+1)</f>
        <v>2.0499999999999998</v>
      </c>
      <c r="X15" s="627">
        <f>LARGE(S15:V15,COUNTIF(S15:V15,"&lt;="&amp;0)+1)</f>
        <v>5.5350000000000001</v>
      </c>
      <c r="Y15" s="15"/>
      <c r="Z15" s="597">
        <f>G15</f>
        <v>50</v>
      </c>
      <c r="AA15" s="597">
        <f>J15</f>
        <v>41.10207768744354</v>
      </c>
      <c r="AB15" s="597">
        <f>M15</f>
        <v>18.518518518518515</v>
      </c>
      <c r="AC15" s="597">
        <f>P15</f>
        <v>32.429990966576334</v>
      </c>
      <c r="AD15" s="363"/>
    </row>
    <row r="16" spans="1:30" x14ac:dyDescent="0.25">
      <c r="A16" s="13"/>
      <c r="B16" s="574"/>
      <c r="C16" s="624">
        <f>X16</f>
        <v>3.72</v>
      </c>
      <c r="D16" s="625">
        <f>W16</f>
        <v>2.5</v>
      </c>
      <c r="E16" s="593">
        <f>E13</f>
        <v>50</v>
      </c>
      <c r="F16" s="626">
        <v>3.1462500000000002</v>
      </c>
      <c r="G16" s="594">
        <f>(F16*E16)/C16</f>
        <v>42.288306451612904</v>
      </c>
      <c r="H16" s="595">
        <f>RANK(G16,Z16:AC16)</f>
        <v>2</v>
      </c>
      <c r="I16" s="626">
        <v>2.5499999999999998</v>
      </c>
      <c r="J16" s="594">
        <f>(I16*E16)/C16</f>
        <v>34.274193548387089</v>
      </c>
      <c r="K16" s="595">
        <f>RANK(J16,Z16:AC16)</f>
        <v>3</v>
      </c>
      <c r="L16" s="626">
        <v>2.5</v>
      </c>
      <c r="M16" s="594">
        <f>(L16*E16)/C16</f>
        <v>33.602150537634408</v>
      </c>
      <c r="N16" s="595">
        <f>RANK(M16,Z16:AC16)</f>
        <v>4</v>
      </c>
      <c r="O16" s="626">
        <v>3.72</v>
      </c>
      <c r="P16" s="594">
        <f>(O16*E16)/C16</f>
        <v>50</v>
      </c>
      <c r="Q16" s="596">
        <f>RANK(P16,Z16:AC16)</f>
        <v>1</v>
      </c>
      <c r="R16" s="590"/>
      <c r="S16" s="597">
        <f>F16</f>
        <v>3.1462500000000002</v>
      </c>
      <c r="T16" s="597">
        <f>I16</f>
        <v>2.5499999999999998</v>
      </c>
      <c r="U16" s="597">
        <f>L16</f>
        <v>2.5</v>
      </c>
      <c r="V16" s="597">
        <f>O16</f>
        <v>3.72</v>
      </c>
      <c r="W16" s="627">
        <f>SMALL(S16:V16,COUNTIF(S16:V16,"&lt;="&amp;0)+1)</f>
        <v>2.5</v>
      </c>
      <c r="X16" s="627">
        <f>LARGE(S16:V16,COUNTIF(S16:V16,"&lt;="&amp;0)+1)</f>
        <v>3.72</v>
      </c>
      <c r="Y16" s="15"/>
      <c r="Z16" s="597">
        <f t="shared" ref="Z16:Z17" si="1">G16</f>
        <v>42.288306451612904</v>
      </c>
      <c r="AA16" s="597">
        <f t="shared" ref="AA16:AA17" si="2">J16</f>
        <v>34.274193548387089</v>
      </c>
      <c r="AB16" s="597">
        <f t="shared" ref="AB16:AB17" si="3">M16</f>
        <v>33.602150537634408</v>
      </c>
      <c r="AC16" s="597">
        <f t="shared" ref="AC16:AC17" si="4">P16</f>
        <v>50</v>
      </c>
      <c r="AD16" s="363"/>
    </row>
    <row r="17" spans="1:30" x14ac:dyDescent="0.25">
      <c r="A17" s="13"/>
      <c r="B17" s="574"/>
      <c r="C17" s="624">
        <f>X17</f>
        <v>3.68</v>
      </c>
      <c r="D17" s="625">
        <f>W17</f>
        <v>2.4362499999999998</v>
      </c>
      <c r="E17" s="593">
        <f>E13</f>
        <v>50</v>
      </c>
      <c r="F17" s="626">
        <v>2.4362499999999998</v>
      </c>
      <c r="G17" s="594">
        <f>(F17*E17)/C17</f>
        <v>33.101222826086953</v>
      </c>
      <c r="H17" s="595">
        <f>RANK(G17,Z17:AC17)</f>
        <v>4</v>
      </c>
      <c r="I17" s="626">
        <v>2.4900000000000002</v>
      </c>
      <c r="J17" s="594">
        <f>(I17*E17)/C17</f>
        <v>33.831521739130437</v>
      </c>
      <c r="K17" s="595">
        <f>RANK(J17,Z17:AC17)</f>
        <v>3</v>
      </c>
      <c r="L17" s="626">
        <v>3.11</v>
      </c>
      <c r="M17" s="594">
        <f>(L17*E17)/C17</f>
        <v>42.255434782608695</v>
      </c>
      <c r="N17" s="595">
        <f>RANK(M17,Z17:AC17)</f>
        <v>2</v>
      </c>
      <c r="O17" s="626">
        <v>3.68</v>
      </c>
      <c r="P17" s="594">
        <f>(O17*E17)/C17</f>
        <v>50</v>
      </c>
      <c r="Q17" s="596">
        <f>RANK(P17,Z17:AC17)</f>
        <v>1</v>
      </c>
      <c r="R17" s="590"/>
      <c r="S17" s="597">
        <f>F17</f>
        <v>2.4362499999999998</v>
      </c>
      <c r="T17" s="597">
        <f>I17</f>
        <v>2.4900000000000002</v>
      </c>
      <c r="U17" s="597">
        <f>L17</f>
        <v>3.11</v>
      </c>
      <c r="V17" s="597">
        <f>O17</f>
        <v>3.68</v>
      </c>
      <c r="W17" s="627">
        <f>SMALL(S17:V17,COUNTIF(S17:V17,"&lt;="&amp;0)+1)</f>
        <v>2.4362499999999998</v>
      </c>
      <c r="X17" s="627">
        <f>LARGE(S17:V17,COUNTIF(S17:V17,"&lt;="&amp;0)+1)</f>
        <v>3.68</v>
      </c>
      <c r="Y17" s="15"/>
      <c r="Z17" s="597">
        <f t="shared" si="1"/>
        <v>33.101222826086953</v>
      </c>
      <c r="AA17" s="597">
        <f t="shared" si="2"/>
        <v>33.831521739130437</v>
      </c>
      <c r="AB17" s="597">
        <f t="shared" si="3"/>
        <v>42.255434782608695</v>
      </c>
      <c r="AC17" s="597">
        <f t="shared" si="4"/>
        <v>50</v>
      </c>
      <c r="AD17" s="363"/>
    </row>
    <row r="18" spans="1:30" x14ac:dyDescent="0.25">
      <c r="A18" s="13"/>
      <c r="B18" s="574"/>
      <c r="C18" s="598"/>
      <c r="D18" s="598"/>
      <c r="E18" s="598"/>
      <c r="F18" s="598"/>
      <c r="G18" s="598"/>
      <c r="H18" s="598"/>
      <c r="I18" s="598"/>
      <c r="J18" s="598"/>
      <c r="K18" s="598"/>
      <c r="L18" s="15"/>
      <c r="M18" s="598"/>
      <c r="N18" s="598"/>
      <c r="O18" s="598"/>
      <c r="P18" s="598"/>
      <c r="Q18" s="598"/>
      <c r="R18" s="576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363"/>
    </row>
    <row r="19" spans="1:30" x14ac:dyDescent="0.25">
      <c r="A19" s="13"/>
      <c r="B19" s="574"/>
      <c r="C19" s="599" t="s">
        <v>354</v>
      </c>
      <c r="D19" s="599"/>
      <c r="E19" s="598"/>
      <c r="F19" s="598"/>
      <c r="G19" s="598"/>
      <c r="H19" s="598"/>
      <c r="I19" s="598"/>
      <c r="J19" s="598"/>
      <c r="K19" s="598"/>
      <c r="L19" s="15"/>
      <c r="M19" s="598"/>
      <c r="N19" s="598"/>
      <c r="O19" s="598"/>
      <c r="P19" s="598"/>
      <c r="Q19" s="598"/>
      <c r="R19" s="576"/>
      <c r="S19" s="600" t="s">
        <v>335</v>
      </c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363"/>
    </row>
    <row r="20" spans="1:30" ht="18" x14ac:dyDescent="0.35">
      <c r="A20" s="13"/>
      <c r="B20" s="574"/>
      <c r="C20" s="628" t="s">
        <v>355</v>
      </c>
      <c r="D20" s="601"/>
      <c r="E20" s="629" t="s">
        <v>345</v>
      </c>
      <c r="F20" s="602"/>
      <c r="G20" s="602"/>
      <c r="H20" s="602"/>
      <c r="I20" s="602"/>
      <c r="J20" s="602"/>
      <c r="K20" s="602"/>
      <c r="L20" s="15"/>
      <c r="M20" s="598"/>
      <c r="N20" s="598"/>
      <c r="O20" s="598"/>
      <c r="P20" s="598"/>
      <c r="Q20" s="598"/>
      <c r="R20" s="576"/>
      <c r="S20" s="603" t="s">
        <v>339</v>
      </c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363"/>
    </row>
    <row r="21" spans="1:30" ht="15.75" x14ac:dyDescent="0.25">
      <c r="A21" s="13"/>
      <c r="B21" s="574"/>
      <c r="C21" s="598"/>
      <c r="D21" s="599"/>
      <c r="E21" s="630" t="s">
        <v>346</v>
      </c>
      <c r="F21" s="604"/>
      <c r="G21" s="604"/>
      <c r="H21" s="604" t="s">
        <v>259</v>
      </c>
      <c r="I21" s="604"/>
      <c r="J21" s="605" t="s">
        <v>259</v>
      </c>
      <c r="K21" s="604"/>
      <c r="L21" s="15"/>
      <c r="M21" s="598"/>
      <c r="N21" s="598"/>
      <c r="O21" s="598"/>
      <c r="P21" s="598"/>
      <c r="Q21" s="598"/>
      <c r="R21" s="576"/>
      <c r="S21" s="606" t="s">
        <v>340</v>
      </c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363"/>
    </row>
    <row r="22" spans="1:30" x14ac:dyDescent="0.25">
      <c r="A22" s="13"/>
      <c r="B22" s="574"/>
      <c r="C22" s="598"/>
      <c r="D22" s="598"/>
      <c r="E22" s="598"/>
      <c r="F22" s="598"/>
      <c r="G22" s="598"/>
      <c r="H22" s="598"/>
      <c r="I22" s="598"/>
      <c r="J22" s="598"/>
      <c r="K22" s="598"/>
      <c r="L22" s="15"/>
      <c r="M22" s="598"/>
      <c r="N22" s="598"/>
      <c r="O22" s="598"/>
      <c r="P22" s="598"/>
      <c r="Q22" s="598"/>
      <c r="R22" s="576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363"/>
    </row>
    <row r="23" spans="1:30" ht="15.75" x14ac:dyDescent="0.25">
      <c r="A23" s="13"/>
      <c r="B23" s="574"/>
      <c r="C23" s="598"/>
      <c r="D23" s="598"/>
      <c r="E23" s="598"/>
      <c r="F23" s="598"/>
      <c r="G23" s="598"/>
      <c r="H23" s="598"/>
      <c r="I23" s="598"/>
      <c r="J23" s="598"/>
      <c r="K23" s="598"/>
      <c r="L23" s="15"/>
      <c r="M23" s="598"/>
      <c r="N23" s="598"/>
      <c r="O23" s="598"/>
      <c r="P23" s="598"/>
      <c r="Q23" s="598"/>
      <c r="R23" s="576"/>
      <c r="S23" s="607" t="s">
        <v>341</v>
      </c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363"/>
    </row>
    <row r="24" spans="1:30" x14ac:dyDescent="0.25">
      <c r="A24" s="13"/>
      <c r="B24" s="574"/>
      <c r="C24" s="598"/>
      <c r="D24" s="598"/>
      <c r="E24" s="598"/>
      <c r="F24" s="598"/>
      <c r="G24" s="598"/>
      <c r="H24" s="598"/>
      <c r="I24" s="598"/>
      <c r="J24" s="598"/>
      <c r="K24" s="598"/>
      <c r="L24" s="15"/>
      <c r="M24" s="598"/>
      <c r="N24" s="598"/>
      <c r="O24" s="598"/>
      <c r="P24" s="598"/>
      <c r="Q24" s="598"/>
      <c r="R24" s="576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363"/>
    </row>
    <row r="25" spans="1:30" x14ac:dyDescent="0.25">
      <c r="A25" s="13"/>
      <c r="B25" s="574"/>
      <c r="C25" s="598"/>
      <c r="D25" s="631" t="s">
        <v>342</v>
      </c>
      <c r="E25" s="598"/>
      <c r="F25" s="598"/>
      <c r="G25" s="598"/>
      <c r="H25" s="598"/>
      <c r="I25" s="598"/>
      <c r="J25" s="598"/>
      <c r="K25" s="598"/>
      <c r="L25" s="15"/>
      <c r="M25" s="598"/>
      <c r="N25" s="598"/>
      <c r="O25" s="598"/>
      <c r="P25" s="598"/>
      <c r="Q25" s="598"/>
      <c r="R25" s="576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363"/>
    </row>
    <row r="26" spans="1:30" ht="15.75" thickBot="1" x14ac:dyDescent="0.3">
      <c r="A26" s="13"/>
      <c r="B26" s="608"/>
      <c r="C26" s="609"/>
      <c r="D26" s="609"/>
      <c r="E26" s="609"/>
      <c r="F26" s="609"/>
      <c r="G26" s="609"/>
      <c r="H26" s="609"/>
      <c r="I26" s="609"/>
      <c r="J26" s="609"/>
      <c r="K26" s="609"/>
      <c r="L26" s="610"/>
      <c r="M26" s="609"/>
      <c r="N26" s="609"/>
      <c r="O26" s="609"/>
      <c r="P26" s="609"/>
      <c r="Q26" s="609"/>
      <c r="R26" s="611"/>
      <c r="S26" s="563"/>
      <c r="T26" s="563"/>
      <c r="U26" s="563"/>
      <c r="V26" s="563"/>
      <c r="W26" s="563"/>
      <c r="X26" s="563"/>
      <c r="Y26" s="563"/>
      <c r="Z26" s="563"/>
      <c r="AA26" s="563"/>
      <c r="AB26" s="563"/>
      <c r="AC26" s="563"/>
      <c r="AD26" s="612"/>
    </row>
    <row r="27" spans="1:30" x14ac:dyDescent="0.25">
      <c r="A27" s="13"/>
      <c r="B27" s="562"/>
      <c r="C27" s="562"/>
      <c r="D27" s="562"/>
      <c r="E27" s="562"/>
      <c r="F27" s="562"/>
      <c r="G27" s="562"/>
      <c r="H27" s="562"/>
      <c r="I27" s="562"/>
      <c r="J27" s="562"/>
      <c r="K27" s="562"/>
      <c r="L27" s="562"/>
      <c r="M27" s="562"/>
      <c r="N27" s="562"/>
      <c r="O27" s="562"/>
      <c r="P27" s="562"/>
      <c r="Q27" s="562"/>
    </row>
    <row r="28" spans="1:30" x14ac:dyDescent="0.25">
      <c r="A28" s="13"/>
      <c r="B28" s="562"/>
      <c r="C28" s="562"/>
      <c r="D28" s="562"/>
      <c r="E28" s="562"/>
      <c r="F28" s="562"/>
      <c r="G28" s="562"/>
      <c r="H28" s="562"/>
      <c r="I28" s="562"/>
      <c r="J28" s="562"/>
      <c r="K28" s="562"/>
      <c r="L28" s="562"/>
      <c r="M28" s="562"/>
      <c r="N28" s="562"/>
      <c r="O28" s="562"/>
      <c r="P28" s="562"/>
      <c r="Q28" s="562"/>
    </row>
    <row r="29" spans="1:30" x14ac:dyDescent="0.25">
      <c r="A29" s="545"/>
      <c r="B29" s="546"/>
      <c r="C29" s="547"/>
      <c r="D29" s="547"/>
      <c r="E29" s="547"/>
      <c r="F29" s="547"/>
      <c r="G29" s="547"/>
      <c r="H29" s="547"/>
      <c r="I29" s="547"/>
      <c r="J29" s="546"/>
      <c r="K29" s="546"/>
      <c r="L29" s="546"/>
      <c r="M29" s="545"/>
      <c r="N29" s="545"/>
      <c r="O29" s="545"/>
      <c r="P29" s="545"/>
      <c r="Q29" s="545"/>
    </row>
    <row r="30" spans="1:30" ht="20.100000000000001" customHeight="1" x14ac:dyDescent="0.25">
      <c r="B30" s="11"/>
      <c r="C30" s="11"/>
      <c r="D30" s="11"/>
      <c r="E30" s="12"/>
      <c r="F30" s="12"/>
      <c r="G30" s="11"/>
      <c r="H30" s="11"/>
      <c r="I30" s="11"/>
      <c r="J30" s="11"/>
      <c r="K30" s="11"/>
      <c r="L30" s="13"/>
      <c r="M30" s="13"/>
      <c r="N30" s="13"/>
      <c r="O30" s="13"/>
      <c r="P30" s="13"/>
      <c r="Q30" s="13"/>
    </row>
    <row r="31" spans="1:30" ht="20.100000000000001" customHeight="1" x14ac:dyDescent="0.25">
      <c r="B31" s="795" t="s">
        <v>29</v>
      </c>
      <c r="C31" s="796"/>
      <c r="D31" s="796"/>
      <c r="E31" s="796"/>
      <c r="F31" s="796"/>
      <c r="G31" s="796"/>
      <c r="H31" s="796"/>
      <c r="I31" s="796"/>
      <c r="J31" s="796"/>
      <c r="K31" s="796"/>
      <c r="L31" s="796"/>
      <c r="M31" s="796"/>
      <c r="N31" s="796"/>
      <c r="O31" s="796"/>
      <c r="P31" s="796"/>
      <c r="Q31" s="797"/>
    </row>
    <row r="32" spans="1:30" ht="20.100000000000001" customHeight="1" x14ac:dyDescent="0.25">
      <c r="B32" s="798"/>
      <c r="C32" s="799"/>
      <c r="D32" s="799"/>
      <c r="E32" s="799"/>
      <c r="F32" s="799"/>
      <c r="G32" s="799"/>
      <c r="H32" s="799"/>
      <c r="I32" s="799"/>
      <c r="J32" s="799"/>
      <c r="K32" s="799"/>
      <c r="L32" s="799"/>
      <c r="M32" s="799"/>
      <c r="N32" s="799"/>
      <c r="O32" s="799"/>
      <c r="P32" s="799"/>
      <c r="Q32" s="800"/>
    </row>
    <row r="33" spans="2:17" ht="20.100000000000001" customHeight="1" x14ac:dyDescent="0.25">
      <c r="B33" s="11"/>
      <c r="C33" s="11"/>
      <c r="D33" s="11"/>
      <c r="E33" s="12"/>
      <c r="F33" s="12"/>
      <c r="G33" s="11"/>
      <c r="H33" s="11"/>
      <c r="I33" s="11"/>
      <c r="J33" s="11"/>
      <c r="K33" s="11"/>
      <c r="L33" s="13"/>
      <c r="M33" s="13"/>
      <c r="N33" s="13"/>
      <c r="O33" s="13"/>
      <c r="P33" s="13"/>
      <c r="Q33" s="13"/>
    </row>
    <row r="34" spans="2:17" ht="20.100000000000001" customHeight="1" x14ac:dyDescent="0.25">
      <c r="B34" s="11"/>
      <c r="C34" s="14" t="s">
        <v>11</v>
      </c>
      <c r="D34" s="14"/>
      <c r="E34" s="14"/>
      <c r="F34" s="14"/>
      <c r="G34" s="14"/>
      <c r="H34" s="15"/>
      <c r="I34" s="15"/>
      <c r="J34" s="15"/>
      <c r="K34" s="11"/>
      <c r="L34" s="13"/>
      <c r="M34" s="13"/>
      <c r="N34" s="13"/>
      <c r="O34" s="13"/>
      <c r="P34" s="13"/>
      <c r="Q34" s="13"/>
    </row>
    <row r="35" spans="2:17" ht="20.100000000000001" customHeight="1" x14ac:dyDescent="0.25">
      <c r="B35" s="11"/>
      <c r="C35" s="14"/>
      <c r="D35" s="14"/>
      <c r="E35" s="14"/>
      <c r="F35" s="14"/>
      <c r="G35" s="14"/>
      <c r="H35" s="15"/>
      <c r="I35" s="15"/>
      <c r="J35" s="15"/>
      <c r="K35" s="11"/>
      <c r="L35" s="13"/>
      <c r="M35" s="13"/>
      <c r="N35" s="13"/>
      <c r="O35" s="13"/>
      <c r="P35" s="13"/>
      <c r="Q35" s="13"/>
    </row>
    <row r="36" spans="2:17" ht="20.100000000000001" customHeight="1" x14ac:dyDescent="0.3">
      <c r="B36" s="11"/>
      <c r="C36" s="801" t="s">
        <v>29</v>
      </c>
      <c r="D36" s="801"/>
      <c r="E36" s="801"/>
      <c r="F36" s="801"/>
      <c r="G36" s="801"/>
      <c r="H36" s="15"/>
      <c r="I36" s="15"/>
      <c r="J36" s="15"/>
      <c r="K36" s="11"/>
      <c r="L36" s="13"/>
      <c r="M36" s="13"/>
      <c r="N36" s="13"/>
      <c r="O36" s="13"/>
      <c r="P36" s="13"/>
      <c r="Q36" s="13"/>
    </row>
    <row r="37" spans="2:17" ht="20.100000000000001" customHeight="1" x14ac:dyDescent="0.3">
      <c r="B37" s="11"/>
      <c r="C37" s="548"/>
      <c r="D37" s="548"/>
      <c r="E37" s="548"/>
      <c r="F37" s="548"/>
      <c r="G37" s="549"/>
      <c r="H37" s="15"/>
      <c r="I37" s="15"/>
      <c r="J37" s="15"/>
      <c r="K37" s="11"/>
      <c r="L37" s="13"/>
      <c r="M37" s="13"/>
      <c r="N37" s="13"/>
      <c r="O37" s="13"/>
      <c r="P37" s="13"/>
      <c r="Q37" s="13"/>
    </row>
    <row r="38" spans="2:17" ht="20.100000000000001" customHeight="1" x14ac:dyDescent="0.25">
      <c r="B38" s="11"/>
      <c r="C38" s="550" t="s">
        <v>30</v>
      </c>
      <c r="D38" s="550"/>
      <c r="E38" s="550"/>
      <c r="F38" s="550"/>
      <c r="G38" s="16"/>
      <c r="H38" s="15"/>
      <c r="I38" s="15"/>
      <c r="J38" s="15"/>
      <c r="K38" s="11"/>
      <c r="L38" s="13"/>
      <c r="M38" s="13"/>
      <c r="N38" s="13"/>
      <c r="O38" s="13"/>
      <c r="P38" s="13"/>
      <c r="Q38" s="13"/>
    </row>
    <row r="39" spans="2:17" ht="20.100000000000001" customHeight="1" x14ac:dyDescent="0.25">
      <c r="B39" s="11"/>
      <c r="C39" s="550"/>
      <c r="D39" s="550"/>
      <c r="E39" s="550"/>
      <c r="F39" s="550"/>
      <c r="G39" s="16"/>
      <c r="H39" s="15"/>
      <c r="I39" s="15"/>
      <c r="J39" s="15"/>
      <c r="K39" s="11"/>
      <c r="L39" s="13"/>
      <c r="M39" s="13"/>
      <c r="N39" s="13"/>
      <c r="O39" s="13"/>
      <c r="P39" s="13"/>
      <c r="Q39" s="13"/>
    </row>
    <row r="40" spans="2:17" ht="20.100000000000001" customHeight="1" x14ac:dyDescent="0.25">
      <c r="B40" s="11"/>
      <c r="C40" s="550" t="s">
        <v>31</v>
      </c>
      <c r="D40" s="550"/>
      <c r="E40" s="550"/>
      <c r="F40" s="550"/>
      <c r="G40" s="16"/>
      <c r="H40" s="15"/>
      <c r="I40" s="15"/>
      <c r="J40" s="15"/>
      <c r="K40" s="11"/>
      <c r="L40" s="13"/>
      <c r="M40" s="13"/>
      <c r="N40" s="13"/>
      <c r="O40" s="13"/>
      <c r="P40" s="13"/>
      <c r="Q40" s="13"/>
    </row>
    <row r="41" spans="2:17" ht="20.100000000000001" customHeight="1" x14ac:dyDescent="0.25">
      <c r="B41" s="11"/>
      <c r="C41" s="550"/>
      <c r="D41" s="550"/>
      <c r="E41" s="550"/>
      <c r="F41" s="550"/>
      <c r="G41" s="16"/>
      <c r="H41" s="15"/>
      <c r="I41" s="15"/>
      <c r="J41" s="15"/>
      <c r="K41" s="11"/>
      <c r="L41" s="13"/>
      <c r="M41" s="13"/>
      <c r="N41" s="13"/>
      <c r="O41" s="13"/>
      <c r="P41" s="13"/>
      <c r="Q41" s="13"/>
    </row>
    <row r="42" spans="2:17" ht="20.100000000000001" customHeight="1" x14ac:dyDescent="0.3">
      <c r="B42" s="11"/>
      <c r="C42" s="17" t="s">
        <v>32</v>
      </c>
      <c r="D42" s="16"/>
      <c r="E42" s="16"/>
      <c r="F42" s="16"/>
      <c r="G42" s="16"/>
      <c r="H42" s="15"/>
      <c r="I42" s="15"/>
      <c r="J42" s="15"/>
      <c r="K42" s="11"/>
      <c r="L42" s="13"/>
      <c r="M42" s="13"/>
      <c r="N42" s="13"/>
      <c r="O42" s="13"/>
      <c r="P42" s="13"/>
      <c r="Q42" s="13"/>
    </row>
    <row r="43" spans="2:17" ht="20.100000000000001" customHeight="1" x14ac:dyDescent="0.3">
      <c r="B43" s="11"/>
      <c r="C43" s="17"/>
      <c r="D43" s="16"/>
      <c r="E43" s="16"/>
      <c r="F43" s="16"/>
      <c r="G43" s="16"/>
      <c r="H43" s="15"/>
      <c r="I43" s="15"/>
      <c r="J43" s="15"/>
      <c r="K43" s="11"/>
      <c r="L43" s="13"/>
      <c r="M43" s="13"/>
      <c r="N43" s="13"/>
      <c r="O43" s="13"/>
      <c r="P43" s="13"/>
      <c r="Q43" s="13"/>
    </row>
    <row r="44" spans="2:17" ht="20.100000000000001" customHeight="1" x14ac:dyDescent="0.3">
      <c r="B44" s="11"/>
      <c r="C44" s="17" t="s">
        <v>33</v>
      </c>
      <c r="D44" s="16"/>
      <c r="E44" s="16"/>
      <c r="F44" s="16"/>
      <c r="G44" s="16"/>
      <c r="H44" s="15"/>
      <c r="I44" s="15"/>
      <c r="J44" s="15"/>
      <c r="K44" s="11"/>
      <c r="L44" s="13"/>
      <c r="M44" s="13"/>
      <c r="N44" s="13"/>
      <c r="O44" s="13"/>
      <c r="P44" s="13"/>
      <c r="Q44" s="13"/>
    </row>
    <row r="45" spans="2:17" ht="20.100000000000001" customHeight="1" x14ac:dyDescent="0.25">
      <c r="B45" s="11"/>
      <c r="C45" s="15"/>
      <c r="D45" s="16"/>
      <c r="E45" s="16"/>
      <c r="F45" s="16"/>
      <c r="G45" s="16"/>
      <c r="H45" s="15"/>
      <c r="I45" s="15"/>
      <c r="J45" s="15"/>
      <c r="K45" s="11"/>
      <c r="L45" s="13"/>
      <c r="M45" s="13"/>
      <c r="N45" s="13"/>
      <c r="O45" s="13"/>
      <c r="P45" s="13"/>
      <c r="Q45" s="13"/>
    </row>
    <row r="46" spans="2:17" ht="20.100000000000001" customHeight="1" x14ac:dyDescent="0.3">
      <c r="B46" s="11"/>
      <c r="C46" s="17" t="s">
        <v>34</v>
      </c>
      <c r="D46" s="16"/>
      <c r="E46" s="16"/>
      <c r="F46" s="16"/>
      <c r="G46" s="16"/>
      <c r="H46" s="15"/>
      <c r="I46" s="15"/>
      <c r="J46" s="15"/>
      <c r="K46" s="11"/>
      <c r="L46" s="13"/>
      <c r="M46" s="13"/>
      <c r="N46" s="13"/>
      <c r="O46" s="13"/>
      <c r="P46" s="13"/>
      <c r="Q46" s="13"/>
    </row>
    <row r="47" spans="2:17" ht="20.100000000000001" customHeight="1" x14ac:dyDescent="0.3">
      <c r="B47" s="11"/>
      <c r="C47" s="17"/>
      <c r="D47" s="16"/>
      <c r="E47" s="16"/>
      <c r="F47" s="16"/>
      <c r="G47" s="16"/>
      <c r="H47" s="15"/>
      <c r="I47" s="15"/>
      <c r="J47" s="15"/>
      <c r="K47" s="11"/>
      <c r="L47" s="13"/>
      <c r="M47" s="13"/>
      <c r="N47" s="13"/>
      <c r="O47" s="13"/>
      <c r="P47" s="13"/>
      <c r="Q47" s="13"/>
    </row>
    <row r="48" spans="2:17" ht="20.100000000000001" customHeight="1" x14ac:dyDescent="0.3">
      <c r="B48" s="11"/>
      <c r="C48" s="17"/>
      <c r="D48" s="16"/>
      <c r="E48" s="16"/>
      <c r="F48" s="16"/>
      <c r="G48" s="16"/>
      <c r="H48" s="15"/>
      <c r="I48" s="15"/>
      <c r="J48" s="15"/>
      <c r="K48" s="11"/>
      <c r="L48" s="13"/>
      <c r="M48" s="13"/>
      <c r="N48" s="13"/>
      <c r="O48" s="13"/>
      <c r="P48" s="13"/>
      <c r="Q48" s="13"/>
    </row>
    <row r="49" spans="2:17" ht="20.100000000000001" customHeight="1" x14ac:dyDescent="0.3">
      <c r="B49" s="11"/>
      <c r="C49" s="17"/>
      <c r="D49" s="16"/>
      <c r="E49" s="16"/>
      <c r="F49" s="16"/>
      <c r="G49" s="16"/>
      <c r="H49" s="15"/>
      <c r="I49" s="15"/>
      <c r="J49" s="15"/>
      <c r="K49" s="11"/>
      <c r="L49" s="13"/>
      <c r="M49" s="13"/>
      <c r="N49" s="13"/>
      <c r="O49" s="13"/>
      <c r="P49" s="13"/>
      <c r="Q49" s="13"/>
    </row>
    <row r="50" spans="2:17" ht="20.100000000000001" customHeight="1" x14ac:dyDescent="0.3">
      <c r="B50" s="11"/>
      <c r="C50" s="17"/>
      <c r="D50" s="16"/>
      <c r="E50" s="16"/>
      <c r="F50" s="16"/>
      <c r="G50" s="16"/>
      <c r="H50" s="15"/>
      <c r="I50" s="15"/>
      <c r="J50" s="15"/>
      <c r="K50" s="11"/>
      <c r="L50" s="13"/>
      <c r="M50" s="13"/>
      <c r="N50" s="13"/>
      <c r="O50" s="13"/>
      <c r="P50" s="13"/>
      <c r="Q50" s="13"/>
    </row>
    <row r="51" spans="2:17" ht="20.100000000000001" customHeight="1" x14ac:dyDescent="0.3">
      <c r="B51" s="11"/>
      <c r="C51" s="17"/>
      <c r="D51" s="16"/>
      <c r="E51" s="16"/>
      <c r="F51" s="16"/>
      <c r="G51" s="16"/>
      <c r="H51" s="15"/>
      <c r="I51" s="15"/>
      <c r="J51" s="15"/>
      <c r="K51" s="11"/>
      <c r="L51" s="13"/>
      <c r="M51" s="13"/>
      <c r="N51" s="13"/>
      <c r="O51" s="13"/>
      <c r="P51" s="13"/>
      <c r="Q51" s="13"/>
    </row>
    <row r="52" spans="2:17" ht="20.100000000000001" customHeight="1" x14ac:dyDescent="0.25">
      <c r="B52" s="11"/>
      <c r="C52" s="15"/>
      <c r="D52" s="15"/>
      <c r="E52" s="18"/>
      <c r="F52" s="18"/>
      <c r="G52" s="15"/>
      <c r="H52" s="15"/>
      <c r="I52" s="15"/>
      <c r="J52" s="15"/>
      <c r="K52" s="11"/>
      <c r="L52" s="13"/>
      <c r="M52" s="13"/>
      <c r="N52" s="13"/>
      <c r="O52" s="13"/>
      <c r="P52" s="13"/>
      <c r="Q52" s="13"/>
    </row>
    <row r="53" spans="2:17" ht="20.100000000000001" customHeight="1" x14ac:dyDescent="0.25">
      <c r="B53" s="795" t="s">
        <v>305</v>
      </c>
      <c r="C53" s="796"/>
      <c r="D53" s="796"/>
      <c r="E53" s="796"/>
      <c r="F53" s="796"/>
      <c r="G53" s="796"/>
      <c r="H53" s="796"/>
      <c r="I53" s="796"/>
      <c r="J53" s="796"/>
      <c r="K53" s="796"/>
      <c r="L53" s="796"/>
      <c r="M53" s="796"/>
      <c r="N53" s="796"/>
      <c r="O53" s="796"/>
      <c r="P53" s="796"/>
      <c r="Q53" s="797"/>
    </row>
    <row r="54" spans="2:17" ht="20.100000000000001" customHeight="1" x14ac:dyDescent="0.25">
      <c r="B54" s="798"/>
      <c r="C54" s="799"/>
      <c r="D54" s="799"/>
      <c r="E54" s="799"/>
      <c r="F54" s="799"/>
      <c r="G54" s="799"/>
      <c r="H54" s="799"/>
      <c r="I54" s="799"/>
      <c r="J54" s="799"/>
      <c r="K54" s="799"/>
      <c r="L54" s="799"/>
      <c r="M54" s="799"/>
      <c r="N54" s="799"/>
      <c r="O54" s="799"/>
      <c r="P54" s="799"/>
      <c r="Q54" s="800"/>
    </row>
    <row r="55" spans="2:17" ht="20.100000000000001" customHeight="1" x14ac:dyDescent="0.25">
      <c r="B55" s="11"/>
      <c r="C55" s="15"/>
      <c r="D55" s="15"/>
      <c r="E55" s="18"/>
      <c r="F55" s="18"/>
      <c r="G55" s="15"/>
      <c r="H55" s="15"/>
      <c r="I55" s="15"/>
      <c r="J55" s="15"/>
      <c r="K55" s="11"/>
      <c r="L55" s="13"/>
      <c r="M55" s="13"/>
      <c r="N55" s="13"/>
      <c r="O55" s="13"/>
      <c r="P55" s="13"/>
      <c r="Q55" s="13"/>
    </row>
    <row r="56" spans="2:17" ht="20.100000000000001" customHeight="1" x14ac:dyDescent="0.3">
      <c r="B56" s="11"/>
      <c r="C56" s="551" t="s">
        <v>306</v>
      </c>
      <c r="D56" s="551"/>
      <c r="E56" s="18"/>
      <c r="F56" s="18"/>
      <c r="G56" s="15"/>
      <c r="H56" s="15"/>
      <c r="I56" s="15"/>
      <c r="J56" s="15"/>
      <c r="K56" s="11"/>
      <c r="L56" s="13"/>
      <c r="M56" s="13"/>
      <c r="N56" s="13"/>
      <c r="O56" s="13"/>
      <c r="P56" s="13"/>
      <c r="Q56" s="13"/>
    </row>
    <row r="57" spans="2:17" ht="20.100000000000001" customHeight="1" x14ac:dyDescent="0.3">
      <c r="B57" s="11"/>
      <c r="C57" s="551"/>
      <c r="D57" s="551"/>
      <c r="E57" s="18"/>
      <c r="F57" s="18"/>
      <c r="G57" s="15"/>
      <c r="H57" s="15"/>
      <c r="I57" s="15"/>
      <c r="J57" s="15"/>
      <c r="K57" s="11"/>
      <c r="L57" s="13"/>
      <c r="M57" s="13"/>
      <c r="N57" s="13"/>
      <c r="O57" s="13"/>
      <c r="P57" s="13"/>
      <c r="Q57" s="13"/>
    </row>
    <row r="58" spans="2:17" ht="20.100000000000001" customHeight="1" x14ac:dyDescent="0.3">
      <c r="B58" s="11"/>
      <c r="C58" s="551" t="s">
        <v>307</v>
      </c>
      <c r="D58" s="551"/>
      <c r="E58" s="18"/>
      <c r="F58" s="18"/>
      <c r="G58" s="15"/>
      <c r="H58" s="15"/>
      <c r="I58" s="13"/>
      <c r="J58" s="13"/>
      <c r="K58" s="13"/>
      <c r="L58" s="13"/>
      <c r="M58" s="13"/>
      <c r="N58" s="13"/>
      <c r="O58" s="13"/>
      <c r="P58" s="13"/>
      <c r="Q58" s="13"/>
    </row>
    <row r="59" spans="2:17" ht="20.100000000000001" customHeight="1" x14ac:dyDescent="0.3">
      <c r="B59" s="11"/>
      <c r="C59" s="551"/>
      <c r="D59" s="551"/>
      <c r="E59" s="18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3"/>
      <c r="Q59" s="13"/>
    </row>
    <row r="60" spans="2:17" ht="20.100000000000001" customHeight="1" x14ac:dyDescent="0.3">
      <c r="B60" s="11"/>
      <c r="C60" s="15"/>
      <c r="D60" s="552" t="s">
        <v>308</v>
      </c>
      <c r="E60" s="1"/>
      <c r="F60" s="1" t="s">
        <v>309</v>
      </c>
      <c r="G60" s="1"/>
      <c r="H60" s="1" t="s">
        <v>310</v>
      </c>
      <c r="I60" s="553"/>
      <c r="J60" s="544" t="s">
        <v>311</v>
      </c>
      <c r="K60" s="544"/>
      <c r="L60" s="11"/>
      <c r="M60" s="544" t="s">
        <v>312</v>
      </c>
      <c r="N60" s="13"/>
      <c r="O60" s="13"/>
      <c r="P60" s="13"/>
      <c r="Q60" s="13"/>
    </row>
    <row r="61" spans="2:17" ht="20.100000000000001" customHeight="1" x14ac:dyDescent="0.25">
      <c r="B61" s="11"/>
      <c r="C61" s="15"/>
      <c r="D61" s="15"/>
      <c r="E61" s="18"/>
      <c r="F61" s="18"/>
      <c r="G61" s="15"/>
      <c r="H61" s="15"/>
      <c r="I61" s="15"/>
      <c r="J61" s="15"/>
      <c r="K61" s="11"/>
      <c r="L61" s="13"/>
      <c r="M61" s="13"/>
      <c r="N61" s="13"/>
      <c r="O61" s="13"/>
      <c r="P61" s="13"/>
      <c r="Q61" s="13"/>
    </row>
    <row r="62" spans="2:17" ht="20.100000000000001" customHeight="1" x14ac:dyDescent="0.3">
      <c r="B62" s="11"/>
      <c r="C62" s="15"/>
      <c r="D62" s="552" t="s">
        <v>313</v>
      </c>
      <c r="E62" s="18"/>
      <c r="F62" s="1" t="s">
        <v>314</v>
      </c>
      <c r="G62" s="15"/>
      <c r="H62" s="554" t="s">
        <v>315</v>
      </c>
      <c r="I62" s="15"/>
      <c r="J62" s="15"/>
      <c r="K62" s="11"/>
      <c r="L62" s="13"/>
      <c r="M62" s="13"/>
      <c r="N62" s="13"/>
      <c r="O62" s="13"/>
      <c r="P62" s="13"/>
      <c r="Q62" s="13"/>
    </row>
    <row r="63" spans="2:17" ht="20.100000000000001" customHeight="1" x14ac:dyDescent="0.25">
      <c r="B63" s="11"/>
      <c r="C63" s="15"/>
      <c r="D63" s="15"/>
      <c r="E63" s="18"/>
      <c r="F63" s="18"/>
      <c r="G63" s="15"/>
      <c r="H63" s="15"/>
      <c r="I63" s="15"/>
      <c r="J63" s="15"/>
      <c r="K63" s="11"/>
      <c r="L63" s="13"/>
      <c r="M63" s="13"/>
      <c r="N63" s="13"/>
      <c r="O63" s="13"/>
      <c r="P63" s="13"/>
      <c r="Q63" s="13"/>
    </row>
    <row r="64" spans="2:17" ht="20.100000000000001" customHeight="1" x14ac:dyDescent="0.3">
      <c r="B64" s="11"/>
      <c r="C64" s="15"/>
      <c r="D64" s="15"/>
      <c r="E64" s="18"/>
      <c r="F64" s="552" t="s">
        <v>316</v>
      </c>
      <c r="G64" s="15"/>
      <c r="H64" s="15"/>
      <c r="I64" s="15"/>
      <c r="J64" s="15"/>
      <c r="K64" s="11"/>
      <c r="L64" s="13"/>
      <c r="M64" s="13"/>
      <c r="N64" s="13"/>
      <c r="O64" s="13"/>
      <c r="P64" s="13"/>
      <c r="Q64" s="13"/>
    </row>
    <row r="65" spans="2:17" ht="20.100000000000001" customHeight="1" x14ac:dyDescent="0.25">
      <c r="B65" s="11"/>
      <c r="C65" s="15"/>
      <c r="D65" s="15"/>
      <c r="E65" s="18"/>
      <c r="F65" s="18"/>
      <c r="G65" s="15"/>
      <c r="H65" s="15"/>
      <c r="I65" s="15"/>
      <c r="J65" s="15"/>
      <c r="K65" s="11"/>
      <c r="L65" s="13"/>
      <c r="M65" s="13"/>
      <c r="N65" s="13"/>
      <c r="O65" s="13"/>
      <c r="P65" s="13"/>
      <c r="Q65" s="13"/>
    </row>
    <row r="66" spans="2:17" ht="20.100000000000001" customHeight="1" x14ac:dyDescent="0.25">
      <c r="B66" s="11"/>
      <c r="C66" s="15"/>
      <c r="D66" s="15"/>
      <c r="E66" s="18"/>
      <c r="F66" s="18"/>
      <c r="G66" s="15"/>
      <c r="H66" s="15"/>
      <c r="I66" s="15"/>
      <c r="J66" s="15"/>
      <c r="K66" s="11"/>
      <c r="L66" s="13"/>
      <c r="M66" s="13"/>
      <c r="N66" s="802" t="s">
        <v>317</v>
      </c>
      <c r="O66" s="803"/>
      <c r="P66" s="803"/>
      <c r="Q66" s="804"/>
    </row>
    <row r="67" spans="2:17" ht="20.100000000000001" customHeight="1" x14ac:dyDescent="0.25">
      <c r="B67" s="11"/>
      <c r="C67" s="15"/>
      <c r="D67" s="15"/>
      <c r="E67" s="18"/>
      <c r="F67" s="18"/>
      <c r="G67" s="15"/>
      <c r="H67" s="15"/>
      <c r="I67" s="15"/>
      <c r="J67" s="15"/>
      <c r="K67" s="11"/>
      <c r="L67" s="13"/>
      <c r="M67" s="13"/>
      <c r="N67" s="805"/>
      <c r="O67" s="806"/>
      <c r="P67" s="806"/>
      <c r="Q67" s="807"/>
    </row>
    <row r="68" spans="2:17" ht="20.100000000000001" customHeight="1" x14ac:dyDescent="0.25">
      <c r="B68" s="11"/>
      <c r="C68" s="15"/>
      <c r="D68" s="15"/>
      <c r="E68" s="18"/>
      <c r="F68" s="18"/>
      <c r="G68" s="15"/>
      <c r="H68" s="15"/>
      <c r="I68" s="15"/>
      <c r="J68" s="15"/>
      <c r="K68" s="11"/>
      <c r="L68" s="13"/>
      <c r="M68" s="13"/>
      <c r="N68" s="805"/>
      <c r="O68" s="806"/>
      <c r="P68" s="806"/>
      <c r="Q68" s="807"/>
    </row>
    <row r="69" spans="2:17" ht="20.100000000000001" customHeight="1" x14ac:dyDescent="0.25">
      <c r="B69" s="11"/>
      <c r="C69" s="15"/>
      <c r="D69" s="15"/>
      <c r="E69" s="18"/>
      <c r="F69" s="18"/>
      <c r="G69" s="15"/>
      <c r="H69" s="15"/>
      <c r="I69" s="15"/>
      <c r="J69" s="15"/>
      <c r="K69" s="11"/>
      <c r="L69" s="13"/>
      <c r="M69" s="13"/>
      <c r="N69" s="808"/>
      <c r="O69" s="809"/>
      <c r="P69" s="809"/>
      <c r="Q69" s="810"/>
    </row>
    <row r="70" spans="2:17" ht="20.100000000000001" customHeight="1" x14ac:dyDescent="0.25">
      <c r="B70" s="11"/>
      <c r="C70" s="15"/>
      <c r="D70" s="15"/>
      <c r="E70" s="18"/>
      <c r="F70" s="18"/>
      <c r="G70" s="15"/>
      <c r="H70" s="15"/>
      <c r="I70" s="15"/>
      <c r="J70" s="15"/>
      <c r="K70" s="11"/>
      <c r="L70" s="13"/>
      <c r="M70" s="13"/>
      <c r="N70" s="13"/>
      <c r="O70" s="13"/>
      <c r="P70" s="13"/>
      <c r="Q70" s="13"/>
    </row>
    <row r="71" spans="2:17" ht="20.100000000000001" customHeight="1" x14ac:dyDescent="0.25">
      <c r="B71" s="11"/>
      <c r="C71" s="15"/>
      <c r="D71" s="15"/>
      <c r="E71" s="18"/>
      <c r="F71" s="18"/>
      <c r="G71" s="15"/>
      <c r="H71" s="15"/>
      <c r="I71" s="15"/>
      <c r="J71" s="15"/>
      <c r="K71" s="11"/>
      <c r="L71" s="13"/>
      <c r="M71" s="13"/>
      <c r="N71" s="13"/>
      <c r="O71" s="13"/>
      <c r="P71" s="13"/>
      <c r="Q71" s="13"/>
    </row>
    <row r="72" spans="2:17" ht="20.100000000000001" customHeight="1" x14ac:dyDescent="0.25">
      <c r="B72" s="11"/>
      <c r="C72" s="15"/>
      <c r="D72" s="15"/>
      <c r="E72" s="18"/>
      <c r="F72" s="18"/>
      <c r="G72" s="15"/>
      <c r="H72" s="15"/>
      <c r="I72" s="15"/>
      <c r="J72" s="15"/>
      <c r="K72" s="11"/>
      <c r="L72" s="13"/>
      <c r="M72" s="13"/>
      <c r="N72" s="13"/>
      <c r="O72" s="13"/>
      <c r="P72" s="13"/>
      <c r="Q72" s="13"/>
    </row>
    <row r="73" spans="2:17" ht="20.100000000000001" customHeight="1" x14ac:dyDescent="0.25">
      <c r="B73" s="11"/>
      <c r="C73" s="15"/>
      <c r="D73" s="15"/>
      <c r="E73" s="18"/>
      <c r="F73" s="18"/>
      <c r="G73" s="15"/>
      <c r="H73" s="15"/>
      <c r="I73" s="15"/>
      <c r="J73" s="15"/>
      <c r="K73" s="11"/>
      <c r="L73" s="13"/>
      <c r="M73" s="13"/>
      <c r="N73" s="13"/>
      <c r="O73" s="13"/>
      <c r="P73" s="13"/>
      <c r="Q73" s="13"/>
    </row>
    <row r="74" spans="2:17" ht="20.100000000000001" customHeight="1" x14ac:dyDescent="0.25">
      <c r="B74" s="11"/>
      <c r="C74" s="15"/>
      <c r="D74" s="15"/>
      <c r="E74" s="18"/>
      <c r="F74" s="18"/>
      <c r="G74" s="15"/>
      <c r="H74" s="15"/>
      <c r="I74" s="15"/>
      <c r="J74" s="15"/>
      <c r="K74" s="11"/>
      <c r="L74" s="13"/>
      <c r="M74" s="13"/>
      <c r="N74" s="13"/>
      <c r="O74" s="13"/>
      <c r="P74" s="13"/>
      <c r="Q74" s="13"/>
    </row>
    <row r="75" spans="2:17" ht="20.100000000000001" customHeight="1" x14ac:dyDescent="0.25">
      <c r="B75" s="11"/>
      <c r="C75" s="15"/>
      <c r="D75" s="15"/>
      <c r="E75" s="18"/>
      <c r="F75" s="18"/>
      <c r="G75" s="15"/>
      <c r="H75" s="15"/>
      <c r="I75" s="15"/>
      <c r="J75" s="15"/>
      <c r="K75" s="11"/>
      <c r="L75" s="13"/>
      <c r="M75" s="13"/>
      <c r="N75" s="13"/>
      <c r="O75" s="13"/>
      <c r="P75" s="13"/>
      <c r="Q75" s="13"/>
    </row>
    <row r="76" spans="2:17" ht="20.100000000000001" customHeight="1" x14ac:dyDescent="0.25">
      <c r="B76" s="11"/>
      <c r="C76" s="15"/>
      <c r="D76" s="15"/>
      <c r="E76" s="18"/>
      <c r="F76" s="18"/>
      <c r="G76" s="15"/>
      <c r="H76" s="15"/>
      <c r="I76" s="15"/>
      <c r="J76" s="15"/>
      <c r="K76" s="11"/>
      <c r="L76" s="13"/>
      <c r="M76" s="13"/>
      <c r="N76" s="13"/>
      <c r="O76" s="13"/>
      <c r="P76" s="13"/>
      <c r="Q76" s="13"/>
    </row>
    <row r="77" spans="2:17" ht="20.100000000000001" customHeight="1" x14ac:dyDescent="0.25">
      <c r="B77" s="11"/>
      <c r="C77" s="15"/>
      <c r="D77" s="15"/>
      <c r="E77" s="18"/>
      <c r="F77" s="18"/>
      <c r="G77" s="15"/>
      <c r="H77" s="15"/>
      <c r="I77" s="15"/>
      <c r="J77" s="15"/>
      <c r="K77" s="11"/>
      <c r="L77" s="13"/>
      <c r="M77" s="13"/>
      <c r="N77" s="13"/>
      <c r="O77" s="13"/>
      <c r="P77" s="13"/>
      <c r="Q77" s="13"/>
    </row>
    <row r="78" spans="2:17" ht="20.100000000000001" customHeight="1" x14ac:dyDescent="0.25">
      <c r="B78" s="11"/>
      <c r="C78" s="15"/>
      <c r="D78" s="15"/>
      <c r="E78" s="18"/>
      <c r="F78" s="18"/>
      <c r="G78" s="15"/>
      <c r="H78" s="15"/>
      <c r="I78" s="15"/>
      <c r="J78" s="15"/>
      <c r="K78" s="11"/>
      <c r="L78" s="13"/>
      <c r="M78" s="13"/>
      <c r="N78" s="13"/>
      <c r="O78" s="13"/>
      <c r="P78" s="13"/>
      <c r="Q78" s="13"/>
    </row>
    <row r="79" spans="2:17" ht="20.100000000000001" customHeight="1" x14ac:dyDescent="0.25">
      <c r="B79" s="11"/>
      <c r="C79" s="15"/>
      <c r="D79" s="15"/>
      <c r="E79" s="18"/>
      <c r="F79" s="18"/>
      <c r="G79" s="15"/>
      <c r="H79" s="15"/>
      <c r="I79" s="15"/>
      <c r="J79" s="15"/>
      <c r="K79" s="11"/>
      <c r="L79" s="13"/>
      <c r="M79" s="13"/>
      <c r="N79" s="13"/>
      <c r="O79" s="13"/>
      <c r="P79" s="13"/>
      <c r="Q79" s="13"/>
    </row>
    <row r="80" spans="2:17" ht="20.100000000000001" customHeight="1" x14ac:dyDescent="0.25">
      <c r="B80" s="11"/>
      <c r="C80" s="15"/>
      <c r="D80" s="15"/>
      <c r="E80" s="18"/>
      <c r="F80" s="18"/>
      <c r="G80" s="15"/>
      <c r="H80" s="15"/>
      <c r="I80" s="15"/>
      <c r="J80" s="15"/>
      <c r="K80" s="11"/>
      <c r="L80" s="13"/>
      <c r="M80" s="13"/>
      <c r="N80" s="13"/>
      <c r="O80" s="13"/>
      <c r="P80" s="13"/>
      <c r="Q80" s="13"/>
    </row>
    <row r="81" spans="1:17" ht="20.100000000000001" customHeight="1" x14ac:dyDescent="0.25">
      <c r="B81" s="11"/>
      <c r="C81" s="15"/>
      <c r="D81" s="11"/>
      <c r="E81" s="11"/>
      <c r="F81" s="11"/>
      <c r="G81" s="15"/>
      <c r="H81" s="15"/>
      <c r="I81" s="15"/>
      <c r="J81" s="15"/>
      <c r="K81" s="11"/>
      <c r="L81" s="13"/>
      <c r="M81" s="13"/>
      <c r="N81" s="13"/>
      <c r="O81" s="13"/>
      <c r="P81" s="13"/>
      <c r="Q81" s="13"/>
    </row>
    <row r="82" spans="1:17" ht="20.100000000000001" customHeight="1" x14ac:dyDescent="0.25">
      <c r="B82" s="11"/>
      <c r="C82" s="15"/>
      <c r="D82" s="15"/>
      <c r="E82" s="18"/>
      <c r="F82" s="18"/>
      <c r="G82" s="15"/>
      <c r="H82" s="15"/>
      <c r="I82" s="15"/>
      <c r="J82" s="15"/>
      <c r="K82" s="11"/>
      <c r="L82" s="13"/>
      <c r="M82" s="13"/>
      <c r="N82" s="13"/>
      <c r="O82" s="13"/>
      <c r="P82" s="13"/>
      <c r="Q82" s="13"/>
    </row>
    <row r="83" spans="1:17" ht="20.100000000000001" customHeight="1" x14ac:dyDescent="0.25">
      <c r="B83" s="11"/>
      <c r="C83" s="15"/>
      <c r="D83" s="15"/>
      <c r="E83" s="18"/>
      <c r="F83" s="18"/>
      <c r="G83" s="15"/>
      <c r="H83" s="15"/>
      <c r="I83" s="15"/>
      <c r="J83" s="555" t="s">
        <v>318</v>
      </c>
      <c r="K83" s="556" t="s">
        <v>319</v>
      </c>
      <c r="L83" s="557"/>
      <c r="M83" s="13"/>
      <c r="N83" s="811" t="s">
        <v>320</v>
      </c>
      <c r="O83" s="811"/>
      <c r="P83" s="811"/>
      <c r="Q83" s="13"/>
    </row>
    <row r="84" spans="1:17" ht="20.100000000000001" customHeight="1" x14ac:dyDescent="0.25">
      <c r="B84" s="11"/>
      <c r="C84" s="15"/>
      <c r="D84" s="15"/>
      <c r="E84" s="18"/>
      <c r="F84" s="18"/>
      <c r="G84" s="15"/>
      <c r="H84" s="15"/>
      <c r="I84" s="15"/>
      <c r="J84" s="15"/>
      <c r="K84" s="11"/>
      <c r="L84" s="13"/>
      <c r="M84" s="13"/>
      <c r="N84" s="811"/>
      <c r="O84" s="811"/>
      <c r="P84" s="811"/>
      <c r="Q84" s="13"/>
    </row>
    <row r="85" spans="1:17" ht="20.100000000000001" customHeight="1" x14ac:dyDescent="0.25">
      <c r="B85" s="11"/>
      <c r="C85" s="15"/>
      <c r="D85" s="15"/>
      <c r="E85" s="18"/>
      <c r="F85" s="18"/>
      <c r="G85" s="15"/>
      <c r="H85" s="15"/>
      <c r="I85" s="15"/>
      <c r="J85" s="15"/>
      <c r="K85" s="11"/>
      <c r="L85" s="13"/>
      <c r="M85" s="13"/>
      <c r="N85" s="13"/>
      <c r="O85" s="13"/>
      <c r="P85" s="13"/>
      <c r="Q85" s="13"/>
    </row>
    <row r="86" spans="1:17" ht="20.100000000000001" customHeight="1" x14ac:dyDescent="0.25">
      <c r="B86" s="11"/>
      <c r="C86" s="558" t="s">
        <v>321</v>
      </c>
      <c r="D86" s="792" t="s">
        <v>304</v>
      </c>
      <c r="E86" s="792"/>
      <c r="F86" s="792"/>
      <c r="G86" s="792"/>
      <c r="H86" s="792"/>
      <c r="I86" s="15"/>
      <c r="J86" s="15"/>
      <c r="K86" s="11"/>
      <c r="L86" s="13"/>
      <c r="M86" s="13"/>
      <c r="N86" s="13"/>
      <c r="O86" s="13"/>
      <c r="P86" s="13"/>
      <c r="Q86" s="13"/>
    </row>
    <row r="87" spans="1:17" ht="20.100000000000001" customHeight="1" x14ac:dyDescent="0.25">
      <c r="B87" s="15"/>
      <c r="C87" s="15"/>
      <c r="D87" s="15"/>
      <c r="E87" s="15"/>
      <c r="F87" s="15"/>
      <c r="G87" s="15"/>
      <c r="H87" s="15"/>
      <c r="I87" s="15"/>
      <c r="J87" s="15"/>
      <c r="K87" s="11"/>
      <c r="L87" s="13"/>
      <c r="M87" s="13"/>
      <c r="N87" s="13"/>
      <c r="O87" s="13"/>
      <c r="P87" s="13"/>
      <c r="Q87" s="13"/>
    </row>
    <row r="88" spans="1:17" ht="20.100000000000001" customHeight="1" x14ac:dyDescent="0.25">
      <c r="B88" s="11"/>
      <c r="C88" s="558" t="s">
        <v>321</v>
      </c>
      <c r="D88" s="793" t="s">
        <v>322</v>
      </c>
      <c r="E88" s="793"/>
      <c r="F88" s="793"/>
      <c r="G88" s="793"/>
      <c r="H88" s="793"/>
      <c r="I88" s="15"/>
      <c r="J88" s="15"/>
      <c r="K88" s="11"/>
      <c r="L88" s="13"/>
      <c r="M88" s="13"/>
      <c r="N88" s="13"/>
      <c r="O88" s="13"/>
      <c r="P88" s="13"/>
      <c r="Q88" s="13"/>
    </row>
    <row r="89" spans="1:17" ht="20.100000000000001" customHeight="1" x14ac:dyDescent="0.25">
      <c r="B89" s="15"/>
      <c r="C89" s="15"/>
      <c r="D89" s="15"/>
      <c r="E89" s="15"/>
      <c r="F89" s="15"/>
      <c r="G89" s="15"/>
      <c r="H89" s="15"/>
      <c r="I89" s="15"/>
      <c r="J89" s="15"/>
      <c r="K89" s="11"/>
      <c r="L89" s="13"/>
      <c r="M89" s="13"/>
      <c r="N89" s="13"/>
      <c r="O89" s="13"/>
      <c r="P89" s="13"/>
      <c r="Q89" s="13"/>
    </row>
    <row r="90" spans="1:17" ht="20.100000000000001" customHeight="1" x14ac:dyDescent="0.25">
      <c r="B90" s="11"/>
      <c r="C90" s="558" t="s">
        <v>321</v>
      </c>
      <c r="D90" s="793" t="s">
        <v>323</v>
      </c>
      <c r="E90" s="793"/>
      <c r="F90" s="793"/>
      <c r="G90" s="793"/>
      <c r="H90" s="793"/>
      <c r="I90" s="15"/>
      <c r="J90" s="15"/>
      <c r="K90" s="11"/>
      <c r="L90" s="13"/>
      <c r="M90" s="13"/>
      <c r="N90" s="13"/>
      <c r="O90" s="13"/>
      <c r="P90" s="13"/>
      <c r="Q90" s="13"/>
    </row>
    <row r="91" spans="1:17" ht="20.100000000000001" customHeight="1" x14ac:dyDescent="0.25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1"/>
      <c r="L91" s="13"/>
      <c r="M91" s="13"/>
      <c r="N91" s="13"/>
      <c r="O91" s="13"/>
      <c r="P91" s="13"/>
      <c r="Q91" s="13"/>
    </row>
    <row r="92" spans="1:17" ht="20.100000000000001" customHeight="1" x14ac:dyDescent="0.25">
      <c r="B92" s="11"/>
      <c r="C92" s="558" t="s">
        <v>321</v>
      </c>
      <c r="D92" s="792" t="s">
        <v>324</v>
      </c>
      <c r="E92" s="792"/>
      <c r="F92" s="792"/>
      <c r="G92" s="792"/>
      <c r="H92" s="792"/>
      <c r="J92" s="15"/>
      <c r="K92" s="794" t="s">
        <v>325</v>
      </c>
      <c r="L92" s="794"/>
      <c r="M92" s="13"/>
      <c r="N92" s="559" t="s">
        <v>326</v>
      </c>
      <c r="O92" s="13"/>
      <c r="P92" s="13"/>
      <c r="Q92" s="13"/>
    </row>
    <row r="93" spans="1:17" ht="20.100000000000001" customHeight="1" x14ac:dyDescent="0.25">
      <c r="B93" s="15"/>
      <c r="C93" s="15"/>
      <c r="D93" s="15"/>
      <c r="E93" s="15"/>
      <c r="F93" s="15"/>
      <c r="G93" s="15"/>
      <c r="H93" s="15"/>
      <c r="I93" s="15"/>
      <c r="J93" s="15"/>
      <c r="K93" s="11"/>
      <c r="L93" s="13"/>
      <c r="M93" s="13"/>
      <c r="N93" s="13"/>
      <c r="O93" s="13"/>
      <c r="P93" s="13"/>
      <c r="Q93" s="13"/>
    </row>
    <row r="94" spans="1:17" ht="20.100000000000001" customHeight="1" x14ac:dyDescent="0.25">
      <c r="B94" s="11"/>
      <c r="C94" s="558" t="s">
        <v>321</v>
      </c>
      <c r="D94" s="792" t="s">
        <v>327</v>
      </c>
      <c r="E94" s="792"/>
      <c r="F94" s="792"/>
      <c r="G94" s="792"/>
      <c r="H94" s="792"/>
      <c r="I94" s="15"/>
      <c r="J94" s="15"/>
      <c r="K94" s="11"/>
      <c r="L94" s="13"/>
      <c r="M94" s="13"/>
      <c r="N94" s="13"/>
      <c r="O94" s="13"/>
      <c r="P94" s="13"/>
      <c r="Q94" s="13"/>
    </row>
    <row r="95" spans="1:17" ht="20.100000000000001" customHeight="1" x14ac:dyDescent="0.25">
      <c r="B95" s="11"/>
      <c r="C95" s="11"/>
      <c r="D95" s="560" t="s">
        <v>328</v>
      </c>
      <c r="E95" s="561"/>
      <c r="F95" s="15"/>
      <c r="G95" s="15"/>
      <c r="H95" s="15"/>
      <c r="I95" s="15"/>
      <c r="J95" s="15"/>
      <c r="K95" s="11"/>
      <c r="L95" s="13"/>
      <c r="M95" s="13"/>
      <c r="N95" s="13"/>
      <c r="O95" s="13"/>
      <c r="P95" s="13"/>
      <c r="Q95" s="13"/>
    </row>
    <row r="96" spans="1:17" ht="20.100000000000001" customHeight="1" x14ac:dyDescent="0.25">
      <c r="B96" s="11"/>
      <c r="C96" s="558" t="s">
        <v>321</v>
      </c>
      <c r="D96" s="792" t="s">
        <v>329</v>
      </c>
      <c r="E96" s="792"/>
      <c r="F96" s="792"/>
      <c r="G96" s="792"/>
      <c r="H96" s="792"/>
      <c r="I96" s="792"/>
      <c r="J96" s="15"/>
      <c r="K96" s="11"/>
      <c r="L96" s="13"/>
      <c r="M96" s="13"/>
      <c r="N96" s="13"/>
      <c r="O96" s="13"/>
      <c r="P96" s="13"/>
      <c r="Q96" s="13"/>
    </row>
    <row r="97" spans="2:17" ht="20.100000000000001" customHeight="1" x14ac:dyDescent="0.25">
      <c r="B97" s="11"/>
      <c r="C97" s="11"/>
      <c r="D97" s="11"/>
      <c r="E97" s="12"/>
      <c r="F97" s="12"/>
      <c r="G97" s="11"/>
      <c r="H97" s="11"/>
      <c r="I97" s="11"/>
      <c r="J97" s="11"/>
      <c r="K97" s="11"/>
      <c r="L97" s="13"/>
      <c r="M97" s="13"/>
      <c r="N97" s="13"/>
      <c r="O97" s="13"/>
      <c r="P97" s="13"/>
      <c r="Q97" s="13"/>
    </row>
  </sheetData>
  <mergeCells count="17">
    <mergeCell ref="K92:L92"/>
    <mergeCell ref="D94:H94"/>
    <mergeCell ref="B31:Q32"/>
    <mergeCell ref="C36:G36"/>
    <mergeCell ref="B53:Q54"/>
    <mergeCell ref="N66:Q69"/>
    <mergeCell ref="N83:P84"/>
    <mergeCell ref="D96:I96"/>
    <mergeCell ref="D86:H86"/>
    <mergeCell ref="D88:H88"/>
    <mergeCell ref="D90:H90"/>
    <mergeCell ref="D92:H92"/>
    <mergeCell ref="C7:F7"/>
    <mergeCell ref="F11:H11"/>
    <mergeCell ref="I11:K11"/>
    <mergeCell ref="L11:N11"/>
    <mergeCell ref="O11:Q11"/>
  </mergeCells>
  <conditionalFormatting sqref="D15:D17">
    <cfRule type="cellIs" dxfId="4" priority="1" stopIfTrue="1" operator="equal">
      <formula>FW15</formula>
    </cfRule>
  </conditionalFormatting>
  <conditionalFormatting sqref="C15:C17">
    <cfRule type="cellIs" dxfId="3" priority="2" stopIfTrue="1" operator="equal">
      <formula>0</formula>
    </cfRule>
  </conditionalFormatting>
  <conditionalFormatting sqref="H15:H17 K15:K17 N15:N17 Q15:Q17">
    <cfRule type="cellIs" dxfId="2" priority="3" stopIfTrue="1" operator="equal">
      <formula>1</formula>
    </cfRule>
    <cfRule type="cellIs" dxfId="1" priority="4" stopIfTrue="1" operator="equal">
      <formula>2</formula>
    </cfRule>
    <cfRule type="cellIs" dxfId="0" priority="5" stopIfTrue="1" operator="equal">
      <formula>3</formula>
    </cfRule>
  </conditionalFormatting>
  <hyperlinks>
    <hyperlink ref="D86" r:id="rId1"/>
    <hyperlink ref="D90" r:id="rId2"/>
    <hyperlink ref="D94" r:id="rId3"/>
    <hyperlink ref="D92" r:id="rId4"/>
    <hyperlink ref="D96" r:id="rId5"/>
    <hyperlink ref="D88" r:id="rId6"/>
    <hyperlink ref="S23" r:id="rId7"/>
  </hyperlinks>
  <pageMargins left="0.7" right="0.7" top="0.75" bottom="0.75" header="0.3" footer="0.3"/>
  <pageSetup paperSize="9" orientation="portrait" r:id="rId8"/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Nota</vt:lpstr>
      <vt:lpstr>Pondération Administrative</vt:lpstr>
      <vt:lpstr>Mode emploi ponderation</vt:lpstr>
      <vt:lpstr>ponderation modele N°2</vt:lpstr>
      <vt:lpstr>critères qualitatifs</vt:lpstr>
      <vt:lpstr>Formats-formules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Soufiane Sadiki</dc:creator>
  <cp:lastModifiedBy>Joel Leboucher</cp:lastModifiedBy>
  <dcterms:created xsi:type="dcterms:W3CDTF">2018-01-09T15:10:23Z</dcterms:created>
  <dcterms:modified xsi:type="dcterms:W3CDTF">2018-06-04T19:17:59Z</dcterms:modified>
</cp:coreProperties>
</file>