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nnées\1.UPRT\0-UPRT.fait\uprt-php\www\mesimages\fichiers-uprt\so-social\so-plannings\"/>
    </mc:Choice>
  </mc:AlternateContent>
  <xr:revisionPtr revIDLastSave="0" documentId="13_ncr:1_{FC2D83B3-5EA5-4A68-B852-5841F9ABD71C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Mode d'emploi " sheetId="55" r:id="rId1"/>
    <sheet name="Légende" sheetId="42" r:id="rId2"/>
    <sheet name="Positionnement.individuel" sheetId="57" r:id="rId3"/>
    <sheet name="Positions.responsables.equipe" sheetId="59" r:id="rId4"/>
    <sheet name="Gestion du Temps 1 à 16  " sheetId="33" r:id="rId5"/>
    <sheet name="Gestion du Temps 17 à 32 " sheetId="44" r:id="rId6"/>
    <sheet name="Gestion du Temps 33 à 48 " sheetId="45" r:id="rId7"/>
    <sheet name="Gestion du Temps 49 à 12-2008" sheetId="46" r:id="rId8"/>
    <sheet name="Horaires des postes" sheetId="43" r:id="rId9"/>
  </sheets>
  <externalReferences>
    <externalReference r:id="rId10"/>
  </externalReferences>
  <definedNames>
    <definedName name="Aoû_Dim1">#N/A</definedName>
    <definedName name="Avr_Dim1">#N/A</definedName>
    <definedName name="ChoixAnnee">'[1]Vue Mensuelle'!$M$2</definedName>
    <definedName name="Déc_Dim1">#N/A</definedName>
    <definedName name="Fév_Dim1">#N/A</definedName>
    <definedName name="Jan_Dim1">#N/A</definedName>
    <definedName name="Juil_Dim1">#N/A</definedName>
    <definedName name="Juin_Dim1">#N/A</definedName>
    <definedName name="Mai_Dim1">#N/A</definedName>
    <definedName name="Mar_Dim1">#N/A</definedName>
    <definedName name="Nov_Dim1">#N/A</definedName>
    <definedName name="Oct_Dim1">#N/A</definedName>
    <definedName name="Sep_Dim1">#N/A</definedName>
    <definedName name="_xlnm.Print_Area" localSheetId="4">'Gestion du Temps 1 à 16  '!$A$1:$AG$111</definedName>
    <definedName name="_xlnm.Print_Area" localSheetId="5">'Gestion du Temps 17 à 32 '!$A$1:$AG$111</definedName>
    <definedName name="_xlnm.Print_Area" localSheetId="6">'Gestion du Temps 33 à 48 '!$A$1:$AG$111</definedName>
    <definedName name="_xlnm.Print_Area" localSheetId="7">'Gestion du Temps 49 à 12-2008'!$A$1:$AG$111</definedName>
    <definedName name="_xlnm.Print_Area" localSheetId="8">'Horaires des postes'!$A$1:$O$73</definedName>
    <definedName name="_xlnm.Print_Area" localSheetId="1">Légende!$A$1:$Q$56</definedName>
    <definedName name="_xlnm.Print_Area" localSheetId="0">'Mode d''emploi '!$A$1:$T$52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7" l="1"/>
  <c r="AV18" i="59"/>
  <c r="AV19" i="59"/>
  <c r="AV20" i="59"/>
  <c r="AV21" i="59"/>
  <c r="AV22" i="59"/>
  <c r="AU49" i="59"/>
  <c r="AT49" i="59"/>
  <c r="AS49" i="59"/>
  <c r="AR49" i="59"/>
  <c r="AQ49" i="59"/>
  <c r="AP49" i="59"/>
  <c r="AO49" i="59"/>
  <c r="AN49" i="59"/>
  <c r="AM49" i="59"/>
  <c r="AL49" i="59"/>
  <c r="AK49" i="59"/>
  <c r="AJ49" i="59"/>
  <c r="AU48" i="59"/>
  <c r="AT48" i="59"/>
  <c r="AS48" i="59"/>
  <c r="AR48" i="59"/>
  <c r="AQ48" i="59"/>
  <c r="AP48" i="59"/>
  <c r="AO48" i="59"/>
  <c r="AN48" i="59"/>
  <c r="AM48" i="59"/>
  <c r="AL48" i="59"/>
  <c r="AK48" i="59"/>
  <c r="AJ48" i="59"/>
  <c r="AU47" i="59"/>
  <c r="AT47" i="59"/>
  <c r="AS47" i="59"/>
  <c r="AR47" i="59"/>
  <c r="AQ47" i="59"/>
  <c r="AP47" i="59"/>
  <c r="AO47" i="59"/>
  <c r="AN47" i="59"/>
  <c r="AM47" i="59"/>
  <c r="AL47" i="59"/>
  <c r="AK47" i="59"/>
  <c r="AJ47" i="59"/>
  <c r="AU46" i="59"/>
  <c r="AT46" i="59"/>
  <c r="AS46" i="59"/>
  <c r="AR46" i="59"/>
  <c r="AQ46" i="59"/>
  <c r="AP46" i="59"/>
  <c r="AO46" i="59"/>
  <c r="AN46" i="59"/>
  <c r="AM46" i="59"/>
  <c r="AL46" i="59"/>
  <c r="AK46" i="59"/>
  <c r="AJ46" i="59"/>
  <c r="AU45" i="59"/>
  <c r="AT45" i="59"/>
  <c r="AS45" i="59"/>
  <c r="AR45" i="59"/>
  <c r="AQ45" i="59"/>
  <c r="AP45" i="59"/>
  <c r="AO45" i="59"/>
  <c r="AN45" i="59"/>
  <c r="AM45" i="59"/>
  <c r="AL45" i="59"/>
  <c r="AK45" i="59"/>
  <c r="AJ45" i="59"/>
  <c r="AU40" i="59"/>
  <c r="AT40" i="59"/>
  <c r="AS40" i="59"/>
  <c r="AR40" i="59"/>
  <c r="AQ40" i="59"/>
  <c r="AP40" i="59"/>
  <c r="AO40" i="59"/>
  <c r="AN40" i="59"/>
  <c r="AM40" i="59"/>
  <c r="AL40" i="59"/>
  <c r="AK40" i="59"/>
  <c r="AJ40" i="59"/>
  <c r="AU39" i="59"/>
  <c r="AT39" i="59"/>
  <c r="AS39" i="59"/>
  <c r="AR39" i="59"/>
  <c r="AQ39" i="59"/>
  <c r="AP39" i="59"/>
  <c r="AO39" i="59"/>
  <c r="AN39" i="59"/>
  <c r="AM39" i="59"/>
  <c r="AL39" i="59"/>
  <c r="AK39" i="59"/>
  <c r="AJ39" i="59"/>
  <c r="AU38" i="59"/>
  <c r="AT38" i="59"/>
  <c r="AS38" i="59"/>
  <c r="AR38" i="59"/>
  <c r="AQ38" i="59"/>
  <c r="AP38" i="59"/>
  <c r="AO38" i="59"/>
  <c r="AN38" i="59"/>
  <c r="AM38" i="59"/>
  <c r="AL38" i="59"/>
  <c r="AK38" i="59"/>
  <c r="AJ38" i="59"/>
  <c r="AU37" i="59"/>
  <c r="AT37" i="59"/>
  <c r="AS37" i="59"/>
  <c r="AR37" i="59"/>
  <c r="AQ37" i="59"/>
  <c r="AP37" i="59"/>
  <c r="AO37" i="59"/>
  <c r="AN37" i="59"/>
  <c r="AM37" i="59"/>
  <c r="AL37" i="59"/>
  <c r="AK37" i="59"/>
  <c r="AJ37" i="59"/>
  <c r="AU36" i="59"/>
  <c r="AT36" i="59"/>
  <c r="AS36" i="59"/>
  <c r="AR36" i="59"/>
  <c r="AQ36" i="59"/>
  <c r="AP36" i="59"/>
  <c r="AO36" i="59"/>
  <c r="AN36" i="59"/>
  <c r="AM36" i="59"/>
  <c r="AL36" i="59"/>
  <c r="AK36" i="59"/>
  <c r="AJ36" i="59"/>
  <c r="AU31" i="59"/>
  <c r="AT31" i="59"/>
  <c r="AS31" i="59"/>
  <c r="AR31" i="59"/>
  <c r="AQ31" i="59"/>
  <c r="AP31" i="59"/>
  <c r="AO31" i="59"/>
  <c r="AN31" i="59"/>
  <c r="AM31" i="59"/>
  <c r="AL31" i="59"/>
  <c r="AK31" i="59"/>
  <c r="AJ31" i="59"/>
  <c r="AU30" i="59"/>
  <c r="AT30" i="59"/>
  <c r="AS30" i="59"/>
  <c r="AR30" i="59"/>
  <c r="AQ30" i="59"/>
  <c r="AP30" i="59"/>
  <c r="AO30" i="59"/>
  <c r="AN30" i="59"/>
  <c r="AM30" i="59"/>
  <c r="AL30" i="59"/>
  <c r="AK30" i="59"/>
  <c r="AJ30" i="59"/>
  <c r="AU29" i="59"/>
  <c r="AT29" i="59"/>
  <c r="AS29" i="59"/>
  <c r="AR29" i="59"/>
  <c r="AQ29" i="59"/>
  <c r="AP29" i="59"/>
  <c r="AO29" i="59"/>
  <c r="AN29" i="59"/>
  <c r="AM29" i="59"/>
  <c r="AL29" i="59"/>
  <c r="AK29" i="59"/>
  <c r="AJ29" i="59"/>
  <c r="AU28" i="59"/>
  <c r="AT28" i="59"/>
  <c r="AS28" i="59"/>
  <c r="AR28" i="59"/>
  <c r="AQ28" i="59"/>
  <c r="AP28" i="59"/>
  <c r="AO28" i="59"/>
  <c r="AN28" i="59"/>
  <c r="AM28" i="59"/>
  <c r="AL28" i="59"/>
  <c r="AK28" i="59"/>
  <c r="AJ28" i="59"/>
  <c r="AU27" i="59"/>
  <c r="AT27" i="59"/>
  <c r="AS27" i="59"/>
  <c r="AR27" i="59"/>
  <c r="AQ27" i="59"/>
  <c r="AP27" i="59"/>
  <c r="AO27" i="59"/>
  <c r="AN27" i="59"/>
  <c r="AM27" i="59"/>
  <c r="AL27" i="59"/>
  <c r="AK27" i="59"/>
  <c r="AJ27" i="59"/>
  <c r="AU22" i="59"/>
  <c r="AT22" i="59"/>
  <c r="AS22" i="59"/>
  <c r="AR22" i="59"/>
  <c r="AQ22" i="59"/>
  <c r="AP22" i="59"/>
  <c r="AO22" i="59"/>
  <c r="AN22" i="59"/>
  <c r="AM22" i="59"/>
  <c r="AL22" i="59"/>
  <c r="AK22" i="59"/>
  <c r="AJ22" i="59"/>
  <c r="AU21" i="59"/>
  <c r="AT21" i="59"/>
  <c r="AS21" i="59"/>
  <c r="AR21" i="59"/>
  <c r="AQ21" i="59"/>
  <c r="AP21" i="59"/>
  <c r="AO21" i="59"/>
  <c r="AN21" i="59"/>
  <c r="AM21" i="59"/>
  <c r="AL21" i="59"/>
  <c r="AK21" i="59"/>
  <c r="AJ21" i="59"/>
  <c r="AU20" i="59"/>
  <c r="AT20" i="59"/>
  <c r="AS20" i="59"/>
  <c r="AR20" i="59"/>
  <c r="AQ20" i="59"/>
  <c r="AP20" i="59"/>
  <c r="AO20" i="59"/>
  <c r="AN20" i="59"/>
  <c r="AM20" i="59"/>
  <c r="AL20" i="59"/>
  <c r="AK20" i="59"/>
  <c r="AJ20" i="59"/>
  <c r="AU19" i="59"/>
  <c r="AT19" i="59"/>
  <c r="AS19" i="59"/>
  <c r="AR19" i="59"/>
  <c r="AQ19" i="59"/>
  <c r="AP19" i="59"/>
  <c r="AO19" i="59"/>
  <c r="AN19" i="59"/>
  <c r="AM19" i="59"/>
  <c r="AL19" i="59"/>
  <c r="AK19" i="59"/>
  <c r="AJ19" i="59"/>
  <c r="AU18" i="59"/>
  <c r="AT18" i="59"/>
  <c r="AS18" i="59"/>
  <c r="AR18" i="59"/>
  <c r="AQ18" i="59"/>
  <c r="AP18" i="59"/>
  <c r="AO18" i="59"/>
  <c r="AN18" i="59"/>
  <c r="AM18" i="59"/>
  <c r="AL18" i="59"/>
  <c r="AK18" i="59"/>
  <c r="AJ18" i="59"/>
  <c r="B73" i="57"/>
  <c r="AH49" i="59"/>
  <c r="AH48" i="59"/>
  <c r="AH47" i="59"/>
  <c r="AH46" i="59"/>
  <c r="AH45" i="59"/>
  <c r="AH42" i="59"/>
  <c r="AH40" i="59"/>
  <c r="AH39" i="59"/>
  <c r="AH38" i="59"/>
  <c r="AH37" i="59"/>
  <c r="AH36" i="59"/>
  <c r="AH33" i="59"/>
  <c r="AH31" i="59"/>
  <c r="AH30" i="59"/>
  <c r="AH29" i="59"/>
  <c r="AH28" i="59"/>
  <c r="AH27" i="59"/>
  <c r="AH24" i="59"/>
  <c r="AH22" i="59"/>
  <c r="AH21" i="59"/>
  <c r="AH20" i="59"/>
  <c r="AH19" i="59"/>
  <c r="AH18" i="59"/>
  <c r="B68" i="57"/>
  <c r="B63" i="57"/>
  <c r="B58" i="57"/>
  <c r="B53" i="57"/>
  <c r="B48" i="57"/>
  <c r="B43" i="57"/>
  <c r="B38" i="57"/>
  <c r="B33" i="57"/>
  <c r="B28" i="57"/>
  <c r="B23" i="57"/>
  <c r="B18" i="57"/>
  <c r="AH15" i="59"/>
  <c r="B45" i="59"/>
  <c r="AV45" i="59" s="1"/>
  <c r="B46" i="59"/>
  <c r="AV46" i="59" s="1"/>
  <c r="B47" i="59"/>
  <c r="AV47" i="59" s="1"/>
  <c r="B48" i="59"/>
  <c r="AV48" i="59" s="1"/>
  <c r="B49" i="59"/>
  <c r="AV49" i="59" s="1"/>
  <c r="B36" i="59"/>
  <c r="AV36" i="59" s="1"/>
  <c r="B37" i="59"/>
  <c r="AV37" i="59" s="1"/>
  <c r="B38" i="59"/>
  <c r="AV38" i="59" s="1"/>
  <c r="B39" i="59"/>
  <c r="AV39" i="59" s="1"/>
  <c r="B40" i="59"/>
  <c r="AV40" i="59" s="1"/>
  <c r="B27" i="59"/>
  <c r="AV27" i="59" s="1"/>
  <c r="B28" i="59"/>
  <c r="AV28" i="59" s="1"/>
  <c r="B29" i="59"/>
  <c r="AV29" i="59" s="1"/>
  <c r="B30" i="59"/>
  <c r="AV30" i="59" s="1"/>
  <c r="B31" i="59"/>
  <c r="AV31" i="59" s="1"/>
  <c r="B43" i="59"/>
  <c r="B44" i="59" s="1"/>
  <c r="B34" i="59"/>
  <c r="C33" i="59" s="1"/>
  <c r="B25" i="59"/>
  <c r="C24" i="59" s="1"/>
  <c r="B16" i="59"/>
  <c r="B17" i="59" s="1"/>
  <c r="P6" i="59"/>
  <c r="C2" i="59"/>
  <c r="P6" i="57"/>
  <c r="C2" i="57"/>
  <c r="AV72" i="57"/>
  <c r="AU72" i="57"/>
  <c r="AT72" i="57"/>
  <c r="AS72" i="57"/>
  <c r="AR72" i="57"/>
  <c r="AQ72" i="57"/>
  <c r="AP72" i="57"/>
  <c r="AO72" i="57"/>
  <c r="AN72" i="57"/>
  <c r="AM72" i="57"/>
  <c r="AL72" i="57"/>
  <c r="AK72" i="57"/>
  <c r="AJ72" i="57"/>
  <c r="AV67" i="57"/>
  <c r="AU67" i="57"/>
  <c r="AT67" i="57"/>
  <c r="AS67" i="57"/>
  <c r="AR67" i="57"/>
  <c r="AQ67" i="57"/>
  <c r="AP67" i="57"/>
  <c r="AO67" i="57"/>
  <c r="AN67" i="57"/>
  <c r="AM67" i="57"/>
  <c r="AL67" i="57"/>
  <c r="AK67" i="57"/>
  <c r="AJ67" i="57"/>
  <c r="AV62" i="57"/>
  <c r="AU62" i="57"/>
  <c r="AT62" i="57"/>
  <c r="AS62" i="57"/>
  <c r="AR62" i="57"/>
  <c r="AQ62" i="57"/>
  <c r="AP62" i="57"/>
  <c r="AO62" i="57"/>
  <c r="AN62" i="57"/>
  <c r="AM62" i="57"/>
  <c r="AL62" i="57"/>
  <c r="AK62" i="57"/>
  <c r="AJ62" i="57"/>
  <c r="AV57" i="57"/>
  <c r="AU57" i="57"/>
  <c r="AT57" i="57"/>
  <c r="AS57" i="57"/>
  <c r="AR57" i="57"/>
  <c r="AQ57" i="57"/>
  <c r="AP57" i="57"/>
  <c r="AO57" i="57"/>
  <c r="AN57" i="57"/>
  <c r="AM57" i="57"/>
  <c r="AL57" i="57"/>
  <c r="AK57" i="57"/>
  <c r="AJ57" i="57"/>
  <c r="AV52" i="57"/>
  <c r="AU52" i="57"/>
  <c r="AT52" i="57"/>
  <c r="AS52" i="57"/>
  <c r="AR52" i="57"/>
  <c r="AQ52" i="57"/>
  <c r="AP52" i="57"/>
  <c r="AO52" i="57"/>
  <c r="AN52" i="57"/>
  <c r="AM52" i="57"/>
  <c r="AL52" i="57"/>
  <c r="AK52" i="57"/>
  <c r="AJ52" i="57"/>
  <c r="AV47" i="57"/>
  <c r="AU47" i="57"/>
  <c r="AT47" i="57"/>
  <c r="AS47" i="57"/>
  <c r="AR47" i="57"/>
  <c r="AQ47" i="57"/>
  <c r="AP47" i="57"/>
  <c r="AO47" i="57"/>
  <c r="AN47" i="57"/>
  <c r="AM47" i="57"/>
  <c r="AL47" i="57"/>
  <c r="AK47" i="57"/>
  <c r="AJ47" i="57"/>
  <c r="AV42" i="57"/>
  <c r="AU42" i="57"/>
  <c r="AT42" i="57"/>
  <c r="AS42" i="57"/>
  <c r="AR42" i="57"/>
  <c r="AQ42" i="57"/>
  <c r="AP42" i="57"/>
  <c r="AO42" i="57"/>
  <c r="AN42" i="57"/>
  <c r="AM42" i="57"/>
  <c r="AL42" i="57"/>
  <c r="AK42" i="57"/>
  <c r="AJ42" i="57"/>
  <c r="AV37" i="57"/>
  <c r="AU37" i="57"/>
  <c r="AT37" i="57"/>
  <c r="AS37" i="57"/>
  <c r="AR37" i="57"/>
  <c r="AQ37" i="57"/>
  <c r="AP37" i="57"/>
  <c r="AO37" i="57"/>
  <c r="AN37" i="57"/>
  <c r="AM37" i="57"/>
  <c r="AL37" i="57"/>
  <c r="AK37" i="57"/>
  <c r="AJ37" i="57"/>
  <c r="AV32" i="57"/>
  <c r="AU32" i="57"/>
  <c r="AT32" i="57"/>
  <c r="AS32" i="57"/>
  <c r="AR32" i="57"/>
  <c r="AQ32" i="57"/>
  <c r="AP32" i="57"/>
  <c r="AO32" i="57"/>
  <c r="AN32" i="57"/>
  <c r="AM32" i="57"/>
  <c r="AL32" i="57"/>
  <c r="AK32" i="57"/>
  <c r="AJ32" i="57"/>
  <c r="AV27" i="57"/>
  <c r="AU27" i="57"/>
  <c r="AT27" i="57"/>
  <c r="AS27" i="57"/>
  <c r="AR27" i="57"/>
  <c r="AQ27" i="57"/>
  <c r="AP27" i="57"/>
  <c r="AO27" i="57"/>
  <c r="AN27" i="57"/>
  <c r="AM27" i="57"/>
  <c r="AL27" i="57"/>
  <c r="AK27" i="57"/>
  <c r="AJ27" i="57"/>
  <c r="AV22" i="57"/>
  <c r="AU22" i="57"/>
  <c r="AT22" i="57"/>
  <c r="AS22" i="57"/>
  <c r="AR22" i="57"/>
  <c r="AQ22" i="57"/>
  <c r="AP22" i="57"/>
  <c r="AO22" i="57"/>
  <c r="AN22" i="57"/>
  <c r="AM22" i="57"/>
  <c r="AL22" i="57"/>
  <c r="AK22" i="57"/>
  <c r="AJ22" i="57"/>
  <c r="AV17" i="57"/>
  <c r="AU17" i="57"/>
  <c r="AT17" i="57"/>
  <c r="AS17" i="57"/>
  <c r="AR17" i="57"/>
  <c r="AQ17" i="57"/>
  <c r="AP17" i="57"/>
  <c r="AO17" i="57"/>
  <c r="AN17" i="57"/>
  <c r="AM17" i="57"/>
  <c r="AL17" i="57"/>
  <c r="AK17" i="57"/>
  <c r="AJ17" i="57"/>
  <c r="AH43" i="59" l="1"/>
  <c r="AH34" i="59"/>
  <c r="AH25" i="59"/>
  <c r="AH16" i="59"/>
  <c r="C42" i="59"/>
  <c r="C44" i="59" s="1"/>
  <c r="C32" i="59"/>
  <c r="C35" i="59"/>
  <c r="C34" i="59"/>
  <c r="C15" i="59"/>
  <c r="C23" i="59"/>
  <c r="C26" i="59"/>
  <c r="C25" i="59"/>
  <c r="B26" i="59"/>
  <c r="D24" i="59" s="1"/>
  <c r="B35" i="59"/>
  <c r="D33" i="59" s="1"/>
  <c r="C43" i="59" l="1"/>
  <c r="C41" i="59"/>
  <c r="D42" i="59"/>
  <c r="D41" i="59" s="1"/>
  <c r="D35" i="59"/>
  <c r="D34" i="59"/>
  <c r="E33" i="59"/>
  <c r="D32" i="59"/>
  <c r="D26" i="59"/>
  <c r="D25" i="59"/>
  <c r="E24" i="59"/>
  <c r="D23" i="59"/>
  <c r="C17" i="59"/>
  <c r="C16" i="59"/>
  <c r="D15" i="59"/>
  <c r="C14" i="59"/>
  <c r="D44" i="59" l="1"/>
  <c r="D43" i="59"/>
  <c r="E42" i="59"/>
  <c r="E44" i="59" s="1"/>
  <c r="E15" i="59"/>
  <c r="D14" i="59"/>
  <c r="D17" i="59"/>
  <c r="D16" i="59"/>
  <c r="F24" i="59"/>
  <c r="E23" i="59"/>
  <c r="E26" i="59"/>
  <c r="E25" i="59"/>
  <c r="F33" i="59"/>
  <c r="E32" i="59"/>
  <c r="E35" i="59"/>
  <c r="E34" i="59"/>
  <c r="E43" i="59" l="1"/>
  <c r="E41" i="59"/>
  <c r="F42" i="59"/>
  <c r="F43" i="59" s="1"/>
  <c r="F15" i="59"/>
  <c r="E14" i="59"/>
  <c r="E17" i="59"/>
  <c r="E16" i="59"/>
  <c r="G33" i="59"/>
  <c r="F32" i="59"/>
  <c r="F35" i="59"/>
  <c r="F34" i="59"/>
  <c r="G24" i="59"/>
  <c r="F23" i="59"/>
  <c r="F26" i="59"/>
  <c r="F25" i="59"/>
  <c r="F44" i="59" l="1"/>
  <c r="F41" i="59"/>
  <c r="G42" i="59"/>
  <c r="G44" i="59" s="1"/>
  <c r="G41" i="59"/>
  <c r="F17" i="59"/>
  <c r="F16" i="59"/>
  <c r="G15" i="59"/>
  <c r="F14" i="59"/>
  <c r="H24" i="59"/>
  <c r="G23" i="59"/>
  <c r="G26" i="59"/>
  <c r="G25" i="59"/>
  <c r="H33" i="59"/>
  <c r="G32" i="59"/>
  <c r="G35" i="59"/>
  <c r="G34" i="59"/>
  <c r="G43" i="59" l="1"/>
  <c r="H42" i="59"/>
  <c r="H44" i="59" s="1"/>
  <c r="I42" i="59"/>
  <c r="H43" i="59"/>
  <c r="H35" i="59"/>
  <c r="H34" i="59"/>
  <c r="I33" i="59"/>
  <c r="H32" i="59"/>
  <c r="H26" i="59"/>
  <c r="H25" i="59"/>
  <c r="I24" i="59"/>
  <c r="H23" i="59"/>
  <c r="G17" i="59"/>
  <c r="G16" i="59"/>
  <c r="H15" i="59"/>
  <c r="G14" i="59"/>
  <c r="H41" i="59" l="1"/>
  <c r="J42" i="59"/>
  <c r="I41" i="59"/>
  <c r="I44" i="59"/>
  <c r="I43" i="59"/>
  <c r="H17" i="59"/>
  <c r="H16" i="59"/>
  <c r="I15" i="59"/>
  <c r="H14" i="59"/>
  <c r="J24" i="59"/>
  <c r="I23" i="59"/>
  <c r="I25" i="59"/>
  <c r="I26" i="59"/>
  <c r="J33" i="59"/>
  <c r="I32" i="59"/>
  <c r="I35" i="59"/>
  <c r="I34" i="59"/>
  <c r="K42" i="59" l="1"/>
  <c r="J41" i="59"/>
  <c r="J44" i="59"/>
  <c r="J43" i="59"/>
  <c r="K33" i="59"/>
  <c r="J32" i="59"/>
  <c r="J35" i="59"/>
  <c r="J34" i="59"/>
  <c r="K24" i="59"/>
  <c r="J23" i="59"/>
  <c r="J26" i="59"/>
  <c r="J25" i="59"/>
  <c r="J15" i="59"/>
  <c r="I14" i="59"/>
  <c r="I17" i="59"/>
  <c r="I16" i="59"/>
  <c r="L42" i="59" l="1"/>
  <c r="K41" i="59"/>
  <c r="K44" i="59"/>
  <c r="K43" i="59"/>
  <c r="J17" i="59"/>
  <c r="J16" i="59"/>
  <c r="K15" i="59"/>
  <c r="J14" i="59"/>
  <c r="L24" i="59"/>
  <c r="K23" i="59"/>
  <c r="K26" i="59"/>
  <c r="K25" i="59"/>
  <c r="L33" i="59"/>
  <c r="K32" i="59"/>
  <c r="K35" i="59"/>
  <c r="K34" i="59"/>
  <c r="L44" i="59" l="1"/>
  <c r="M42" i="59"/>
  <c r="L43" i="59"/>
  <c r="L41" i="59"/>
  <c r="K17" i="59"/>
  <c r="K16" i="59"/>
  <c r="L15" i="59"/>
  <c r="K14" i="59"/>
  <c r="L35" i="59"/>
  <c r="L34" i="59"/>
  <c r="M33" i="59"/>
  <c r="L32" i="59"/>
  <c r="L26" i="59"/>
  <c r="L25" i="59"/>
  <c r="L23" i="59"/>
  <c r="M24" i="59"/>
  <c r="N42" i="59" l="1"/>
  <c r="M41" i="59"/>
  <c r="M44" i="59"/>
  <c r="M43" i="59"/>
  <c r="N24" i="59"/>
  <c r="M23" i="59"/>
  <c r="M26" i="59"/>
  <c r="M25" i="59"/>
  <c r="N33" i="59"/>
  <c r="M32" i="59"/>
  <c r="M35" i="59"/>
  <c r="M34" i="59"/>
  <c r="L17" i="59"/>
  <c r="L16" i="59"/>
  <c r="M15" i="59"/>
  <c r="L14" i="59"/>
  <c r="O42" i="59" l="1"/>
  <c r="N41" i="59"/>
  <c r="N43" i="59"/>
  <c r="N44" i="59"/>
  <c r="N15" i="59"/>
  <c r="M14" i="59"/>
  <c r="M17" i="59"/>
  <c r="M16" i="59"/>
  <c r="O33" i="59"/>
  <c r="N32" i="59"/>
  <c r="N35" i="59"/>
  <c r="N34" i="59"/>
  <c r="O24" i="59"/>
  <c r="N23" i="59"/>
  <c r="N26" i="59"/>
  <c r="N25" i="59"/>
  <c r="P42" i="59" l="1"/>
  <c r="O41" i="59"/>
  <c r="O44" i="59"/>
  <c r="O43" i="59"/>
  <c r="P24" i="59"/>
  <c r="O23" i="59"/>
  <c r="O26" i="59"/>
  <c r="O25" i="59"/>
  <c r="P33" i="59"/>
  <c r="O32" i="59"/>
  <c r="O35" i="59"/>
  <c r="O34" i="59"/>
  <c r="O15" i="59"/>
  <c r="N17" i="59"/>
  <c r="N16" i="59"/>
  <c r="N14" i="59"/>
  <c r="P44" i="59" l="1"/>
  <c r="P41" i="59"/>
  <c r="P43" i="59"/>
  <c r="Q42" i="59"/>
  <c r="O17" i="59"/>
  <c r="O16" i="59"/>
  <c r="P15" i="59"/>
  <c r="O14" i="59"/>
  <c r="P35" i="59"/>
  <c r="P34" i="59"/>
  <c r="P32" i="59"/>
  <c r="Q33" i="59"/>
  <c r="P26" i="59"/>
  <c r="P25" i="59"/>
  <c r="Q24" i="59"/>
  <c r="P23" i="59"/>
  <c r="R42" i="59" l="1"/>
  <c r="Q41" i="59"/>
  <c r="Q43" i="59"/>
  <c r="Q44" i="59"/>
  <c r="R33" i="59"/>
  <c r="Q32" i="59"/>
  <c r="Q35" i="59"/>
  <c r="Q34" i="59"/>
  <c r="R24" i="59"/>
  <c r="Q23" i="59"/>
  <c r="Q26" i="59"/>
  <c r="Q25" i="59"/>
  <c r="P17" i="59"/>
  <c r="P16" i="59"/>
  <c r="Q15" i="59"/>
  <c r="P14" i="59"/>
  <c r="S42" i="59" l="1"/>
  <c r="R41" i="59"/>
  <c r="R43" i="59"/>
  <c r="R44" i="59"/>
  <c r="Q17" i="59"/>
  <c r="Q16" i="59"/>
  <c r="R15" i="59"/>
  <c r="Q14" i="59"/>
  <c r="S24" i="59"/>
  <c r="R23" i="59"/>
  <c r="R26" i="59"/>
  <c r="R25" i="59"/>
  <c r="S33" i="59"/>
  <c r="R32" i="59"/>
  <c r="R35" i="59"/>
  <c r="R34" i="59"/>
  <c r="T42" i="59" l="1"/>
  <c r="S41" i="59"/>
  <c r="S43" i="59"/>
  <c r="S44" i="59"/>
  <c r="R17" i="59"/>
  <c r="R16" i="59"/>
  <c r="R14" i="59"/>
  <c r="S15" i="59"/>
  <c r="T33" i="59"/>
  <c r="S32" i="59"/>
  <c r="S35" i="59"/>
  <c r="S34" i="59"/>
  <c r="T24" i="59"/>
  <c r="S23" i="59"/>
  <c r="S26" i="59"/>
  <c r="S25" i="59"/>
  <c r="T44" i="59" l="1"/>
  <c r="T43" i="59"/>
  <c r="U42" i="59"/>
  <c r="T41" i="59"/>
  <c r="S17" i="59"/>
  <c r="S16" i="59"/>
  <c r="T15" i="59"/>
  <c r="S14" i="59"/>
  <c r="T26" i="59"/>
  <c r="T25" i="59"/>
  <c r="U24" i="59"/>
  <c r="T23" i="59"/>
  <c r="T35" i="59"/>
  <c r="T34" i="59"/>
  <c r="U33" i="59"/>
  <c r="T32" i="59"/>
  <c r="V42" i="59" l="1"/>
  <c r="U43" i="59"/>
  <c r="U41" i="59"/>
  <c r="U44" i="59"/>
  <c r="V33" i="59"/>
  <c r="U32" i="59"/>
  <c r="U35" i="59"/>
  <c r="U34" i="59"/>
  <c r="V24" i="59"/>
  <c r="U23" i="59"/>
  <c r="U26" i="59"/>
  <c r="U25" i="59"/>
  <c r="U15" i="59"/>
  <c r="T14" i="59"/>
  <c r="T17" i="59"/>
  <c r="T16" i="59"/>
  <c r="W42" i="59" l="1"/>
  <c r="V41" i="59"/>
  <c r="V44" i="59"/>
  <c r="V43" i="59"/>
  <c r="V15" i="59"/>
  <c r="U14" i="59"/>
  <c r="U17" i="59"/>
  <c r="U16" i="59"/>
  <c r="W24" i="59"/>
  <c r="V23" i="59"/>
  <c r="V26" i="59"/>
  <c r="V25" i="59"/>
  <c r="W33" i="59"/>
  <c r="V32" i="59"/>
  <c r="V35" i="59"/>
  <c r="V34" i="59"/>
  <c r="X42" i="59" l="1"/>
  <c r="W43" i="59"/>
  <c r="W41" i="59"/>
  <c r="W44" i="59"/>
  <c r="X33" i="59"/>
  <c r="W32" i="59"/>
  <c r="W35" i="59"/>
  <c r="W34" i="59"/>
  <c r="X24" i="59"/>
  <c r="W23" i="59"/>
  <c r="W26" i="59"/>
  <c r="W25" i="59"/>
  <c r="W15" i="59"/>
  <c r="V17" i="59"/>
  <c r="V16" i="59"/>
  <c r="V14" i="59"/>
  <c r="X44" i="59" l="1"/>
  <c r="X43" i="59"/>
  <c r="Y42" i="59"/>
  <c r="X41" i="59"/>
  <c r="W17" i="59"/>
  <c r="W16" i="59"/>
  <c r="X15" i="59"/>
  <c r="W14" i="59"/>
  <c r="X26" i="59"/>
  <c r="X25" i="59"/>
  <c r="Y24" i="59"/>
  <c r="X23" i="59"/>
  <c r="X35" i="59"/>
  <c r="X34" i="59"/>
  <c r="Y33" i="59"/>
  <c r="X32" i="59"/>
  <c r="Z42" i="59" l="1"/>
  <c r="Y44" i="59"/>
  <c r="Y43" i="59"/>
  <c r="Y41" i="59"/>
  <c r="Z33" i="59"/>
  <c r="Y32" i="59"/>
  <c r="Y35" i="59"/>
  <c r="Y34" i="59"/>
  <c r="Z24" i="59"/>
  <c r="Y23" i="59"/>
  <c r="Y26" i="59"/>
  <c r="Y25" i="59"/>
  <c r="X17" i="59"/>
  <c r="X16" i="59"/>
  <c r="X14" i="59"/>
  <c r="Y15" i="59"/>
  <c r="AA42" i="59" l="1"/>
  <c r="Z43" i="59"/>
  <c r="Z41" i="59"/>
  <c r="Z44" i="59"/>
  <c r="Y14" i="59"/>
  <c r="Z15" i="59"/>
  <c r="Y17" i="59"/>
  <c r="Y16" i="59"/>
  <c r="AA24" i="59"/>
  <c r="Z23" i="59"/>
  <c r="Z26" i="59"/>
  <c r="Z25" i="59"/>
  <c r="AA33" i="59"/>
  <c r="Z32" i="59"/>
  <c r="Z35" i="59"/>
  <c r="Z34" i="59"/>
  <c r="AB42" i="59" l="1"/>
  <c r="AA43" i="59"/>
  <c r="AA41" i="59"/>
  <c r="AA44" i="59"/>
  <c r="AA15" i="59"/>
  <c r="Z17" i="59"/>
  <c r="Z16" i="59"/>
  <c r="Z14" i="59"/>
  <c r="AB33" i="59"/>
  <c r="AA32" i="59"/>
  <c r="AA35" i="59"/>
  <c r="AA34" i="59"/>
  <c r="AB24" i="59"/>
  <c r="AA23" i="59"/>
  <c r="AA26" i="59"/>
  <c r="AA25" i="59"/>
  <c r="AB44" i="59" l="1"/>
  <c r="AB41" i="59"/>
  <c r="AC42" i="59"/>
  <c r="AB43" i="59"/>
  <c r="AB26" i="59"/>
  <c r="AB25" i="59"/>
  <c r="AC24" i="59"/>
  <c r="AB23" i="59"/>
  <c r="AB35" i="59"/>
  <c r="AB34" i="59"/>
  <c r="AC33" i="59"/>
  <c r="AB32" i="59"/>
  <c r="AA17" i="59"/>
  <c r="AA16" i="59"/>
  <c r="AB15" i="59"/>
  <c r="AA14" i="59"/>
  <c r="AD42" i="59" l="1"/>
  <c r="AC43" i="59"/>
  <c r="AC41" i="59"/>
  <c r="AC44" i="59"/>
  <c r="AB17" i="59"/>
  <c r="AB16" i="59"/>
  <c r="AB14" i="59"/>
  <c r="AC15" i="59"/>
  <c r="AD33" i="59"/>
  <c r="AC32" i="59"/>
  <c r="AC35" i="59"/>
  <c r="AC34" i="59"/>
  <c r="AD24" i="59"/>
  <c r="AC23" i="59"/>
  <c r="AC26" i="59"/>
  <c r="AC25" i="59"/>
  <c r="AE42" i="59" l="1"/>
  <c r="AD41" i="59"/>
  <c r="AD43" i="59"/>
  <c r="AD44" i="59"/>
  <c r="AC14" i="59"/>
  <c r="AC17" i="59"/>
  <c r="AC16" i="59"/>
  <c r="AD15" i="59"/>
  <c r="AE24" i="59"/>
  <c r="AD23" i="59"/>
  <c r="AD26" i="59"/>
  <c r="AD25" i="59"/>
  <c r="AE33" i="59"/>
  <c r="AD32" i="59"/>
  <c r="AD35" i="59"/>
  <c r="AD34" i="59"/>
  <c r="AF42" i="59" l="1"/>
  <c r="AE43" i="59"/>
  <c r="AE41" i="59"/>
  <c r="AE44" i="59"/>
  <c r="AE15" i="59"/>
  <c r="AD17" i="59"/>
  <c r="AD16" i="59"/>
  <c r="AD14" i="59"/>
  <c r="AF33" i="59"/>
  <c r="AE32" i="59"/>
  <c r="AE35" i="59"/>
  <c r="AE34" i="59"/>
  <c r="AF24" i="59"/>
  <c r="AE23" i="59"/>
  <c r="AE26" i="59"/>
  <c r="AE25" i="59"/>
  <c r="AF44" i="59" l="1"/>
  <c r="AF43" i="59"/>
  <c r="AG42" i="59"/>
  <c r="AF41" i="59"/>
  <c r="AF26" i="59"/>
  <c r="AF25" i="59"/>
  <c r="AG24" i="59"/>
  <c r="AF23" i="59"/>
  <c r="AF35" i="59"/>
  <c r="AF34" i="59"/>
  <c r="AG33" i="59"/>
  <c r="AF32" i="59"/>
  <c r="AE17" i="59"/>
  <c r="AE16" i="59"/>
  <c r="AF15" i="59"/>
  <c r="AE14" i="59"/>
  <c r="AG41" i="59" l="1"/>
  <c r="AG44" i="59"/>
  <c r="AG43" i="59"/>
  <c r="AG15" i="59"/>
  <c r="AF17" i="59"/>
  <c r="AF16" i="59"/>
  <c r="AF14" i="59"/>
  <c r="AG32" i="59"/>
  <c r="AG35" i="59"/>
  <c r="AG34" i="59"/>
  <c r="AG23" i="59"/>
  <c r="AG26" i="59"/>
  <c r="AG25" i="59"/>
  <c r="F11" i="59" l="1"/>
  <c r="AG17" i="59"/>
  <c r="AG16" i="59"/>
  <c r="AG14" i="59"/>
  <c r="P11" i="59"/>
  <c r="M11" i="59"/>
  <c r="J11" i="59"/>
  <c r="N11" i="59" l="1"/>
  <c r="I11" i="59"/>
  <c r="L11" i="59"/>
  <c r="K11" i="59"/>
  <c r="R11" i="59"/>
  <c r="O11" i="59"/>
  <c r="G11" i="59"/>
  <c r="H11" i="59"/>
  <c r="Q11" i="59"/>
  <c r="B71" i="57" l="1"/>
  <c r="C70" i="57" s="1"/>
  <c r="C69" i="57" s="1"/>
  <c r="B66" i="57"/>
  <c r="B61" i="57"/>
  <c r="B62" i="57" s="1"/>
  <c r="B56" i="57"/>
  <c r="B51" i="57"/>
  <c r="C50" i="57" s="1"/>
  <c r="C52" i="57" s="1"/>
  <c r="B46" i="57"/>
  <c r="B47" i="57" s="1"/>
  <c r="B41" i="57"/>
  <c r="B42" i="57" s="1"/>
  <c r="B36" i="57"/>
  <c r="C35" i="57" s="1"/>
  <c r="C36" i="57" s="1"/>
  <c r="B31" i="57"/>
  <c r="C30" i="57" s="1"/>
  <c r="C29" i="57" s="1"/>
  <c r="B26" i="57"/>
  <c r="C25" i="57" s="1"/>
  <c r="C24" i="57" s="1"/>
  <c r="B21" i="57"/>
  <c r="B16" i="57"/>
  <c r="B17" i="57" s="1"/>
  <c r="C50" i="55"/>
  <c r="N104" i="46"/>
  <c r="AD104" i="46"/>
  <c r="AD48" i="46"/>
  <c r="N104" i="45"/>
  <c r="AD104" i="45"/>
  <c r="AD48" i="45"/>
  <c r="N104" i="44"/>
  <c r="AD104" i="44"/>
  <c r="AD48" i="44"/>
  <c r="N104" i="33"/>
  <c r="AD104" i="33"/>
  <c r="AD48" i="33"/>
  <c r="AC100" i="33"/>
  <c r="AC99" i="33"/>
  <c r="AC98" i="33"/>
  <c r="AC97" i="33"/>
  <c r="AC96" i="33"/>
  <c r="AD94" i="33" s="1"/>
  <c r="AD101" i="33" s="1"/>
  <c r="AC95" i="33"/>
  <c r="AC94" i="33"/>
  <c r="AC92" i="33"/>
  <c r="AC91" i="33"/>
  <c r="AC90" i="33"/>
  <c r="AC89" i="33"/>
  <c r="AC88" i="33"/>
  <c r="AC87" i="33"/>
  <c r="AD86" i="33" s="1"/>
  <c r="AC86" i="33"/>
  <c r="AC84" i="33"/>
  <c r="AC83" i="33"/>
  <c r="AC82" i="33"/>
  <c r="AC81" i="33"/>
  <c r="AC80" i="33"/>
  <c r="AC79" i="33"/>
  <c r="AC78" i="33"/>
  <c r="AD78" i="33" s="1"/>
  <c r="AC76" i="33"/>
  <c r="AC75" i="33"/>
  <c r="AC74" i="33"/>
  <c r="AC73" i="33"/>
  <c r="AC72" i="33"/>
  <c r="AC71" i="33"/>
  <c r="AC70" i="33"/>
  <c r="AC44" i="33"/>
  <c r="AC43" i="33"/>
  <c r="AC42" i="33"/>
  <c r="AC41" i="33"/>
  <c r="AC40" i="33"/>
  <c r="AC39" i="33"/>
  <c r="AC38" i="33"/>
  <c r="AC36" i="33"/>
  <c r="AC35" i="33"/>
  <c r="AC34" i="33"/>
  <c r="AC33" i="33"/>
  <c r="AC32" i="33"/>
  <c r="AC31" i="33"/>
  <c r="AD30" i="33" s="1"/>
  <c r="AC30" i="33"/>
  <c r="AC28" i="33"/>
  <c r="AC27" i="33"/>
  <c r="AC26" i="33"/>
  <c r="AC25" i="33"/>
  <c r="AC24" i="33"/>
  <c r="AC23" i="33"/>
  <c r="AD22" i="33" s="1"/>
  <c r="AC22" i="33"/>
  <c r="AC20" i="33"/>
  <c r="AC19" i="33"/>
  <c r="AC18" i="33"/>
  <c r="AC17" i="33"/>
  <c r="AC16" i="33"/>
  <c r="AC15" i="33"/>
  <c r="AC14" i="33"/>
  <c r="AD14" i="33" s="1"/>
  <c r="M44" i="33"/>
  <c r="M43" i="33"/>
  <c r="M42" i="33"/>
  <c r="M41" i="33"/>
  <c r="N38" i="33" s="1"/>
  <c r="M40" i="33"/>
  <c r="M39" i="33"/>
  <c r="M38" i="33"/>
  <c r="M36" i="33"/>
  <c r="M35" i="33"/>
  <c r="M34" i="33"/>
  <c r="M33" i="33"/>
  <c r="M32" i="33"/>
  <c r="M31" i="33"/>
  <c r="M30" i="33"/>
  <c r="M28" i="33"/>
  <c r="M27" i="33"/>
  <c r="M26" i="33"/>
  <c r="M25" i="33"/>
  <c r="M24" i="33"/>
  <c r="M23" i="33"/>
  <c r="M22" i="33"/>
  <c r="M20" i="33"/>
  <c r="M19" i="33"/>
  <c r="M18" i="33"/>
  <c r="M17" i="33"/>
  <c r="M16" i="33"/>
  <c r="M15" i="33"/>
  <c r="M14" i="33"/>
  <c r="M100" i="33"/>
  <c r="M99" i="33"/>
  <c r="M98" i="33"/>
  <c r="M97" i="33"/>
  <c r="N94" i="33" s="1"/>
  <c r="M96" i="33"/>
  <c r="M95" i="33"/>
  <c r="M94" i="33"/>
  <c r="M92" i="33"/>
  <c r="M91" i="33"/>
  <c r="M90" i="33"/>
  <c r="M89" i="33"/>
  <c r="M88" i="33"/>
  <c r="M87" i="33"/>
  <c r="M86" i="33"/>
  <c r="M84" i="33"/>
  <c r="M83" i="33"/>
  <c r="M82" i="33"/>
  <c r="M81" i="33"/>
  <c r="M80" i="33"/>
  <c r="M79" i="33"/>
  <c r="M78" i="33"/>
  <c r="M71" i="33"/>
  <c r="M72" i="33"/>
  <c r="M73" i="33"/>
  <c r="M74" i="33"/>
  <c r="M75" i="33"/>
  <c r="M76" i="33"/>
  <c r="M70" i="33"/>
  <c r="N70" i="33" s="1"/>
  <c r="M66" i="33"/>
  <c r="AC66" i="33"/>
  <c r="AC10" i="33"/>
  <c r="F66" i="33"/>
  <c r="V66" i="33"/>
  <c r="AF106" i="33" s="1"/>
  <c r="V10" i="33"/>
  <c r="R64" i="33"/>
  <c r="B64" i="33"/>
  <c r="R8" i="33"/>
  <c r="F22" i="33"/>
  <c r="F30" i="33"/>
  <c r="F38" i="33" s="1"/>
  <c r="V14" i="33" s="1"/>
  <c r="V22" i="33" s="1"/>
  <c r="V30" i="33" s="1"/>
  <c r="V38" i="33"/>
  <c r="F70" i="33" s="1"/>
  <c r="F78" i="33" s="1"/>
  <c r="F86" i="33" s="1"/>
  <c r="F94" i="33" s="1"/>
  <c r="V70" i="33" s="1"/>
  <c r="V78" i="33" s="1"/>
  <c r="V86" i="33" s="1"/>
  <c r="V94" i="33" s="1"/>
  <c r="B16" i="33"/>
  <c r="B17" i="33"/>
  <c r="B18" i="33" s="1"/>
  <c r="B19" i="33" s="1"/>
  <c r="B20" i="33" s="1"/>
  <c r="B22" i="33" s="1"/>
  <c r="B23" i="33"/>
  <c r="B24" i="33" s="1"/>
  <c r="B25" i="33" s="1"/>
  <c r="B26" i="33" s="1"/>
  <c r="B27" i="33" s="1"/>
  <c r="B28" i="33" s="1"/>
  <c r="B30" i="33" s="1"/>
  <c r="B31" i="33" s="1"/>
  <c r="B32" i="33" s="1"/>
  <c r="B33" i="33" s="1"/>
  <c r="B34" i="33" s="1"/>
  <c r="B35" i="33" s="1"/>
  <c r="B36" i="33" s="1"/>
  <c r="B38" i="33" s="1"/>
  <c r="B39" i="33" s="1"/>
  <c r="B40" i="33" s="1"/>
  <c r="B41" i="33" s="1"/>
  <c r="B42" i="33" s="1"/>
  <c r="B43" i="33" s="1"/>
  <c r="B44" i="33" s="1"/>
  <c r="R14" i="33" s="1"/>
  <c r="R15" i="33" s="1"/>
  <c r="R16" i="33" s="1"/>
  <c r="R17" i="33" s="1"/>
  <c r="R18" i="33" s="1"/>
  <c r="R19" i="33" s="1"/>
  <c r="R20" i="33" s="1"/>
  <c r="R22" i="33" s="1"/>
  <c r="R23" i="33" s="1"/>
  <c r="R24" i="33" s="1"/>
  <c r="R25" i="33" s="1"/>
  <c r="R26" i="33" s="1"/>
  <c r="R27" i="33" s="1"/>
  <c r="R28" i="33" s="1"/>
  <c r="R30" i="33" s="1"/>
  <c r="R31" i="33" s="1"/>
  <c r="R32" i="33" s="1"/>
  <c r="R33" i="33" s="1"/>
  <c r="R34" i="33" s="1"/>
  <c r="R35" i="33" s="1"/>
  <c r="R36" i="33" s="1"/>
  <c r="R38" i="33" s="1"/>
  <c r="R39" i="33" s="1"/>
  <c r="R40" i="33" s="1"/>
  <c r="R41" i="33" s="1"/>
  <c r="R42" i="33" s="1"/>
  <c r="R43" i="33" s="1"/>
  <c r="R44" i="33" s="1"/>
  <c r="B70" i="33" s="1"/>
  <c r="B71" i="33" s="1"/>
  <c r="B72" i="33" s="1"/>
  <c r="B73" i="33" s="1"/>
  <c r="B74" i="33" s="1"/>
  <c r="B75" i="33" s="1"/>
  <c r="B76" i="33" s="1"/>
  <c r="B78" i="33" s="1"/>
  <c r="B79" i="33" s="1"/>
  <c r="B80" i="33" s="1"/>
  <c r="B81" i="33" s="1"/>
  <c r="B82" i="33" s="1"/>
  <c r="B83" i="33" s="1"/>
  <c r="B84" i="33" s="1"/>
  <c r="B86" i="33" s="1"/>
  <c r="B87" i="33" s="1"/>
  <c r="B88" i="33" s="1"/>
  <c r="B89" i="33" s="1"/>
  <c r="B90" i="33" s="1"/>
  <c r="B91" i="33" s="1"/>
  <c r="B92" i="33" s="1"/>
  <c r="B94" i="33" s="1"/>
  <c r="B95" i="33" s="1"/>
  <c r="B96" i="33" s="1"/>
  <c r="B97" i="33" s="1"/>
  <c r="B98" i="33" s="1"/>
  <c r="B99" i="33" s="1"/>
  <c r="B100" i="33" s="1"/>
  <c r="R70" i="33" s="1"/>
  <c r="R71" i="33" s="1"/>
  <c r="R72" i="33" s="1"/>
  <c r="R73" i="33" s="1"/>
  <c r="R74" i="33" s="1"/>
  <c r="R75" i="33" s="1"/>
  <c r="R76" i="33" s="1"/>
  <c r="R78" i="33" s="1"/>
  <c r="R79" i="33" s="1"/>
  <c r="R80" i="33" s="1"/>
  <c r="R81" i="33" s="1"/>
  <c r="R82" i="33" s="1"/>
  <c r="R83" i="33" s="1"/>
  <c r="R84" i="33" s="1"/>
  <c r="R86" i="33" s="1"/>
  <c r="R87" i="33" s="1"/>
  <c r="R88" i="33" s="1"/>
  <c r="R89" i="33" s="1"/>
  <c r="R90" i="33" s="1"/>
  <c r="R91" i="33" s="1"/>
  <c r="R92" i="33" s="1"/>
  <c r="R94" i="33" s="1"/>
  <c r="R95" i="33" s="1"/>
  <c r="R96" i="33" s="1"/>
  <c r="R97" i="33" s="1"/>
  <c r="R98" i="33" s="1"/>
  <c r="R99" i="33" s="1"/>
  <c r="R100" i="33" s="1"/>
  <c r="C16" i="33"/>
  <c r="C17" i="33" s="1"/>
  <c r="C18" i="33" s="1"/>
  <c r="C19" i="33" s="1"/>
  <c r="C20" i="33" s="1"/>
  <c r="C22" i="33" s="1"/>
  <c r="C23" i="33" s="1"/>
  <c r="C24" i="33" s="1"/>
  <c r="C25" i="33" s="1"/>
  <c r="C26" i="33" s="1"/>
  <c r="C27" i="33" s="1"/>
  <c r="C28" i="33" s="1"/>
  <c r="C30" i="33" s="1"/>
  <c r="C31" i="33" s="1"/>
  <c r="C32" i="33" s="1"/>
  <c r="C33" i="33" s="1"/>
  <c r="C34" i="33" s="1"/>
  <c r="C35" i="33" s="1"/>
  <c r="C36" i="33" s="1"/>
  <c r="C38" i="33" s="1"/>
  <c r="C39" i="33" s="1"/>
  <c r="C40" i="33" s="1"/>
  <c r="C41" i="33" s="1"/>
  <c r="C42" i="33" s="1"/>
  <c r="C43" i="33" s="1"/>
  <c r="C44" i="33" s="1"/>
  <c r="S14" i="33" s="1"/>
  <c r="S15" i="33" s="1"/>
  <c r="S16" i="33" s="1"/>
  <c r="S17" i="33" s="1"/>
  <c r="S18" i="33" s="1"/>
  <c r="S19" i="33" s="1"/>
  <c r="S20" i="33" s="1"/>
  <c r="S22" i="33" s="1"/>
  <c r="S23" i="33" s="1"/>
  <c r="S24" i="33" s="1"/>
  <c r="S25" i="33" s="1"/>
  <c r="S26" i="33" s="1"/>
  <c r="S27" i="33" s="1"/>
  <c r="S28" i="33" s="1"/>
  <c r="S30" i="33" s="1"/>
  <c r="S31" i="33" s="1"/>
  <c r="S32" i="33" s="1"/>
  <c r="S33" i="33" s="1"/>
  <c r="S34" i="33" s="1"/>
  <c r="S35" i="33" s="1"/>
  <c r="S36" i="33" s="1"/>
  <c r="S38" i="33" s="1"/>
  <c r="S39" i="33" s="1"/>
  <c r="S40" i="33" s="1"/>
  <c r="S41" i="33" s="1"/>
  <c r="S42" i="33" s="1"/>
  <c r="S43" i="33" s="1"/>
  <c r="S44" i="33" s="1"/>
  <c r="C70" i="33" s="1"/>
  <c r="C71" i="33" s="1"/>
  <c r="C72" i="33" s="1"/>
  <c r="C73" i="33" s="1"/>
  <c r="C74" i="33" s="1"/>
  <c r="C75" i="33" s="1"/>
  <c r="C76" i="33" s="1"/>
  <c r="C78" i="33" s="1"/>
  <c r="C79" i="33" s="1"/>
  <c r="C80" i="33" s="1"/>
  <c r="C81" i="33" s="1"/>
  <c r="C82" i="33" s="1"/>
  <c r="C83" i="33" s="1"/>
  <c r="C84" i="33" s="1"/>
  <c r="C86" i="33" s="1"/>
  <c r="C87" i="33" s="1"/>
  <c r="C88" i="33" s="1"/>
  <c r="C89" i="33" s="1"/>
  <c r="C90" i="33" s="1"/>
  <c r="C91" i="33" s="1"/>
  <c r="C92" i="33" s="1"/>
  <c r="C94" i="33" s="1"/>
  <c r="C95" i="33" s="1"/>
  <c r="C96" i="33" s="1"/>
  <c r="C97" i="33" s="1"/>
  <c r="C98" i="33" s="1"/>
  <c r="C99" i="33" s="1"/>
  <c r="C100" i="33" s="1"/>
  <c r="S70" i="33" s="1"/>
  <c r="S71" i="33" s="1"/>
  <c r="S72" i="33" s="1"/>
  <c r="S73" i="33" s="1"/>
  <c r="S74" i="33" s="1"/>
  <c r="S75" i="33" s="1"/>
  <c r="S76" i="33" s="1"/>
  <c r="S78" i="33" s="1"/>
  <c r="S79" i="33" s="1"/>
  <c r="S80" i="33" s="1"/>
  <c r="S81" i="33" s="1"/>
  <c r="S82" i="33" s="1"/>
  <c r="S83" i="33" s="1"/>
  <c r="S84" i="33" s="1"/>
  <c r="S86" i="33" s="1"/>
  <c r="S87" i="33" s="1"/>
  <c r="S88" i="33" s="1"/>
  <c r="S89" i="33" s="1"/>
  <c r="S90" i="33" s="1"/>
  <c r="S91" i="33" s="1"/>
  <c r="S92" i="33" s="1"/>
  <c r="S94" i="33" s="1"/>
  <c r="S95" i="33" s="1"/>
  <c r="S96" i="33" s="1"/>
  <c r="S97" i="33" s="1"/>
  <c r="S98" i="33" s="1"/>
  <c r="S99" i="33" s="1"/>
  <c r="S100" i="33" s="1"/>
  <c r="AF104" i="33"/>
  <c r="AE104" i="33"/>
  <c r="AF102" i="33"/>
  <c r="AF46" i="33"/>
  <c r="O48" i="33"/>
  <c r="P50" i="33"/>
  <c r="P48" i="33"/>
  <c r="P46" i="33"/>
  <c r="M100" i="44"/>
  <c r="M99" i="44"/>
  <c r="M98" i="44"/>
  <c r="M97" i="44"/>
  <c r="M96" i="44"/>
  <c r="M95" i="44"/>
  <c r="M94" i="44"/>
  <c r="M92" i="44"/>
  <c r="M91" i="44"/>
  <c r="M90" i="44"/>
  <c r="M89" i="44"/>
  <c r="M88" i="44"/>
  <c r="M87" i="44"/>
  <c r="M86" i="44"/>
  <c r="M84" i="44"/>
  <c r="M83" i="44"/>
  <c r="M82" i="44"/>
  <c r="M81" i="44"/>
  <c r="M80" i="44"/>
  <c r="M79" i="44"/>
  <c r="M78" i="44"/>
  <c r="N78" i="44" s="1"/>
  <c r="M76" i="44"/>
  <c r="M75" i="44"/>
  <c r="M74" i="44"/>
  <c r="M73" i="44"/>
  <c r="M72" i="44"/>
  <c r="M71" i="44"/>
  <c r="M70" i="44"/>
  <c r="AC100" i="44"/>
  <c r="AC99" i="44"/>
  <c r="AC98" i="44"/>
  <c r="AC97" i="44"/>
  <c r="AC96" i="44"/>
  <c r="AC95" i="44"/>
  <c r="AC94" i="44"/>
  <c r="AC92" i="44"/>
  <c r="AC91" i="44"/>
  <c r="AC90" i="44"/>
  <c r="AC89" i="44"/>
  <c r="AC88" i="44"/>
  <c r="AC87" i="44"/>
  <c r="AC86" i="44"/>
  <c r="AC84" i="44"/>
  <c r="AC83" i="44"/>
  <c r="AC82" i="44"/>
  <c r="AC81" i="44"/>
  <c r="AC80" i="44"/>
  <c r="AC79" i="44"/>
  <c r="AC78" i="44"/>
  <c r="AC76" i="44"/>
  <c r="AC75" i="44"/>
  <c r="AC74" i="44"/>
  <c r="AC73" i="44"/>
  <c r="AC72" i="44"/>
  <c r="AC71" i="44"/>
  <c r="AC70" i="44"/>
  <c r="AD70" i="44" s="1"/>
  <c r="AC44" i="44"/>
  <c r="AC43" i="44"/>
  <c r="AC42" i="44"/>
  <c r="AC41" i="44"/>
  <c r="AD38" i="44" s="1"/>
  <c r="AC40" i="44"/>
  <c r="AC39" i="44"/>
  <c r="AC38" i="44"/>
  <c r="AC36" i="44"/>
  <c r="AC35" i="44"/>
  <c r="AC34" i="44"/>
  <c r="AC33" i="44"/>
  <c r="AC32" i="44"/>
  <c r="AD30" i="44" s="1"/>
  <c r="AC31" i="44"/>
  <c r="AC30" i="44"/>
  <c r="AC28" i="44"/>
  <c r="AC27" i="44"/>
  <c r="AC26" i="44"/>
  <c r="AC25" i="44"/>
  <c r="AC24" i="44"/>
  <c r="AC23" i="44"/>
  <c r="AD22" i="44" s="1"/>
  <c r="AC22" i="44"/>
  <c r="AC20" i="44"/>
  <c r="AC19" i="44"/>
  <c r="AC18" i="44"/>
  <c r="AC17" i="44"/>
  <c r="AC16" i="44"/>
  <c r="AC15" i="44"/>
  <c r="AC14" i="44"/>
  <c r="M44" i="44"/>
  <c r="M43" i="44"/>
  <c r="M42" i="44"/>
  <c r="M41" i="44"/>
  <c r="M40" i="44"/>
  <c r="M39" i="44"/>
  <c r="M38" i="44"/>
  <c r="M36" i="44"/>
  <c r="M35" i="44"/>
  <c r="M34" i="44"/>
  <c r="M33" i="44"/>
  <c r="M32" i="44"/>
  <c r="N30" i="44" s="1"/>
  <c r="M31" i="44"/>
  <c r="M30" i="44"/>
  <c r="M28" i="44"/>
  <c r="M27" i="44"/>
  <c r="M26" i="44"/>
  <c r="M25" i="44"/>
  <c r="M24" i="44"/>
  <c r="M23" i="44"/>
  <c r="M22" i="44"/>
  <c r="M20" i="44"/>
  <c r="M19" i="44"/>
  <c r="M18" i="44"/>
  <c r="M17" i="44"/>
  <c r="M16" i="44"/>
  <c r="M15" i="44"/>
  <c r="M14" i="44"/>
  <c r="M10" i="44"/>
  <c r="F10" i="44"/>
  <c r="R64" i="44"/>
  <c r="B64" i="44"/>
  <c r="R8" i="44"/>
  <c r="F22" i="44"/>
  <c r="F30" i="44"/>
  <c r="F38" i="44" s="1"/>
  <c r="V14" i="44" s="1"/>
  <c r="V22" i="44" s="1"/>
  <c r="V30" i="44" s="1"/>
  <c r="V38" i="44" s="1"/>
  <c r="F70" i="44" s="1"/>
  <c r="F78" i="44" s="1"/>
  <c r="F86" i="44" s="1"/>
  <c r="F94" i="44" s="1"/>
  <c r="V70" i="44" s="1"/>
  <c r="V78" i="44" s="1"/>
  <c r="V86" i="44" s="1"/>
  <c r="V94" i="44" s="1"/>
  <c r="B15" i="44"/>
  <c r="B16" i="44" s="1"/>
  <c r="B17" i="44" s="1"/>
  <c r="B18" i="44" s="1"/>
  <c r="B19" i="44" s="1"/>
  <c r="B20" i="44" s="1"/>
  <c r="B22" i="44" s="1"/>
  <c r="B23" i="44" s="1"/>
  <c r="B24" i="44" s="1"/>
  <c r="B25" i="44" s="1"/>
  <c r="B26" i="44" s="1"/>
  <c r="B27" i="44" s="1"/>
  <c r="B28" i="44" s="1"/>
  <c r="B30" i="44" s="1"/>
  <c r="B31" i="44" s="1"/>
  <c r="B32" i="44" s="1"/>
  <c r="B33" i="44" s="1"/>
  <c r="B34" i="44" s="1"/>
  <c r="B35" i="44" s="1"/>
  <c r="B36" i="44" s="1"/>
  <c r="B38" i="44" s="1"/>
  <c r="B39" i="44" s="1"/>
  <c r="B40" i="44" s="1"/>
  <c r="B41" i="44" s="1"/>
  <c r="B42" i="44" s="1"/>
  <c r="B43" i="44" s="1"/>
  <c r="B44" i="44" s="1"/>
  <c r="R14" i="44" s="1"/>
  <c r="R15" i="44" s="1"/>
  <c r="R16" i="44" s="1"/>
  <c r="R17" i="44" s="1"/>
  <c r="R18" i="44" s="1"/>
  <c r="R19" i="44" s="1"/>
  <c r="R20" i="44" s="1"/>
  <c r="R22" i="44" s="1"/>
  <c r="R23" i="44" s="1"/>
  <c r="R24" i="44" s="1"/>
  <c r="R25" i="44" s="1"/>
  <c r="R26" i="44" s="1"/>
  <c r="R27" i="44" s="1"/>
  <c r="R28" i="44" s="1"/>
  <c r="R30" i="44" s="1"/>
  <c r="R31" i="44" s="1"/>
  <c r="R32" i="44" s="1"/>
  <c r="R33" i="44" s="1"/>
  <c r="R34" i="44" s="1"/>
  <c r="R35" i="44" s="1"/>
  <c r="R36" i="44" s="1"/>
  <c r="R38" i="44" s="1"/>
  <c r="R39" i="44" s="1"/>
  <c r="R40" i="44" s="1"/>
  <c r="R41" i="44" s="1"/>
  <c r="R42" i="44" s="1"/>
  <c r="R43" i="44" s="1"/>
  <c r="R44" i="44" s="1"/>
  <c r="B70" i="44" s="1"/>
  <c r="B71" i="44" s="1"/>
  <c r="B72" i="44" s="1"/>
  <c r="B73" i="44" s="1"/>
  <c r="B74" i="44" s="1"/>
  <c r="B75" i="44" s="1"/>
  <c r="B76" i="44" s="1"/>
  <c r="B78" i="44" s="1"/>
  <c r="B79" i="44" s="1"/>
  <c r="B80" i="44" s="1"/>
  <c r="B81" i="44" s="1"/>
  <c r="B82" i="44" s="1"/>
  <c r="B83" i="44" s="1"/>
  <c r="B84" i="44" s="1"/>
  <c r="B86" i="44" s="1"/>
  <c r="B87" i="44" s="1"/>
  <c r="B88" i="44" s="1"/>
  <c r="B89" i="44" s="1"/>
  <c r="B90" i="44" s="1"/>
  <c r="B91" i="44" s="1"/>
  <c r="B92" i="44" s="1"/>
  <c r="B94" i="44" s="1"/>
  <c r="B95" i="44" s="1"/>
  <c r="B96" i="44" s="1"/>
  <c r="B97" i="44" s="1"/>
  <c r="B98" i="44" s="1"/>
  <c r="B99" i="44" s="1"/>
  <c r="B100" i="44" s="1"/>
  <c r="R70" i="44" s="1"/>
  <c r="R71" i="44" s="1"/>
  <c r="R72" i="44" s="1"/>
  <c r="R73" i="44" s="1"/>
  <c r="R74" i="44" s="1"/>
  <c r="R75" i="44" s="1"/>
  <c r="R76" i="44" s="1"/>
  <c r="R78" i="44" s="1"/>
  <c r="R79" i="44" s="1"/>
  <c r="R80" i="44" s="1"/>
  <c r="R81" i="44" s="1"/>
  <c r="R82" i="44" s="1"/>
  <c r="R83" i="44" s="1"/>
  <c r="R84" i="44" s="1"/>
  <c r="R86" i="44" s="1"/>
  <c r="R87" i="44" s="1"/>
  <c r="R88" i="44" s="1"/>
  <c r="R89" i="44" s="1"/>
  <c r="R90" i="44" s="1"/>
  <c r="R91" i="44" s="1"/>
  <c r="R92" i="44" s="1"/>
  <c r="R94" i="44" s="1"/>
  <c r="R95" i="44" s="1"/>
  <c r="R96" i="44" s="1"/>
  <c r="R97" i="44" s="1"/>
  <c r="R98" i="44" s="1"/>
  <c r="R99" i="44" s="1"/>
  <c r="R100" i="44" s="1"/>
  <c r="C15" i="44"/>
  <c r="C16" i="44"/>
  <c r="C17" i="44" s="1"/>
  <c r="C18" i="44" s="1"/>
  <c r="C19" i="44" s="1"/>
  <c r="C20" i="44" s="1"/>
  <c r="C22" i="44" s="1"/>
  <c r="C23" i="44" s="1"/>
  <c r="C24" i="44" s="1"/>
  <c r="C25" i="44"/>
  <c r="C26" i="44" s="1"/>
  <c r="C27" i="44" s="1"/>
  <c r="C28" i="44" s="1"/>
  <c r="C30" i="44" s="1"/>
  <c r="C31" i="44" s="1"/>
  <c r="C32" i="44" s="1"/>
  <c r="C33" i="44" s="1"/>
  <c r="C34" i="44" s="1"/>
  <c r="C35" i="44" s="1"/>
  <c r="C36" i="44" s="1"/>
  <c r="C38" i="44" s="1"/>
  <c r="C39" i="44" s="1"/>
  <c r="C40" i="44" s="1"/>
  <c r="C41" i="44" s="1"/>
  <c r="C42" i="44" s="1"/>
  <c r="C43" i="44" s="1"/>
  <c r="C44" i="44" s="1"/>
  <c r="S14" i="44" s="1"/>
  <c r="S15" i="44" s="1"/>
  <c r="S16" i="44" s="1"/>
  <c r="S17" i="44" s="1"/>
  <c r="S18" i="44" s="1"/>
  <c r="S19" i="44" s="1"/>
  <c r="S20" i="44" s="1"/>
  <c r="S22" i="44" s="1"/>
  <c r="S23" i="44" s="1"/>
  <c r="S24" i="44" s="1"/>
  <c r="S25" i="44" s="1"/>
  <c r="S26" i="44" s="1"/>
  <c r="S27" i="44" s="1"/>
  <c r="S28" i="44" s="1"/>
  <c r="S30" i="44" s="1"/>
  <c r="S31" i="44" s="1"/>
  <c r="S32" i="44" s="1"/>
  <c r="S33" i="44" s="1"/>
  <c r="S34" i="44" s="1"/>
  <c r="S35" i="44" s="1"/>
  <c r="S36" i="44" s="1"/>
  <c r="S38" i="44" s="1"/>
  <c r="S39" i="44" s="1"/>
  <c r="S40" i="44" s="1"/>
  <c r="S41" i="44" s="1"/>
  <c r="S42" i="44" s="1"/>
  <c r="S43" i="44" s="1"/>
  <c r="S44" i="44" s="1"/>
  <c r="C70" i="44" s="1"/>
  <c r="C71" i="44" s="1"/>
  <c r="C72" i="44" s="1"/>
  <c r="C73" i="44" s="1"/>
  <c r="C74" i="44" s="1"/>
  <c r="C75" i="44" s="1"/>
  <c r="C76" i="44" s="1"/>
  <c r="C78" i="44" s="1"/>
  <c r="C79" i="44" s="1"/>
  <c r="C80" i="44" s="1"/>
  <c r="C81" i="44" s="1"/>
  <c r="C82" i="44" s="1"/>
  <c r="C83" i="44" s="1"/>
  <c r="C84" i="44" s="1"/>
  <c r="C86" i="44" s="1"/>
  <c r="C87" i="44" s="1"/>
  <c r="C88" i="44" s="1"/>
  <c r="C89" i="44" s="1"/>
  <c r="C90" i="44" s="1"/>
  <c r="C91" i="44" s="1"/>
  <c r="C92" i="44" s="1"/>
  <c r="C94" i="44" s="1"/>
  <c r="C95" i="44" s="1"/>
  <c r="C96" i="44" s="1"/>
  <c r="C97" i="44" s="1"/>
  <c r="C98" i="44" s="1"/>
  <c r="C99" i="44" s="1"/>
  <c r="C100" i="44" s="1"/>
  <c r="S70" i="44" s="1"/>
  <c r="S71" i="44" s="1"/>
  <c r="S72" i="44" s="1"/>
  <c r="S73" i="44" s="1"/>
  <c r="S74" i="44" s="1"/>
  <c r="S75" i="44" s="1"/>
  <c r="S76" i="44" s="1"/>
  <c r="S78" i="44" s="1"/>
  <c r="S79" i="44" s="1"/>
  <c r="S80" i="44" s="1"/>
  <c r="S81" i="44" s="1"/>
  <c r="S82" i="44" s="1"/>
  <c r="S83" i="44" s="1"/>
  <c r="S84" i="44" s="1"/>
  <c r="S86" i="44" s="1"/>
  <c r="S87" i="44" s="1"/>
  <c r="S88" i="44" s="1"/>
  <c r="S89" i="44" s="1"/>
  <c r="S90" i="44" s="1"/>
  <c r="S91" i="44" s="1"/>
  <c r="S92" i="44" s="1"/>
  <c r="S94" i="44" s="1"/>
  <c r="S95" i="44" s="1"/>
  <c r="S96" i="44" s="1"/>
  <c r="S97" i="44" s="1"/>
  <c r="S98" i="44" s="1"/>
  <c r="S99" i="44" s="1"/>
  <c r="S100" i="44" s="1"/>
  <c r="M100" i="45"/>
  <c r="M99" i="45"/>
  <c r="M98" i="45"/>
  <c r="M97" i="45"/>
  <c r="M96" i="45"/>
  <c r="M95" i="45"/>
  <c r="M94" i="45"/>
  <c r="M92" i="45"/>
  <c r="M91" i="45"/>
  <c r="M90" i="45"/>
  <c r="M89" i="45"/>
  <c r="M88" i="45"/>
  <c r="M87" i="45"/>
  <c r="M86" i="45"/>
  <c r="M84" i="45"/>
  <c r="M83" i="45"/>
  <c r="M82" i="45"/>
  <c r="M81" i="45"/>
  <c r="M80" i="45"/>
  <c r="M79" i="45"/>
  <c r="M78" i="45"/>
  <c r="M76" i="45"/>
  <c r="M75" i="45"/>
  <c r="M74" i="45"/>
  <c r="M73" i="45"/>
  <c r="M72" i="45"/>
  <c r="M71" i="45"/>
  <c r="N70" i="45" s="1"/>
  <c r="M70" i="45"/>
  <c r="AC100" i="45"/>
  <c r="AC99" i="45"/>
  <c r="AC98" i="45"/>
  <c r="AC97" i="45"/>
  <c r="AC96" i="45"/>
  <c r="AC95" i="45"/>
  <c r="AD94" i="45" s="1"/>
  <c r="AC94" i="45"/>
  <c r="AC92" i="45"/>
  <c r="AC91" i="45"/>
  <c r="AC90" i="45"/>
  <c r="AC89" i="45"/>
  <c r="AC88" i="45"/>
  <c r="AC87" i="45"/>
  <c r="AC86" i="45"/>
  <c r="AC84" i="45"/>
  <c r="AC83" i="45"/>
  <c r="AC82" i="45"/>
  <c r="AC81" i="45"/>
  <c r="AC80" i="45"/>
  <c r="AC79" i="45"/>
  <c r="AC78" i="45"/>
  <c r="AC76" i="45"/>
  <c r="AC75" i="45"/>
  <c r="AC74" i="45"/>
  <c r="AC73" i="45"/>
  <c r="AC72" i="45"/>
  <c r="AC71" i="45"/>
  <c r="AC70" i="45"/>
  <c r="AC44" i="45"/>
  <c r="AC43" i="45"/>
  <c r="AC42" i="45"/>
  <c r="AC41" i="45"/>
  <c r="AC40" i="45"/>
  <c r="AC39" i="45"/>
  <c r="AC38" i="45"/>
  <c r="AC36" i="45"/>
  <c r="AC35" i="45"/>
  <c r="AC34" i="45"/>
  <c r="AC33" i="45"/>
  <c r="AC32" i="45"/>
  <c r="AC31" i="45"/>
  <c r="AC30" i="45"/>
  <c r="AC28" i="45"/>
  <c r="AC27" i="45"/>
  <c r="AC26" i="45"/>
  <c r="AC25" i="45"/>
  <c r="AC24" i="45"/>
  <c r="AC23" i="45"/>
  <c r="AC22" i="45"/>
  <c r="AC20" i="45"/>
  <c r="AC19" i="45"/>
  <c r="AC18" i="45"/>
  <c r="AC17" i="45"/>
  <c r="AC16" i="45"/>
  <c r="AC15" i="45"/>
  <c r="AC14" i="45"/>
  <c r="M44" i="45"/>
  <c r="M43" i="45"/>
  <c r="M42" i="45"/>
  <c r="M41" i="45"/>
  <c r="M40" i="45"/>
  <c r="M39" i="45"/>
  <c r="M38" i="45"/>
  <c r="M36" i="45"/>
  <c r="M35" i="45"/>
  <c r="M34" i="45"/>
  <c r="M33" i="45"/>
  <c r="M32" i="45"/>
  <c r="M31" i="45"/>
  <c r="M30" i="45"/>
  <c r="M28" i="45"/>
  <c r="M27" i="45"/>
  <c r="M26" i="45"/>
  <c r="M25" i="45"/>
  <c r="M24" i="45"/>
  <c r="M23" i="45"/>
  <c r="M22" i="45"/>
  <c r="M20" i="45"/>
  <c r="M19" i="45"/>
  <c r="M18" i="45"/>
  <c r="M17" i="45"/>
  <c r="M16" i="45"/>
  <c r="M15" i="45"/>
  <c r="M14" i="45"/>
  <c r="M10" i="45"/>
  <c r="AC10" i="45" s="1"/>
  <c r="F10" i="45"/>
  <c r="P48" i="45" s="1"/>
  <c r="R64" i="45"/>
  <c r="B64" i="45"/>
  <c r="R8" i="45"/>
  <c r="F22" i="45"/>
  <c r="F30" i="45"/>
  <c r="F38" i="45" s="1"/>
  <c r="V14" i="45" s="1"/>
  <c r="V22" i="45" s="1"/>
  <c r="V30" i="45"/>
  <c r="V38" i="45" s="1"/>
  <c r="F70" i="45" s="1"/>
  <c r="F78" i="45" s="1"/>
  <c r="F86" i="45" s="1"/>
  <c r="F94" i="45" s="1"/>
  <c r="V70" i="45" s="1"/>
  <c r="V78" i="45" s="1"/>
  <c r="V86" i="45" s="1"/>
  <c r="V94" i="45" s="1"/>
  <c r="B15" i="45"/>
  <c r="B16" i="45" s="1"/>
  <c r="B17" i="45" s="1"/>
  <c r="B18" i="45" s="1"/>
  <c r="B19" i="45" s="1"/>
  <c r="B22" i="45"/>
  <c r="B23" i="45"/>
  <c r="B24" i="45" s="1"/>
  <c r="B25" i="45" s="1"/>
  <c r="B26" i="45" s="1"/>
  <c r="B27" i="45"/>
  <c r="B28" i="45" s="1"/>
  <c r="B30" i="45" s="1"/>
  <c r="B31" i="45" s="1"/>
  <c r="B32" i="45" s="1"/>
  <c r="B33" i="45" s="1"/>
  <c r="B34" i="45" s="1"/>
  <c r="B35" i="45" s="1"/>
  <c r="B36" i="45" s="1"/>
  <c r="B38" i="45" s="1"/>
  <c r="B39" i="45" s="1"/>
  <c r="B40" i="45" s="1"/>
  <c r="B41" i="45" s="1"/>
  <c r="B42" i="45" s="1"/>
  <c r="B43" i="45" s="1"/>
  <c r="B44" i="45" s="1"/>
  <c r="R14" i="45" s="1"/>
  <c r="R15" i="45" s="1"/>
  <c r="R16" i="45" s="1"/>
  <c r="R17" i="45" s="1"/>
  <c r="R18" i="45" s="1"/>
  <c r="R19" i="45" s="1"/>
  <c r="R20" i="45" s="1"/>
  <c r="R22" i="45" s="1"/>
  <c r="R23" i="45" s="1"/>
  <c r="R24" i="45" s="1"/>
  <c r="R25" i="45" s="1"/>
  <c r="R26" i="45" s="1"/>
  <c r="R27" i="45" s="1"/>
  <c r="R28" i="45" s="1"/>
  <c r="R30" i="45" s="1"/>
  <c r="R31" i="45" s="1"/>
  <c r="R32" i="45" s="1"/>
  <c r="R33" i="45" s="1"/>
  <c r="R34" i="45" s="1"/>
  <c r="R35" i="45" s="1"/>
  <c r="R36" i="45" s="1"/>
  <c r="R38" i="45" s="1"/>
  <c r="R39" i="45" s="1"/>
  <c r="R40" i="45" s="1"/>
  <c r="R41" i="45" s="1"/>
  <c r="R42" i="45" s="1"/>
  <c r="R43" i="45" s="1"/>
  <c r="R44" i="45" s="1"/>
  <c r="B70" i="45" s="1"/>
  <c r="B71" i="45" s="1"/>
  <c r="B72" i="45" s="1"/>
  <c r="B73" i="45" s="1"/>
  <c r="B74" i="45" s="1"/>
  <c r="B75" i="45" s="1"/>
  <c r="B76" i="45" s="1"/>
  <c r="B78" i="45" s="1"/>
  <c r="B79" i="45" s="1"/>
  <c r="B80" i="45" s="1"/>
  <c r="B81" i="45" s="1"/>
  <c r="B82" i="45" s="1"/>
  <c r="B83" i="45" s="1"/>
  <c r="B84" i="45" s="1"/>
  <c r="B86" i="45" s="1"/>
  <c r="B87" i="45" s="1"/>
  <c r="B88" i="45" s="1"/>
  <c r="B89" i="45" s="1"/>
  <c r="B90" i="45" s="1"/>
  <c r="B91" i="45" s="1"/>
  <c r="B92" i="45" s="1"/>
  <c r="B94" i="45" s="1"/>
  <c r="B95" i="45" s="1"/>
  <c r="B96" i="45" s="1"/>
  <c r="B97" i="45" s="1"/>
  <c r="B98" i="45" s="1"/>
  <c r="B99" i="45" s="1"/>
  <c r="B100" i="45" s="1"/>
  <c r="R70" i="45" s="1"/>
  <c r="R71" i="45" s="1"/>
  <c r="R72" i="45" s="1"/>
  <c r="R73" i="45" s="1"/>
  <c r="R74" i="45" s="1"/>
  <c r="R75" i="45" s="1"/>
  <c r="R76" i="45" s="1"/>
  <c r="R78" i="45" s="1"/>
  <c r="R79" i="45" s="1"/>
  <c r="R80" i="45" s="1"/>
  <c r="R81" i="45" s="1"/>
  <c r="R82" i="45" s="1"/>
  <c r="R83" i="45" s="1"/>
  <c r="R84" i="45" s="1"/>
  <c r="R86" i="45" s="1"/>
  <c r="R87" i="45" s="1"/>
  <c r="R88" i="45" s="1"/>
  <c r="R89" i="45" s="1"/>
  <c r="R90" i="45" s="1"/>
  <c r="R91" i="45" s="1"/>
  <c r="R92" i="45" s="1"/>
  <c r="R94" i="45" s="1"/>
  <c r="R95" i="45" s="1"/>
  <c r="R96" i="45" s="1"/>
  <c r="R97" i="45" s="1"/>
  <c r="R98" i="45" s="1"/>
  <c r="R99" i="45" s="1"/>
  <c r="R100" i="45" s="1"/>
  <c r="C22" i="45"/>
  <c r="C23" i="45"/>
  <c r="C24" i="45"/>
  <c r="C25" i="45" s="1"/>
  <c r="C26" i="45" s="1"/>
  <c r="C27" i="45" s="1"/>
  <c r="C28" i="45" s="1"/>
  <c r="C30" i="45" s="1"/>
  <c r="C31" i="45" s="1"/>
  <c r="C32" i="45" s="1"/>
  <c r="C33" i="45" s="1"/>
  <c r="C34" i="45" s="1"/>
  <c r="C35" i="45" s="1"/>
  <c r="C36" i="45" s="1"/>
  <c r="C38" i="45" s="1"/>
  <c r="C39" i="45" s="1"/>
  <c r="C40" i="45" s="1"/>
  <c r="C41" i="45" s="1"/>
  <c r="C42" i="45" s="1"/>
  <c r="C43" i="45" s="1"/>
  <c r="C44" i="45" s="1"/>
  <c r="S14" i="45" s="1"/>
  <c r="S15" i="45" s="1"/>
  <c r="S16" i="45" s="1"/>
  <c r="S17" i="45" s="1"/>
  <c r="S18" i="45" s="1"/>
  <c r="S19" i="45" s="1"/>
  <c r="S20" i="45" s="1"/>
  <c r="S22" i="45" s="1"/>
  <c r="S23" i="45" s="1"/>
  <c r="S24" i="45" s="1"/>
  <c r="S25" i="45" s="1"/>
  <c r="S26" i="45" s="1"/>
  <c r="S27" i="45" s="1"/>
  <c r="S28" i="45" s="1"/>
  <c r="S30" i="45" s="1"/>
  <c r="S31" i="45" s="1"/>
  <c r="S32" i="45" s="1"/>
  <c r="S33" i="45" s="1"/>
  <c r="S34" i="45" s="1"/>
  <c r="S35" i="45" s="1"/>
  <c r="S36" i="45" s="1"/>
  <c r="S38" i="45" s="1"/>
  <c r="S39" i="45" s="1"/>
  <c r="S40" i="45" s="1"/>
  <c r="S41" i="45" s="1"/>
  <c r="S42" i="45" s="1"/>
  <c r="S43" i="45" s="1"/>
  <c r="S44" i="45" s="1"/>
  <c r="C70" i="45" s="1"/>
  <c r="C71" i="45" s="1"/>
  <c r="C72" i="45" s="1"/>
  <c r="C73" i="45" s="1"/>
  <c r="C74" i="45" s="1"/>
  <c r="C75" i="45" s="1"/>
  <c r="C76" i="45" s="1"/>
  <c r="C78" i="45" s="1"/>
  <c r="C79" i="45" s="1"/>
  <c r="C80" i="45" s="1"/>
  <c r="C81" i="45" s="1"/>
  <c r="C82" i="45" s="1"/>
  <c r="C83" i="45" s="1"/>
  <c r="C84" i="45" s="1"/>
  <c r="C86" i="45" s="1"/>
  <c r="C87" i="45" s="1"/>
  <c r="C88" i="45" s="1"/>
  <c r="C89" i="45" s="1"/>
  <c r="C90" i="45" s="1"/>
  <c r="C91" i="45" s="1"/>
  <c r="C92" i="45" s="1"/>
  <c r="C94" i="45" s="1"/>
  <c r="C95" i="45" s="1"/>
  <c r="C96" i="45" s="1"/>
  <c r="C97" i="45" s="1"/>
  <c r="C98" i="45" s="1"/>
  <c r="C99" i="45" s="1"/>
  <c r="C100" i="45" s="1"/>
  <c r="S70" i="45" s="1"/>
  <c r="S71" i="45" s="1"/>
  <c r="S72" i="45" s="1"/>
  <c r="S73" i="45" s="1"/>
  <c r="S74" i="45" s="1"/>
  <c r="S75" i="45" s="1"/>
  <c r="S76" i="45" s="1"/>
  <c r="S78" i="45" s="1"/>
  <c r="S79" i="45" s="1"/>
  <c r="S80" i="45" s="1"/>
  <c r="S81" i="45" s="1"/>
  <c r="S82" i="45" s="1"/>
  <c r="S83" i="45" s="1"/>
  <c r="S84" i="45" s="1"/>
  <c r="S86" i="45" s="1"/>
  <c r="S87" i="45" s="1"/>
  <c r="S88" i="45" s="1"/>
  <c r="S89" i="45" s="1"/>
  <c r="S90" i="45" s="1"/>
  <c r="S91" i="45" s="1"/>
  <c r="S92" i="45" s="1"/>
  <c r="S94" i="45" s="1"/>
  <c r="S95" i="45" s="1"/>
  <c r="S96" i="45" s="1"/>
  <c r="S97" i="45" s="1"/>
  <c r="S98" i="45" s="1"/>
  <c r="S99" i="45" s="1"/>
  <c r="S100" i="45" s="1"/>
  <c r="O48" i="45"/>
  <c r="R64" i="46"/>
  <c r="B64" i="46"/>
  <c r="M100" i="46"/>
  <c r="M99" i="46"/>
  <c r="M98" i="46"/>
  <c r="M97" i="46"/>
  <c r="M96" i="46"/>
  <c r="M95" i="46"/>
  <c r="M94" i="46"/>
  <c r="M92" i="46"/>
  <c r="M91" i="46"/>
  <c r="M90" i="46"/>
  <c r="M89" i="46"/>
  <c r="M88" i="46"/>
  <c r="M87" i="46"/>
  <c r="M86" i="46"/>
  <c r="M84" i="46"/>
  <c r="M83" i="46"/>
  <c r="M82" i="46"/>
  <c r="M81" i="46"/>
  <c r="M80" i="46"/>
  <c r="M79" i="46"/>
  <c r="M78" i="46"/>
  <c r="M76" i="46"/>
  <c r="M75" i="46"/>
  <c r="M74" i="46"/>
  <c r="M73" i="46"/>
  <c r="M72" i="46"/>
  <c r="M71" i="46"/>
  <c r="M70" i="46"/>
  <c r="N70" i="46" s="1"/>
  <c r="AC100" i="46"/>
  <c r="AC99" i="46"/>
  <c r="AC98" i="46"/>
  <c r="AC97" i="46"/>
  <c r="AC96" i="46"/>
  <c r="AC95" i="46"/>
  <c r="AC94" i="46"/>
  <c r="AC92" i="46"/>
  <c r="AC91" i="46"/>
  <c r="AC90" i="46"/>
  <c r="AC89" i="46"/>
  <c r="AC88" i="46"/>
  <c r="AD86" i="46" s="1"/>
  <c r="AC87" i="46"/>
  <c r="AC86" i="46"/>
  <c r="AC84" i="46"/>
  <c r="AC83" i="46"/>
  <c r="AC82" i="46"/>
  <c r="AC81" i="46"/>
  <c r="AC80" i="46"/>
  <c r="AC79" i="46"/>
  <c r="AC78" i="46"/>
  <c r="AC76" i="46"/>
  <c r="AC75" i="46"/>
  <c r="AC74" i="46"/>
  <c r="AC73" i="46"/>
  <c r="AC72" i="46"/>
  <c r="AC71" i="46"/>
  <c r="AC70" i="46"/>
  <c r="AC44" i="46"/>
  <c r="AC43" i="46"/>
  <c r="AC42" i="46"/>
  <c r="AC41" i="46"/>
  <c r="AC40" i="46"/>
  <c r="AC39" i="46"/>
  <c r="AC38" i="46"/>
  <c r="AC36" i="46"/>
  <c r="AC35" i="46"/>
  <c r="AC34" i="46"/>
  <c r="AC33" i="46"/>
  <c r="AC32" i="46"/>
  <c r="AD30" i="46" s="1"/>
  <c r="AC31" i="46"/>
  <c r="AC30" i="46"/>
  <c r="AC28" i="46"/>
  <c r="AC27" i="46"/>
  <c r="AC26" i="46"/>
  <c r="AC25" i="46"/>
  <c r="AC24" i="46"/>
  <c r="AC23" i="46"/>
  <c r="AC22" i="46"/>
  <c r="AC20" i="46"/>
  <c r="AC19" i="46"/>
  <c r="AC18" i="46"/>
  <c r="AC17" i="46"/>
  <c r="AC16" i="46"/>
  <c r="AC15" i="46"/>
  <c r="AC14" i="46"/>
  <c r="M44" i="46"/>
  <c r="M43" i="46"/>
  <c r="M42" i="46"/>
  <c r="M41" i="46"/>
  <c r="M40" i="46"/>
  <c r="M39" i="46"/>
  <c r="M38" i="46"/>
  <c r="N38" i="46" s="1"/>
  <c r="M36" i="46"/>
  <c r="M35" i="46"/>
  <c r="M34" i="46"/>
  <c r="M33" i="46"/>
  <c r="M32" i="46"/>
  <c r="M31" i="46"/>
  <c r="M30" i="46"/>
  <c r="M28" i="46"/>
  <c r="M27" i="46"/>
  <c r="M26" i="46"/>
  <c r="M25" i="46"/>
  <c r="M24" i="46"/>
  <c r="M23" i="46"/>
  <c r="M22" i="46"/>
  <c r="M20" i="46"/>
  <c r="M19" i="46"/>
  <c r="N14" i="46" s="1"/>
  <c r="M18" i="46"/>
  <c r="M17" i="46"/>
  <c r="M16" i="46"/>
  <c r="M15" i="46"/>
  <c r="M14" i="46"/>
  <c r="M10" i="46"/>
  <c r="M66" i="46" s="1"/>
  <c r="AC66" i="46"/>
  <c r="F10" i="46"/>
  <c r="AC10" i="46"/>
  <c r="F22" i="46"/>
  <c r="F30" i="46" s="1"/>
  <c r="F38" i="46" s="1"/>
  <c r="V30" i="46"/>
  <c r="V38" i="46" s="1"/>
  <c r="F70" i="46" s="1"/>
  <c r="F78" i="46" s="1"/>
  <c r="F86" i="46" s="1"/>
  <c r="F94" i="46" s="1"/>
  <c r="V70" i="46" s="1"/>
  <c r="V78" i="46" s="1"/>
  <c r="V86" i="46" s="1"/>
  <c r="V94" i="46" s="1"/>
  <c r="B15" i="46"/>
  <c r="B16" i="46"/>
  <c r="B17" i="46"/>
  <c r="B18" i="46" s="1"/>
  <c r="B19" i="46" s="1"/>
  <c r="B20" i="46" s="1"/>
  <c r="B22" i="46" s="1"/>
  <c r="B23" i="46" s="1"/>
  <c r="B24" i="46" s="1"/>
  <c r="B25" i="46" s="1"/>
  <c r="B26" i="46" s="1"/>
  <c r="B27" i="46" s="1"/>
  <c r="B28" i="46" s="1"/>
  <c r="B30" i="46" s="1"/>
  <c r="B31" i="46" s="1"/>
  <c r="B32" i="46" s="1"/>
  <c r="B33" i="46" s="1"/>
  <c r="B34" i="46" s="1"/>
  <c r="B35" i="46" s="1"/>
  <c r="B36" i="46" s="1"/>
  <c r="B38" i="46" s="1"/>
  <c r="B39" i="46" s="1"/>
  <c r="B40" i="46" s="1"/>
  <c r="B41" i="46" s="1"/>
  <c r="B42" i="46" s="1"/>
  <c r="B43" i="46" s="1"/>
  <c r="B44" i="46" s="1"/>
  <c r="R14" i="46" s="1"/>
  <c r="R15" i="46" s="1"/>
  <c r="R16" i="46" s="1"/>
  <c r="R17" i="46" s="1"/>
  <c r="R18" i="46" s="1"/>
  <c r="R19" i="46" s="1"/>
  <c r="R20" i="46" s="1"/>
  <c r="R22" i="46" s="1"/>
  <c r="R23" i="46" s="1"/>
  <c r="R24" i="46" s="1"/>
  <c r="R26" i="46"/>
  <c r="R27" i="46"/>
  <c r="R28" i="46" s="1"/>
  <c r="R30" i="46" s="1"/>
  <c r="R31" i="46" s="1"/>
  <c r="R32" i="46" s="1"/>
  <c r="R33" i="46" s="1"/>
  <c r="R34" i="46" s="1"/>
  <c r="R35" i="46" s="1"/>
  <c r="R36" i="46" s="1"/>
  <c r="R38" i="46" s="1"/>
  <c r="R39" i="46" s="1"/>
  <c r="R40" i="46" s="1"/>
  <c r="R41" i="46" s="1"/>
  <c r="R42" i="46" s="1"/>
  <c r="R43" i="46" s="1"/>
  <c r="R44" i="46" s="1"/>
  <c r="B70" i="46" s="1"/>
  <c r="B71" i="46" s="1"/>
  <c r="B72" i="46" s="1"/>
  <c r="B73" i="46" s="1"/>
  <c r="B74" i="46" s="1"/>
  <c r="B75" i="46" s="1"/>
  <c r="B76" i="46" s="1"/>
  <c r="B78" i="46" s="1"/>
  <c r="B79" i="46" s="1"/>
  <c r="B80" i="46" s="1"/>
  <c r="B81" i="46" s="1"/>
  <c r="B82" i="46" s="1"/>
  <c r="B83" i="46" s="1"/>
  <c r="B84" i="46" s="1"/>
  <c r="B86" i="46" s="1"/>
  <c r="B87" i="46" s="1"/>
  <c r="B88" i="46" s="1"/>
  <c r="B89" i="46" s="1"/>
  <c r="B90" i="46" s="1"/>
  <c r="B91" i="46" s="1"/>
  <c r="B92" i="46" s="1"/>
  <c r="B94" i="46" s="1"/>
  <c r="B95" i="46" s="1"/>
  <c r="B96" i="46" s="1"/>
  <c r="B97" i="46" s="1"/>
  <c r="B98" i="46" s="1"/>
  <c r="B99" i="46" s="1"/>
  <c r="B100" i="46" s="1"/>
  <c r="R70" i="46" s="1"/>
  <c r="R71" i="46" s="1"/>
  <c r="R72" i="46" s="1"/>
  <c r="R73" i="46" s="1"/>
  <c r="R74" i="46" s="1"/>
  <c r="R75" i="46" s="1"/>
  <c r="R76" i="46" s="1"/>
  <c r="R78" i="46" s="1"/>
  <c r="R79" i="46" s="1"/>
  <c r="R80" i="46" s="1"/>
  <c r="R81" i="46" s="1"/>
  <c r="R82" i="46" s="1"/>
  <c r="R83" i="46" s="1"/>
  <c r="R84" i="46" s="1"/>
  <c r="R86" i="46" s="1"/>
  <c r="R87" i="46" s="1"/>
  <c r="R88" i="46" s="1"/>
  <c r="R89" i="46" s="1"/>
  <c r="R90" i="46" s="1"/>
  <c r="R91" i="46" s="1"/>
  <c r="R92" i="46" s="1"/>
  <c r="R94" i="46" s="1"/>
  <c r="R95" i="46" s="1"/>
  <c r="R96" i="46" s="1"/>
  <c r="R97" i="46" s="1"/>
  <c r="R98" i="46" s="1"/>
  <c r="R99" i="46" s="1"/>
  <c r="R100" i="46" s="1"/>
  <c r="C15" i="46"/>
  <c r="C16" i="46" s="1"/>
  <c r="C17" i="46" s="1"/>
  <c r="C18" i="46" s="1"/>
  <c r="C19" i="46" s="1"/>
  <c r="C20" i="46" s="1"/>
  <c r="C22" i="46" s="1"/>
  <c r="C23" i="46" s="1"/>
  <c r="C24" i="46" s="1"/>
  <c r="C25" i="46" s="1"/>
  <c r="C26" i="46" s="1"/>
  <c r="C27" i="46" s="1"/>
  <c r="C28" i="46" s="1"/>
  <c r="C30" i="46" s="1"/>
  <c r="C31" i="46" s="1"/>
  <c r="C32" i="46" s="1"/>
  <c r="C33" i="46" s="1"/>
  <c r="C34" i="46" s="1"/>
  <c r="C35" i="46" s="1"/>
  <c r="C36" i="46" s="1"/>
  <c r="C38" i="46" s="1"/>
  <c r="C39" i="46" s="1"/>
  <c r="C40" i="46" s="1"/>
  <c r="C41" i="46" s="1"/>
  <c r="C42" i="46" s="1"/>
  <c r="C43" i="46" s="1"/>
  <c r="C44" i="46" s="1"/>
  <c r="S14" i="46" s="1"/>
  <c r="S15" i="46" s="1"/>
  <c r="S16" i="46" s="1"/>
  <c r="S17" i="46" s="1"/>
  <c r="S18" i="46" s="1"/>
  <c r="S19" i="46" s="1"/>
  <c r="S20" i="46" s="1"/>
  <c r="S22" i="46" s="1"/>
  <c r="S23" i="46" s="1"/>
  <c r="S24" i="46" s="1"/>
  <c r="S25" i="46" s="1"/>
  <c r="S26" i="46" s="1"/>
  <c r="S27" i="46" s="1"/>
  <c r="S28" i="46" s="1"/>
  <c r="S30" i="46" s="1"/>
  <c r="S31" i="46" s="1"/>
  <c r="S32" i="46" s="1"/>
  <c r="S33" i="46" s="1"/>
  <c r="S34" i="46" s="1"/>
  <c r="S35" i="46" s="1"/>
  <c r="S36" i="46" s="1"/>
  <c r="S38" i="46" s="1"/>
  <c r="S39" i="46" s="1"/>
  <c r="S40" i="46" s="1"/>
  <c r="S41" i="46" s="1"/>
  <c r="S42" i="46" s="1"/>
  <c r="S43" i="46" s="1"/>
  <c r="S44" i="46" s="1"/>
  <c r="C70" i="46" s="1"/>
  <c r="C71" i="46" s="1"/>
  <c r="C72" i="46" s="1"/>
  <c r="C73" i="46" s="1"/>
  <c r="C74" i="46" s="1"/>
  <c r="C75" i="46" s="1"/>
  <c r="C76" i="46" s="1"/>
  <c r="C78" i="46" s="1"/>
  <c r="C79" i="46" s="1"/>
  <c r="C80" i="46" s="1"/>
  <c r="C81" i="46" s="1"/>
  <c r="C82" i="46" s="1"/>
  <c r="C83" i="46" s="1"/>
  <c r="C84" i="46" s="1"/>
  <c r="C86" i="46" s="1"/>
  <c r="C87" i="46" s="1"/>
  <c r="C88" i="46" s="1"/>
  <c r="C89" i="46" s="1"/>
  <c r="C90" i="46" s="1"/>
  <c r="C91" i="46" s="1"/>
  <c r="C92" i="46" s="1"/>
  <c r="C94" i="46" s="1"/>
  <c r="C95" i="46" s="1"/>
  <c r="C96" i="46" s="1"/>
  <c r="C97" i="46" s="1"/>
  <c r="C98" i="46" s="1"/>
  <c r="C99" i="46" s="1"/>
  <c r="C100" i="46" s="1"/>
  <c r="S70" i="46" s="1"/>
  <c r="S71" i="46" s="1"/>
  <c r="S72" i="46" s="1"/>
  <c r="S73" i="46" s="1"/>
  <c r="S74" i="46" s="1"/>
  <c r="S75" i="46" s="1"/>
  <c r="S76" i="46" s="1"/>
  <c r="S78" i="46" s="1"/>
  <c r="S79" i="46" s="1"/>
  <c r="S80" i="46" s="1"/>
  <c r="S81" i="46" s="1"/>
  <c r="S82" i="46" s="1"/>
  <c r="S83" i="46" s="1"/>
  <c r="S84" i="46" s="1"/>
  <c r="S86" i="46" s="1"/>
  <c r="S87" i="46" s="1"/>
  <c r="S88" i="46" s="1"/>
  <c r="S89" i="46" s="1"/>
  <c r="S90" i="46" s="1"/>
  <c r="S91" i="46" s="1"/>
  <c r="S92" i="46" s="1"/>
  <c r="S94" i="46" s="1"/>
  <c r="S95" i="46" s="1"/>
  <c r="S96" i="46" s="1"/>
  <c r="S97" i="46" s="1"/>
  <c r="S98" i="46" s="1"/>
  <c r="S99" i="46" s="1"/>
  <c r="S100" i="46" s="1"/>
  <c r="F71" i="43"/>
  <c r="F68" i="43"/>
  <c r="F65" i="43"/>
  <c r="F63" i="43"/>
  <c r="F60" i="43"/>
  <c r="F57" i="43"/>
  <c r="F53" i="43"/>
  <c r="F51" i="43"/>
  <c r="F47" i="43"/>
  <c r="F45" i="43"/>
  <c r="F43" i="43"/>
  <c r="F41" i="43"/>
  <c r="F39" i="43"/>
  <c r="F37" i="43"/>
  <c r="F33" i="43"/>
  <c r="F31" i="43"/>
  <c r="F29" i="43"/>
  <c r="F27" i="43"/>
  <c r="F25" i="43"/>
  <c r="F23" i="43"/>
  <c r="F21" i="43"/>
  <c r="F19" i="43"/>
  <c r="F17" i="43"/>
  <c r="F14" i="43"/>
  <c r="F12" i="43"/>
  <c r="F10" i="43"/>
  <c r="F8" i="43"/>
  <c r="M2" i="43"/>
  <c r="N11" i="42"/>
  <c r="O13" i="42"/>
  <c r="O14" i="42"/>
  <c r="O15" i="42"/>
  <c r="O16" i="42"/>
  <c r="O17" i="42"/>
  <c r="O18" i="42"/>
  <c r="O19" i="42"/>
  <c r="O20" i="42"/>
  <c r="O21" i="42"/>
  <c r="O22" i="42"/>
  <c r="O23" i="42"/>
  <c r="O24" i="42"/>
  <c r="O25" i="42"/>
  <c r="O26" i="42"/>
  <c r="O27" i="42"/>
  <c r="O28" i="42"/>
  <c r="O29" i="42"/>
  <c r="O30" i="42"/>
  <c r="O31" i="42"/>
  <c r="O32" i="42"/>
  <c r="O33" i="42"/>
  <c r="O34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8" i="42"/>
  <c r="O49" i="42"/>
  <c r="O50" i="42"/>
  <c r="F66" i="46"/>
  <c r="P104" i="46" s="1"/>
  <c r="O48" i="46"/>
  <c r="V66" i="46"/>
  <c r="AF106" i="46" s="1"/>
  <c r="AC66" i="44"/>
  <c r="M66" i="44"/>
  <c r="N94" i="44"/>
  <c r="V66" i="44"/>
  <c r="AF106" i="44" s="1"/>
  <c r="M66" i="45"/>
  <c r="AE48" i="33"/>
  <c r="AF48" i="33"/>
  <c r="V10" i="45"/>
  <c r="AF46" i="45" s="1"/>
  <c r="AC10" i="44"/>
  <c r="AD30" i="45"/>
  <c r="F66" i="44"/>
  <c r="O104" i="44" s="1"/>
  <c r="AF50" i="33"/>
  <c r="N78" i="33"/>
  <c r="AD70" i="33"/>
  <c r="P102" i="44"/>
  <c r="AF102" i="46"/>
  <c r="AE104" i="46"/>
  <c r="C34" i="57" l="1"/>
  <c r="C49" i="57"/>
  <c r="B27" i="57"/>
  <c r="B52" i="57"/>
  <c r="D50" i="57" s="1"/>
  <c r="C26" i="57"/>
  <c r="C27" i="57"/>
  <c r="C40" i="57"/>
  <c r="B37" i="57"/>
  <c r="D35" i="57" s="1"/>
  <c r="C60" i="57"/>
  <c r="C45" i="57"/>
  <c r="C51" i="57"/>
  <c r="B72" i="57"/>
  <c r="D70" i="57" s="1"/>
  <c r="D69" i="57" s="1"/>
  <c r="B22" i="57"/>
  <c r="C20" i="57"/>
  <c r="C19" i="57" s="1"/>
  <c r="B32" i="57"/>
  <c r="D30" i="57" s="1"/>
  <c r="D29" i="57" s="1"/>
  <c r="C15" i="57"/>
  <c r="C14" i="57" s="1"/>
  <c r="C31" i="57"/>
  <c r="C32" i="57"/>
  <c r="C37" i="57"/>
  <c r="B57" i="57"/>
  <c r="C55" i="57"/>
  <c r="C54" i="57" s="1"/>
  <c r="C72" i="57"/>
  <c r="C71" i="57"/>
  <c r="B67" i="57"/>
  <c r="C65" i="57"/>
  <c r="C64" i="57" s="1"/>
  <c r="AD45" i="33"/>
  <c r="AD38" i="46"/>
  <c r="AD70" i="46"/>
  <c r="AD78" i="46"/>
  <c r="AD78" i="45"/>
  <c r="N86" i="45"/>
  <c r="N22" i="44"/>
  <c r="N38" i="44"/>
  <c r="AD14" i="44"/>
  <c r="AD45" i="44" s="1"/>
  <c r="AD94" i="44"/>
  <c r="AF50" i="45"/>
  <c r="AC66" i="45"/>
  <c r="P46" i="45"/>
  <c r="F66" i="45"/>
  <c r="P102" i="45" s="1"/>
  <c r="N22" i="45"/>
  <c r="AD70" i="45"/>
  <c r="N14" i="44"/>
  <c r="N45" i="44" s="1"/>
  <c r="O46" i="44" s="1"/>
  <c r="N30" i="33"/>
  <c r="AD38" i="33"/>
  <c r="P50" i="45"/>
  <c r="V66" i="45"/>
  <c r="N78" i="46"/>
  <c r="N94" i="46"/>
  <c r="N14" i="45"/>
  <c r="N38" i="45"/>
  <c r="AD38" i="45"/>
  <c r="N86" i="44"/>
  <c r="N22" i="33"/>
  <c r="AD106" i="33"/>
  <c r="AE106" i="33" s="1"/>
  <c r="AE102" i="33"/>
  <c r="AD101" i="44"/>
  <c r="P50" i="44"/>
  <c r="V10" i="44"/>
  <c r="P48" i="44"/>
  <c r="P106" i="46"/>
  <c r="N30" i="45"/>
  <c r="P102" i="33"/>
  <c r="P106" i="33"/>
  <c r="P104" i="33"/>
  <c r="O104" i="33"/>
  <c r="N14" i="33"/>
  <c r="AF102" i="44"/>
  <c r="AF48" i="45"/>
  <c r="P102" i="46"/>
  <c r="O48" i="44"/>
  <c r="N30" i="46"/>
  <c r="AD22" i="46"/>
  <c r="AD94" i="46"/>
  <c r="N70" i="44"/>
  <c r="AE104" i="44"/>
  <c r="P106" i="44"/>
  <c r="P46" i="44"/>
  <c r="AF104" i="46"/>
  <c r="AF104" i="44"/>
  <c r="AE48" i="45"/>
  <c r="P104" i="44"/>
  <c r="O104" i="46"/>
  <c r="P48" i="46"/>
  <c r="V10" i="46"/>
  <c r="P46" i="46"/>
  <c r="P50" i="46"/>
  <c r="N22" i="46"/>
  <c r="AD14" i="46"/>
  <c r="N86" i="46"/>
  <c r="N101" i="46" s="1"/>
  <c r="AD14" i="45"/>
  <c r="AD45" i="45" s="1"/>
  <c r="AD86" i="45"/>
  <c r="N94" i="45"/>
  <c r="AD22" i="45"/>
  <c r="N78" i="45"/>
  <c r="N101" i="45" s="1"/>
  <c r="AD78" i="44"/>
  <c r="N86" i="33"/>
  <c r="N101" i="33" s="1"/>
  <c r="AD86" i="44"/>
  <c r="D25" i="57" l="1"/>
  <c r="D24" i="57" s="1"/>
  <c r="D60" i="57"/>
  <c r="D59" i="57" s="1"/>
  <c r="C59" i="57"/>
  <c r="D51" i="57"/>
  <c r="D49" i="57"/>
  <c r="C47" i="57"/>
  <c r="C44" i="57"/>
  <c r="C41" i="57"/>
  <c r="C39" i="57"/>
  <c r="D36" i="57"/>
  <c r="D34" i="57"/>
  <c r="C61" i="57"/>
  <c r="D52" i="57"/>
  <c r="E35" i="57"/>
  <c r="E50" i="57"/>
  <c r="D37" i="57"/>
  <c r="C62" i="57"/>
  <c r="C42" i="57"/>
  <c r="D45" i="57"/>
  <c r="D40" i="57"/>
  <c r="C46" i="57"/>
  <c r="D31" i="57"/>
  <c r="D32" i="57"/>
  <c r="E30" i="57"/>
  <c r="E29" i="57" s="1"/>
  <c r="D72" i="57"/>
  <c r="D71" i="57"/>
  <c r="E70" i="57"/>
  <c r="E69" i="57" s="1"/>
  <c r="C17" i="57"/>
  <c r="D15" i="57"/>
  <c r="D14" i="57" s="1"/>
  <c r="C16" i="57"/>
  <c r="C66" i="57"/>
  <c r="C67" i="57"/>
  <c r="D65" i="57"/>
  <c r="D64" i="57" s="1"/>
  <c r="C56" i="57"/>
  <c r="D55" i="57"/>
  <c r="D54" i="57" s="1"/>
  <c r="C57" i="57"/>
  <c r="C22" i="57"/>
  <c r="D20" i="57"/>
  <c r="D19" i="57" s="1"/>
  <c r="C21" i="57"/>
  <c r="AE46" i="44"/>
  <c r="AD50" i="44"/>
  <c r="AD50" i="33"/>
  <c r="AE50" i="33" s="1"/>
  <c r="AE46" i="33"/>
  <c r="P104" i="45"/>
  <c r="AD45" i="46"/>
  <c r="P106" i="45"/>
  <c r="N45" i="46"/>
  <c r="N101" i="44"/>
  <c r="O102" i="44" s="1"/>
  <c r="N45" i="33"/>
  <c r="N50" i="44"/>
  <c r="O50" i="44" s="1"/>
  <c r="AF106" i="45"/>
  <c r="AF102" i="45"/>
  <c r="AE104" i="45"/>
  <c r="AD101" i="45"/>
  <c r="O104" i="45"/>
  <c r="AD101" i="46"/>
  <c r="AD106" i="46" s="1"/>
  <c r="AE106" i="46" s="1"/>
  <c r="AF104" i="45"/>
  <c r="N45" i="45"/>
  <c r="O102" i="46"/>
  <c r="N106" i="46"/>
  <c r="O106" i="46" s="1"/>
  <c r="AD106" i="45"/>
  <c r="AE106" i="45" s="1"/>
  <c r="AE102" i="45"/>
  <c r="N106" i="45"/>
  <c r="O106" i="45" s="1"/>
  <c r="O102" i="45"/>
  <c r="N50" i="45"/>
  <c r="O50" i="45" s="1"/>
  <c r="O46" i="45"/>
  <c r="N106" i="33"/>
  <c r="O106" i="33" s="1"/>
  <c r="O102" i="33"/>
  <c r="O46" i="46"/>
  <c r="N50" i="46"/>
  <c r="O50" i="46" s="1"/>
  <c r="N106" i="44"/>
  <c r="O106" i="44" s="1"/>
  <c r="AE50" i="44"/>
  <c r="AF50" i="44"/>
  <c r="AE48" i="44"/>
  <c r="AF46" i="44"/>
  <c r="AF48" i="44"/>
  <c r="AD106" i="44"/>
  <c r="AE106" i="44" s="1"/>
  <c r="AE102" i="44"/>
  <c r="AD50" i="45"/>
  <c r="AE50" i="45" s="1"/>
  <c r="AE46" i="45"/>
  <c r="AE46" i="46"/>
  <c r="AD50" i="46"/>
  <c r="AE50" i="46" s="1"/>
  <c r="AF46" i="46"/>
  <c r="AF48" i="46"/>
  <c r="AE48" i="46"/>
  <c r="AF50" i="46"/>
  <c r="O46" i="33"/>
  <c r="N50" i="33"/>
  <c r="O50" i="33" s="1"/>
  <c r="D26" i="57" l="1"/>
  <c r="E25" i="57"/>
  <c r="E26" i="57" s="1"/>
  <c r="D27" i="57"/>
  <c r="D61" i="57"/>
  <c r="E60" i="57"/>
  <c r="E59" i="57" s="1"/>
  <c r="D62" i="57"/>
  <c r="F50" i="57"/>
  <c r="F49" i="57" s="1"/>
  <c r="E49" i="57"/>
  <c r="E45" i="57"/>
  <c r="E44" i="57" s="1"/>
  <c r="D44" i="57"/>
  <c r="E40" i="57"/>
  <c r="E39" i="57" s="1"/>
  <c r="D39" i="57"/>
  <c r="E37" i="57"/>
  <c r="E34" i="57"/>
  <c r="E36" i="57"/>
  <c r="E51" i="57"/>
  <c r="F35" i="57"/>
  <c r="D41" i="57"/>
  <c r="E52" i="57"/>
  <c r="D42" i="57"/>
  <c r="D47" i="57"/>
  <c r="D46" i="57"/>
  <c r="E55" i="57"/>
  <c r="E54" i="57" s="1"/>
  <c r="D57" i="57"/>
  <c r="D56" i="57"/>
  <c r="D21" i="57"/>
  <c r="D22" i="57"/>
  <c r="E20" i="57"/>
  <c r="E19" i="57" s="1"/>
  <c r="E71" i="57"/>
  <c r="F70" i="57"/>
  <c r="F69" i="57" s="1"/>
  <c r="E72" i="57"/>
  <c r="E32" i="57"/>
  <c r="F30" i="57"/>
  <c r="F29" i="57" s="1"/>
  <c r="E31" i="57"/>
  <c r="G50" i="57"/>
  <c r="G49" i="57" s="1"/>
  <c r="D66" i="57"/>
  <c r="E65" i="57"/>
  <c r="E64" i="57" s="1"/>
  <c r="D67" i="57"/>
  <c r="D17" i="57"/>
  <c r="D16" i="57"/>
  <c r="E15" i="57"/>
  <c r="E14" i="57" s="1"/>
  <c r="AE102" i="46"/>
  <c r="F25" i="57" l="1"/>
  <c r="F24" i="57" s="1"/>
  <c r="E27" i="57"/>
  <c r="E24" i="57"/>
  <c r="F45" i="57"/>
  <c r="F44" i="57" s="1"/>
  <c r="E46" i="57"/>
  <c r="E42" i="57"/>
  <c r="E41" i="57"/>
  <c r="F51" i="57"/>
  <c r="F40" i="57"/>
  <c r="F39" i="57" s="1"/>
  <c r="F52" i="57"/>
  <c r="F60" i="57"/>
  <c r="F59" i="57" s="1"/>
  <c r="E62" i="57"/>
  <c r="E61" i="57"/>
  <c r="E47" i="57"/>
  <c r="G35" i="57"/>
  <c r="G34" i="57" s="1"/>
  <c r="F34" i="57"/>
  <c r="G25" i="57"/>
  <c r="G24" i="57" s="1"/>
  <c r="F37" i="57"/>
  <c r="F36" i="57"/>
  <c r="E16" i="57"/>
  <c r="F15" i="57"/>
  <c r="F14" i="57" s="1"/>
  <c r="E17" i="57"/>
  <c r="G52" i="57"/>
  <c r="G51" i="57"/>
  <c r="H50" i="57"/>
  <c r="H49" i="57" s="1"/>
  <c r="E67" i="57"/>
  <c r="E66" i="57"/>
  <c r="F65" i="57"/>
  <c r="F64" i="57" s="1"/>
  <c r="E22" i="57"/>
  <c r="E21" i="57"/>
  <c r="F20" i="57"/>
  <c r="F19" i="57" s="1"/>
  <c r="E57" i="57"/>
  <c r="E56" i="57"/>
  <c r="F55" i="57"/>
  <c r="F54" i="57" s="1"/>
  <c r="G30" i="57"/>
  <c r="G29" i="57" s="1"/>
  <c r="F31" i="57"/>
  <c r="F32" i="57"/>
  <c r="F71" i="57"/>
  <c r="G70" i="57"/>
  <c r="G69" i="57" s="1"/>
  <c r="F72" i="57"/>
  <c r="F62" i="57" l="1"/>
  <c r="F26" i="57"/>
  <c r="F27" i="57"/>
  <c r="G45" i="57"/>
  <c r="G44" i="57" s="1"/>
  <c r="F47" i="57"/>
  <c r="F46" i="57"/>
  <c r="F41" i="57"/>
  <c r="G40" i="57"/>
  <c r="G39" i="57" s="1"/>
  <c r="F42" i="57"/>
  <c r="G60" i="57"/>
  <c r="G59" i="57" s="1"/>
  <c r="F61" i="57"/>
  <c r="H35" i="57"/>
  <c r="H34" i="57" s="1"/>
  <c r="G37" i="57"/>
  <c r="G36" i="57"/>
  <c r="G27" i="57"/>
  <c r="H25" i="57"/>
  <c r="H24" i="57" s="1"/>
  <c r="G26" i="57"/>
  <c r="G65" i="57"/>
  <c r="G64" i="57" s="1"/>
  <c r="F66" i="57"/>
  <c r="F67" i="57"/>
  <c r="F16" i="57"/>
  <c r="G15" i="57"/>
  <c r="G14" i="57" s="1"/>
  <c r="F17" i="57"/>
  <c r="G72" i="57"/>
  <c r="H70" i="57"/>
  <c r="H69" i="57" s="1"/>
  <c r="G71" i="57"/>
  <c r="H30" i="57"/>
  <c r="H29" i="57" s="1"/>
  <c r="G31" i="57"/>
  <c r="G32" i="57"/>
  <c r="F57" i="57"/>
  <c r="G55" i="57"/>
  <c r="G54" i="57" s="1"/>
  <c r="F56" i="57"/>
  <c r="F22" i="57"/>
  <c r="G20" i="57"/>
  <c r="G19" i="57" s="1"/>
  <c r="F21" i="57"/>
  <c r="H51" i="57"/>
  <c r="H52" i="57"/>
  <c r="I50" i="57"/>
  <c r="I49" i="57" s="1"/>
  <c r="H60" i="57" l="1"/>
  <c r="H59" i="57" s="1"/>
  <c r="I35" i="57"/>
  <c r="I34" i="57" s="1"/>
  <c r="G47" i="57"/>
  <c r="G46" i="57"/>
  <c r="H40" i="57"/>
  <c r="H39" i="57" s="1"/>
  <c r="H45" i="57"/>
  <c r="H44" i="57" s="1"/>
  <c r="H37" i="57"/>
  <c r="G42" i="57"/>
  <c r="G41" i="57"/>
  <c r="H27" i="57"/>
  <c r="I25" i="57"/>
  <c r="I24" i="57" s="1"/>
  <c r="G62" i="57"/>
  <c r="G61" i="57"/>
  <c r="H36" i="57"/>
  <c r="H26" i="57"/>
  <c r="H31" i="57"/>
  <c r="H32" i="57"/>
  <c r="I30" i="57"/>
  <c r="I29" i="57" s="1"/>
  <c r="G56" i="57"/>
  <c r="H55" i="57"/>
  <c r="H54" i="57" s="1"/>
  <c r="G57" i="57"/>
  <c r="H62" i="57"/>
  <c r="H61" i="57"/>
  <c r="I60" i="57"/>
  <c r="I59" i="57" s="1"/>
  <c r="G17" i="57"/>
  <c r="H15" i="57"/>
  <c r="H14" i="57" s="1"/>
  <c r="G16" i="57"/>
  <c r="G66" i="57"/>
  <c r="G67" i="57"/>
  <c r="H65" i="57"/>
  <c r="H64" i="57" s="1"/>
  <c r="G22" i="57"/>
  <c r="H20" i="57"/>
  <c r="H19" i="57" s="1"/>
  <c r="G21" i="57"/>
  <c r="H72" i="57"/>
  <c r="H71" i="57"/>
  <c r="I70" i="57"/>
  <c r="I69" i="57" s="1"/>
  <c r="I51" i="57"/>
  <c r="J50" i="57"/>
  <c r="J49" i="57" s="1"/>
  <c r="I52" i="57"/>
  <c r="I36" i="57"/>
  <c r="J35" i="57" l="1"/>
  <c r="J34" i="57" s="1"/>
  <c r="I37" i="57"/>
  <c r="I45" i="57"/>
  <c r="I44" i="57" s="1"/>
  <c r="H42" i="57"/>
  <c r="H41" i="57"/>
  <c r="I40" i="57"/>
  <c r="I39" i="57" s="1"/>
  <c r="H46" i="57"/>
  <c r="H47" i="57"/>
  <c r="I26" i="57"/>
  <c r="I27" i="57"/>
  <c r="J25" i="57"/>
  <c r="J24" i="57" s="1"/>
  <c r="K50" i="57"/>
  <c r="K49" i="57" s="1"/>
  <c r="J52" i="57"/>
  <c r="J51" i="57"/>
  <c r="H21" i="57"/>
  <c r="I20" i="57"/>
  <c r="I19" i="57" s="1"/>
  <c r="H22" i="57"/>
  <c r="J36" i="57"/>
  <c r="J37" i="57"/>
  <c r="H17" i="57"/>
  <c r="I15" i="57"/>
  <c r="I14" i="57" s="1"/>
  <c r="H16" i="57"/>
  <c r="I55" i="57"/>
  <c r="I54" i="57" s="1"/>
  <c r="H56" i="57"/>
  <c r="H57" i="57"/>
  <c r="I32" i="57"/>
  <c r="J30" i="57"/>
  <c r="J29" i="57" s="1"/>
  <c r="I31" i="57"/>
  <c r="H67" i="57"/>
  <c r="H66" i="57"/>
  <c r="I65" i="57"/>
  <c r="I64" i="57" s="1"/>
  <c r="I71" i="57"/>
  <c r="J70" i="57"/>
  <c r="J69" i="57" s="1"/>
  <c r="I72" i="57"/>
  <c r="I61" i="57"/>
  <c r="J60" i="57"/>
  <c r="J59" i="57" s="1"/>
  <c r="I62" i="57"/>
  <c r="J45" i="57" l="1"/>
  <c r="J44" i="57" s="1"/>
  <c r="I46" i="57"/>
  <c r="K35" i="57"/>
  <c r="K34" i="57" s="1"/>
  <c r="I47" i="57"/>
  <c r="J40" i="57"/>
  <c r="J39" i="57" s="1"/>
  <c r="I42" i="57"/>
  <c r="I41" i="57"/>
  <c r="J26" i="57"/>
  <c r="K25" i="57"/>
  <c r="K24" i="57" s="1"/>
  <c r="J27" i="57"/>
  <c r="K36" i="57"/>
  <c r="J20" i="57"/>
  <c r="J19" i="57" s="1"/>
  <c r="I22" i="57"/>
  <c r="I21" i="57"/>
  <c r="K52" i="57"/>
  <c r="L50" i="57"/>
  <c r="L49" i="57" s="1"/>
  <c r="K51" i="57"/>
  <c r="J61" i="57"/>
  <c r="K60" i="57"/>
  <c r="K59" i="57" s="1"/>
  <c r="J62" i="57"/>
  <c r="I67" i="57"/>
  <c r="I66" i="57"/>
  <c r="J65" i="57"/>
  <c r="J64" i="57" s="1"/>
  <c r="K30" i="57"/>
  <c r="K29" i="57" s="1"/>
  <c r="J31" i="57"/>
  <c r="J32" i="57"/>
  <c r="I57" i="57"/>
  <c r="I56" i="57"/>
  <c r="J55" i="57"/>
  <c r="J54" i="57" s="1"/>
  <c r="J71" i="57"/>
  <c r="K70" i="57"/>
  <c r="K69" i="57" s="1"/>
  <c r="J72" i="57"/>
  <c r="I16" i="57"/>
  <c r="J15" i="57"/>
  <c r="J14" i="57" s="1"/>
  <c r="I17" i="57"/>
  <c r="J46" i="57"/>
  <c r="J47" i="57"/>
  <c r="K45" i="57"/>
  <c r="K44" i="57" s="1"/>
  <c r="K40" i="57" l="1"/>
  <c r="K39" i="57" s="1"/>
  <c r="J41" i="57"/>
  <c r="J42" i="57"/>
  <c r="L35" i="57"/>
  <c r="L34" i="57" s="1"/>
  <c r="K37" i="57"/>
  <c r="K27" i="57"/>
  <c r="L25" i="57"/>
  <c r="L24" i="57" s="1"/>
  <c r="K26" i="57"/>
  <c r="J57" i="57"/>
  <c r="K55" i="57"/>
  <c r="K54" i="57" s="1"/>
  <c r="J56" i="57"/>
  <c r="L27" i="57"/>
  <c r="L30" i="57"/>
  <c r="L29" i="57" s="1"/>
  <c r="K31" i="57"/>
  <c r="K32" i="57"/>
  <c r="L60" i="57"/>
  <c r="L59" i="57" s="1"/>
  <c r="K62" i="57"/>
  <c r="K61" i="57"/>
  <c r="L51" i="57"/>
  <c r="M50" i="57"/>
  <c r="M49" i="57" s="1"/>
  <c r="L52" i="57"/>
  <c r="K46" i="57"/>
  <c r="L45" i="57"/>
  <c r="L44" i="57" s="1"/>
  <c r="K47" i="57"/>
  <c r="J16" i="57"/>
  <c r="K15" i="57"/>
  <c r="K14" i="57" s="1"/>
  <c r="J17" i="57"/>
  <c r="K65" i="57"/>
  <c r="K64" i="57" s="1"/>
  <c r="J67" i="57"/>
  <c r="J66" i="57"/>
  <c r="K72" i="57"/>
  <c r="K71" i="57"/>
  <c r="L70" i="57"/>
  <c r="L69" i="57" s="1"/>
  <c r="L40" i="57"/>
  <c r="L39" i="57" s="1"/>
  <c r="K42" i="57"/>
  <c r="K41" i="57"/>
  <c r="J22" i="57"/>
  <c r="K20" i="57"/>
  <c r="K19" i="57" s="1"/>
  <c r="J21" i="57"/>
  <c r="M25" i="57" l="1"/>
  <c r="M24" i="57" s="1"/>
  <c r="L26" i="57"/>
  <c r="L36" i="57"/>
  <c r="M35" i="57"/>
  <c r="M34" i="57" s="1"/>
  <c r="L37" i="57"/>
  <c r="L72" i="57"/>
  <c r="L71" i="57"/>
  <c r="M70" i="57"/>
  <c r="M69" i="57" s="1"/>
  <c r="K17" i="57"/>
  <c r="L15" i="57"/>
  <c r="L14" i="57" s="1"/>
  <c r="K16" i="57"/>
  <c r="L31" i="57"/>
  <c r="L32" i="57"/>
  <c r="M30" i="57"/>
  <c r="M29" i="57" s="1"/>
  <c r="K56" i="57"/>
  <c r="K57" i="57"/>
  <c r="L55" i="57"/>
  <c r="L54" i="57" s="1"/>
  <c r="K66" i="57"/>
  <c r="K67" i="57"/>
  <c r="L65" i="57"/>
  <c r="L64" i="57" s="1"/>
  <c r="M51" i="57"/>
  <c r="N50" i="57"/>
  <c r="N49" i="57" s="1"/>
  <c r="M52" i="57"/>
  <c r="L62" i="57"/>
  <c r="M60" i="57"/>
  <c r="M59" i="57" s="1"/>
  <c r="L61" i="57"/>
  <c r="K22" i="57"/>
  <c r="L20" i="57"/>
  <c r="L19" i="57" s="1"/>
  <c r="K21" i="57"/>
  <c r="L41" i="57"/>
  <c r="L42" i="57"/>
  <c r="M40" i="57"/>
  <c r="M39" i="57" s="1"/>
  <c r="M45" i="57"/>
  <c r="M44" i="57" s="1"/>
  <c r="L47" i="57"/>
  <c r="L46" i="57"/>
  <c r="N25" i="57"/>
  <c r="N24" i="57" s="1"/>
  <c r="M26" i="57"/>
  <c r="M27" i="57"/>
  <c r="M36" i="57" l="1"/>
  <c r="N35" i="57"/>
  <c r="N34" i="57" s="1"/>
  <c r="M37" i="57"/>
  <c r="O50" i="57"/>
  <c r="O49" i="57" s="1"/>
  <c r="N52" i="57"/>
  <c r="N51" i="57"/>
  <c r="L56" i="57"/>
  <c r="M55" i="57"/>
  <c r="M54" i="57" s="1"/>
  <c r="L57" i="57"/>
  <c r="M41" i="57"/>
  <c r="M42" i="57"/>
  <c r="N40" i="57"/>
  <c r="N39" i="57" s="1"/>
  <c r="M61" i="57"/>
  <c r="M62" i="57"/>
  <c r="N60" i="57"/>
  <c r="N59" i="57" s="1"/>
  <c r="M71" i="57"/>
  <c r="N70" i="57"/>
  <c r="N69" i="57" s="1"/>
  <c r="M72" i="57"/>
  <c r="M47" i="57"/>
  <c r="M46" i="57"/>
  <c r="N45" i="57"/>
  <c r="N44" i="57" s="1"/>
  <c r="L21" i="57"/>
  <c r="L22" i="57"/>
  <c r="M20" i="57"/>
  <c r="M19" i="57" s="1"/>
  <c r="L66" i="57"/>
  <c r="L67" i="57"/>
  <c r="M65" i="57"/>
  <c r="M64" i="57" s="1"/>
  <c r="O35" i="57"/>
  <c r="O34" i="57" s="1"/>
  <c r="N37" i="57"/>
  <c r="N27" i="57"/>
  <c r="O25" i="57"/>
  <c r="O24" i="57" s="1"/>
  <c r="N26" i="57"/>
  <c r="M32" i="57"/>
  <c r="N30" i="57"/>
  <c r="N29" i="57" s="1"/>
  <c r="M31" i="57"/>
  <c r="L17" i="57"/>
  <c r="L16" i="57"/>
  <c r="M15" i="57"/>
  <c r="M14" i="57" s="1"/>
  <c r="N36" i="57" l="1"/>
  <c r="N42" i="57"/>
  <c r="N41" i="57"/>
  <c r="O40" i="57"/>
  <c r="O39" i="57" s="1"/>
  <c r="N61" i="57"/>
  <c r="N62" i="57"/>
  <c r="O60" i="57"/>
  <c r="O59" i="57" s="1"/>
  <c r="M22" i="57"/>
  <c r="M21" i="57"/>
  <c r="N20" i="57"/>
  <c r="N19" i="57" s="1"/>
  <c r="N46" i="57"/>
  <c r="N47" i="57"/>
  <c r="O45" i="57"/>
  <c r="O44" i="57" s="1"/>
  <c r="N71" i="57"/>
  <c r="O70" i="57"/>
  <c r="O69" i="57" s="1"/>
  <c r="N72" i="57"/>
  <c r="M57" i="57"/>
  <c r="N55" i="57"/>
  <c r="N54" i="57" s="1"/>
  <c r="M56" i="57"/>
  <c r="O27" i="57"/>
  <c r="P25" i="57"/>
  <c r="P24" i="57" s="1"/>
  <c r="O26" i="57"/>
  <c r="O36" i="57"/>
  <c r="O37" i="57"/>
  <c r="P35" i="57"/>
  <c r="P34" i="57" s="1"/>
  <c r="M16" i="57"/>
  <c r="N15" i="57"/>
  <c r="N14" i="57" s="1"/>
  <c r="M17" i="57"/>
  <c r="O30" i="57"/>
  <c r="O29" i="57" s="1"/>
  <c r="N31" i="57"/>
  <c r="N32" i="57"/>
  <c r="M67" i="57"/>
  <c r="M66" i="57"/>
  <c r="N65" i="57"/>
  <c r="N64" i="57" s="1"/>
  <c r="O52" i="57"/>
  <c r="O51" i="57"/>
  <c r="P50" i="57"/>
  <c r="P49" i="57" s="1"/>
  <c r="P30" i="57" l="1"/>
  <c r="P29" i="57" s="1"/>
  <c r="O31" i="57"/>
  <c r="O32" i="57"/>
  <c r="P26" i="57"/>
  <c r="P27" i="57"/>
  <c r="Q25" i="57"/>
  <c r="Q24" i="57" s="1"/>
  <c r="N16" i="57"/>
  <c r="O15" i="57"/>
  <c r="O14" i="57" s="1"/>
  <c r="N17" i="57"/>
  <c r="O72" i="57"/>
  <c r="P70" i="57"/>
  <c r="P69" i="57" s="1"/>
  <c r="O71" i="57"/>
  <c r="P51" i="57"/>
  <c r="P52" i="57"/>
  <c r="Q50" i="57"/>
  <c r="Q49" i="57" s="1"/>
  <c r="P36" i="57"/>
  <c r="P37" i="57"/>
  <c r="Q35" i="57"/>
  <c r="Q34" i="57" s="1"/>
  <c r="O65" i="57"/>
  <c r="O64" i="57" s="1"/>
  <c r="N66" i="57"/>
  <c r="N67" i="57"/>
  <c r="N57" i="57"/>
  <c r="O55" i="57"/>
  <c r="O54" i="57" s="1"/>
  <c r="N56" i="57"/>
  <c r="N22" i="57"/>
  <c r="O20" i="57"/>
  <c r="O19" i="57" s="1"/>
  <c r="N21" i="57"/>
  <c r="P60" i="57"/>
  <c r="P59" i="57" s="1"/>
  <c r="O62" i="57"/>
  <c r="O61" i="57"/>
  <c r="O46" i="57"/>
  <c r="P45" i="57"/>
  <c r="P44" i="57" s="1"/>
  <c r="O47" i="57"/>
  <c r="P40" i="57"/>
  <c r="P39" i="57" s="1"/>
  <c r="O41" i="57"/>
  <c r="O42" i="57"/>
  <c r="P41" i="57" l="1"/>
  <c r="Q40" i="57"/>
  <c r="Q39" i="57" s="1"/>
  <c r="P42" i="57"/>
  <c r="O22" i="57"/>
  <c r="P20" i="57"/>
  <c r="P19" i="57" s="1"/>
  <c r="O21" i="57"/>
  <c r="Q37" i="57"/>
  <c r="R35" i="57"/>
  <c r="R34" i="57" s="1"/>
  <c r="Q36" i="57"/>
  <c r="Q45" i="57"/>
  <c r="Q44" i="57" s="1"/>
  <c r="P47" i="57"/>
  <c r="P46" i="57"/>
  <c r="P62" i="57"/>
  <c r="P61" i="57"/>
  <c r="Q60" i="57"/>
  <c r="Q59" i="57" s="1"/>
  <c r="O17" i="57"/>
  <c r="P15" i="57"/>
  <c r="P14" i="57" s="1"/>
  <c r="O16" i="57"/>
  <c r="R25" i="57"/>
  <c r="R24" i="57" s="1"/>
  <c r="Q26" i="57"/>
  <c r="Q27" i="57"/>
  <c r="O56" i="57"/>
  <c r="O57" i="57"/>
  <c r="P55" i="57"/>
  <c r="P54" i="57" s="1"/>
  <c r="O66" i="57"/>
  <c r="O67" i="57"/>
  <c r="P65" i="57"/>
  <c r="P64" i="57" s="1"/>
  <c r="Q51" i="57"/>
  <c r="R50" i="57"/>
  <c r="R49" i="57" s="1"/>
  <c r="Q52" i="57"/>
  <c r="P72" i="57"/>
  <c r="P71" i="57"/>
  <c r="Q70" i="57"/>
  <c r="Q69" i="57" s="1"/>
  <c r="P31" i="57"/>
  <c r="P32" i="57"/>
  <c r="Q30" i="57"/>
  <c r="Q29" i="57" s="1"/>
  <c r="Q65" i="57" l="1"/>
  <c r="Q64" i="57" s="1"/>
  <c r="P67" i="57"/>
  <c r="P66" i="57"/>
  <c r="Q61" i="57"/>
  <c r="R60" i="57"/>
  <c r="R59" i="57" s="1"/>
  <c r="Q62" i="57"/>
  <c r="R27" i="57"/>
  <c r="R26" i="57"/>
  <c r="S25" i="57"/>
  <c r="S24" i="57" s="1"/>
  <c r="Q71" i="57"/>
  <c r="R70" i="57"/>
  <c r="R69" i="57" s="1"/>
  <c r="Q72" i="57"/>
  <c r="S50" i="57"/>
  <c r="S49" i="57" s="1"/>
  <c r="R52" i="57"/>
  <c r="R51" i="57"/>
  <c r="P17" i="57"/>
  <c r="Q15" i="57"/>
  <c r="Q14" i="57" s="1"/>
  <c r="P16" i="57"/>
  <c r="Q32" i="57"/>
  <c r="R30" i="57"/>
  <c r="R29" i="57" s="1"/>
  <c r="Q31" i="57"/>
  <c r="P56" i="57"/>
  <c r="Q55" i="57"/>
  <c r="Q54" i="57" s="1"/>
  <c r="P57" i="57"/>
  <c r="Q47" i="57"/>
  <c r="R45" i="57"/>
  <c r="R44" i="57" s="1"/>
  <c r="Q46" i="57"/>
  <c r="Q41" i="57"/>
  <c r="Q42" i="57"/>
  <c r="R40" i="57"/>
  <c r="R39" i="57" s="1"/>
  <c r="S35" i="57"/>
  <c r="S34" i="57" s="1"/>
  <c r="R36" i="57"/>
  <c r="R37" i="57"/>
  <c r="P21" i="57"/>
  <c r="Q20" i="57"/>
  <c r="Q19" i="57" s="1"/>
  <c r="P22" i="57"/>
  <c r="S30" i="57" l="1"/>
  <c r="S29" i="57" s="1"/>
  <c r="R31" i="57"/>
  <c r="R32" i="57"/>
  <c r="Q57" i="57"/>
  <c r="Q56" i="57"/>
  <c r="R55" i="57"/>
  <c r="R54" i="57" s="1"/>
  <c r="R71" i="57"/>
  <c r="S70" i="57"/>
  <c r="S69" i="57" s="1"/>
  <c r="R72" i="57"/>
  <c r="R42" i="57"/>
  <c r="R41" i="57"/>
  <c r="S40" i="57"/>
  <c r="S39" i="57" s="1"/>
  <c r="R46" i="57"/>
  <c r="R47" i="57"/>
  <c r="S45" i="57"/>
  <c r="S44" i="57" s="1"/>
  <c r="R20" i="57"/>
  <c r="R19" i="57" s="1"/>
  <c r="Q22" i="57"/>
  <c r="Q21" i="57"/>
  <c r="S36" i="57"/>
  <c r="S37" i="57"/>
  <c r="T35" i="57"/>
  <c r="T34" i="57" s="1"/>
  <c r="Q16" i="57"/>
  <c r="R15" i="57"/>
  <c r="R14" i="57" s="1"/>
  <c r="Q17" i="57"/>
  <c r="S52" i="57"/>
  <c r="T50" i="57"/>
  <c r="T49" i="57" s="1"/>
  <c r="S51" i="57"/>
  <c r="T25" i="57"/>
  <c r="T24" i="57" s="1"/>
  <c r="S27" i="57"/>
  <c r="S26" i="57"/>
  <c r="R61" i="57"/>
  <c r="R62" i="57"/>
  <c r="S60" i="57"/>
  <c r="S59" i="57" s="1"/>
  <c r="Q67" i="57"/>
  <c r="Q66" i="57"/>
  <c r="R65" i="57"/>
  <c r="R64" i="57" s="1"/>
  <c r="T36" i="57" l="1"/>
  <c r="T37" i="57"/>
  <c r="U35" i="57"/>
  <c r="U34" i="57" s="1"/>
  <c r="R57" i="57"/>
  <c r="S55" i="57"/>
  <c r="S54" i="57" s="1"/>
  <c r="R56" i="57"/>
  <c r="T26" i="57"/>
  <c r="T27" i="57"/>
  <c r="U25" i="57"/>
  <c r="U24" i="57" s="1"/>
  <c r="R22" i="57"/>
  <c r="S20" i="57"/>
  <c r="S19" i="57" s="1"/>
  <c r="R21" i="57"/>
  <c r="T60" i="57"/>
  <c r="T59" i="57" s="1"/>
  <c r="S62" i="57"/>
  <c r="S61" i="57"/>
  <c r="T40" i="57"/>
  <c r="T39" i="57" s="1"/>
  <c r="S42" i="57"/>
  <c r="S41" i="57"/>
  <c r="S72" i="57"/>
  <c r="T70" i="57"/>
  <c r="T69" i="57" s="1"/>
  <c r="S71" i="57"/>
  <c r="S65" i="57"/>
  <c r="S64" i="57" s="1"/>
  <c r="R67" i="57"/>
  <c r="R66" i="57"/>
  <c r="R16" i="57"/>
  <c r="S15" i="57"/>
  <c r="S14" i="57" s="1"/>
  <c r="R17" i="57"/>
  <c r="T51" i="57"/>
  <c r="U50" i="57"/>
  <c r="U49" i="57" s="1"/>
  <c r="T52" i="57"/>
  <c r="S46" i="57"/>
  <c r="T45" i="57"/>
  <c r="T44" i="57" s="1"/>
  <c r="S47" i="57"/>
  <c r="T30" i="57"/>
  <c r="T29" i="57" s="1"/>
  <c r="S31" i="57"/>
  <c r="S32" i="57"/>
  <c r="U51" i="57" l="1"/>
  <c r="V50" i="57"/>
  <c r="V49" i="57" s="1"/>
  <c r="U52" i="57"/>
  <c r="T62" i="57"/>
  <c r="U60" i="57"/>
  <c r="U59" i="57" s="1"/>
  <c r="T61" i="57"/>
  <c r="U45" i="57"/>
  <c r="U44" i="57" s="1"/>
  <c r="T47" i="57"/>
  <c r="T46" i="57"/>
  <c r="T72" i="57"/>
  <c r="T71" i="57"/>
  <c r="U70" i="57"/>
  <c r="U69" i="57" s="1"/>
  <c r="T41" i="57"/>
  <c r="T42" i="57"/>
  <c r="U40" i="57"/>
  <c r="U39" i="57" s="1"/>
  <c r="U37" i="57"/>
  <c r="V35" i="57"/>
  <c r="V34" i="57" s="1"/>
  <c r="U36" i="57"/>
  <c r="T31" i="57"/>
  <c r="T32" i="57"/>
  <c r="U30" i="57"/>
  <c r="U29" i="57" s="1"/>
  <c r="S17" i="57"/>
  <c r="T15" i="57"/>
  <c r="T14" i="57" s="1"/>
  <c r="S16" i="57"/>
  <c r="S66" i="57"/>
  <c r="S67" i="57"/>
  <c r="T65" i="57"/>
  <c r="T64" i="57" s="1"/>
  <c r="S22" i="57"/>
  <c r="T20" i="57"/>
  <c r="T19" i="57" s="1"/>
  <c r="S21" i="57"/>
  <c r="V25" i="57"/>
  <c r="V24" i="57" s="1"/>
  <c r="U27" i="57"/>
  <c r="U26" i="57"/>
  <c r="S56" i="57"/>
  <c r="T55" i="57"/>
  <c r="T54" i="57" s="1"/>
  <c r="S57" i="57"/>
  <c r="T21" i="57" l="1"/>
  <c r="T22" i="57"/>
  <c r="U20" i="57"/>
  <c r="U19" i="57" s="1"/>
  <c r="U32" i="57"/>
  <c r="V30" i="57"/>
  <c r="V29" i="57" s="1"/>
  <c r="U31" i="57"/>
  <c r="W35" i="57"/>
  <c r="W34" i="57" s="1"/>
  <c r="V36" i="57"/>
  <c r="V37" i="57"/>
  <c r="U61" i="57"/>
  <c r="U62" i="57"/>
  <c r="V60" i="57"/>
  <c r="V59" i="57" s="1"/>
  <c r="T56" i="57"/>
  <c r="U55" i="57"/>
  <c r="U54" i="57" s="1"/>
  <c r="T57" i="57"/>
  <c r="V27" i="57"/>
  <c r="V26" i="57"/>
  <c r="W25" i="57"/>
  <c r="W24" i="57" s="1"/>
  <c r="U71" i="57"/>
  <c r="V70" i="57"/>
  <c r="V69" i="57" s="1"/>
  <c r="U72" i="57"/>
  <c r="W50" i="57"/>
  <c r="W49" i="57" s="1"/>
  <c r="V52" i="57"/>
  <c r="V51" i="57"/>
  <c r="T66" i="57"/>
  <c r="U65" i="57"/>
  <c r="U64" i="57" s="1"/>
  <c r="T67" i="57"/>
  <c r="T17" i="57"/>
  <c r="T16" i="57"/>
  <c r="U15" i="57"/>
  <c r="U14" i="57" s="1"/>
  <c r="U41" i="57"/>
  <c r="U42" i="57"/>
  <c r="V40" i="57"/>
  <c r="V39" i="57" s="1"/>
  <c r="U47" i="57"/>
  <c r="U46" i="57"/>
  <c r="V45" i="57"/>
  <c r="V44" i="57" s="1"/>
  <c r="V42" i="57" l="1"/>
  <c r="W40" i="57"/>
  <c r="W39" i="57" s="1"/>
  <c r="V41" i="57"/>
  <c r="W30" i="57"/>
  <c r="W29" i="57" s="1"/>
  <c r="V31" i="57"/>
  <c r="V32" i="57"/>
  <c r="V46" i="57"/>
  <c r="V47" i="57"/>
  <c r="W45" i="57"/>
  <c r="W44" i="57" s="1"/>
  <c r="V71" i="57"/>
  <c r="W70" i="57"/>
  <c r="W69" i="57" s="1"/>
  <c r="V72" i="57"/>
  <c r="V61" i="57"/>
  <c r="V62" i="57"/>
  <c r="W60" i="57"/>
  <c r="W59" i="57" s="1"/>
  <c r="W36" i="57"/>
  <c r="W37" i="57"/>
  <c r="X35" i="57"/>
  <c r="X34" i="57" s="1"/>
  <c r="U22" i="57"/>
  <c r="U21" i="57"/>
  <c r="V20" i="57"/>
  <c r="V19" i="57" s="1"/>
  <c r="U16" i="57"/>
  <c r="V15" i="57"/>
  <c r="V14" i="57" s="1"/>
  <c r="U17" i="57"/>
  <c r="U67" i="57"/>
  <c r="U66" i="57"/>
  <c r="V65" i="57"/>
  <c r="V64" i="57" s="1"/>
  <c r="W52" i="57"/>
  <c r="W51" i="57"/>
  <c r="X50" i="57"/>
  <c r="X49" i="57" s="1"/>
  <c r="W26" i="57"/>
  <c r="X25" i="57"/>
  <c r="X24" i="57" s="1"/>
  <c r="W27" i="57"/>
  <c r="U57" i="57"/>
  <c r="V55" i="57"/>
  <c r="V54" i="57" s="1"/>
  <c r="U56" i="57"/>
  <c r="X30" i="57" l="1"/>
  <c r="X29" i="57" s="1"/>
  <c r="W31" i="57"/>
  <c r="W32" i="57"/>
  <c r="V57" i="57"/>
  <c r="V56" i="57"/>
  <c r="W55" i="57"/>
  <c r="W54" i="57" s="1"/>
  <c r="W65" i="57"/>
  <c r="W64" i="57" s="1"/>
  <c r="V66" i="57"/>
  <c r="V67" i="57"/>
  <c r="V16" i="57"/>
  <c r="W15" i="57"/>
  <c r="W14" i="57" s="1"/>
  <c r="V17" i="57"/>
  <c r="X40" i="57"/>
  <c r="X39" i="57" s="1"/>
  <c r="W41" i="57"/>
  <c r="W42" i="57"/>
  <c r="V22" i="57"/>
  <c r="W20" i="57"/>
  <c r="W19" i="57" s="1"/>
  <c r="V21" i="57"/>
  <c r="X36" i="57"/>
  <c r="X37" i="57"/>
  <c r="Y35" i="57"/>
  <c r="Y34" i="57" s="1"/>
  <c r="X26" i="57"/>
  <c r="Y25" i="57"/>
  <c r="Y24" i="57" s="1"/>
  <c r="X27" i="57"/>
  <c r="X51" i="57"/>
  <c r="X52" i="57"/>
  <c r="Y50" i="57"/>
  <c r="Y49" i="57" s="1"/>
  <c r="X60" i="57"/>
  <c r="X59" i="57" s="1"/>
  <c r="W62" i="57"/>
  <c r="W61" i="57"/>
  <c r="W72" i="57"/>
  <c r="X70" i="57"/>
  <c r="X69" i="57" s="1"/>
  <c r="W71" i="57"/>
  <c r="W46" i="57"/>
  <c r="X45" i="57"/>
  <c r="X44" i="57" s="1"/>
  <c r="W47" i="57"/>
  <c r="Y37" i="57" l="1"/>
  <c r="Z35" i="57"/>
  <c r="Z34" i="57" s="1"/>
  <c r="Y36" i="57"/>
  <c r="W56" i="57"/>
  <c r="X55" i="57"/>
  <c r="X54" i="57" s="1"/>
  <c r="W57" i="57"/>
  <c r="X72" i="57"/>
  <c r="X71" i="57"/>
  <c r="Y70" i="57"/>
  <c r="Y69" i="57" s="1"/>
  <c r="X62" i="57"/>
  <c r="X61" i="57"/>
  <c r="Y60" i="57"/>
  <c r="Y59" i="57" s="1"/>
  <c r="Y51" i="57"/>
  <c r="Z50" i="57"/>
  <c r="Z49" i="57" s="1"/>
  <c r="Y52" i="57"/>
  <c r="Z25" i="57"/>
  <c r="Z24" i="57" s="1"/>
  <c r="Y27" i="57"/>
  <c r="Y26" i="57"/>
  <c r="W22" i="57"/>
  <c r="X20" i="57"/>
  <c r="X19" i="57" s="1"/>
  <c r="W21" i="57"/>
  <c r="X41" i="57"/>
  <c r="X42" i="57"/>
  <c r="Y40" i="57"/>
  <c r="Y39" i="57" s="1"/>
  <c r="Y45" i="57"/>
  <c r="Y44" i="57" s="1"/>
  <c r="X47" i="57"/>
  <c r="X46" i="57"/>
  <c r="W17" i="57"/>
  <c r="X15" i="57"/>
  <c r="X14" i="57" s="1"/>
  <c r="W16" i="57"/>
  <c r="W66" i="57"/>
  <c r="W67" i="57"/>
  <c r="X65" i="57"/>
  <c r="X64" i="57" s="1"/>
  <c r="X31" i="57"/>
  <c r="X32" i="57"/>
  <c r="Y30" i="57"/>
  <c r="Y29" i="57" s="1"/>
  <c r="Y32" i="57" l="1"/>
  <c r="Z30" i="57"/>
  <c r="Z29" i="57" s="1"/>
  <c r="Y31" i="57"/>
  <c r="Y41" i="57"/>
  <c r="Y42" i="57"/>
  <c r="Z40" i="57"/>
  <c r="Z39" i="57" s="1"/>
  <c r="X67" i="57"/>
  <c r="X66" i="57"/>
  <c r="Y65" i="57"/>
  <c r="Y64" i="57" s="1"/>
  <c r="X17" i="57"/>
  <c r="Y15" i="57"/>
  <c r="Y14" i="57" s="1"/>
  <c r="X16" i="57"/>
  <c r="Y47" i="57"/>
  <c r="Z45" i="57"/>
  <c r="Z44" i="57" s="1"/>
  <c r="Y46" i="57"/>
  <c r="Z27" i="57"/>
  <c r="AA25" i="57"/>
  <c r="AA24" i="57" s="1"/>
  <c r="Z26" i="57"/>
  <c r="Y61" i="57"/>
  <c r="Z60" i="57"/>
  <c r="Z59" i="57" s="1"/>
  <c r="Y62" i="57"/>
  <c r="X21" i="57"/>
  <c r="Y20" i="57"/>
  <c r="Y19" i="57" s="1"/>
  <c r="X22" i="57"/>
  <c r="AA50" i="57"/>
  <c r="AA49" i="57" s="1"/>
  <c r="Z52" i="57"/>
  <c r="Z51" i="57"/>
  <c r="AA35" i="57"/>
  <c r="AA34" i="57" s="1"/>
  <c r="Z36" i="57"/>
  <c r="Z37" i="57"/>
  <c r="Y71" i="57"/>
  <c r="Z70" i="57"/>
  <c r="Z69" i="57" s="1"/>
  <c r="Y72" i="57"/>
  <c r="X56" i="57"/>
  <c r="Y55" i="57"/>
  <c r="Y54" i="57" s="1"/>
  <c r="X57" i="57"/>
  <c r="AA52" i="57" l="1"/>
  <c r="AB50" i="57"/>
  <c r="AB49" i="57" s="1"/>
  <c r="AA51" i="57"/>
  <c r="Z46" i="57"/>
  <c r="Z47" i="57"/>
  <c r="AA45" i="57"/>
  <c r="AA44" i="57" s="1"/>
  <c r="Z42" i="57"/>
  <c r="Z41" i="57"/>
  <c r="AA40" i="57"/>
  <c r="AA39" i="57" s="1"/>
  <c r="AA27" i="57"/>
  <c r="AA26" i="57"/>
  <c r="AB25" i="57"/>
  <c r="AB24" i="57" s="1"/>
  <c r="Z71" i="57"/>
  <c r="AA70" i="57"/>
  <c r="AA69" i="57" s="1"/>
  <c r="Z72" i="57"/>
  <c r="AA36" i="57"/>
  <c r="AA37" i="57"/>
  <c r="AB35" i="57"/>
  <c r="AB34" i="57" s="1"/>
  <c r="Y67" i="57"/>
  <c r="Y66" i="57"/>
  <c r="Z65" i="57"/>
  <c r="Z64" i="57" s="1"/>
  <c r="Y57" i="57"/>
  <c r="Y56" i="57"/>
  <c r="Z55" i="57"/>
  <c r="Z54" i="57" s="1"/>
  <c r="Z20" i="57"/>
  <c r="Z19" i="57" s="1"/>
  <c r="Y22" i="57"/>
  <c r="Y21" i="57"/>
  <c r="Z61" i="57"/>
  <c r="AA60" i="57"/>
  <c r="AA59" i="57" s="1"/>
  <c r="Z62" i="57"/>
  <c r="AA30" i="57"/>
  <c r="AA29" i="57" s="1"/>
  <c r="Z31" i="57"/>
  <c r="Z32" i="57"/>
  <c r="Y16" i="57"/>
  <c r="Z15" i="57"/>
  <c r="Z14" i="57" s="1"/>
  <c r="Y17" i="57"/>
  <c r="AB60" i="57" l="1"/>
  <c r="AB59" i="57" s="1"/>
  <c r="AA62" i="57"/>
  <c r="AA61" i="57"/>
  <c r="Z22" i="57"/>
  <c r="AA20" i="57"/>
  <c r="AA19" i="57" s="1"/>
  <c r="Z21" i="57"/>
  <c r="AB36" i="57"/>
  <c r="AB37" i="57"/>
  <c r="AC35" i="57"/>
  <c r="AC34" i="57" s="1"/>
  <c r="AA72" i="57"/>
  <c r="AA71" i="57"/>
  <c r="AB70" i="57"/>
  <c r="AB69" i="57" s="1"/>
  <c r="AB40" i="57"/>
  <c r="AB39" i="57" s="1"/>
  <c r="AA42" i="57"/>
  <c r="AA41" i="57"/>
  <c r="AA65" i="57"/>
  <c r="AA64" i="57" s="1"/>
  <c r="Z67" i="57"/>
  <c r="Z66" i="57"/>
  <c r="Z16" i="57"/>
  <c r="AA15" i="57"/>
  <c r="AA14" i="57" s="1"/>
  <c r="Z17" i="57"/>
  <c r="AB30" i="57"/>
  <c r="AB29" i="57" s="1"/>
  <c r="AA31" i="57"/>
  <c r="AA32" i="57"/>
  <c r="Z57" i="57"/>
  <c r="Z56" i="57"/>
  <c r="AA55" i="57"/>
  <c r="AA54" i="57" s="1"/>
  <c r="AB26" i="57"/>
  <c r="AC25" i="57"/>
  <c r="AC24" i="57" s="1"/>
  <c r="AB27" i="57"/>
  <c r="AA46" i="57"/>
  <c r="AB45" i="57"/>
  <c r="AB44" i="57" s="1"/>
  <c r="AA47" i="57"/>
  <c r="AB51" i="57"/>
  <c r="AC50" i="57"/>
  <c r="AC49" i="57" s="1"/>
  <c r="AB52" i="57"/>
  <c r="AB31" i="57" l="1"/>
  <c r="AB32" i="57"/>
  <c r="AC30" i="57"/>
  <c r="AC29" i="57" s="1"/>
  <c r="AD25" i="57"/>
  <c r="AD24" i="57" s="1"/>
  <c r="AC26" i="57"/>
  <c r="AC27" i="57"/>
  <c r="AB41" i="57"/>
  <c r="AB42" i="57"/>
  <c r="AC40" i="57"/>
  <c r="AC39" i="57" s="1"/>
  <c r="AC45" i="57"/>
  <c r="AC44" i="57" s="1"/>
  <c r="AB47" i="57"/>
  <c r="AB46" i="57"/>
  <c r="AA17" i="57"/>
  <c r="AB15" i="57"/>
  <c r="AB14" i="57" s="1"/>
  <c r="AA16" i="57"/>
  <c r="AA66" i="57"/>
  <c r="AA67" i="57"/>
  <c r="AB65" i="57"/>
  <c r="AB64" i="57" s="1"/>
  <c r="AC37" i="57"/>
  <c r="AD35" i="57"/>
  <c r="AD34" i="57" s="1"/>
  <c r="AC36" i="57"/>
  <c r="AC51" i="57"/>
  <c r="AD50" i="57"/>
  <c r="AD49" i="57" s="1"/>
  <c r="AC52" i="57"/>
  <c r="AA56" i="57"/>
  <c r="AA57" i="57"/>
  <c r="AB55" i="57"/>
  <c r="AB54" i="57" s="1"/>
  <c r="AB72" i="57"/>
  <c r="AB71" i="57"/>
  <c r="AC70" i="57"/>
  <c r="AC69" i="57" s="1"/>
  <c r="AA22" i="57"/>
  <c r="AB20" i="57"/>
  <c r="AB19" i="57" s="1"/>
  <c r="AA21" i="57"/>
  <c r="AB62" i="57"/>
  <c r="AC60" i="57"/>
  <c r="AC59" i="57" s="1"/>
  <c r="AB61" i="57"/>
  <c r="AC71" i="57" l="1"/>
  <c r="AD70" i="57"/>
  <c r="AD69" i="57" s="1"/>
  <c r="AC72" i="57"/>
  <c r="AB66" i="57"/>
  <c r="AB67" i="57"/>
  <c r="AC65" i="57"/>
  <c r="AC64" i="57" s="1"/>
  <c r="AB17" i="57"/>
  <c r="AB16" i="57"/>
  <c r="AC15" i="57"/>
  <c r="AC14" i="57" s="1"/>
  <c r="AC47" i="57"/>
  <c r="AC46" i="57"/>
  <c r="AD45" i="57"/>
  <c r="AD44" i="57" s="1"/>
  <c r="AD27" i="57"/>
  <c r="AE25" i="57"/>
  <c r="AE24" i="57" s="1"/>
  <c r="AD26" i="57"/>
  <c r="AC41" i="57"/>
  <c r="AC42" i="57"/>
  <c r="AD40" i="57"/>
  <c r="AD39" i="57" s="1"/>
  <c r="AC32" i="57"/>
  <c r="AD30" i="57"/>
  <c r="AD29" i="57" s="1"/>
  <c r="AC31" i="57"/>
  <c r="AC61" i="57"/>
  <c r="AC62" i="57"/>
  <c r="AD60" i="57"/>
  <c r="AD59" i="57" s="1"/>
  <c r="AB21" i="57"/>
  <c r="AB22" i="57"/>
  <c r="AC20" i="57"/>
  <c r="AC19" i="57" s="1"/>
  <c r="AE35" i="57"/>
  <c r="AE34" i="57" s="1"/>
  <c r="AD36" i="57"/>
  <c r="AD37" i="57"/>
  <c r="AB56" i="57"/>
  <c r="AC55" i="57"/>
  <c r="AC54" i="57" s="1"/>
  <c r="AB57" i="57"/>
  <c r="AE50" i="57"/>
  <c r="AE49" i="57" s="1"/>
  <c r="AD52" i="57"/>
  <c r="AD51" i="57"/>
  <c r="AE52" i="57" l="1"/>
  <c r="AE51" i="57"/>
  <c r="AF50" i="57"/>
  <c r="AF49" i="57" s="1"/>
  <c r="AD42" i="57"/>
  <c r="AD41" i="57"/>
  <c r="AE40" i="57"/>
  <c r="AE39" i="57" s="1"/>
  <c r="AD46" i="57"/>
  <c r="AD47" i="57"/>
  <c r="AE45" i="57"/>
  <c r="AE44" i="57" s="1"/>
  <c r="AC16" i="57"/>
  <c r="AD15" i="57"/>
  <c r="AD14" i="57" s="1"/>
  <c r="AC17" i="57"/>
  <c r="AC57" i="57"/>
  <c r="AD55" i="57"/>
  <c r="AD54" i="57" s="1"/>
  <c r="AC56" i="57"/>
  <c r="AE36" i="57"/>
  <c r="AE37" i="57"/>
  <c r="AF35" i="57"/>
  <c r="AF34" i="57" s="1"/>
  <c r="AC22" i="57"/>
  <c r="AC21" i="57"/>
  <c r="AD20" i="57"/>
  <c r="AD19" i="57" s="1"/>
  <c r="AD61" i="57"/>
  <c r="AD62" i="57"/>
  <c r="AE60" i="57"/>
  <c r="AE59" i="57" s="1"/>
  <c r="AE30" i="57"/>
  <c r="AE29" i="57" s="1"/>
  <c r="AD31" i="57"/>
  <c r="AD32" i="57"/>
  <c r="AE27" i="57"/>
  <c r="AF25" i="57"/>
  <c r="AF24" i="57" s="1"/>
  <c r="AE26" i="57"/>
  <c r="AC67" i="57"/>
  <c r="AC66" i="57"/>
  <c r="AD65" i="57"/>
  <c r="AD64" i="57" s="1"/>
  <c r="AD71" i="57"/>
  <c r="AE70" i="57"/>
  <c r="AE69" i="57" s="1"/>
  <c r="AD72" i="57"/>
  <c r="AE72" i="57" l="1"/>
  <c r="AF70" i="57"/>
  <c r="AF69" i="57" s="1"/>
  <c r="AE71" i="57"/>
  <c r="AE65" i="57"/>
  <c r="AE64" i="57" s="1"/>
  <c r="AD66" i="57"/>
  <c r="AD67" i="57"/>
  <c r="AF26" i="57"/>
  <c r="AF27" i="57"/>
  <c r="AG25" i="57"/>
  <c r="AG24" i="57" s="1"/>
  <c r="AF30" i="57"/>
  <c r="AF29" i="57" s="1"/>
  <c r="AE31" i="57"/>
  <c r="AE32" i="57"/>
  <c r="AD22" i="57"/>
  <c r="AE20" i="57"/>
  <c r="AE19" i="57" s="1"/>
  <c r="AD21" i="57"/>
  <c r="AF60" i="57"/>
  <c r="AF59" i="57" s="1"/>
  <c r="AE62" i="57"/>
  <c r="AE61" i="57"/>
  <c r="AD16" i="57"/>
  <c r="AE15" i="57"/>
  <c r="AE14" i="57" s="1"/>
  <c r="AD17" i="57"/>
  <c r="AF51" i="57"/>
  <c r="AF52" i="57"/>
  <c r="AG50" i="57"/>
  <c r="AG49" i="57" s="1"/>
  <c r="AF36" i="57"/>
  <c r="AF37" i="57"/>
  <c r="AG35" i="57"/>
  <c r="AG34" i="57" s="1"/>
  <c r="AD57" i="57"/>
  <c r="AE55" i="57"/>
  <c r="AE54" i="57" s="1"/>
  <c r="AD56" i="57"/>
  <c r="AF40" i="57"/>
  <c r="AF39" i="57" s="1"/>
  <c r="AE41" i="57"/>
  <c r="AE42" i="57"/>
  <c r="AE46" i="57"/>
  <c r="AF45" i="57"/>
  <c r="AF44" i="57" s="1"/>
  <c r="AE47" i="57"/>
  <c r="AE66" i="57" l="1"/>
  <c r="AE67" i="57"/>
  <c r="AF65" i="57"/>
  <c r="AF64" i="57" s="1"/>
  <c r="AG51" i="57"/>
  <c r="AG52" i="57"/>
  <c r="AE17" i="57"/>
  <c r="AF15" i="57"/>
  <c r="AF14" i="57" s="1"/>
  <c r="AE16" i="57"/>
  <c r="AF62" i="57"/>
  <c r="AF61" i="57"/>
  <c r="AG60" i="57"/>
  <c r="AG59" i="57" s="1"/>
  <c r="AG45" i="57"/>
  <c r="AG44" i="57" s="1"/>
  <c r="AF47" i="57"/>
  <c r="AF46" i="57"/>
  <c r="AF41" i="57"/>
  <c r="AG40" i="57"/>
  <c r="AG39" i="57" s="1"/>
  <c r="AF42" i="57"/>
  <c r="AG37" i="57"/>
  <c r="AG36" i="57"/>
  <c r="AE22" i="57"/>
  <c r="AF20" i="57"/>
  <c r="AF19" i="57" s="1"/>
  <c r="AE21" i="57"/>
  <c r="AF31" i="57"/>
  <c r="AF32" i="57"/>
  <c r="AG30" i="57"/>
  <c r="AG29" i="57" s="1"/>
  <c r="AF72" i="57"/>
  <c r="AF71" i="57"/>
  <c r="AG70" i="57"/>
  <c r="AG69" i="57" s="1"/>
  <c r="AE56" i="57"/>
  <c r="AE57" i="57"/>
  <c r="AF55" i="57"/>
  <c r="AF54" i="57" s="1"/>
  <c r="AG26" i="57"/>
  <c r="AG27" i="57"/>
  <c r="AF56" i="57" l="1"/>
  <c r="AG55" i="57"/>
  <c r="AG54" i="57" s="1"/>
  <c r="AF57" i="57"/>
  <c r="AG41" i="57"/>
  <c r="AG42" i="57"/>
  <c r="AG47" i="57"/>
  <c r="AG46" i="57"/>
  <c r="AG61" i="57"/>
  <c r="AG62" i="57"/>
  <c r="AF17" i="57"/>
  <c r="AG15" i="57"/>
  <c r="AG14" i="57" s="1"/>
  <c r="AF16" i="57"/>
  <c r="AG65" i="57"/>
  <c r="AG64" i="57" s="1"/>
  <c r="AF67" i="57"/>
  <c r="AF66" i="57"/>
  <c r="AG71" i="57"/>
  <c r="AG72" i="57"/>
  <c r="AF21" i="57"/>
  <c r="AF22" i="57"/>
  <c r="AG20" i="57"/>
  <c r="AG19" i="57" s="1"/>
  <c r="AG32" i="57"/>
  <c r="AG31" i="57"/>
  <c r="AG22" i="57" l="1"/>
  <c r="AG21" i="57"/>
  <c r="AG16" i="57"/>
  <c r="AG17" i="57"/>
  <c r="AG57" i="57"/>
  <c r="AG56" i="57"/>
  <c r="AG67" i="57"/>
  <c r="AG66" i="57"/>
  <c r="N11" i="57" l="1"/>
  <c r="O11" i="57"/>
  <c r="I11" i="57"/>
  <c r="M11" i="57"/>
  <c r="L11" i="57"/>
  <c r="R11" i="57"/>
  <c r="J11" i="57"/>
  <c r="K11" i="57"/>
  <c r="H11" i="57"/>
  <c r="Q11" i="57"/>
  <c r="P11" i="57"/>
  <c r="G11" i="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Chef de production</author>
    <author>*</author>
    <author>Leboucher.joel@wanadoo.fr</author>
    <author>Samuel</author>
  </authors>
  <commentList>
    <comment ref="G11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ATTENTION
Reprise des livraisons écoles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*:Vacances Scolaires</t>
        </r>
        <r>
          <rPr>
            <sz val="8"/>
            <color indexed="81"/>
            <rFont val="Tahoma"/>
            <family val="2"/>
          </rPr>
          <t xml:space="preserve">
Effectifs en baisse .
Moins de chauffeurs</t>
        </r>
      </text>
    </comment>
    <comment ref="K1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*:Jour Férié
</t>
        </r>
        <r>
          <rPr>
            <sz val="8"/>
            <color indexed="81"/>
            <rFont val="Tahoma"/>
            <family val="2"/>
          </rPr>
          <t>Attention aux livraisons
et dates de fabrication
Moins de chauffeurs: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3" authorId="2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3" authorId="2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4" authorId="2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4" authorId="2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15" authorId="3" shapeId="0" xr:uid="{00000000-0006-0000-0100-000008000000}">
      <text>
        <r>
          <rPr>
            <sz val="10"/>
            <rFont val="Arial"/>
            <family val="2"/>
          </rPr>
          <t xml:space="preserve">Récupérations d'heures </t>
        </r>
        <r>
          <rPr>
            <sz val="8"/>
            <color indexed="81"/>
            <rFont val="Tahoma"/>
            <family val="2"/>
          </rPr>
          <t xml:space="preserve">
Ne sont prises en compte que les heures en desssous des 35H00 hebdomadaires.
Au delà des 35H00; c'est de la RTT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" authorId="2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5" authorId="2" shapeId="0" xr:uid="{00000000-0006-0000-0100-00000A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6" authorId="2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6" authorId="2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7" authorId="2" shapeId="0" xr:uid="{00000000-0006-0000-0100-00000D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7" authorId="2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18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A TRAVAILLÉ CE JOUR LA
</t>
        </r>
        <r>
          <rPr>
            <b/>
            <sz val="10"/>
            <color indexed="10"/>
            <rFont val="Tahoma"/>
            <family val="2"/>
          </rPr>
          <t xml:space="preserve">T </t>
        </r>
        <r>
          <rPr>
            <b/>
            <sz val="8"/>
            <color indexed="81"/>
            <rFont val="Tahoma"/>
            <family val="2"/>
          </rPr>
          <t xml:space="preserve">ou </t>
        </r>
        <r>
          <rPr>
            <b/>
            <sz val="10"/>
            <color indexed="10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TITULAIRE</t>
        </r>
        <r>
          <rPr>
            <sz val="8"/>
            <color indexed="12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 35 H  par semaine / 7H00 par jour
mais fait des journées de 8H
</t>
        </r>
        <r>
          <rPr>
            <b/>
            <sz val="8"/>
            <color indexed="12"/>
            <rFont val="Tahoma"/>
            <family val="2"/>
          </rPr>
          <t>CEC : 32 H / 6H 24 par jour</t>
        </r>
        <r>
          <rPr>
            <sz val="8"/>
            <color indexed="81"/>
            <rFont val="Tahoma"/>
            <family val="2"/>
          </rPr>
          <t xml:space="preserve">
1 jour :      </t>
        </r>
        <r>
          <rPr>
            <b/>
            <sz val="8"/>
            <color indexed="12"/>
            <rFont val="Tahoma"/>
            <family val="2"/>
          </rPr>
          <t>6H24</t>
        </r>
        <r>
          <rPr>
            <sz val="8"/>
            <color indexed="81"/>
            <rFont val="Tahoma"/>
            <family val="2"/>
          </rPr>
          <t xml:space="preserve">
2jours :   </t>
        </r>
        <r>
          <rPr>
            <b/>
            <sz val="8"/>
            <color indexed="12"/>
            <rFont val="Tahoma"/>
            <family val="2"/>
          </rPr>
          <t>12H48</t>
        </r>
        <r>
          <rPr>
            <sz val="8"/>
            <color indexed="81"/>
            <rFont val="Tahoma"/>
            <family val="2"/>
          </rPr>
          <t xml:space="preserve">
3 jours :  </t>
        </r>
        <r>
          <rPr>
            <b/>
            <sz val="8"/>
            <color indexed="12"/>
            <rFont val="Tahoma"/>
            <family val="2"/>
          </rPr>
          <t>19H12</t>
        </r>
        <r>
          <rPr>
            <sz val="8"/>
            <color indexed="81"/>
            <rFont val="Tahoma"/>
            <family val="2"/>
          </rPr>
          <t xml:space="preserve">
4 jours :  </t>
        </r>
        <r>
          <rPr>
            <b/>
            <sz val="8"/>
            <color indexed="12"/>
            <rFont val="Tahoma"/>
            <family val="2"/>
          </rPr>
          <t>25H36</t>
        </r>
        <r>
          <rPr>
            <sz val="8"/>
            <color indexed="81"/>
            <rFont val="Tahoma"/>
            <family val="2"/>
          </rPr>
          <t xml:space="preserve">
5 jours :  </t>
        </r>
        <r>
          <rPr>
            <b/>
            <sz val="8"/>
            <color indexed="12"/>
            <rFont val="Tahoma"/>
            <family val="2"/>
          </rPr>
          <t>32H00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7"/>
            <rFont val="Tahoma"/>
            <family val="2"/>
          </rPr>
          <t xml:space="preserve">CES : </t>
        </r>
        <r>
          <rPr>
            <sz val="8"/>
            <color indexed="81"/>
            <rFont val="Tahoma"/>
            <family val="2"/>
          </rPr>
          <t xml:space="preserve">20 H / 4H par jour
</t>
        </r>
      </text>
    </comment>
    <comment ref="L18" authorId="2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8" authorId="2" shapeId="0" xr:uid="{00000000-0006-0000-0100-000011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19" authorId="2" shapeId="0" xr:uid="{00000000-0006-0000-0100-000012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19" authorId="2" shapeId="0" xr:uid="{00000000-0006-0000-0100-000013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0" authorId="2" shapeId="0" xr:uid="{00000000-0006-0000-0100-000014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0" authorId="2" shapeId="0" xr:uid="{00000000-0006-0000-0100-000015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21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Travaille ou Absent?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1" authorId="2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1" authorId="2" shapeId="0" xr:uid="{00000000-0006-0000-0100-000018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22" authorId="3" shapeId="0" xr:uid="{00000000-0006-0000-0100-000019000000}">
      <text>
        <r>
          <rPr>
            <b/>
            <sz val="8"/>
            <color indexed="10"/>
            <rFont val="Tahoma"/>
            <family val="2"/>
          </rPr>
          <t>RTT 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10"/>
            <rFont val="Arial"/>
            <family val="2"/>
          </rPr>
          <t>Réduction du temps de travail.</t>
        </r>
        <r>
          <rPr>
            <sz val="8"/>
            <color indexed="81"/>
            <rFont val="Tahoma"/>
            <family val="2"/>
          </rPr>
          <t xml:space="preserve">
Ne sont prises en compte que les heures au delà des 35H00 hebdomadaires.
En desssous des 35H00 ce sont des heures de récupération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2" authorId="2" shapeId="0" xr:uid="{00000000-0006-0000-0100-00001A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2" authorId="2" shapeId="0" xr:uid="{00000000-0006-0000-0100-00001B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3" authorId="2" shapeId="0" xr:uid="{00000000-0006-0000-0100-00001C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3" authorId="2" shapeId="0" xr:uid="{00000000-0006-0000-0100-00001D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4" authorId="2" shapeId="0" xr:uid="{00000000-0006-0000-0100-00001E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4" authorId="2" shapeId="0" xr:uid="{00000000-0006-0000-0100-00001F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5" authorId="2" shapeId="0" xr:uid="{00000000-0006-0000-0100-000020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5" authorId="2" shapeId="0" xr:uid="{00000000-0006-0000-0100-000021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6" authorId="2" shapeId="0" xr:uid="{00000000-0006-0000-0100-000022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6" authorId="2" shapeId="0" xr:uid="{00000000-0006-0000-0100-000023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7" authorId="2" shapeId="0" xr:uid="{00000000-0006-0000-0100-000024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7" authorId="2" shapeId="0" xr:uid="{00000000-0006-0000-0100-000025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8" authorId="2" shapeId="0" xr:uid="{00000000-0006-0000-0100-000026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8" authorId="2" shapeId="0" xr:uid="{00000000-0006-0000-0100-000027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29" authorId="2" shapeId="0" xr:uid="{00000000-0006-0000-0100-000028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29" authorId="2" shapeId="0" xr:uid="{00000000-0006-0000-0100-000029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0" authorId="2" shapeId="0" xr:uid="{00000000-0006-0000-0100-00002A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0" authorId="2" shapeId="0" xr:uid="{00000000-0006-0000-0100-00002B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31" authorId="0" shapeId="0" xr:uid="{00000000-0006-0000-0100-00002C000000}">
      <text>
        <r>
          <rPr>
            <b/>
            <sz val="8"/>
            <color indexed="81"/>
            <rFont val="Tahoma"/>
            <family val="2"/>
          </rPr>
          <t>Accident de Travail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1" authorId="2" shapeId="0" xr:uid="{00000000-0006-0000-0100-00002D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1" authorId="2" shapeId="0" xr:uid="{00000000-0006-0000-0100-00002E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32" authorId="1" shapeId="0" xr:uid="{00000000-0006-0000-0100-00002F000000}">
      <text>
        <r>
          <rPr>
            <b/>
            <sz val="8"/>
            <color indexed="81"/>
            <rFont val="Tahoma"/>
            <family val="2"/>
          </rPr>
          <t xml:space="preserve">Absences Diverses
</t>
        </r>
        <r>
          <rPr>
            <sz val="8"/>
            <color indexed="81"/>
            <rFont val="Tahoma"/>
            <family val="2"/>
          </rPr>
          <t>Pour remplir rapidement et provisoirement les plannings en attendant d'avoir plus de temps pour afficher les précisions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2" authorId="2" shapeId="0" xr:uid="{00000000-0006-0000-0100-000030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2" authorId="2" shapeId="0" xr:uid="{00000000-0006-0000-0100-000031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C33" authorId="1" shapeId="0" xr:uid="{00000000-0006-0000-0100-000032000000}">
      <text>
        <r>
          <rPr>
            <b/>
            <sz val="8"/>
            <color indexed="81"/>
            <rFont val="Tahoma"/>
            <family val="2"/>
          </rPr>
          <t>*:Demande de congés non prévus
OU 
Prévus MAIS à valider avec les contremaîtres et l'équipe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3" authorId="2" shapeId="0" xr:uid="{00000000-0006-0000-0100-000033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3" authorId="2" shapeId="0" xr:uid="{00000000-0006-0000-0100-000034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4" authorId="2" shapeId="0" xr:uid="{00000000-0006-0000-0100-000035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4" authorId="2" shapeId="0" xr:uid="{00000000-0006-0000-0100-000036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5" authorId="2" shapeId="0" xr:uid="{00000000-0006-0000-0100-000037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5" authorId="2" shapeId="0" xr:uid="{00000000-0006-0000-0100-000038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6" authorId="2" shapeId="0" xr:uid="{00000000-0006-0000-0100-000039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6" authorId="2" shapeId="0" xr:uid="{00000000-0006-0000-0100-00003A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7" authorId="2" shapeId="0" xr:uid="{00000000-0006-0000-0100-00003B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7" authorId="2" shapeId="0" xr:uid="{00000000-0006-0000-0100-00003C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8" authorId="2" shapeId="0" xr:uid="{00000000-0006-0000-0100-00003D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8" authorId="2" shapeId="0" xr:uid="{00000000-0006-0000-0100-00003E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39" authorId="2" shapeId="0" xr:uid="{00000000-0006-0000-0100-00003F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39" authorId="2" shapeId="0" xr:uid="{00000000-0006-0000-0100-000040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0" authorId="2" shapeId="0" xr:uid="{00000000-0006-0000-0100-000041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0" authorId="2" shapeId="0" xr:uid="{00000000-0006-0000-0100-000042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1" authorId="2" shapeId="0" xr:uid="{00000000-0006-0000-0100-000043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1" authorId="2" shapeId="0" xr:uid="{00000000-0006-0000-0100-000044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2" authorId="2" shapeId="0" xr:uid="{00000000-0006-0000-0100-000045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2" authorId="2" shapeId="0" xr:uid="{00000000-0006-0000-0100-000046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3" authorId="2" shapeId="0" xr:uid="{00000000-0006-0000-0100-000047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3" authorId="2" shapeId="0" xr:uid="{00000000-0006-0000-0100-000048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4" authorId="2" shapeId="0" xr:uid="{00000000-0006-0000-0100-000049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4" authorId="2" shapeId="0" xr:uid="{00000000-0006-0000-0100-00004A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5" authorId="2" shapeId="0" xr:uid="{00000000-0006-0000-0100-00004B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5" authorId="2" shapeId="0" xr:uid="{00000000-0006-0000-0100-00004C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6" authorId="2" shapeId="0" xr:uid="{00000000-0006-0000-0100-00004D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6" authorId="2" shapeId="0" xr:uid="{00000000-0006-0000-0100-00004E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8" authorId="2" shapeId="0" xr:uid="{00000000-0006-0000-0100-00004F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8" authorId="2" shapeId="0" xr:uid="{00000000-0006-0000-0100-000050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49" authorId="2" shapeId="0" xr:uid="{00000000-0006-0000-0100-000051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49" authorId="2" shapeId="0" xr:uid="{00000000-0006-0000-0100-000052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L50" authorId="2" shapeId="0" xr:uid="{00000000-0006-0000-0100-000053000000}">
      <text>
        <r>
          <rPr>
            <b/>
            <sz val="8"/>
            <color indexed="81"/>
            <rFont val="Tahoma"/>
            <family val="2"/>
          </rPr>
          <t xml:space="preserve">HEURE DEBUT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  <comment ref="M50" authorId="2" shapeId="0" xr:uid="{00000000-0006-0000-0100-000054000000}">
      <text>
        <r>
          <rPr>
            <b/>
            <sz val="8"/>
            <color indexed="81"/>
            <rFont val="Tahoma"/>
            <family val="2"/>
          </rPr>
          <t xml:space="preserve">HEURE FIN
</t>
        </r>
        <r>
          <rPr>
            <i/>
            <sz val="8"/>
            <color indexed="81"/>
            <rFont val="Tahoma"/>
            <family val="2"/>
          </rPr>
          <t>SAISISSEZ COMME SUIT :</t>
        </r>
        <r>
          <rPr>
            <b/>
            <sz val="8"/>
            <color indexed="81"/>
            <rFont val="Tahoma"/>
            <family val="2"/>
          </rPr>
          <t xml:space="preserve">
00:45
07:15
12:20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Leboucher.joel@wanadoo.fr</author>
    <author>Samuel</author>
    <author>Chef de production</author>
  </authors>
  <commentList>
    <comment ref="I14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5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6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O16" authorId="1" shapeId="0" xr:uid="{00000000-0006-0000-0400-000006000000}">
      <text>
        <r>
          <rPr>
            <b/>
            <sz val="8"/>
            <color indexed="10"/>
            <rFont val="Tahoma"/>
            <family val="2"/>
          </rPr>
          <t>RTT :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10"/>
            <rFont val="Arial"/>
            <family val="2"/>
          </rPr>
          <t>Réduction du temps de travail.</t>
        </r>
        <r>
          <rPr>
            <sz val="8"/>
            <color indexed="81"/>
            <rFont val="Tahoma"/>
            <family val="2"/>
          </rPr>
          <t xml:space="preserve">
Ne sont prises en compte que les heures au delà des 35H00 hebdomadaires.
En desssous des 35H00 ce sont des heures de récupération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16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7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7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8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O18" authorId="2" shapeId="0" xr:uid="{00000000-0006-0000-0400-00000B000000}">
      <text>
        <r>
          <rPr>
            <b/>
            <sz val="8"/>
            <color indexed="81"/>
            <rFont val="Tahoma"/>
            <family val="2"/>
          </rPr>
          <t xml:space="preserve">A TRAVAILLÉ CE JOUR LA
</t>
        </r>
        <r>
          <rPr>
            <b/>
            <sz val="10"/>
            <color indexed="10"/>
            <rFont val="Tahoma"/>
            <family val="2"/>
          </rPr>
          <t xml:space="preserve">T </t>
        </r>
        <r>
          <rPr>
            <b/>
            <sz val="8"/>
            <color indexed="81"/>
            <rFont val="Tahoma"/>
            <family val="2"/>
          </rPr>
          <t xml:space="preserve">ou </t>
        </r>
        <r>
          <rPr>
            <b/>
            <sz val="10"/>
            <color indexed="10"/>
            <rFont val="Tahoma"/>
            <family val="2"/>
          </rPr>
          <t>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TITULAIRE</t>
        </r>
        <r>
          <rPr>
            <sz val="8"/>
            <color indexed="12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 xml:space="preserve"> 35 H  par semaine / 7H00 par jour
mais fait des journées de 8H
</t>
        </r>
        <r>
          <rPr>
            <b/>
            <sz val="8"/>
            <color indexed="12"/>
            <rFont val="Tahoma"/>
            <family val="2"/>
          </rPr>
          <t>CEC : 32 H / 6H 24 par jour</t>
        </r>
        <r>
          <rPr>
            <sz val="8"/>
            <color indexed="81"/>
            <rFont val="Tahoma"/>
            <family val="2"/>
          </rPr>
          <t xml:space="preserve">
1 jour :      </t>
        </r>
        <r>
          <rPr>
            <b/>
            <sz val="8"/>
            <color indexed="12"/>
            <rFont val="Tahoma"/>
            <family val="2"/>
          </rPr>
          <t>6H24</t>
        </r>
        <r>
          <rPr>
            <sz val="8"/>
            <color indexed="81"/>
            <rFont val="Tahoma"/>
            <family val="2"/>
          </rPr>
          <t xml:space="preserve">
2jours :   </t>
        </r>
        <r>
          <rPr>
            <b/>
            <sz val="8"/>
            <color indexed="12"/>
            <rFont val="Tahoma"/>
            <family val="2"/>
          </rPr>
          <t>12H48</t>
        </r>
        <r>
          <rPr>
            <sz val="8"/>
            <color indexed="81"/>
            <rFont val="Tahoma"/>
            <family val="2"/>
          </rPr>
          <t xml:space="preserve">
3 jours :  </t>
        </r>
        <r>
          <rPr>
            <b/>
            <sz val="8"/>
            <color indexed="12"/>
            <rFont val="Tahoma"/>
            <family val="2"/>
          </rPr>
          <t>19H12</t>
        </r>
        <r>
          <rPr>
            <sz val="8"/>
            <color indexed="81"/>
            <rFont val="Tahoma"/>
            <family val="2"/>
          </rPr>
          <t xml:space="preserve">
4 jours :  </t>
        </r>
        <r>
          <rPr>
            <b/>
            <sz val="8"/>
            <color indexed="12"/>
            <rFont val="Tahoma"/>
            <family val="2"/>
          </rPr>
          <t>25H36</t>
        </r>
        <r>
          <rPr>
            <sz val="8"/>
            <color indexed="81"/>
            <rFont val="Tahoma"/>
            <family val="2"/>
          </rPr>
          <t xml:space="preserve">
5 jours :  </t>
        </r>
        <r>
          <rPr>
            <b/>
            <sz val="8"/>
            <color indexed="12"/>
            <rFont val="Tahoma"/>
            <family val="2"/>
          </rPr>
          <t>32H00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7"/>
            <rFont val="Tahoma"/>
            <family val="2"/>
          </rPr>
          <t xml:space="preserve">CES : </t>
        </r>
        <r>
          <rPr>
            <sz val="8"/>
            <color indexed="81"/>
            <rFont val="Tahoma"/>
            <family val="2"/>
          </rPr>
          <t xml:space="preserve">20 H / 4H par jour
</t>
        </r>
      </text>
    </comment>
    <comment ref="Y18" authorId="0" shapeId="0" xr:uid="{00000000-0006-0000-0400-00000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9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9" authorId="0" shapeId="0" xr:uid="{00000000-0006-0000-0400-00000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0" authorId="0" shapeId="0" xr:uid="{00000000-0006-0000-0400-00000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0" authorId="0" shapeId="0" xr:uid="{00000000-0006-0000-0400-00001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2" authorId="0" shapeId="0" xr:uid="{00000000-0006-0000-0400-00001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2" authorId="0" shapeId="0" xr:uid="{00000000-0006-0000-0400-00001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3" authorId="0" shapeId="0" xr:uid="{00000000-0006-0000-0400-00001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3" authorId="0" shapeId="0" xr:uid="{00000000-0006-0000-0400-00001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4" authorId="0" shapeId="0" xr:uid="{00000000-0006-0000-0400-00001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4" authorId="0" shapeId="0" xr:uid="{00000000-0006-0000-0400-00001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5" authorId="0" shapeId="0" xr:uid="{00000000-0006-0000-0400-00001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5" authorId="0" shapeId="0" xr:uid="{00000000-0006-0000-0400-00001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6" authorId="0" shapeId="0" xr:uid="{00000000-0006-0000-0400-00001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6" authorId="0" shapeId="0" xr:uid="{00000000-0006-0000-0400-00001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7" authorId="0" shapeId="0" xr:uid="{00000000-0006-0000-0400-00001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7" authorId="0" shapeId="0" xr:uid="{00000000-0006-0000-0400-00001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8" authorId="0" shapeId="0" xr:uid="{00000000-0006-0000-0400-00001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8" authorId="0" shapeId="0" xr:uid="{00000000-0006-0000-0400-00001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0" authorId="0" shapeId="0" xr:uid="{00000000-0006-0000-0400-00001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0" authorId="0" shapeId="0" xr:uid="{00000000-0006-0000-0400-00002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1" authorId="0" shapeId="0" xr:uid="{00000000-0006-0000-0400-00002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1" authorId="0" shapeId="0" xr:uid="{00000000-0006-0000-0400-00002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2" authorId="0" shapeId="0" xr:uid="{00000000-0006-0000-0400-00002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2" authorId="0" shapeId="0" xr:uid="{00000000-0006-0000-0400-00002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3" authorId="0" shapeId="0" xr:uid="{00000000-0006-0000-0400-00002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3" authorId="0" shapeId="0" xr:uid="{00000000-0006-0000-0400-00002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4" authorId="0" shapeId="0" xr:uid="{00000000-0006-0000-0400-00002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4" authorId="0" shapeId="0" xr:uid="{00000000-0006-0000-0400-00002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5" authorId="0" shapeId="0" xr:uid="{00000000-0006-0000-0400-00002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5" authorId="0" shapeId="0" xr:uid="{00000000-0006-0000-0400-00002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6" authorId="0" shapeId="0" xr:uid="{00000000-0006-0000-0400-00002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6" authorId="0" shapeId="0" xr:uid="{00000000-0006-0000-0400-00002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8" authorId="0" shapeId="0" xr:uid="{00000000-0006-0000-0400-00002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8" authorId="0" shapeId="0" xr:uid="{00000000-0006-0000-0400-00002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9" authorId="0" shapeId="0" xr:uid="{00000000-0006-0000-0400-00002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9" authorId="0" shapeId="0" xr:uid="{00000000-0006-0000-0400-00003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0" authorId="0" shapeId="0" xr:uid="{00000000-0006-0000-0400-00003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0" authorId="0" shapeId="0" xr:uid="{00000000-0006-0000-0400-00003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1" authorId="0" shapeId="0" xr:uid="{00000000-0006-0000-0400-00003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1" authorId="0" shapeId="0" xr:uid="{00000000-0006-0000-0400-00003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2" authorId="0" shapeId="0" xr:uid="{00000000-0006-0000-0400-00003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2" authorId="0" shapeId="0" xr:uid="{00000000-0006-0000-0400-00003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3" authorId="0" shapeId="0" xr:uid="{00000000-0006-0000-0400-00003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3" authorId="0" shapeId="0" xr:uid="{00000000-0006-0000-0400-00003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4" authorId="0" shapeId="0" xr:uid="{00000000-0006-0000-0400-00003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4" authorId="0" shapeId="0" xr:uid="{00000000-0006-0000-0400-00003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0" authorId="0" shapeId="0" xr:uid="{00000000-0006-0000-0400-00003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0" authorId="0" shapeId="0" xr:uid="{00000000-0006-0000-0400-00003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1" authorId="0" shapeId="0" xr:uid="{00000000-0006-0000-0400-00003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1" authorId="0" shapeId="0" xr:uid="{00000000-0006-0000-0400-00003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2" authorId="0" shapeId="0" xr:uid="{00000000-0006-0000-0400-00003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2" authorId="0" shapeId="0" xr:uid="{00000000-0006-0000-0400-00004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3" authorId="0" shapeId="0" xr:uid="{00000000-0006-0000-0400-00004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3" authorId="0" shapeId="0" xr:uid="{00000000-0006-0000-0400-00004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4" authorId="0" shapeId="0" xr:uid="{00000000-0006-0000-0400-00004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4" authorId="0" shapeId="0" xr:uid="{00000000-0006-0000-0400-00004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5" authorId="0" shapeId="0" xr:uid="{00000000-0006-0000-0400-00004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5" authorId="0" shapeId="0" xr:uid="{00000000-0006-0000-0400-00004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6" authorId="0" shapeId="0" xr:uid="{00000000-0006-0000-0400-00004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6" authorId="0" shapeId="0" xr:uid="{00000000-0006-0000-0400-00004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8" authorId="0" shapeId="0" xr:uid="{00000000-0006-0000-0400-00004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8" authorId="0" shapeId="0" xr:uid="{00000000-0006-0000-0400-00004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9" authorId="0" shapeId="0" xr:uid="{00000000-0006-0000-0400-00004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9" authorId="0" shapeId="0" xr:uid="{00000000-0006-0000-0400-00004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0" authorId="0" shapeId="0" xr:uid="{00000000-0006-0000-0400-00004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0" authorId="0" shapeId="0" xr:uid="{00000000-0006-0000-0400-00004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1" authorId="0" shapeId="0" xr:uid="{00000000-0006-0000-0400-00004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1" authorId="0" shapeId="0" xr:uid="{00000000-0006-0000-0400-00005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2" authorId="0" shapeId="0" xr:uid="{00000000-0006-0000-0400-00005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2" authorId="0" shapeId="0" xr:uid="{00000000-0006-0000-0400-00005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3" authorId="0" shapeId="0" xr:uid="{00000000-0006-0000-0400-00005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3" authorId="0" shapeId="0" xr:uid="{00000000-0006-0000-0400-00005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4" authorId="0" shapeId="0" xr:uid="{00000000-0006-0000-0400-00005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4" authorId="0" shapeId="0" xr:uid="{00000000-0006-0000-0400-00005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6" authorId="0" shapeId="0" xr:uid="{00000000-0006-0000-0400-00005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6" authorId="0" shapeId="0" xr:uid="{00000000-0006-0000-0400-00005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7" authorId="0" shapeId="0" xr:uid="{00000000-0006-0000-0400-00005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7" authorId="0" shapeId="0" xr:uid="{00000000-0006-0000-0400-00005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8" authorId="0" shapeId="0" xr:uid="{00000000-0006-0000-0400-00005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8" authorId="0" shapeId="0" xr:uid="{00000000-0006-0000-0400-00005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9" authorId="0" shapeId="0" xr:uid="{00000000-0006-0000-0400-00005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9" authorId="0" shapeId="0" xr:uid="{00000000-0006-0000-0400-00005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0" authorId="0" shapeId="0" xr:uid="{00000000-0006-0000-0400-00005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0" authorId="0" shapeId="0" xr:uid="{00000000-0006-0000-0400-00006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1" authorId="0" shapeId="0" xr:uid="{00000000-0006-0000-0400-00006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1" authorId="0" shapeId="0" xr:uid="{00000000-0006-0000-0400-00006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2" authorId="0" shapeId="0" xr:uid="{00000000-0006-0000-0400-00006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2" authorId="0" shapeId="0" xr:uid="{00000000-0006-0000-0400-00006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4" authorId="0" shapeId="0" xr:uid="{00000000-0006-0000-0400-00006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4" authorId="0" shapeId="0" xr:uid="{00000000-0006-0000-0400-00006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5" authorId="0" shapeId="0" xr:uid="{00000000-0006-0000-0400-00006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5" authorId="0" shapeId="0" xr:uid="{00000000-0006-0000-0400-00006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6" authorId="0" shapeId="0" xr:uid="{00000000-0006-0000-0400-00006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6" authorId="0" shapeId="0" xr:uid="{00000000-0006-0000-0400-00006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7" authorId="0" shapeId="0" xr:uid="{00000000-0006-0000-0400-00006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7" authorId="0" shapeId="0" xr:uid="{00000000-0006-0000-0400-00006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8" authorId="0" shapeId="0" xr:uid="{00000000-0006-0000-0400-00006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8" authorId="0" shapeId="0" xr:uid="{00000000-0006-0000-0400-00006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9" authorId="0" shapeId="0" xr:uid="{00000000-0006-0000-0400-00006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9" authorId="0" shapeId="0" xr:uid="{00000000-0006-0000-0400-00007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00" authorId="0" shapeId="0" xr:uid="{00000000-0006-0000-0400-00007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00" authorId="0" shapeId="0" xr:uid="{00000000-0006-0000-0400-00007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Leboucher.joel@wanadoo.fr</author>
  </authors>
  <commentList>
    <comment ref="I14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5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5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6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6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7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7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8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8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9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9" authorId="0" shapeId="0" xr:uid="{00000000-0006-0000-0500-00000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0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0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2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2" authorId="0" shapeId="0" xr:uid="{00000000-0006-0000-0500-00001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3" authorId="0" shapeId="0" xr:uid="{00000000-0006-0000-0500-00001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3" authorId="0" shapeId="0" xr:uid="{00000000-0006-0000-0500-00001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4" authorId="0" shapeId="0" xr:uid="{00000000-0006-0000-0500-00001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4" authorId="0" shapeId="0" xr:uid="{00000000-0006-0000-0500-00001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5" authorId="0" shapeId="0" xr:uid="{00000000-0006-0000-0500-00001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5" authorId="0" shapeId="0" xr:uid="{00000000-0006-0000-0500-00001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6" authorId="0" shapeId="0" xr:uid="{00000000-0006-0000-0500-00001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6" authorId="0" shapeId="0" xr:uid="{00000000-0006-0000-0500-00001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7" authorId="0" shapeId="0" xr:uid="{00000000-0006-0000-0500-00001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7" authorId="0" shapeId="0" xr:uid="{00000000-0006-0000-0500-00001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8" authorId="0" shapeId="0" xr:uid="{00000000-0006-0000-0500-00001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8" authorId="0" shapeId="0" xr:uid="{00000000-0006-0000-0500-00001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0" authorId="0" shapeId="0" xr:uid="{00000000-0006-0000-0500-00001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0" authorId="0" shapeId="0" xr:uid="{00000000-0006-0000-0500-00001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1" authorId="0" shapeId="0" xr:uid="{00000000-0006-0000-0500-00001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1" authorId="0" shapeId="0" xr:uid="{00000000-0006-0000-0500-00002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2" authorId="0" shapeId="0" xr:uid="{00000000-0006-0000-0500-00002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2" authorId="0" shapeId="0" xr:uid="{00000000-0006-0000-0500-00002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3" authorId="0" shapeId="0" xr:uid="{00000000-0006-0000-0500-00002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3" authorId="0" shapeId="0" xr:uid="{00000000-0006-0000-0500-00002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4" authorId="0" shapeId="0" xr:uid="{00000000-0006-0000-0500-00002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4" authorId="0" shapeId="0" xr:uid="{00000000-0006-0000-0500-00002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5" authorId="0" shapeId="0" xr:uid="{00000000-0006-0000-0500-00002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5" authorId="0" shapeId="0" xr:uid="{00000000-0006-0000-0500-00002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6" authorId="0" shapeId="0" xr:uid="{00000000-0006-0000-0500-00002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6" authorId="0" shapeId="0" xr:uid="{00000000-0006-0000-0500-00002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8" authorId="0" shapeId="0" xr:uid="{00000000-0006-0000-0500-00002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8" authorId="0" shapeId="0" xr:uid="{00000000-0006-0000-0500-00002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9" authorId="0" shapeId="0" xr:uid="{00000000-0006-0000-0500-00002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9" authorId="0" shapeId="0" xr:uid="{00000000-0006-0000-0500-00002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0" authorId="0" shapeId="0" xr:uid="{00000000-0006-0000-0500-00002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0" authorId="0" shapeId="0" xr:uid="{00000000-0006-0000-0500-00003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1" authorId="0" shapeId="0" xr:uid="{00000000-0006-0000-0500-00003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1" authorId="0" shapeId="0" xr:uid="{00000000-0006-0000-0500-00003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2" authorId="0" shapeId="0" xr:uid="{00000000-0006-0000-0500-00003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2" authorId="0" shapeId="0" xr:uid="{00000000-0006-0000-0500-00003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3" authorId="0" shapeId="0" xr:uid="{00000000-0006-0000-0500-00003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3" authorId="0" shapeId="0" xr:uid="{00000000-0006-0000-0500-00003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4" authorId="0" shapeId="0" xr:uid="{00000000-0006-0000-0500-00003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4" authorId="0" shapeId="0" xr:uid="{00000000-0006-0000-0500-00003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0" authorId="0" shapeId="0" xr:uid="{00000000-0006-0000-0500-00003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0" authorId="0" shapeId="0" xr:uid="{00000000-0006-0000-0500-00003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1" authorId="0" shapeId="0" xr:uid="{00000000-0006-0000-0500-00003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1" authorId="0" shapeId="0" xr:uid="{00000000-0006-0000-0500-00003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2" authorId="0" shapeId="0" xr:uid="{00000000-0006-0000-0500-00003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2" authorId="0" shapeId="0" xr:uid="{00000000-0006-0000-0500-00003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3" authorId="0" shapeId="0" xr:uid="{00000000-0006-0000-0500-00003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3" authorId="0" shapeId="0" xr:uid="{00000000-0006-0000-0500-00004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4" authorId="0" shapeId="0" xr:uid="{00000000-0006-0000-0500-00004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4" authorId="0" shapeId="0" xr:uid="{00000000-0006-0000-0500-00004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5" authorId="0" shapeId="0" xr:uid="{00000000-0006-0000-0500-00004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5" authorId="0" shapeId="0" xr:uid="{00000000-0006-0000-0500-00004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6" authorId="0" shapeId="0" xr:uid="{00000000-0006-0000-0500-00004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6" authorId="0" shapeId="0" xr:uid="{00000000-0006-0000-0500-00004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8" authorId="0" shapeId="0" xr:uid="{00000000-0006-0000-0500-00004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8" authorId="0" shapeId="0" xr:uid="{00000000-0006-0000-0500-00004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9" authorId="0" shapeId="0" xr:uid="{00000000-0006-0000-0500-00004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9" authorId="0" shapeId="0" xr:uid="{00000000-0006-0000-0500-00004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0" authorId="0" shapeId="0" xr:uid="{00000000-0006-0000-0500-00004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0" authorId="0" shapeId="0" xr:uid="{00000000-0006-0000-0500-00004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1" authorId="0" shapeId="0" xr:uid="{00000000-0006-0000-0500-00004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1" authorId="0" shapeId="0" xr:uid="{00000000-0006-0000-0500-00004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2" authorId="0" shapeId="0" xr:uid="{00000000-0006-0000-0500-00004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2" authorId="0" shapeId="0" xr:uid="{00000000-0006-0000-0500-00005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3" authorId="0" shapeId="0" xr:uid="{00000000-0006-0000-0500-00005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3" authorId="0" shapeId="0" xr:uid="{00000000-0006-0000-0500-00005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4" authorId="0" shapeId="0" xr:uid="{00000000-0006-0000-0500-00005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4" authorId="0" shapeId="0" xr:uid="{00000000-0006-0000-0500-00005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6" authorId="0" shapeId="0" xr:uid="{00000000-0006-0000-0500-00005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6" authorId="0" shapeId="0" xr:uid="{00000000-0006-0000-0500-00005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7" authorId="0" shapeId="0" xr:uid="{00000000-0006-0000-0500-00005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7" authorId="0" shapeId="0" xr:uid="{00000000-0006-0000-0500-00005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8" authorId="0" shapeId="0" xr:uid="{00000000-0006-0000-0500-00005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8" authorId="0" shapeId="0" xr:uid="{00000000-0006-0000-0500-00005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9" authorId="0" shapeId="0" xr:uid="{00000000-0006-0000-0500-00005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9" authorId="0" shapeId="0" xr:uid="{00000000-0006-0000-0500-00005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0" authorId="0" shapeId="0" xr:uid="{00000000-0006-0000-0500-00005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0" authorId="0" shapeId="0" xr:uid="{00000000-0006-0000-0500-00005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1" authorId="0" shapeId="0" xr:uid="{00000000-0006-0000-0500-00005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1" authorId="0" shapeId="0" xr:uid="{00000000-0006-0000-0500-00006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2" authorId="0" shapeId="0" xr:uid="{00000000-0006-0000-0500-00006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2" authorId="0" shapeId="0" xr:uid="{00000000-0006-0000-0500-00006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4" authorId="0" shapeId="0" xr:uid="{00000000-0006-0000-0500-00006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4" authorId="0" shapeId="0" xr:uid="{00000000-0006-0000-0500-00006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5" authorId="0" shapeId="0" xr:uid="{00000000-0006-0000-0500-00006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5" authorId="0" shapeId="0" xr:uid="{00000000-0006-0000-0500-00006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6" authorId="0" shapeId="0" xr:uid="{00000000-0006-0000-0500-00006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6" authorId="0" shapeId="0" xr:uid="{00000000-0006-0000-0500-00006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7" authorId="0" shapeId="0" xr:uid="{00000000-0006-0000-0500-00006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7" authorId="0" shapeId="0" xr:uid="{00000000-0006-0000-0500-00006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8" authorId="0" shapeId="0" xr:uid="{00000000-0006-0000-0500-00006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8" authorId="0" shapeId="0" xr:uid="{00000000-0006-0000-0500-00006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9" authorId="0" shapeId="0" xr:uid="{00000000-0006-0000-0500-00006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9" authorId="0" shapeId="0" xr:uid="{00000000-0006-0000-0500-00006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00" authorId="0" shapeId="0" xr:uid="{00000000-0006-0000-0500-00006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00" authorId="0" shapeId="0" xr:uid="{00000000-0006-0000-0500-00007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Leboucher.joel@wanadoo.fr</author>
  </authors>
  <commentList>
    <comment ref="I14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5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5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6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6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7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7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8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8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9" authorId="0" shapeId="0" xr:uid="{00000000-0006-0000-0600-00000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9" authorId="0" shapeId="0" xr:uid="{00000000-0006-0000-0600-00000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0" authorId="0" shapeId="0" xr:uid="{00000000-0006-0000-0600-00000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0" authorId="0" shapeId="0" xr:uid="{00000000-0006-0000-0600-00000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2" authorId="0" shapeId="0" xr:uid="{00000000-0006-0000-0600-00000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2" authorId="0" shapeId="0" xr:uid="{00000000-0006-0000-0600-00001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3" authorId="0" shapeId="0" xr:uid="{00000000-0006-0000-0600-00001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3" authorId="0" shapeId="0" xr:uid="{00000000-0006-0000-0600-00001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4" authorId="0" shapeId="0" xr:uid="{00000000-0006-0000-0600-00001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4" authorId="0" shapeId="0" xr:uid="{00000000-0006-0000-0600-00001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5" authorId="0" shapeId="0" xr:uid="{00000000-0006-0000-0600-00001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5" authorId="0" shapeId="0" xr:uid="{00000000-0006-0000-0600-00001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6" authorId="0" shapeId="0" xr:uid="{00000000-0006-0000-0600-00001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6" authorId="0" shapeId="0" xr:uid="{00000000-0006-0000-0600-00001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7" authorId="0" shapeId="0" xr:uid="{00000000-0006-0000-0600-00001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7" authorId="0" shapeId="0" xr:uid="{00000000-0006-0000-0600-00001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8" authorId="0" shapeId="0" xr:uid="{00000000-0006-0000-0600-00001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8" authorId="0" shapeId="0" xr:uid="{00000000-0006-0000-0600-00001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0" authorId="0" shapeId="0" xr:uid="{00000000-0006-0000-0600-00001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0" authorId="0" shapeId="0" xr:uid="{00000000-0006-0000-0600-00001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1" authorId="0" shapeId="0" xr:uid="{00000000-0006-0000-0600-00001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1" authorId="0" shapeId="0" xr:uid="{00000000-0006-0000-0600-00002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2" authorId="0" shapeId="0" xr:uid="{00000000-0006-0000-0600-00002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2" authorId="0" shapeId="0" xr:uid="{00000000-0006-0000-0600-00002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3" authorId="0" shapeId="0" xr:uid="{00000000-0006-0000-0600-00002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3" authorId="0" shapeId="0" xr:uid="{00000000-0006-0000-0600-00002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4" authorId="0" shapeId="0" xr:uid="{00000000-0006-0000-0600-00002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4" authorId="0" shapeId="0" xr:uid="{00000000-0006-0000-0600-00002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5" authorId="0" shapeId="0" xr:uid="{00000000-0006-0000-0600-00002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5" authorId="0" shapeId="0" xr:uid="{00000000-0006-0000-0600-00002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6" authorId="0" shapeId="0" xr:uid="{00000000-0006-0000-0600-00002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6" authorId="0" shapeId="0" xr:uid="{00000000-0006-0000-0600-00002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8" authorId="0" shapeId="0" xr:uid="{00000000-0006-0000-0600-00002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8" authorId="0" shapeId="0" xr:uid="{00000000-0006-0000-0600-00002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9" authorId="0" shapeId="0" xr:uid="{00000000-0006-0000-0600-00002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9" authorId="0" shapeId="0" xr:uid="{00000000-0006-0000-0600-00002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0" authorId="0" shapeId="0" xr:uid="{00000000-0006-0000-0600-00002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0" authorId="0" shapeId="0" xr:uid="{00000000-0006-0000-0600-00003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1" authorId="0" shapeId="0" xr:uid="{00000000-0006-0000-0600-00003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1" authorId="0" shapeId="0" xr:uid="{00000000-0006-0000-0600-00003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2" authorId="0" shapeId="0" xr:uid="{00000000-0006-0000-0600-00003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2" authorId="0" shapeId="0" xr:uid="{00000000-0006-0000-0600-00003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3" authorId="0" shapeId="0" xr:uid="{00000000-0006-0000-0600-00003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3" authorId="0" shapeId="0" xr:uid="{00000000-0006-0000-0600-00003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4" authorId="0" shapeId="0" xr:uid="{00000000-0006-0000-0600-00003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4" authorId="0" shapeId="0" xr:uid="{00000000-0006-0000-0600-00003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0" authorId="0" shapeId="0" xr:uid="{00000000-0006-0000-0600-00003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0" authorId="0" shapeId="0" xr:uid="{00000000-0006-0000-0600-00003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1" authorId="0" shapeId="0" xr:uid="{00000000-0006-0000-0600-00003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1" authorId="0" shapeId="0" xr:uid="{00000000-0006-0000-0600-00003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2" authorId="0" shapeId="0" xr:uid="{00000000-0006-0000-0600-00003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2" authorId="0" shapeId="0" xr:uid="{00000000-0006-0000-0600-00003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3" authorId="0" shapeId="0" xr:uid="{00000000-0006-0000-0600-00003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3" authorId="0" shapeId="0" xr:uid="{00000000-0006-0000-0600-00004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4" authorId="0" shapeId="0" xr:uid="{00000000-0006-0000-0600-00004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4" authorId="0" shapeId="0" xr:uid="{00000000-0006-0000-0600-00004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5" authorId="0" shapeId="0" xr:uid="{00000000-0006-0000-0600-00004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5" authorId="0" shapeId="0" xr:uid="{00000000-0006-0000-0600-00004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6" authorId="0" shapeId="0" xr:uid="{00000000-0006-0000-0600-00004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6" authorId="0" shapeId="0" xr:uid="{00000000-0006-0000-0600-00004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8" authorId="0" shapeId="0" xr:uid="{00000000-0006-0000-0600-00004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8" authorId="0" shapeId="0" xr:uid="{00000000-0006-0000-0600-00004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9" authorId="0" shapeId="0" xr:uid="{00000000-0006-0000-0600-00004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9" authorId="0" shapeId="0" xr:uid="{00000000-0006-0000-0600-00004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0" authorId="0" shapeId="0" xr:uid="{00000000-0006-0000-0600-00004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0" authorId="0" shapeId="0" xr:uid="{00000000-0006-0000-0600-00004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1" authorId="0" shapeId="0" xr:uid="{00000000-0006-0000-0600-00004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1" authorId="0" shapeId="0" xr:uid="{00000000-0006-0000-0600-00004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2" authorId="0" shapeId="0" xr:uid="{00000000-0006-0000-0600-00004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2" authorId="0" shapeId="0" xr:uid="{00000000-0006-0000-0600-00005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3" authorId="0" shapeId="0" xr:uid="{00000000-0006-0000-0600-00005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3" authorId="0" shapeId="0" xr:uid="{00000000-0006-0000-0600-00005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4" authorId="0" shapeId="0" xr:uid="{00000000-0006-0000-0600-00005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4" authorId="0" shapeId="0" xr:uid="{00000000-0006-0000-0600-00005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6" authorId="0" shapeId="0" xr:uid="{00000000-0006-0000-0600-00005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6" authorId="0" shapeId="0" xr:uid="{00000000-0006-0000-0600-00005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7" authorId="0" shapeId="0" xr:uid="{00000000-0006-0000-0600-00005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7" authorId="0" shapeId="0" xr:uid="{00000000-0006-0000-0600-00005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8" authorId="0" shapeId="0" xr:uid="{00000000-0006-0000-0600-00005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8" authorId="0" shapeId="0" xr:uid="{00000000-0006-0000-0600-00005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9" authorId="0" shapeId="0" xr:uid="{00000000-0006-0000-0600-00005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9" authorId="0" shapeId="0" xr:uid="{00000000-0006-0000-0600-00005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0" authorId="0" shapeId="0" xr:uid="{00000000-0006-0000-0600-00005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0" authorId="0" shapeId="0" xr:uid="{00000000-0006-0000-0600-00005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1" authorId="0" shapeId="0" xr:uid="{00000000-0006-0000-0600-00005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1" authorId="0" shapeId="0" xr:uid="{00000000-0006-0000-0600-00006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2" authorId="0" shapeId="0" xr:uid="{00000000-0006-0000-0600-00006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2" authorId="0" shapeId="0" xr:uid="{00000000-0006-0000-0600-00006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4" authorId="0" shapeId="0" xr:uid="{00000000-0006-0000-0600-00006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4" authorId="0" shapeId="0" xr:uid="{00000000-0006-0000-0600-00006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5" authorId="0" shapeId="0" xr:uid="{00000000-0006-0000-0600-00006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5" authorId="0" shapeId="0" xr:uid="{00000000-0006-0000-0600-00006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6" authorId="0" shapeId="0" xr:uid="{00000000-0006-0000-0600-00006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6" authorId="0" shapeId="0" xr:uid="{00000000-0006-0000-0600-00006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7" authorId="0" shapeId="0" xr:uid="{00000000-0006-0000-0600-00006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7" authorId="0" shapeId="0" xr:uid="{00000000-0006-0000-0600-00006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8" authorId="0" shapeId="0" xr:uid="{00000000-0006-0000-0600-00006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8" authorId="0" shapeId="0" xr:uid="{00000000-0006-0000-0600-00006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9" authorId="0" shapeId="0" xr:uid="{00000000-0006-0000-0600-00006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9" authorId="0" shapeId="0" xr:uid="{00000000-0006-0000-0600-00006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00" authorId="0" shapeId="0" xr:uid="{00000000-0006-0000-0600-00006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00" authorId="0" shapeId="0" xr:uid="{00000000-0006-0000-0600-00007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Leboucher.joel@wanadoo.fr</author>
  </authors>
  <commentList>
    <comment ref="I14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5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5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6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6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7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7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8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8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9" authorId="0" shapeId="0" xr:uid="{00000000-0006-0000-0700-00000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9" authorId="0" shapeId="0" xr:uid="{00000000-0006-0000-0700-00000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0" authorId="0" shapeId="0" xr:uid="{00000000-0006-0000-0700-00000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0" authorId="0" shapeId="0" xr:uid="{00000000-0006-0000-0700-00000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2" authorId="0" shapeId="0" xr:uid="{00000000-0006-0000-0700-00000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2" authorId="0" shapeId="0" xr:uid="{00000000-0006-0000-0700-00001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3" authorId="0" shapeId="0" xr:uid="{00000000-0006-0000-0700-00001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3" authorId="0" shapeId="0" xr:uid="{00000000-0006-0000-0700-00001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4" authorId="0" shapeId="0" xr:uid="{00000000-0006-0000-0700-00001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4" authorId="0" shapeId="0" xr:uid="{00000000-0006-0000-0700-00001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5" authorId="0" shapeId="0" xr:uid="{00000000-0006-0000-0700-00001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5" authorId="0" shapeId="0" xr:uid="{00000000-0006-0000-0700-00001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6" authorId="0" shapeId="0" xr:uid="{00000000-0006-0000-0700-00001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6" authorId="0" shapeId="0" xr:uid="{00000000-0006-0000-0700-00001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7" authorId="0" shapeId="0" xr:uid="{00000000-0006-0000-0700-00001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7" authorId="0" shapeId="0" xr:uid="{00000000-0006-0000-0700-00001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28" authorId="0" shapeId="0" xr:uid="{00000000-0006-0000-0700-00001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28" authorId="0" shapeId="0" xr:uid="{00000000-0006-0000-0700-00001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0" authorId="0" shapeId="0" xr:uid="{00000000-0006-0000-0700-00001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0" authorId="0" shapeId="0" xr:uid="{00000000-0006-0000-0700-00001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1" authorId="0" shapeId="0" xr:uid="{00000000-0006-0000-0700-00001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1" authorId="0" shapeId="0" xr:uid="{00000000-0006-0000-0700-00002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2" authorId="0" shapeId="0" xr:uid="{00000000-0006-0000-0700-00002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2" authorId="0" shapeId="0" xr:uid="{00000000-0006-0000-0700-00002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3" authorId="0" shapeId="0" xr:uid="{00000000-0006-0000-0700-00002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3" authorId="0" shapeId="0" xr:uid="{00000000-0006-0000-0700-00002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4" authorId="0" shapeId="0" xr:uid="{00000000-0006-0000-0700-00002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4" authorId="0" shapeId="0" xr:uid="{00000000-0006-0000-0700-00002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5" authorId="0" shapeId="0" xr:uid="{00000000-0006-0000-0700-00002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5" authorId="0" shapeId="0" xr:uid="{00000000-0006-0000-0700-00002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6" authorId="0" shapeId="0" xr:uid="{00000000-0006-0000-0700-00002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6" authorId="0" shapeId="0" xr:uid="{00000000-0006-0000-0700-00002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8" authorId="0" shapeId="0" xr:uid="{00000000-0006-0000-0700-00002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8" authorId="0" shapeId="0" xr:uid="{00000000-0006-0000-0700-00002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39" authorId="0" shapeId="0" xr:uid="{00000000-0006-0000-0700-00002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39" authorId="0" shapeId="0" xr:uid="{00000000-0006-0000-0700-00002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0" authorId="0" shapeId="0" xr:uid="{00000000-0006-0000-0700-00002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0" authorId="0" shapeId="0" xr:uid="{00000000-0006-0000-0700-00003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1" authorId="0" shapeId="0" xr:uid="{00000000-0006-0000-0700-00003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1" authorId="0" shapeId="0" xr:uid="{00000000-0006-0000-0700-00003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2" authorId="0" shapeId="0" xr:uid="{00000000-0006-0000-0700-00003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2" authorId="0" shapeId="0" xr:uid="{00000000-0006-0000-0700-00003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3" authorId="0" shapeId="0" xr:uid="{00000000-0006-0000-0700-00003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3" authorId="0" shapeId="0" xr:uid="{00000000-0006-0000-0700-00003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44" authorId="0" shapeId="0" xr:uid="{00000000-0006-0000-0700-00003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44" authorId="0" shapeId="0" xr:uid="{00000000-0006-0000-0700-00003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0" authorId="0" shapeId="0" xr:uid="{00000000-0006-0000-0700-00003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0" authorId="0" shapeId="0" xr:uid="{00000000-0006-0000-0700-00003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1" authorId="0" shapeId="0" xr:uid="{00000000-0006-0000-0700-00003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1" authorId="0" shapeId="0" xr:uid="{00000000-0006-0000-0700-00003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2" authorId="0" shapeId="0" xr:uid="{00000000-0006-0000-0700-00003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2" authorId="0" shapeId="0" xr:uid="{00000000-0006-0000-0700-00003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3" authorId="0" shapeId="0" xr:uid="{00000000-0006-0000-0700-00003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3" authorId="0" shapeId="0" xr:uid="{00000000-0006-0000-0700-00004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4" authorId="0" shapeId="0" xr:uid="{00000000-0006-0000-0700-00004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4" authorId="0" shapeId="0" xr:uid="{00000000-0006-0000-0700-00004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5" authorId="0" shapeId="0" xr:uid="{00000000-0006-0000-0700-00004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5" authorId="0" shapeId="0" xr:uid="{00000000-0006-0000-0700-00004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6" authorId="0" shapeId="0" xr:uid="{00000000-0006-0000-0700-00004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6" authorId="0" shapeId="0" xr:uid="{00000000-0006-0000-0700-00004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8" authorId="0" shapeId="0" xr:uid="{00000000-0006-0000-0700-00004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8" authorId="0" shapeId="0" xr:uid="{00000000-0006-0000-0700-00004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79" authorId="0" shapeId="0" xr:uid="{00000000-0006-0000-0700-00004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79" authorId="0" shapeId="0" xr:uid="{00000000-0006-0000-0700-00004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0" authorId="0" shapeId="0" xr:uid="{00000000-0006-0000-0700-00004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0" authorId="0" shapeId="0" xr:uid="{00000000-0006-0000-0700-00004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1" authorId="0" shapeId="0" xr:uid="{00000000-0006-0000-0700-00004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1" authorId="0" shapeId="0" xr:uid="{00000000-0006-0000-0700-00004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2" authorId="0" shapeId="0" xr:uid="{00000000-0006-0000-0700-00004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2" authorId="0" shapeId="0" xr:uid="{00000000-0006-0000-0700-00005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3" authorId="0" shapeId="0" xr:uid="{00000000-0006-0000-0700-00005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3" authorId="0" shapeId="0" xr:uid="{00000000-0006-0000-0700-00005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4" authorId="0" shapeId="0" xr:uid="{00000000-0006-0000-0700-00005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4" authorId="0" shapeId="0" xr:uid="{00000000-0006-0000-0700-00005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6" authorId="0" shapeId="0" xr:uid="{00000000-0006-0000-0700-00005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6" authorId="0" shapeId="0" xr:uid="{00000000-0006-0000-0700-00005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7" authorId="0" shapeId="0" xr:uid="{00000000-0006-0000-0700-00005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7" authorId="0" shapeId="0" xr:uid="{00000000-0006-0000-0700-00005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8" authorId="0" shapeId="0" xr:uid="{00000000-0006-0000-0700-00005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8" authorId="0" shapeId="0" xr:uid="{00000000-0006-0000-0700-00005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89" authorId="0" shapeId="0" xr:uid="{00000000-0006-0000-0700-00005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89" authorId="0" shapeId="0" xr:uid="{00000000-0006-0000-0700-00005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0" authorId="0" shapeId="0" xr:uid="{00000000-0006-0000-0700-00005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0" authorId="0" shapeId="0" xr:uid="{00000000-0006-0000-0700-00005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1" authorId="0" shapeId="0" xr:uid="{00000000-0006-0000-0700-00005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1" authorId="0" shapeId="0" xr:uid="{00000000-0006-0000-0700-00006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2" authorId="0" shapeId="0" xr:uid="{00000000-0006-0000-0700-000061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2" authorId="0" shapeId="0" xr:uid="{00000000-0006-0000-0700-000062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4" authorId="0" shapeId="0" xr:uid="{00000000-0006-0000-0700-000063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4" authorId="0" shapeId="0" xr:uid="{00000000-0006-0000-0700-000064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5" authorId="0" shapeId="0" xr:uid="{00000000-0006-0000-0700-000065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5" authorId="0" shapeId="0" xr:uid="{00000000-0006-0000-0700-000066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6" authorId="0" shapeId="0" xr:uid="{00000000-0006-0000-0700-000067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6" authorId="0" shapeId="0" xr:uid="{00000000-0006-0000-0700-000068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7" authorId="0" shapeId="0" xr:uid="{00000000-0006-0000-0700-000069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7" authorId="0" shapeId="0" xr:uid="{00000000-0006-0000-0700-00006A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8" authorId="0" shapeId="0" xr:uid="{00000000-0006-0000-0700-00006B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8" authorId="0" shapeId="0" xr:uid="{00000000-0006-0000-0700-00006C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99" authorId="0" shapeId="0" xr:uid="{00000000-0006-0000-0700-00006D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99" authorId="0" shapeId="0" xr:uid="{00000000-0006-0000-0700-00006E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I100" authorId="0" shapeId="0" xr:uid="{00000000-0006-0000-0700-00006F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  <comment ref="Y100" authorId="0" shapeId="0" xr:uid="{00000000-0006-0000-0700-000070000000}">
      <text>
        <r>
          <rPr>
            <b/>
            <sz val="8"/>
            <color indexed="81"/>
            <rFont val="Tahoma"/>
            <family val="2"/>
          </rPr>
          <t xml:space="preserve">REPAS = 1
</t>
        </r>
        <r>
          <rPr>
            <sz val="8"/>
            <color indexed="81"/>
            <rFont val="Tahoma"/>
            <family val="2"/>
          </rPr>
          <t xml:space="preserve">Pas de Repas </t>
        </r>
        <r>
          <rPr>
            <b/>
            <sz val="8"/>
            <color indexed="81"/>
            <rFont val="Tahoma"/>
            <family val="2"/>
          </rPr>
          <t>= 0</t>
        </r>
      </text>
    </comment>
  </commentList>
</comments>
</file>

<file path=xl/sharedStrings.xml><?xml version="1.0" encoding="utf-8"?>
<sst xmlns="http://schemas.openxmlformats.org/spreadsheetml/2006/main" count="1625" uniqueCount="381">
  <si>
    <t>TOTAL</t>
  </si>
  <si>
    <t>Observations</t>
  </si>
  <si>
    <t>Code Document</t>
  </si>
  <si>
    <t>Version du document</t>
  </si>
  <si>
    <t>Année/Mois /Version</t>
  </si>
  <si>
    <t>Circuit :</t>
  </si>
  <si>
    <t>.</t>
  </si>
  <si>
    <t>GESTION DU TEMPS</t>
  </si>
  <si>
    <t>DATES</t>
  </si>
  <si>
    <t>H. ARRIVÉE</t>
  </si>
  <si>
    <t>Temps Effectif de Travail</t>
  </si>
  <si>
    <t>TOTAL D'HEURES</t>
  </si>
  <si>
    <t>H. DÉPART</t>
  </si>
  <si>
    <t>N° Semaine</t>
  </si>
  <si>
    <t>NOM :</t>
  </si>
  <si>
    <t>Signature du cadre</t>
  </si>
  <si>
    <t>Signature dde l'Agent</t>
  </si>
  <si>
    <t>Rédigé par:</t>
  </si>
  <si>
    <t>Validé par:</t>
  </si>
  <si>
    <t>Joël LEBOUCHER</t>
  </si>
  <si>
    <t>Date de mise en application :</t>
  </si>
  <si>
    <t>Dernière révision :</t>
  </si>
  <si>
    <t>Diffusion à :</t>
  </si>
  <si>
    <t>HOPITAL DE ROCHEFORT</t>
  </si>
  <si>
    <t xml:space="preserve">Cuisiniers de la CCR </t>
  </si>
  <si>
    <t>Référence :</t>
  </si>
  <si>
    <t>Code (et/ou couleur)</t>
  </si>
  <si>
    <t>Classeur</t>
  </si>
  <si>
    <t>Page :</t>
  </si>
  <si>
    <t>Dernière révision:</t>
  </si>
  <si>
    <t>SIGLES DES ABSENCES- DES POSTES ET DES HORAIRES CORRESPONDANTS</t>
  </si>
  <si>
    <t>Mise à jour du :</t>
  </si>
  <si>
    <t>Affichage Calendaire</t>
  </si>
  <si>
    <t>sur fond Vert= Vac. Scolaires</t>
  </si>
  <si>
    <t xml:space="preserve">Cg </t>
  </si>
  <si>
    <t>Cumul général des jours pris</t>
  </si>
  <si>
    <t>CA</t>
  </si>
  <si>
    <t>Congé Annuel</t>
  </si>
  <si>
    <t xml:space="preserve">Cp </t>
  </si>
  <si>
    <t>Cumul des jours de présence</t>
  </si>
  <si>
    <t>Ex</t>
  </si>
  <si>
    <t>Congé Exceptionnel</t>
  </si>
  <si>
    <t xml:space="preserve">Cs </t>
  </si>
  <si>
    <t>Cumul samedis</t>
  </si>
  <si>
    <t>Aap</t>
  </si>
  <si>
    <t>Absence autorisée payée</t>
  </si>
  <si>
    <t>Ecoles demain</t>
  </si>
  <si>
    <t xml:space="preserve">Cd </t>
  </si>
  <si>
    <t>Cumul dimanches</t>
  </si>
  <si>
    <t>F</t>
  </si>
  <si>
    <t>Formation préciser dans"observations…" la formation suivie</t>
  </si>
  <si>
    <t>V. Scol.</t>
  </si>
  <si>
    <t xml:space="preserve">Cn </t>
  </si>
  <si>
    <t>Cumul heures de nuit</t>
  </si>
  <si>
    <t>Am</t>
  </si>
  <si>
    <t>Arrêt maladie</t>
  </si>
  <si>
    <t>Férié</t>
  </si>
  <si>
    <t>+ ?</t>
  </si>
  <si>
    <t>Heures complémentaires</t>
  </si>
  <si>
    <t>At</t>
  </si>
  <si>
    <t>Accident du travail</t>
  </si>
  <si>
    <t>RTT</t>
  </si>
  <si>
    <t>Réduction du T.de Travail</t>
  </si>
  <si>
    <t xml:space="preserve">Cm </t>
  </si>
  <si>
    <t>Cumul des jours pris dans le mois</t>
  </si>
  <si>
    <t>Rh</t>
  </si>
  <si>
    <t>+ -</t>
  </si>
  <si>
    <t>Heures à déduire (absence)</t>
  </si>
  <si>
    <t>Aan</t>
  </si>
  <si>
    <t>Absence autorisée non payée</t>
  </si>
  <si>
    <t>DAS</t>
  </si>
  <si>
    <t>Décharge d'activité de service</t>
  </si>
  <si>
    <t>C</t>
  </si>
  <si>
    <t>Compensateur des jours Fériés</t>
  </si>
  <si>
    <t xml:space="preserve">R </t>
  </si>
  <si>
    <t>Reste de jours à prendre</t>
  </si>
  <si>
    <t>Abs</t>
  </si>
  <si>
    <t>Absences Diverses</t>
  </si>
  <si>
    <t>Em</t>
  </si>
  <si>
    <t>Enfant malade</t>
  </si>
  <si>
    <t>Journée travaillée Poste en fonction du menu  voir avec Contremaîtres</t>
  </si>
  <si>
    <t>Pm</t>
  </si>
  <si>
    <t>Parent malade</t>
  </si>
  <si>
    <t>T</t>
  </si>
  <si>
    <t>Mat</t>
  </si>
  <si>
    <t>Maternité</t>
  </si>
  <si>
    <t>D ? !</t>
  </si>
  <si>
    <t>Demande de congés à valider</t>
  </si>
  <si>
    <t>Acn</t>
  </si>
  <si>
    <t>Absence congé naissance</t>
  </si>
  <si>
    <t>Récup.</t>
  </si>
  <si>
    <t xml:space="preserve">Récupération </t>
  </si>
  <si>
    <t>Fin du contrat</t>
  </si>
  <si>
    <t xml:space="preserve">PRÉVISIONNEL </t>
  </si>
  <si>
    <t>CHS</t>
  </si>
  <si>
    <t>Congé Annuel Hors saison</t>
  </si>
  <si>
    <t>Travaille ou pas ?</t>
  </si>
  <si>
    <t>Magasin</t>
  </si>
  <si>
    <t>Operculage</t>
  </si>
  <si>
    <t>Diététique</t>
  </si>
  <si>
    <t>Pour vos absences; veuillez indiquer:</t>
  </si>
  <si>
    <t>Repos Hebdomadaire</t>
  </si>
  <si>
    <t>Prévu</t>
  </si>
  <si>
    <t>Écart</t>
  </si>
  <si>
    <t>Équivalences jours:</t>
  </si>
  <si>
    <t>Heures légales / Jour :</t>
  </si>
  <si>
    <t>Trait noir sur le coté : Vacances scolaires Académie de Poitiers</t>
  </si>
  <si>
    <t>SEMAINES 05 à 08</t>
  </si>
  <si>
    <t>SEMAINES 09 à 12</t>
  </si>
  <si>
    <t>T?</t>
  </si>
  <si>
    <t>Validation :</t>
  </si>
  <si>
    <t>Observations:</t>
  </si>
  <si>
    <t>Signature :</t>
  </si>
  <si>
    <t>Responsable de Production</t>
  </si>
  <si>
    <t xml:space="preserve">PLANNINGS CHAINE </t>
  </si>
  <si>
    <t>YANNICK CHANSIGAUD</t>
  </si>
  <si>
    <t>Mise en Application JANVIER / Dernière révision : 18 JANVIER 2005</t>
  </si>
  <si>
    <t>Chaine - Diététique - Ménage - Vaisselle - Plonge</t>
  </si>
  <si>
    <t>MA</t>
  </si>
  <si>
    <t>CH</t>
  </si>
  <si>
    <t xml:space="preserve">Repos Hebdomadaire </t>
  </si>
  <si>
    <t>OP</t>
  </si>
  <si>
    <t xml:space="preserve">Chaine </t>
  </si>
  <si>
    <t>HO</t>
  </si>
  <si>
    <t>CU</t>
  </si>
  <si>
    <t>Supprimer les Repas</t>
  </si>
  <si>
    <t xml:space="preserve">Fin </t>
  </si>
  <si>
    <t>CES</t>
  </si>
  <si>
    <t>Plonge Batterie</t>
  </si>
  <si>
    <t>Contrat Emploi Solidarité</t>
  </si>
  <si>
    <t>Cuisine Chaude</t>
  </si>
  <si>
    <t>Chaine Plateau</t>
  </si>
  <si>
    <t>Hors d'Œuvres</t>
  </si>
  <si>
    <t xml:space="preserve">ORT  (Organisation Raisonnée du Travail)  </t>
  </si>
  <si>
    <t>POSTES</t>
  </si>
  <si>
    <t>HORAIRES</t>
  </si>
  <si>
    <t>BATTERIE : habituer les cuisiniers à trier et envoyer le "peu sale" en machine convoyeur</t>
  </si>
  <si>
    <t>N° 3</t>
  </si>
  <si>
    <t>Aide chaine plateaux</t>
  </si>
  <si>
    <t>N° 4</t>
  </si>
  <si>
    <t>Aide operculage</t>
  </si>
  <si>
    <t>N° 5</t>
  </si>
  <si>
    <t>Aide diététique - préparation des pesées- mixés du week-end</t>
  </si>
  <si>
    <t>N° 6</t>
  </si>
  <si>
    <t>N° 7</t>
  </si>
  <si>
    <t>Nettoyage échelles et matériels cuisine</t>
  </si>
  <si>
    <t>N° 8</t>
  </si>
  <si>
    <t>Aide préparation hors d'œuvres</t>
  </si>
  <si>
    <t>N° 9</t>
  </si>
  <si>
    <t>Mise en place cuisine</t>
  </si>
  <si>
    <t>N° 10</t>
  </si>
  <si>
    <t xml:space="preserve">Aide chaine plateaux et cuisine - équivalent à 2 jours de 4H contrat 20H/sem. </t>
  </si>
  <si>
    <t>N° 11</t>
  </si>
  <si>
    <t>N° 12</t>
  </si>
  <si>
    <t>N° 13</t>
  </si>
  <si>
    <t>Plonge batterie Martine magne 35H/sem.</t>
  </si>
  <si>
    <t>N° 14</t>
  </si>
  <si>
    <t xml:space="preserve">Diététique </t>
  </si>
  <si>
    <t>Préparations mixées du jour-responsable des pesées-des régimes : Hopital- V240 et sites extérieurs.Mises en place produits du lendemain (pâtes-riz-semoule-légumes etc..) en coordination avec la production chaude.</t>
  </si>
  <si>
    <t>N° 15</t>
  </si>
  <si>
    <t>Aide plonge batterie et/ou rénovation des locaux</t>
  </si>
  <si>
    <t>N° 16</t>
  </si>
  <si>
    <t>Échelle produits laitiers - nettoyage du/ ou avec le N° 22 sans le ménage</t>
  </si>
  <si>
    <t>N° 17</t>
  </si>
  <si>
    <t>4° Poste de la chaine plateaux : mise en place des H.O.</t>
  </si>
  <si>
    <t>N° 18</t>
  </si>
  <si>
    <t>3° Poste de la chaine plateaux : mise en place produits laitiers - fruits - compotes</t>
  </si>
  <si>
    <t>N° 19</t>
  </si>
  <si>
    <t>2° Poste de la chaine plateaux : seconde le N°20 dans ses tâches - préparation des "vracs"</t>
  </si>
  <si>
    <t>N° 20</t>
  </si>
  <si>
    <t>1° Poste de la chaine plateaux : LEADER Responsable qualité et organisation de la journée</t>
  </si>
  <si>
    <t>N° 21</t>
  </si>
  <si>
    <t>Préparation des mixés pasteurisés  - équivalent à 2 jours de 4H contrat 20H/sem.</t>
  </si>
  <si>
    <t>N° 22</t>
  </si>
  <si>
    <t>Les chauffeurs ont un creux l'après-midi.Ils entretiennent lorsque c'est possible les conteneurs isothermes le local - leur quai et les camions</t>
  </si>
  <si>
    <t>N° 23</t>
  </si>
  <si>
    <t>Le week-end les chauffeurs ont fini leurs livraison vers 15H30 et reprennent à 17H45 pour St Jean donc ils peuvent laver des cagettes ou assiettes pour le dimanche matin</t>
  </si>
  <si>
    <t>N° 24</t>
  </si>
  <si>
    <t>Le week-end les chauffeurs ont fini leurs livraison vers 15H30 et reprennent à 17H45 pour St Jean donc ils peuvent laver des cagettes ou assiettes pour le lundi matin</t>
  </si>
  <si>
    <t>N° 25</t>
  </si>
  <si>
    <t>Remplacement du N°22 les LUNDI - MERCREDI - JEUDI - avec ménage minimum</t>
  </si>
  <si>
    <t>N° 26</t>
  </si>
  <si>
    <t>Remplacement du N°22 les MARDI - VENDREDI - Pas de batterie mais ménage complet</t>
  </si>
  <si>
    <t>N° 27</t>
  </si>
  <si>
    <t>ou 6H00 selon contrat. Désincrustation - désinfection matériels et locaux</t>
  </si>
  <si>
    <t>N° 28</t>
  </si>
  <si>
    <t>Remplaçant du N° 6 avec 1H de batterie seulement et pas de plonge après midi</t>
  </si>
  <si>
    <t>Mises en place des postes- contrôle des quantités des produits manquants et à servir au menu - des vracs du jour et du lendemain - Vérification des plateaux- et des récap. - responsable hygiène et du bon fonctionnement de l'équipe. Le N° 20 est aidé par le N° 19</t>
  </si>
  <si>
    <t>Mise en Application MARS 2002 / Dernière révision : 7 JANVIER 2007</t>
  </si>
  <si>
    <t>SEMAINES 01 à 04</t>
  </si>
  <si>
    <t>1 = pause 30 minutes</t>
  </si>
  <si>
    <t>SEMAINES 13 à 16</t>
  </si>
  <si>
    <t>SEMAINES 17 à 20</t>
  </si>
  <si>
    <t>SEMAINES 21 à 24</t>
  </si>
  <si>
    <t>SEMAINES 29 à 32</t>
  </si>
  <si>
    <t>SEMAINES 25 à 28</t>
  </si>
  <si>
    <t>SEMAINES 33 à 36</t>
  </si>
  <si>
    <t>SEMAINES 37 à 40</t>
  </si>
  <si>
    <t>SEMAINES 41 à 44</t>
  </si>
  <si>
    <t>SEMAINES 45 à 48</t>
  </si>
  <si>
    <t>SEMAINES 49 à 52</t>
  </si>
  <si>
    <t>GESTION DU TEMPS   ANNÉE 2008</t>
  </si>
  <si>
    <t>SEMAINES 01 à 04 - 2008</t>
  </si>
  <si>
    <t>Copier /Coller dans les cellules</t>
  </si>
  <si>
    <t>Version papier cochez au stylo. Prévisions vacances et RTT : 1 cellule = un  X</t>
  </si>
  <si>
    <t>La feuille de positionnement vous permet de "récolter" les souhaits de vos agents pour les CA et RTT</t>
  </si>
  <si>
    <t>Elle vous permet également de comptabiliser les différents mouvement pour l'année</t>
  </si>
  <si>
    <t>Les feuilles de gestion du temps sont positionnées de haut gauche à droite puis la suite en bas également de gauche à droite.</t>
  </si>
  <si>
    <t>4 semaines par document - 16 semaines par feuille</t>
  </si>
  <si>
    <t>Vous pouvez imprimer ces documents vierges et les distribuer à vos agents.</t>
  </si>
  <si>
    <t>Ces documents leur serviront à incrire leurs horaires pour contrôle en cas de doute.</t>
  </si>
  <si>
    <t>C:\Documents and Settings\Joel\Mes documents\Documents Excel\Projet en cours\[Gestion du temps manuel 2007.xls]Positionnement 2007</t>
  </si>
  <si>
    <t>Responsable d'Équipe</t>
  </si>
  <si>
    <t>Directeur</t>
  </si>
  <si>
    <t>ÉTIENNE</t>
  </si>
  <si>
    <t>MARCEL</t>
  </si>
  <si>
    <t>PIQUET</t>
  </si>
  <si>
    <t>LAMOTTE</t>
  </si>
  <si>
    <t>Vous pouvez personnaliser vos documents en choisissant une police de caractère proposée - taille en fonction de la place diponible dans les cellules</t>
  </si>
  <si>
    <t>POLICE DE CARACTÈRES  :Vrinda taille 10</t>
  </si>
  <si>
    <t>POLICE DE CARACTÈRES  :Trébuchet MF taille 10</t>
  </si>
  <si>
    <t>POLICE DE CARACTÈRES  :Gill Sans MT taille 10</t>
  </si>
  <si>
    <t>POLICE DE CARACTÈRES  :Tw Cen MT taille 10</t>
  </si>
  <si>
    <t>POLICE DE CARACTÈRES  :Times New Roman taille 10</t>
  </si>
  <si>
    <t>POLICE DE CARACTÈRES  :Palatino Linotype taille 10</t>
  </si>
  <si>
    <t>POLICE DE CARACTÈRES  :Arial taille 10</t>
  </si>
  <si>
    <t>POLICE DE CARACTÈRES  :Verdana taille 10</t>
  </si>
  <si>
    <t>POLICE DE CARACTÈRES  :Comic Sans MF taille 10</t>
  </si>
  <si>
    <t>POLICE DE CARACTÈRES  :Tahoma taille 10</t>
  </si>
  <si>
    <t>POLICE DE CARACTÈRES  :Verdana Ref taille 10</t>
  </si>
  <si>
    <t>DÉCEMBRE 2007</t>
  </si>
  <si>
    <t>VERSION 3- 05/12</t>
  </si>
  <si>
    <t>Madame - Monsieur</t>
  </si>
  <si>
    <t>Bonne utilisation</t>
  </si>
  <si>
    <t>Joel Leboucher Cuisine Centrale de Rochefort sur mer</t>
  </si>
  <si>
    <t>POLICE DE CARACTÈRES  :Arial Narrow 10</t>
  </si>
  <si>
    <t xml:space="preserve">Vous avez à votre disposition quelques documents pour le positionnement de vos agents. </t>
  </si>
  <si>
    <t>Légende</t>
  </si>
  <si>
    <t>sigles des absences - des postes et des horaires correspondants</t>
  </si>
  <si>
    <t xml:space="preserve">BLANC Louis </t>
  </si>
  <si>
    <t xml:space="preserve">FROISSART Sébastien </t>
  </si>
  <si>
    <t>LENOIR Richard</t>
  </si>
  <si>
    <t>BONSERGENT Jacques</t>
  </si>
  <si>
    <t>CARIOU Corentin</t>
  </si>
  <si>
    <t>DORMOY Max</t>
  </si>
  <si>
    <t>ZOLA Émile</t>
  </si>
  <si>
    <t>MARTIN Henri</t>
  </si>
  <si>
    <t>ANGE Michel</t>
  </si>
  <si>
    <t>LAGACHE Chardon</t>
  </si>
  <si>
    <t>SEMBAT Marcel</t>
  </si>
  <si>
    <t>MICHEL Charles</t>
  </si>
  <si>
    <t>DOLET Étienne</t>
  </si>
  <si>
    <t>CELTON Corentin</t>
  </si>
  <si>
    <t>ARAGON Louis</t>
  </si>
  <si>
    <t>LAGRANGE Léo</t>
  </si>
  <si>
    <t>CURIE Marie</t>
  </si>
  <si>
    <t>ROLLIN Ledru</t>
  </si>
  <si>
    <t>BIZOT Michel</t>
  </si>
  <si>
    <t>MORLAND Sully</t>
  </si>
  <si>
    <t>DUMAS Alexandre</t>
  </si>
  <si>
    <t>DU ROULE St Philippe</t>
  </si>
  <si>
    <t>QUINET Edgar</t>
  </si>
  <si>
    <t>DROUOT Richelieu</t>
  </si>
  <si>
    <t>CAULAINCOURT Lamarck</t>
  </si>
  <si>
    <t>D'ORVES Estienne</t>
  </si>
  <si>
    <t>ROCHEREAU Denfert</t>
  </si>
  <si>
    <t>MARCEAU Alma</t>
  </si>
  <si>
    <t>RÉAUMUR Sébastopol</t>
  </si>
  <si>
    <t>Cellules à Copier / Coller dans le feuilles de plannings</t>
  </si>
  <si>
    <t xml:space="preserve">Feuilles de positionnement individuelles et de groupe </t>
  </si>
  <si>
    <t>Feuilles de gestion du temps</t>
  </si>
  <si>
    <t>Les N° des jours se saisissent colonne B saisir le 1° Cellule rouge le reste est automatique</t>
  </si>
  <si>
    <t>La mise à la date de chaque feuille se fait colonnes fusionnées C-D-E. bien faire attention à la date et au positionnement du premier jour</t>
  </si>
  <si>
    <t>Remplace Max en AM</t>
  </si>
  <si>
    <t>Plonge batterie remplaçante Martine  - équivalent à 2 jours de 4H contrat 20H/sem.</t>
  </si>
  <si>
    <t>Horaires des poste</t>
  </si>
  <si>
    <t>Exemple de page de plages horaires</t>
  </si>
  <si>
    <t>UPRT : Union des Personnels de la Restauration Territoriale</t>
  </si>
  <si>
    <t>UPRT : Union des Personnels de la Restauration Territoriale   Prévisions Hebdomadaires 2005</t>
  </si>
  <si>
    <r>
      <t xml:space="preserve">MODE D'EMPLOI Feuille de positionnement individuel et collectif  </t>
    </r>
    <r>
      <rPr>
        <sz val="14"/>
        <rFont val="Calibri"/>
        <family val="2"/>
        <scheme val="minor"/>
      </rPr>
      <t xml:space="preserve">Modèles créés en 2001    UPRT : Union des Personnels de la Restauration Territoriale </t>
    </r>
  </si>
  <si>
    <r>
      <t xml:space="preserve">Version </t>
    </r>
    <r>
      <rPr>
        <b/>
        <sz val="10"/>
        <rFont val="Calibri"/>
        <family val="2"/>
        <scheme val="minor"/>
      </rPr>
      <t>A</t>
    </r>
    <r>
      <rPr>
        <sz val="8"/>
        <rFont val="Calibri"/>
        <family val="2"/>
        <scheme val="minor"/>
      </rPr>
      <t xml:space="preserve">  JANVIER 2005</t>
    </r>
  </si>
  <si>
    <r>
      <t xml:space="preserve">Version </t>
    </r>
    <r>
      <rPr>
        <b/>
        <sz val="10"/>
        <rFont val="Calibri"/>
        <family val="2"/>
        <scheme val="minor"/>
      </rPr>
      <t>A</t>
    </r>
    <r>
      <rPr>
        <sz val="8"/>
        <rFont val="Calibri"/>
        <family val="2"/>
        <scheme val="minor"/>
      </rPr>
      <t xml:space="preserve">  MARS 2002</t>
    </r>
  </si>
  <si>
    <r>
      <t>Formation</t>
    </r>
    <r>
      <rPr>
        <sz val="7"/>
        <rFont val="Calibri"/>
        <family val="2"/>
        <scheme val="minor"/>
      </rPr>
      <t xml:space="preserve"> préciser dans"observations…" la formation suivie</t>
    </r>
  </si>
  <si>
    <r>
      <t xml:space="preserve">Plonge batterie -vaisselle plateaux -local allotissement etc </t>
    </r>
    <r>
      <rPr>
        <i/>
        <sz val="12"/>
        <rFont val="Calibri"/>
        <family val="2"/>
        <scheme val="minor"/>
      </rPr>
      <t>(voir fiche ORT)</t>
    </r>
  </si>
  <si>
    <r>
      <t>Ouverture du local - mise en eau de la machine - pendant ce temps là : Plonge batterie puis Plateaux-assiettes  - cloches etc- Nettoyage salle d'allotissement si vous avez le temps se coordonner avec l'allotisseur -</t>
    </r>
    <r>
      <rPr>
        <b/>
        <u/>
        <sz val="12"/>
        <rFont val="Calibri"/>
        <family val="2"/>
        <scheme val="minor"/>
      </rPr>
      <t xml:space="preserve">Approvisionner la réserve en produits d'entretien voir magasin </t>
    </r>
    <r>
      <rPr>
        <sz val="12"/>
        <rFont val="Calibri"/>
        <family val="2"/>
        <scheme val="minor"/>
      </rPr>
      <t xml:space="preserve">- Repas avec la chaine- Plonge batterie ou Plateaux-assiettes-cloches etc </t>
    </r>
    <r>
      <rPr>
        <b/>
        <u/>
        <sz val="12"/>
        <rFont val="Calibri"/>
        <family val="2"/>
        <scheme val="minor"/>
      </rPr>
      <t>laisser le local propre et rangé pour le collègue qui prend la suite.Laisser des consignes sur la "main courante"</t>
    </r>
  </si>
  <si>
    <r>
      <t xml:space="preserve">Plonge batterie - vaisselle plateaux - ménage etc. </t>
    </r>
    <r>
      <rPr>
        <i/>
        <sz val="12"/>
        <rFont val="Calibri"/>
        <family val="2"/>
        <scheme val="minor"/>
      </rPr>
      <t>(voir fiche ORT)</t>
    </r>
  </si>
  <si>
    <r>
      <t xml:space="preserve">Plonge batterie - Plateaux-assiettes- puis nettoyage machine local et annexes-sorties- rangement- </t>
    </r>
    <r>
      <rPr>
        <b/>
        <u/>
        <sz val="12"/>
        <rFont val="Calibri"/>
        <family val="2"/>
        <scheme val="minor"/>
      </rPr>
      <t>vérification conteneurs déchets (remplacer les</t>
    </r>
    <r>
      <rPr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 xml:space="preserve">pleins par des vides s'il y en a) - </t>
    </r>
    <r>
      <rPr>
        <sz val="12"/>
        <rFont val="Calibri"/>
        <family val="2"/>
        <scheme val="minor"/>
      </rPr>
      <t>Ménage : bureaux-couloirs-laves semelles-vestiaires-sanitaires-linge-entretien des matériels - lavage et séchage franges et lavettes - Laisser des consignes sur la "main courante" - vérifier fermeture des portes - FIN</t>
    </r>
  </si>
  <si>
    <r>
      <t xml:space="preserve">SAMEDI - vaisselle plateaux + les autres tâches </t>
    </r>
    <r>
      <rPr>
        <i/>
        <sz val="12"/>
        <rFont val="Calibri"/>
        <family val="2"/>
        <scheme val="minor"/>
      </rPr>
      <t xml:space="preserve"> (voir fiche ORT) avec le dimanche = 2 j.de 6H</t>
    </r>
  </si>
  <si>
    <r>
      <t xml:space="preserve">DIMANCHE - vaisselle plateaux + les autres tâches </t>
    </r>
    <r>
      <rPr>
        <i/>
        <sz val="12"/>
        <rFont val="Calibri"/>
        <family val="2"/>
        <scheme val="minor"/>
      </rPr>
      <t xml:space="preserve"> (voir fiche ORT) avec le samedi = 2 j.de 6H</t>
    </r>
  </si>
  <si>
    <r>
      <t>MARDI - VENDREDI  :</t>
    </r>
    <r>
      <rPr>
        <u/>
        <sz val="12"/>
        <rFont val="Calibri"/>
        <family val="2"/>
        <scheme val="minor"/>
      </rPr>
      <t xml:space="preserve"> pas de plonge batterie</t>
    </r>
    <r>
      <rPr>
        <sz val="12"/>
        <rFont val="Calibri"/>
        <family val="2"/>
        <scheme val="minor"/>
      </rPr>
      <t xml:space="preserve"> ménage salle à manger en échange prévenir le N°13 (plongeuse)</t>
    </r>
  </si>
  <si>
    <r>
      <t>Désinfection des conteneurs déchets et de leur local.</t>
    </r>
    <r>
      <rPr>
        <b/>
        <u/>
        <sz val="12"/>
        <rFont val="Calibri"/>
        <family val="2"/>
        <scheme val="minor"/>
      </rPr>
      <t>ET</t>
    </r>
    <r>
      <rPr>
        <sz val="12"/>
        <rFont val="Calibri"/>
        <family val="2"/>
        <scheme val="minor"/>
      </rPr>
      <t xml:space="preserve"> Décapages ponctuels (voir liste- fréquences Mr Chansigaud) - </t>
    </r>
    <r>
      <rPr>
        <b/>
        <u/>
        <sz val="12"/>
        <rFont val="Calibri"/>
        <family val="2"/>
        <scheme val="minor"/>
      </rPr>
      <t>(vous pouvez également faire les décapages avec l'aide du N°22 puis l'aider dans son travail après)</t>
    </r>
  </si>
  <si>
    <r>
      <t>Ouverture du local - mise en eau de la machine - pendant ce temps là : Plonge batterie puis Plateaux-assiettes  - cloches etc- Nettoyage salle d'allotissement si vous avez le temps se coordonner avec l'allotisseur -Approvisionner la réserve en produits d'entretien voir magasin</t>
    </r>
    <r>
      <rPr>
        <b/>
        <u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- </t>
    </r>
    <r>
      <rPr>
        <b/>
        <u/>
        <sz val="12"/>
        <rFont val="Calibri"/>
        <family val="2"/>
        <scheme val="minor"/>
      </rPr>
      <t>laisser le local propre et rangé pour le collègue qui prend la suite.Laisser des consignes sur la "main courante"</t>
    </r>
  </si>
  <si>
    <t>sebastien</t>
  </si>
  <si>
    <t>pour Février - Août et Décembre ne pas oublier de mettre l'accent pour éviter l'erreur d'affichage</t>
  </si>
  <si>
    <t>Cp</t>
  </si>
  <si>
    <t>Congés Annuels</t>
  </si>
  <si>
    <t>M</t>
  </si>
  <si>
    <t>AT</t>
  </si>
  <si>
    <t>CUISINE CENTRALE 17</t>
  </si>
  <si>
    <t>JANVIER</t>
  </si>
  <si>
    <t>RH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</si>
  <si>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</si>
  <si>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</si>
  <si>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</si>
  <si>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</si>
  <si>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</si>
  <si>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</si>
  <si>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</si>
  <si>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</si>
  <si>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</si>
  <si>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</si>
  <si>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</si>
  <si>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Que pouvez vous faire avec ce document</t>
  </si>
  <si>
    <t>saisissez l'année</t>
  </si>
  <si>
    <t>saisissez le nom  ou prénom de l'agent</t>
  </si>
  <si>
    <t>Ne saisissez rien d'autre sur cette feuille remplie de fonctions</t>
  </si>
  <si>
    <t>Mises en formes conditionnelles</t>
  </si>
  <si>
    <t xml:space="preserve">semaine n° </t>
  </si>
  <si>
    <t>repos Hebdomadaire</t>
  </si>
  <si>
    <t>Journée Travaillée</t>
  </si>
  <si>
    <t>Travaille ou Absent?</t>
  </si>
  <si>
    <t>Absences Diverses
Pour remplir rapidement et provisoirement les plannings en attendant d'avoir plus de temps pour afficher les précisions</t>
  </si>
  <si>
    <t>RTT : Réduction du temps de travail.</t>
  </si>
  <si>
    <t>Formation .</t>
  </si>
  <si>
    <t>Jour Exceptionnel</t>
  </si>
  <si>
    <t>Arrêt Maladie</t>
  </si>
  <si>
    <t>Accident "du ou au" travail</t>
  </si>
  <si>
    <t>Vacances scolaires lignes N° de semaine : servez vous du pinceau "Reproduire la mise en forme" pour votre Zone</t>
  </si>
  <si>
    <t>&lt; mise en forme de la cellule verte à coller sur les lignes N° de semaine</t>
  </si>
  <si>
    <t xml:space="preserve">FEUILLE INDIVIDUELLE  DE POSITIONNEMENT                   </t>
  </si>
  <si>
    <t xml:space="preserve">date de dépôt </t>
  </si>
  <si>
    <t xml:space="preserve">Nom </t>
  </si>
  <si>
    <t>Yannick</t>
  </si>
  <si>
    <t>COMPTEURS</t>
  </si>
  <si>
    <t>Total pointé:</t>
  </si>
  <si>
    <t>sur la feuille de Positionnement</t>
  </si>
  <si>
    <t>saisissez la date de dépôt pour la demande de congés sur le format papier</t>
  </si>
  <si>
    <t>planification des jours</t>
  </si>
  <si>
    <t>Vacances scolaires "coloriez" en vert les cellules N° de semaine pour votre Zone</t>
  </si>
  <si>
    <t>Copier /Coller les symbols de la ligne 13 dans les cellules  "marron" lignes 18 - 23 - 28 - 33 - 38 - 43 - 48 - 53 - 58 - 63- 68 - 73</t>
  </si>
  <si>
    <t>C.C.17 Une équipe de professionnels au service du client</t>
  </si>
  <si>
    <t>Autre utilisation possible :</t>
  </si>
  <si>
    <t xml:space="preserve">dans la colonne B saisissez le même mois sur toutes les lignes </t>
  </si>
  <si>
    <t>ROBERT</t>
  </si>
  <si>
    <t>saisissez le nom de l'équipe cellule V3</t>
  </si>
  <si>
    <t>et colonne AH saisissez les noms</t>
  </si>
  <si>
    <t>AUGUSTIN</t>
  </si>
  <si>
    <t>HABIB</t>
  </si>
  <si>
    <t>BENJAMIN</t>
  </si>
  <si>
    <t>CLEMENCE</t>
  </si>
  <si>
    <t>ANANIE</t>
  </si>
  <si>
    <t>DAVID</t>
  </si>
  <si>
    <t>ALICE</t>
  </si>
  <si>
    <t>NAWAL</t>
  </si>
  <si>
    <t>ABDELAZIM</t>
  </si>
  <si>
    <t>WAN</t>
  </si>
  <si>
    <t>JIAO</t>
  </si>
  <si>
    <t>MAGASIN</t>
  </si>
  <si>
    <t>Vous avez des compteurs ligne 11 et colonnes AJ à AV</t>
  </si>
  <si>
    <t>J.Travaillés</t>
  </si>
  <si>
    <t xml:space="preserve">Copier /Coller les symbols de la ligne 12 dans les cellules  "marron" </t>
  </si>
  <si>
    <t>Vous avez des compteurs ligne 11 et colonnes AJ à AU</t>
  </si>
  <si>
    <t>colonne B saisissez les mois</t>
  </si>
  <si>
    <t>colonne B saisissez les noms sur les 5 premières lignes. Les autres lignes du tableau sont liées</t>
  </si>
  <si>
    <t xml:space="preserve">FEUILLE  DE POSITIONNEMENT DES RESPONSABLES D'EQUIPES                </t>
  </si>
  <si>
    <t>Pendant les CA et Absences les Responsables d'Equipe sont permutables</t>
  </si>
  <si>
    <t>Consigne</t>
  </si>
  <si>
    <t>copiez une des cellules de F à R ligne 12 et collez la/les dans le tableau sous les dates correspondantes.</t>
  </si>
  <si>
    <t>la lecture des compteurs se fait ligne 12 et colonnes AJ à AV + colonne B pour les jours travaillés</t>
  </si>
  <si>
    <t>Feuilles de positionnement des responsables d'équipe</t>
  </si>
  <si>
    <t>ou s'organisent pour chapeauter l'équipe "orpheline"</t>
  </si>
  <si>
    <t>Mise à jour 20.10.2020</t>
  </si>
  <si>
    <t>MODE D'EMPLOI LIGNE 87 COLONNE C</t>
  </si>
  <si>
    <t>MODE D'EMPLOI LIGNE 63 COLONNE C</t>
  </si>
  <si>
    <t>Quelques liens</t>
  </si>
  <si>
    <t>#1 Gestionnaire de congés sur Excel : Mise en forme</t>
  </si>
  <si>
    <t>https://www.youtube.com/watch?v=LQ6bp_a8TWA</t>
  </si>
  <si>
    <t>#2 Gestionnaire de congés sur Excel : Les formules</t>
  </si>
  <si>
    <t>https://www.youtube.com/watch?v=6BKf-NI4tL0</t>
  </si>
  <si>
    <t>#3 Gestionnaire de congés sur Excel : Macro-commande</t>
  </si>
  <si>
    <t>https://www.youtube.com/watch?v=3DXQ0rbFVl4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</si>
</sst>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0\ &quot;F&quot;;\-#,##0.00\ &quot;F&quot;"/>
    <numFmt numFmtId="165" formatCode="d\ mmmm\ yyyy"/>
    <numFmt numFmtId="166" formatCode="d\-mmm\-yy\ \-\ hh:mm"/>
    <numFmt numFmtId="167" formatCode="[h]&quot;H&quot;mm"/>
    <numFmt numFmtId="168" formatCode="dddd\ d\ mmmm\ yyyy"/>
    <numFmt numFmtId="169" formatCode="mmmm\-yyyy"/>
    <numFmt numFmtId="170" formatCode="d\ "/>
    <numFmt numFmtId="171" formatCode="0&quot; ème Semaine&quot;"/>
    <numFmt numFmtId="172" formatCode="0.00&quot; J.de&quot;"/>
    <numFmt numFmtId="173" formatCode="dddd\ dd\ mmmm\ yyyy\ hh&quot; H&quot;\ m"/>
    <numFmt numFmtId="174" formatCode="dd/mm/yy;@"/>
    <numFmt numFmtId="175" formatCode="ddd"/>
    <numFmt numFmtId="176" formatCode="[$-F800]dddd\,\ mmmm\ dd\,\ yyyy"/>
  </numFmts>
  <fonts count="103" x14ac:knownFonts="1">
    <font>
      <sz val="8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10"/>
      <name val="Tahoma"/>
      <family val="2"/>
    </font>
    <font>
      <b/>
      <sz val="10"/>
      <color indexed="10"/>
      <name val="Tahoma"/>
      <family val="2"/>
    </font>
    <font>
      <sz val="8"/>
      <color indexed="12"/>
      <name val="Tahoma"/>
      <family val="2"/>
    </font>
    <font>
      <b/>
      <sz val="8"/>
      <color indexed="12"/>
      <name val="Tahoma"/>
      <family val="2"/>
    </font>
    <font>
      <b/>
      <sz val="8"/>
      <color indexed="17"/>
      <name val="Tahoma"/>
      <family val="2"/>
    </font>
    <font>
      <i/>
      <sz val="8"/>
      <color indexed="81"/>
      <name val="Tahoma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20"/>
      <name val="Calibri"/>
      <family val="2"/>
      <scheme val="minor"/>
    </font>
    <font>
      <b/>
      <sz val="25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9"/>
      <color indexed="10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4"/>
      <color indexed="10"/>
      <name val="Calibri"/>
      <family val="2"/>
      <scheme val="minor"/>
    </font>
    <font>
      <i/>
      <sz val="7"/>
      <color indexed="16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indexed="10"/>
      <name val="Calibri"/>
      <family val="2"/>
      <scheme val="minor"/>
    </font>
    <font>
      <b/>
      <sz val="25"/>
      <color indexed="12"/>
      <name val="Calibri"/>
      <family val="2"/>
      <scheme val="minor"/>
    </font>
    <font>
      <sz val="14"/>
      <color indexed="9"/>
      <name val="Calibri"/>
      <family val="2"/>
      <scheme val="minor"/>
    </font>
    <font>
      <sz val="13.5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indexed="17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i/>
      <sz val="12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3.5"/>
      <name val="Calibri"/>
      <family val="2"/>
      <scheme val="minor"/>
    </font>
    <font>
      <sz val="16"/>
      <name val="Calibri"/>
      <family val="2"/>
      <scheme val="minor"/>
    </font>
    <font>
      <b/>
      <sz val="15"/>
      <color indexed="12"/>
      <name val="Calibri"/>
      <family val="2"/>
      <scheme val="minor"/>
    </font>
    <font>
      <sz val="2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5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mbria"/>
      <family val="2"/>
    </font>
    <font>
      <b/>
      <sz val="16"/>
      <color rgb="FFC00000"/>
      <name val="Calibri"/>
      <family val="2"/>
      <scheme val="minor"/>
    </font>
    <font>
      <sz val="5"/>
      <color theme="0" tint="-4.9989318521683403E-2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indexed="12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lightVertical">
        <fgColor indexed="15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3"/>
        <bgColor indexed="9"/>
      </patternFill>
    </fill>
    <fill>
      <patternFill patternType="gray125">
        <fgColor indexed="1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99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37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37"/>
      </top>
      <bottom style="thin">
        <color indexed="64"/>
      </bottom>
      <diagonal/>
    </border>
    <border>
      <left style="thin">
        <color indexed="64"/>
      </left>
      <right/>
      <top style="hair">
        <color indexed="37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37"/>
      </bottom>
      <diagonal/>
    </border>
    <border>
      <left/>
      <right/>
      <top/>
      <bottom style="hair">
        <color indexed="37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otted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37"/>
      </left>
      <right/>
      <top style="thin">
        <color indexed="37"/>
      </top>
      <bottom/>
      <diagonal/>
    </border>
    <border>
      <left/>
      <right/>
      <top style="thin">
        <color indexed="37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9"/>
      </top>
      <bottom/>
      <diagonal/>
    </border>
    <border>
      <left/>
      <right style="thin">
        <color indexed="64"/>
      </right>
      <top style="double">
        <color indexed="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37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hair">
        <color indexed="64"/>
      </right>
      <top/>
      <bottom style="hair">
        <color indexed="37"/>
      </bottom>
      <diagonal/>
    </border>
    <border>
      <left/>
      <right style="thin">
        <color indexed="64"/>
      </right>
      <top/>
      <bottom style="hair">
        <color indexed="37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double">
        <color indexed="9"/>
      </bottom>
      <diagonal/>
    </border>
    <border>
      <left/>
      <right/>
      <top/>
      <bottom style="double">
        <color indexed="9"/>
      </bottom>
      <diagonal/>
    </border>
    <border>
      <left/>
      <right style="hair">
        <color indexed="64"/>
      </right>
      <top/>
      <bottom style="double">
        <color indexed="9"/>
      </bottom>
      <diagonal/>
    </border>
  </borders>
  <cellStyleXfs count="21">
    <xf numFmtId="0" fontId="0" fillId="0" borderId="0"/>
    <xf numFmtId="0" fontId="15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78" fillId="0" borderId="0"/>
    <xf numFmtId="0" fontId="2" fillId="0" borderId="0"/>
    <xf numFmtId="0" fontId="3" fillId="0" borderId="0"/>
    <xf numFmtId="0" fontId="83" fillId="0" borderId="0" applyNumberFormat="0" applyFill="0" applyBorder="0" applyAlignment="0" applyProtection="0"/>
    <xf numFmtId="0" fontId="5" fillId="0" borderId="0"/>
    <xf numFmtId="0" fontId="90" fillId="0" borderId="0"/>
    <xf numFmtId="0" fontId="1" fillId="0" borderId="0"/>
    <xf numFmtId="0" fontId="100" fillId="0" borderId="0" applyNumberFormat="0" applyFill="0" applyBorder="0" applyAlignment="0" applyProtection="0"/>
  </cellStyleXfs>
  <cellXfs count="689">
    <xf numFmtId="0" fontId="0" fillId="0" borderId="0" xfId="0"/>
    <xf numFmtId="0" fontId="16" fillId="0" borderId="0" xfId="7" applyFont="1" applyAlignment="1">
      <alignment vertical="center"/>
    </xf>
    <xf numFmtId="0" fontId="16" fillId="27" borderId="14" xfId="7" applyFont="1" applyFill="1" applyBorder="1" applyAlignment="1">
      <alignment vertical="center"/>
    </xf>
    <xf numFmtId="0" fontId="16" fillId="27" borderId="2" xfId="7" applyFont="1" applyFill="1" applyBorder="1" applyAlignment="1">
      <alignment vertical="center"/>
    </xf>
    <xf numFmtId="0" fontId="16" fillId="27" borderId="3" xfId="7" applyFont="1" applyFill="1" applyBorder="1" applyAlignment="1">
      <alignment vertical="center"/>
    </xf>
    <xf numFmtId="0" fontId="16" fillId="0" borderId="0" xfId="7" applyFont="1"/>
    <xf numFmtId="0" fontId="17" fillId="24" borderId="60" xfId="4" applyFont="1" applyFill="1" applyBorder="1" applyAlignment="1">
      <alignment horizontal="centerContinuous" vertical="center" wrapText="1"/>
    </xf>
    <xf numFmtId="0" fontId="19" fillId="24" borderId="26" xfId="4" applyFont="1" applyFill="1" applyBorder="1" applyAlignment="1">
      <alignment horizontal="centerContinuous" vertical="center" wrapText="1"/>
    </xf>
    <xf numFmtId="0" fontId="20" fillId="24" borderId="26" xfId="6" applyFont="1" applyFill="1" applyBorder="1" applyAlignment="1">
      <alignment horizontal="centerContinuous" vertical="center" wrapText="1"/>
    </xf>
    <xf numFmtId="0" fontId="20" fillId="24" borderId="29" xfId="6" applyFont="1" applyFill="1" applyBorder="1" applyAlignment="1">
      <alignment horizontal="centerContinuous" vertical="center" wrapText="1"/>
    </xf>
    <xf numFmtId="0" fontId="21" fillId="3" borderId="14" xfId="7" applyFont="1" applyFill="1" applyBorder="1" applyAlignment="1">
      <alignment horizontal="centerContinuous" vertical="center" wrapText="1"/>
    </xf>
    <xf numFmtId="0" fontId="20" fillId="3" borderId="0" xfId="7" applyFont="1" applyFill="1" applyAlignment="1">
      <alignment horizontal="centerContinuous" vertical="center" wrapText="1"/>
    </xf>
    <xf numFmtId="0" fontId="16" fillId="3" borderId="0" xfId="7" applyFont="1" applyFill="1" applyAlignment="1">
      <alignment horizontal="centerContinuous" vertical="center" wrapText="1"/>
    </xf>
    <xf numFmtId="0" fontId="16" fillId="3" borderId="3" xfId="7" applyFont="1" applyFill="1" applyBorder="1" applyAlignment="1">
      <alignment horizontal="centerContinuous" vertical="center" wrapText="1"/>
    </xf>
    <xf numFmtId="0" fontId="16" fillId="3" borderId="19" xfId="7" applyFont="1" applyFill="1" applyBorder="1" applyAlignment="1">
      <alignment horizontal="left" vertical="center"/>
    </xf>
    <xf numFmtId="0" fontId="16" fillId="3" borderId="0" xfId="7" applyFont="1" applyFill="1" applyAlignment="1">
      <alignment horizontal="left" vertical="center"/>
    </xf>
    <xf numFmtId="0" fontId="16" fillId="3" borderId="0" xfId="7" applyFont="1" applyFill="1" applyAlignment="1">
      <alignment vertical="center"/>
    </xf>
    <xf numFmtId="0" fontId="16" fillId="3" borderId="0" xfId="7" applyFont="1" applyFill="1" applyAlignment="1">
      <alignment horizontal="right" vertical="center"/>
    </xf>
    <xf numFmtId="0" fontId="16" fillId="3" borderId="30" xfId="7" applyFont="1" applyFill="1" applyBorder="1" applyAlignment="1">
      <alignment horizontal="right" vertical="center"/>
    </xf>
    <xf numFmtId="0" fontId="20" fillId="3" borderId="0" xfId="7" applyFont="1" applyFill="1" applyAlignment="1">
      <alignment horizontal="left" vertical="center"/>
    </xf>
    <xf numFmtId="0" fontId="20" fillId="3" borderId="0" xfId="7" applyFont="1" applyFill="1" applyAlignment="1">
      <alignment horizontal="centerContinuous" vertical="center"/>
    </xf>
    <xf numFmtId="0" fontId="16" fillId="19" borderId="0" xfId="7" applyFont="1" applyFill="1" applyAlignment="1">
      <alignment vertical="center"/>
    </xf>
    <xf numFmtId="0" fontId="20" fillId="19" borderId="0" xfId="7" applyFont="1" applyFill="1" applyAlignment="1">
      <alignment vertical="center"/>
    </xf>
    <xf numFmtId="49" fontId="22" fillId="3" borderId="0" xfId="7" applyNumberFormat="1" applyFont="1" applyFill="1" applyAlignment="1">
      <alignment horizontal="right" vertical="center"/>
    </xf>
    <xf numFmtId="0" fontId="23" fillId="28" borderId="30" xfId="7" applyFont="1" applyFill="1" applyBorder="1" applyAlignment="1">
      <alignment horizontal="left" vertical="center"/>
    </xf>
    <xf numFmtId="0" fontId="16" fillId="3" borderId="19" xfId="7" applyFont="1" applyFill="1" applyBorder="1" applyAlignment="1">
      <alignment vertical="center"/>
    </xf>
    <xf numFmtId="0" fontId="16" fillId="3" borderId="30" xfId="7" applyFont="1" applyFill="1" applyBorder="1" applyAlignment="1">
      <alignment vertical="center"/>
    </xf>
    <xf numFmtId="0" fontId="24" fillId="3" borderId="19" xfId="7" applyFont="1" applyFill="1" applyBorder="1" applyAlignment="1">
      <alignment vertical="center"/>
    </xf>
    <xf numFmtId="0" fontId="24" fillId="3" borderId="0" xfId="7" applyFont="1" applyFill="1"/>
    <xf numFmtId="0" fontId="16" fillId="3" borderId="0" xfId="7" applyFont="1" applyFill="1"/>
    <xf numFmtId="0" fontId="24" fillId="0" borderId="0" xfId="7" applyFont="1"/>
    <xf numFmtId="0" fontId="24" fillId="29" borderId="0" xfId="7" applyFont="1" applyFill="1" applyAlignment="1">
      <alignment horizontal="right"/>
    </xf>
    <xf numFmtId="0" fontId="24" fillId="8" borderId="0" xfId="7" applyFont="1" applyFill="1" applyAlignment="1">
      <alignment horizontal="left"/>
    </xf>
    <xf numFmtId="0" fontId="25" fillId="8" borderId="0" xfId="7" applyFont="1" applyFill="1"/>
    <xf numFmtId="0" fontId="16" fillId="8" borderId="0" xfId="7" applyFont="1" applyFill="1"/>
    <xf numFmtId="0" fontId="24" fillId="2" borderId="0" xfId="7" applyFont="1" applyFill="1" applyAlignment="1">
      <alignment horizontal="left"/>
    </xf>
    <xf numFmtId="0" fontId="26" fillId="10" borderId="0" xfId="7" applyFont="1" applyFill="1" applyAlignment="1">
      <alignment horizontal="right"/>
    </xf>
    <xf numFmtId="0" fontId="27" fillId="0" borderId="0" xfId="7" applyFont="1"/>
    <xf numFmtId="0" fontId="16" fillId="3" borderId="19" xfId="7" applyFont="1" applyFill="1" applyBorder="1" applyAlignment="1">
      <alignment horizontal="centerContinuous" vertical="center"/>
    </xf>
    <xf numFmtId="0" fontId="16" fillId="3" borderId="19" xfId="7" applyFont="1" applyFill="1" applyBorder="1"/>
    <xf numFmtId="0" fontId="16" fillId="3" borderId="30" xfId="7" applyFont="1" applyFill="1" applyBorder="1"/>
    <xf numFmtId="0" fontId="16" fillId="3" borderId="10" xfId="7" applyFont="1" applyFill="1" applyBorder="1"/>
    <xf numFmtId="0" fontId="16" fillId="3" borderId="11" xfId="7" applyFont="1" applyFill="1" applyBorder="1"/>
    <xf numFmtId="0" fontId="16" fillId="3" borderId="12" xfId="7" applyFont="1" applyFill="1" applyBorder="1"/>
    <xf numFmtId="0" fontId="28" fillId="0" borderId="1" xfId="3" applyFont="1" applyBorder="1" applyAlignment="1">
      <alignment horizontal="centerContinuous" vertical="center"/>
    </xf>
    <xf numFmtId="0" fontId="28" fillId="0" borderId="2" xfId="3" applyFont="1" applyBorder="1" applyAlignment="1">
      <alignment horizontal="centerContinuous" vertical="center"/>
    </xf>
    <xf numFmtId="0" fontId="24" fillId="0" borderId="2" xfId="3" applyFont="1" applyBorder="1" applyAlignment="1">
      <alignment horizontal="centerContinuous" vertical="center"/>
    </xf>
    <xf numFmtId="0" fontId="24" fillId="0" borderId="3" xfId="3" applyFont="1" applyBorder="1" applyAlignment="1">
      <alignment horizontal="centerContinuous" vertical="center"/>
    </xf>
    <xf numFmtId="0" fontId="16" fillId="0" borderId="0" xfId="3" applyFont="1"/>
    <xf numFmtId="0" fontId="29" fillId="0" borderId="18" xfId="5" applyFont="1" applyBorder="1" applyAlignment="1">
      <alignment vertical="center"/>
    </xf>
    <xf numFmtId="0" fontId="30" fillId="0" borderId="4" xfId="3" applyFont="1" applyBorder="1" applyAlignment="1">
      <alignment vertical="center"/>
    </xf>
    <xf numFmtId="0" fontId="29" fillId="0" borderId="20" xfId="5" applyFont="1" applyBorder="1" applyAlignment="1">
      <alignment vertical="center"/>
    </xf>
    <xf numFmtId="0" fontId="29" fillId="0" borderId="4" xfId="5" applyFont="1" applyBorder="1" applyAlignment="1">
      <alignment vertical="center"/>
    </xf>
    <xf numFmtId="0" fontId="29" fillId="0" borderId="4" xfId="6" applyFont="1" applyBorder="1" applyAlignment="1">
      <alignment horizontal="center" vertical="center"/>
    </xf>
    <xf numFmtId="0" fontId="29" fillId="0" borderId="0" xfId="3" applyFont="1" applyAlignment="1">
      <alignment vertical="center"/>
    </xf>
    <xf numFmtId="0" fontId="29" fillId="0" borderId="19" xfId="5" applyFont="1" applyBorder="1" applyAlignment="1">
      <alignment vertical="center"/>
    </xf>
    <xf numFmtId="0" fontId="30" fillId="0" borderId="0" xfId="3" applyFont="1" applyAlignment="1">
      <alignment vertical="center"/>
    </xf>
    <xf numFmtId="0" fontId="29" fillId="0" borderId="21" xfId="5" applyFont="1" applyBorder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6" applyFont="1" applyAlignment="1">
      <alignment horizontal="center" vertical="center"/>
    </xf>
    <xf numFmtId="0" fontId="29" fillId="0" borderId="22" xfId="5" applyFont="1" applyBorder="1" applyAlignment="1">
      <alignment vertical="center"/>
    </xf>
    <xf numFmtId="0" fontId="30" fillId="0" borderId="23" xfId="3" applyFont="1" applyBorder="1" applyAlignment="1">
      <alignment vertical="center"/>
    </xf>
    <xf numFmtId="0" fontId="29" fillId="0" borderId="9" xfId="6" applyFont="1" applyBorder="1" applyAlignment="1">
      <alignment horizontal="center" vertical="center"/>
    </xf>
    <xf numFmtId="0" fontId="17" fillId="2" borderId="17" xfId="3" applyFont="1" applyFill="1" applyBorder="1" applyAlignment="1">
      <alignment horizontal="centerContinuous" vertical="center"/>
    </xf>
    <xf numFmtId="0" fontId="17" fillId="2" borderId="5" xfId="3" applyFont="1" applyFill="1" applyBorder="1" applyAlignment="1">
      <alignment horizontal="centerContinuous" vertical="center"/>
    </xf>
    <xf numFmtId="0" fontId="31" fillId="2" borderId="5" xfId="3" applyFont="1" applyFill="1" applyBorder="1" applyAlignment="1">
      <alignment horizontal="centerContinuous" vertical="center"/>
    </xf>
    <xf numFmtId="0" fontId="32" fillId="2" borderId="5" xfId="3" applyFont="1" applyFill="1" applyBorder="1" applyAlignment="1">
      <alignment horizontal="centerContinuous" vertical="center"/>
    </xf>
    <xf numFmtId="0" fontId="33" fillId="2" borderId="16" xfId="3" applyFont="1" applyFill="1" applyBorder="1" applyAlignment="1">
      <alignment horizontal="centerContinuous" vertical="center"/>
    </xf>
    <xf numFmtId="0" fontId="24" fillId="0" borderId="0" xfId="3" applyFont="1"/>
    <xf numFmtId="0" fontId="29" fillId="0" borderId="14" xfId="3" applyFont="1" applyBorder="1" applyAlignment="1">
      <alignment horizontal="center" vertical="center" textRotation="90"/>
    </xf>
    <xf numFmtId="168" fontId="16" fillId="0" borderId="2" xfId="3" applyNumberFormat="1" applyFont="1" applyBorder="1" applyAlignment="1">
      <alignment vertical="center"/>
    </xf>
    <xf numFmtId="49" fontId="28" fillId="0" borderId="0" xfId="3" applyNumberFormat="1" applyFont="1" applyAlignment="1">
      <alignment vertical="center"/>
    </xf>
    <xf numFmtId="1" fontId="34" fillId="0" borderId="9" xfId="3" applyNumberFormat="1" applyFont="1" applyBorder="1" applyAlignment="1">
      <alignment vertical="center"/>
    </xf>
    <xf numFmtId="1" fontId="16" fillId="0" borderId="9" xfId="3" applyNumberFormat="1" applyFont="1" applyBorder="1" applyAlignment="1">
      <alignment vertical="center"/>
    </xf>
    <xf numFmtId="1" fontId="16" fillId="0" borderId="0" xfId="3" applyNumberFormat="1" applyFont="1" applyAlignment="1">
      <alignment vertical="center"/>
    </xf>
    <xf numFmtId="164" fontId="35" fillId="0" borderId="9" xfId="3" applyNumberFormat="1" applyFont="1" applyBorder="1" applyAlignment="1">
      <alignment vertical="center"/>
    </xf>
    <xf numFmtId="164" fontId="16" fillId="0" borderId="9" xfId="3" applyNumberFormat="1" applyFont="1" applyBorder="1" applyAlignment="1">
      <alignment vertical="center"/>
    </xf>
    <xf numFmtId="164" fontId="16" fillId="0" borderId="0" xfId="3" applyNumberFormat="1" applyFont="1" applyAlignment="1">
      <alignment vertical="center"/>
    </xf>
    <xf numFmtId="164" fontId="36" fillId="0" borderId="0" xfId="3" applyNumberFormat="1" applyFont="1" applyAlignment="1">
      <alignment vertical="center"/>
    </xf>
    <xf numFmtId="0" fontId="16" fillId="0" borderId="29" xfId="5" applyFont="1" applyBorder="1" applyAlignment="1">
      <alignment vertical="center"/>
    </xf>
    <xf numFmtId="0" fontId="16" fillId="0" borderId="0" xfId="5" applyFont="1"/>
    <xf numFmtId="0" fontId="16" fillId="0" borderId="19" xfId="5" applyFont="1" applyBorder="1" applyAlignment="1">
      <alignment vertical="center"/>
    </xf>
    <xf numFmtId="0" fontId="20" fillId="0" borderId="0" xfId="5" applyFont="1" applyAlignment="1">
      <alignment horizontal="centerContinuous" vertical="center"/>
    </xf>
    <xf numFmtId="0" fontId="16" fillId="0" borderId="0" xfId="5" applyFont="1" applyAlignment="1">
      <alignment horizontal="centerContinuous" vertical="center"/>
    </xf>
    <xf numFmtId="0" fontId="37" fillId="0" borderId="0" xfId="5" applyFont="1" applyAlignment="1">
      <alignment horizontal="centerContinuous" vertical="center"/>
    </xf>
    <xf numFmtId="0" fontId="38" fillId="14" borderId="14" xfId="5" applyFont="1" applyFill="1" applyBorder="1" applyAlignment="1">
      <alignment horizontal="left" vertical="center"/>
    </xf>
    <xf numFmtId="0" fontId="39" fillId="14" borderId="2" xfId="5" applyFont="1" applyFill="1" applyBorder="1" applyAlignment="1">
      <alignment horizontal="centerContinuous" vertical="center"/>
    </xf>
    <xf numFmtId="0" fontId="39" fillId="14" borderId="3" xfId="5" applyFont="1" applyFill="1" applyBorder="1" applyAlignment="1">
      <alignment horizontal="centerContinuous" vertical="center"/>
    </xf>
    <xf numFmtId="0" fontId="24" fillId="15" borderId="7" xfId="10" applyFont="1" applyFill="1" applyBorder="1" applyAlignment="1">
      <alignment horizontal="center" vertical="center"/>
    </xf>
    <xf numFmtId="0" fontId="16" fillId="0" borderId="0" xfId="5" applyFont="1" applyAlignment="1">
      <alignment horizontal="left" vertical="center"/>
    </xf>
    <xf numFmtId="0" fontId="16" fillId="0" borderId="0" xfId="5" applyFont="1" applyAlignment="1">
      <alignment horizontal="centerContinuous" vertical="center" wrapText="1"/>
    </xf>
    <xf numFmtId="0" fontId="40" fillId="16" borderId="7" xfId="5" applyFont="1" applyFill="1" applyBorder="1" applyAlignment="1" applyProtection="1">
      <alignment horizontal="left" vertical="center"/>
      <protection locked="0"/>
    </xf>
    <xf numFmtId="1" fontId="41" fillId="17" borderId="7" xfId="5" applyNumberFormat="1" applyFont="1" applyFill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1" fontId="42" fillId="13" borderId="7" xfId="8" applyNumberFormat="1" applyFont="1" applyFill="1" applyBorder="1" applyAlignment="1">
      <alignment horizontal="left" vertical="center"/>
    </xf>
    <xf numFmtId="166" fontId="20" fillId="3" borderId="10" xfId="5" applyNumberFormat="1" applyFont="1" applyFill="1" applyBorder="1" applyAlignment="1">
      <alignment horizontal="centerContinuous" vertical="center"/>
    </xf>
    <xf numFmtId="166" fontId="20" fillId="3" borderId="11" xfId="5" applyNumberFormat="1" applyFont="1" applyFill="1" applyBorder="1" applyAlignment="1">
      <alignment horizontal="centerContinuous" vertical="center"/>
    </xf>
    <xf numFmtId="166" fontId="20" fillId="3" borderId="12" xfId="5" applyNumberFormat="1" applyFont="1" applyFill="1" applyBorder="1" applyAlignment="1">
      <alignment horizontal="centerContinuous" vertical="center"/>
    </xf>
    <xf numFmtId="0" fontId="16" fillId="0" borderId="0" xfId="5" applyFont="1" applyAlignment="1">
      <alignment vertical="center"/>
    </xf>
    <xf numFmtId="0" fontId="20" fillId="0" borderId="0" xfId="5" applyFont="1" applyAlignment="1">
      <alignment horizontal="left" vertical="center"/>
    </xf>
    <xf numFmtId="0" fontId="16" fillId="0" borderId="30" xfId="5" applyFont="1" applyBorder="1" applyAlignment="1">
      <alignment horizontal="centerContinuous" vertical="center"/>
    </xf>
    <xf numFmtId="0" fontId="39" fillId="10" borderId="7" xfId="5" applyFont="1" applyFill="1" applyBorder="1" applyAlignment="1">
      <alignment horizontal="center" vertical="center"/>
    </xf>
    <xf numFmtId="0" fontId="24" fillId="0" borderId="0" xfId="5" applyFont="1" applyAlignment="1">
      <alignment vertical="center"/>
    </xf>
    <xf numFmtId="0" fontId="24" fillId="0" borderId="0" xfId="5" applyFont="1" applyAlignment="1">
      <alignment horizontal="right" vertical="center"/>
    </xf>
    <xf numFmtId="0" fontId="43" fillId="18" borderId="7" xfId="5" applyFont="1" applyFill="1" applyBorder="1" applyAlignment="1" applyProtection="1">
      <alignment horizontal="center" vertical="center"/>
      <protection locked="0"/>
    </xf>
    <xf numFmtId="167" fontId="22" fillId="3" borderId="31" xfId="12" applyNumberFormat="1" applyFont="1" applyFill="1" applyBorder="1" applyAlignment="1" applyProtection="1">
      <alignment horizontal="center" vertical="center" wrapText="1"/>
      <protection locked="0"/>
    </xf>
    <xf numFmtId="167" fontId="22" fillId="3" borderId="25" xfId="12" applyNumberFormat="1" applyFont="1" applyFill="1" applyBorder="1" applyAlignment="1" applyProtection="1">
      <alignment horizontal="center" vertical="center" wrapText="1"/>
      <protection locked="0"/>
    </xf>
    <xf numFmtId="1" fontId="16" fillId="11" borderId="25" xfId="12" applyNumberFormat="1" applyFont="1" applyFill="1" applyBorder="1" applyAlignment="1" applyProtection="1">
      <alignment horizontal="center" vertical="center" wrapText="1"/>
      <protection locked="0"/>
    </xf>
    <xf numFmtId="167" fontId="18" fillId="19" borderId="32" xfId="5" applyNumberFormat="1" applyFont="1" applyFill="1" applyBorder="1" applyAlignment="1">
      <alignment horizontal="center" vertical="center"/>
    </xf>
    <xf numFmtId="0" fontId="44" fillId="8" borderId="7" xfId="5" applyFont="1" applyFill="1" applyBorder="1" applyAlignment="1">
      <alignment horizontal="center" vertical="center"/>
    </xf>
    <xf numFmtId="0" fontId="44" fillId="0" borderId="0" xfId="5" applyFont="1" applyAlignment="1">
      <alignment horizontal="right" vertical="center"/>
    </xf>
    <xf numFmtId="0" fontId="45" fillId="18" borderId="7" xfId="5" applyFont="1" applyFill="1" applyBorder="1" applyAlignment="1" applyProtection="1">
      <alignment horizontal="center" vertical="center"/>
      <protection locked="0"/>
    </xf>
    <xf numFmtId="167" fontId="46" fillId="3" borderId="31" xfId="12" applyNumberFormat="1" applyFont="1" applyFill="1" applyBorder="1" applyAlignment="1" applyProtection="1">
      <alignment horizontal="center" vertical="center" wrapText="1"/>
      <protection locked="0"/>
    </xf>
    <xf numFmtId="167" fontId="46" fillId="3" borderId="25" xfId="12" applyNumberFormat="1" applyFont="1" applyFill="1" applyBorder="1" applyAlignment="1" applyProtection="1">
      <alignment horizontal="center" vertical="center" wrapText="1"/>
      <protection locked="0"/>
    </xf>
    <xf numFmtId="1" fontId="47" fillId="11" borderId="25" xfId="12" applyNumberFormat="1" applyFont="1" applyFill="1" applyBorder="1" applyAlignment="1" applyProtection="1">
      <alignment horizontal="center" vertical="center" wrapText="1"/>
      <protection locked="0"/>
    </xf>
    <xf numFmtId="167" fontId="48" fillId="19" borderId="32" xfId="5" applyNumberFormat="1" applyFont="1" applyFill="1" applyBorder="1" applyAlignment="1">
      <alignment horizontal="center" vertical="center"/>
    </xf>
    <xf numFmtId="0" fontId="35" fillId="12" borderId="7" xfId="0" applyFont="1" applyFill="1" applyBorder="1" applyAlignment="1">
      <alignment horizontal="center" vertical="center"/>
    </xf>
    <xf numFmtId="0" fontId="49" fillId="0" borderId="0" xfId="5" applyFont="1" applyAlignment="1" applyProtection="1">
      <alignment horizontal="right" vertical="center"/>
      <protection locked="0"/>
    </xf>
    <xf numFmtId="0" fontId="16" fillId="0" borderId="30" xfId="5" applyFont="1" applyBorder="1" applyAlignment="1">
      <alignment vertical="center"/>
    </xf>
    <xf numFmtId="0" fontId="18" fillId="4" borderId="7" xfId="0" applyFont="1" applyFill="1" applyBorder="1" applyAlignment="1">
      <alignment horizontal="center" vertical="center"/>
    </xf>
    <xf numFmtId="0" fontId="24" fillId="0" borderId="0" xfId="5" applyFont="1" applyAlignment="1">
      <alignment horizontal="left" vertical="center"/>
    </xf>
    <xf numFmtId="0" fontId="50" fillId="0" borderId="7" xfId="0" applyFont="1" applyBorder="1" applyAlignment="1" applyProtection="1">
      <alignment horizontal="center" vertical="center"/>
      <protection locked="0"/>
    </xf>
    <xf numFmtId="1" fontId="43" fillId="3" borderId="7" xfId="5" applyNumberFormat="1" applyFont="1" applyFill="1" applyBorder="1" applyAlignment="1" applyProtection="1">
      <alignment horizontal="center" vertical="center"/>
      <protection locked="0"/>
    </xf>
    <xf numFmtId="0" fontId="29" fillId="0" borderId="0" xfId="5" applyFont="1" applyAlignment="1">
      <alignment horizontal="centerContinuous" vertical="center" wrapText="1"/>
    </xf>
    <xf numFmtId="0" fontId="19" fillId="0" borderId="0" xfId="5" applyFont="1" applyAlignment="1">
      <alignment vertical="center"/>
    </xf>
    <xf numFmtId="0" fontId="20" fillId="0" borderId="0" xfId="5" applyFont="1" applyAlignment="1">
      <alignment horizontal="right" vertical="center"/>
    </xf>
    <xf numFmtId="0" fontId="44" fillId="20" borderId="7" xfId="5" applyFont="1" applyFill="1" applyBorder="1" applyAlignment="1">
      <alignment horizontal="center" vertical="center"/>
    </xf>
    <xf numFmtId="0" fontId="24" fillId="0" borderId="0" xfId="5" applyFont="1" applyAlignment="1" applyProtection="1">
      <alignment horizontal="right" vertical="center"/>
      <protection locked="0"/>
    </xf>
    <xf numFmtId="0" fontId="51" fillId="8" borderId="7" xfId="0" applyFont="1" applyFill="1" applyBorder="1" applyAlignment="1">
      <alignment horizontal="center" vertical="center"/>
    </xf>
    <xf numFmtId="0" fontId="44" fillId="0" borderId="0" xfId="5" applyFont="1" applyAlignment="1" applyProtection="1">
      <alignment horizontal="right" vertical="center"/>
      <protection locked="0"/>
    </xf>
    <xf numFmtId="0" fontId="16" fillId="0" borderId="0" xfId="5" applyFont="1" applyAlignment="1">
      <alignment horizontal="center" vertical="center" wrapText="1"/>
    </xf>
    <xf numFmtId="0" fontId="24" fillId="0" borderId="61" xfId="5" applyFont="1" applyBorder="1" applyAlignment="1">
      <alignment horizontal="centerContinuous" vertical="center" wrapText="1"/>
    </xf>
    <xf numFmtId="0" fontId="24" fillId="0" borderId="62" xfId="5" applyFont="1" applyBorder="1" applyAlignment="1">
      <alignment horizontal="centerContinuous" vertical="center" wrapText="1"/>
    </xf>
    <xf numFmtId="0" fontId="24" fillId="0" borderId="63" xfId="5" applyFont="1" applyBorder="1" applyAlignment="1">
      <alignment horizontal="centerContinuous" vertical="center" wrapText="1"/>
    </xf>
    <xf numFmtId="0" fontId="35" fillId="4" borderId="7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6" fillId="0" borderId="0" xfId="5" applyFont="1" applyAlignment="1">
      <alignment vertical="center" wrapText="1"/>
    </xf>
    <xf numFmtId="0" fontId="20" fillId="6" borderId="7" xfId="0" applyFont="1" applyFill="1" applyBorder="1" applyAlignment="1">
      <alignment horizontal="center" vertical="center"/>
    </xf>
    <xf numFmtId="0" fontId="29" fillId="0" borderId="0" xfId="5" applyFont="1" applyAlignment="1">
      <alignment horizontal="left" vertical="center"/>
    </xf>
    <xf numFmtId="0" fontId="52" fillId="0" borderId="0" xfId="5" applyFont="1" applyAlignment="1">
      <alignment horizontal="center" vertical="center" wrapText="1"/>
    </xf>
    <xf numFmtId="0" fontId="39" fillId="7" borderId="7" xfId="5" applyFont="1" applyFill="1" applyBorder="1" applyAlignment="1">
      <alignment horizontal="center" vertical="center"/>
    </xf>
    <xf numFmtId="0" fontId="16" fillId="0" borderId="21" xfId="5" applyFont="1" applyBorder="1"/>
    <xf numFmtId="0" fontId="39" fillId="21" borderId="7" xfId="5" applyFont="1" applyFill="1" applyBorder="1" applyAlignment="1">
      <alignment horizontal="center" vertical="center"/>
    </xf>
    <xf numFmtId="49" fontId="22" fillId="22" borderId="7" xfId="5" applyNumberFormat="1" applyFont="1" applyFill="1" applyBorder="1" applyAlignment="1">
      <alignment horizontal="center" vertical="center"/>
    </xf>
    <xf numFmtId="49" fontId="16" fillId="0" borderId="7" xfId="5" applyNumberFormat="1" applyFont="1" applyBorder="1" applyAlignment="1">
      <alignment horizontal="center" vertical="center"/>
    </xf>
    <xf numFmtId="1" fontId="16" fillId="0" borderId="25" xfId="12" applyNumberFormat="1" applyFont="1" applyBorder="1" applyAlignment="1" applyProtection="1">
      <alignment horizontal="center" vertical="center" wrapText="1"/>
      <protection locked="0"/>
    </xf>
    <xf numFmtId="1" fontId="29" fillId="11" borderId="21" xfId="12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5" applyFont="1" applyBorder="1" applyAlignment="1">
      <alignment horizontal="center" vertical="center"/>
    </xf>
    <xf numFmtId="49" fontId="16" fillId="0" borderId="7" xfId="5" applyNumberFormat="1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16" fillId="0" borderId="7" xfId="5" applyFont="1" applyBorder="1"/>
    <xf numFmtId="0" fontId="16" fillId="0" borderId="31" xfId="5" applyFont="1" applyBorder="1"/>
    <xf numFmtId="0" fontId="16" fillId="0" borderId="25" xfId="5" applyFont="1" applyBorder="1"/>
    <xf numFmtId="0" fontId="18" fillId="0" borderId="32" xfId="5" applyFont="1" applyBorder="1"/>
    <xf numFmtId="0" fontId="24" fillId="0" borderId="0" xfId="5" applyFont="1" applyAlignment="1" applyProtection="1">
      <alignment horizontal="left" vertical="center"/>
      <protection locked="0"/>
    </xf>
    <xf numFmtId="0" fontId="16" fillId="0" borderId="10" xfId="5" applyFont="1" applyBorder="1" applyAlignment="1">
      <alignment vertical="center"/>
    </xf>
    <xf numFmtId="0" fontId="16" fillId="0" borderId="11" xfId="5" applyFont="1" applyBorder="1" applyAlignment="1">
      <alignment vertical="center"/>
    </xf>
    <xf numFmtId="0" fontId="16" fillId="22" borderId="12" xfId="5" applyFont="1" applyFill="1" applyBorder="1" applyAlignment="1">
      <alignment vertical="center"/>
    </xf>
    <xf numFmtId="0" fontId="16" fillId="25" borderId="0" xfId="8" applyFont="1" applyFill="1" applyAlignment="1" applyProtection="1">
      <alignment vertical="center"/>
      <protection locked="0"/>
    </xf>
    <xf numFmtId="0" fontId="16" fillId="0" borderId="0" xfId="8" applyFont="1"/>
    <xf numFmtId="0" fontId="29" fillId="0" borderId="18" xfId="8" applyFont="1" applyBorder="1" applyAlignment="1">
      <alignment vertical="center"/>
    </xf>
    <xf numFmtId="0" fontId="29" fillId="0" borderId="20" xfId="8" applyFont="1" applyBorder="1" applyAlignment="1">
      <alignment vertical="center"/>
    </xf>
    <xf numFmtId="0" fontId="29" fillId="0" borderId="4" xfId="8" applyFont="1" applyBorder="1" applyAlignment="1">
      <alignment vertical="center"/>
    </xf>
    <xf numFmtId="0" fontId="29" fillId="0" borderId="0" xfId="8" applyFont="1" applyAlignment="1">
      <alignment vertical="center"/>
    </xf>
    <xf numFmtId="0" fontId="29" fillId="0" borderId="44" xfId="8" applyFont="1" applyBorder="1" applyAlignment="1">
      <alignment vertical="center"/>
    </xf>
    <xf numFmtId="0" fontId="29" fillId="0" borderId="39" xfId="8" applyFont="1" applyBorder="1" applyAlignment="1">
      <alignment vertical="center"/>
    </xf>
    <xf numFmtId="0" fontId="29" fillId="0" borderId="9" xfId="8" applyFont="1" applyBorder="1" applyAlignment="1">
      <alignment vertical="center"/>
    </xf>
    <xf numFmtId="0" fontId="29" fillId="0" borderId="10" xfId="8" applyFont="1" applyBorder="1" applyAlignment="1">
      <alignment vertical="center"/>
    </xf>
    <xf numFmtId="0" fontId="29" fillId="0" borderId="11" xfId="8" applyFont="1" applyBorder="1" applyAlignment="1">
      <alignment vertical="center"/>
    </xf>
    <xf numFmtId="0" fontId="29" fillId="0" borderId="13" xfId="8" applyFont="1" applyBorder="1" applyAlignment="1">
      <alignment vertical="center"/>
    </xf>
    <xf numFmtId="0" fontId="16" fillId="0" borderId="0" xfId="10" applyFont="1" applyAlignment="1">
      <alignment horizontal="centerContinuous" vertical="center"/>
    </xf>
    <xf numFmtId="0" fontId="16" fillId="0" borderId="0" xfId="10" applyFont="1"/>
    <xf numFmtId="0" fontId="31" fillId="2" borderId="46" xfId="8" applyFont="1" applyFill="1" applyBorder="1" applyAlignment="1">
      <alignment horizontal="centerContinuous" vertical="center"/>
    </xf>
    <xf numFmtId="0" fontId="31" fillId="2" borderId="47" xfId="8" applyFont="1" applyFill="1" applyBorder="1" applyAlignment="1">
      <alignment horizontal="centerContinuous" vertical="center"/>
    </xf>
    <xf numFmtId="0" fontId="32" fillId="2" borderId="47" xfId="8" applyFont="1" applyFill="1" applyBorder="1" applyAlignment="1">
      <alignment horizontal="centerContinuous" vertical="center"/>
    </xf>
    <xf numFmtId="0" fontId="16" fillId="0" borderId="0" xfId="9" applyFont="1"/>
    <xf numFmtId="0" fontId="16" fillId="0" borderId="14" xfId="9" applyFont="1" applyBorder="1" applyAlignment="1">
      <alignment horizontal="left" vertical="center"/>
    </xf>
    <xf numFmtId="167" fontId="16" fillId="0" borderId="2" xfId="12" applyNumberFormat="1" applyFont="1" applyBorder="1" applyAlignment="1" applyProtection="1">
      <alignment horizontal="left" vertical="center"/>
      <protection locked="0"/>
    </xf>
    <xf numFmtId="0" fontId="16" fillId="0" borderId="2" xfId="9" applyFont="1" applyBorder="1" applyAlignment="1">
      <alignment horizontal="left" vertical="center"/>
    </xf>
    <xf numFmtId="1" fontId="22" fillId="0" borderId="2" xfId="9" applyNumberFormat="1" applyFont="1" applyBorder="1" applyAlignment="1">
      <alignment horizontal="center" vertical="center"/>
    </xf>
    <xf numFmtId="0" fontId="22" fillId="0" borderId="44" xfId="9" applyFont="1" applyBorder="1" applyAlignment="1">
      <alignment horizontal="left" vertical="center"/>
    </xf>
    <xf numFmtId="167" fontId="16" fillId="0" borderId="9" xfId="12" applyNumberFormat="1" applyFont="1" applyBorder="1" applyAlignment="1" applyProtection="1">
      <alignment horizontal="left" vertical="center"/>
      <protection locked="0"/>
    </xf>
    <xf numFmtId="0" fontId="16" fillId="0" borderId="9" xfId="9" applyFont="1" applyBorder="1" applyAlignment="1">
      <alignment horizontal="left" vertical="center"/>
    </xf>
    <xf numFmtId="0" fontId="16" fillId="0" borderId="44" xfId="8" applyFont="1" applyBorder="1" applyAlignment="1">
      <alignment horizontal="centerContinuous"/>
    </xf>
    <xf numFmtId="0" fontId="16" fillId="0" borderId="9" xfId="8" applyFont="1" applyBorder="1" applyAlignment="1">
      <alignment horizontal="centerContinuous"/>
    </xf>
    <xf numFmtId="0" fontId="16" fillId="0" borderId="50" xfId="8" applyFont="1" applyBorder="1" applyAlignment="1">
      <alignment horizontal="centerContinuous"/>
    </xf>
    <xf numFmtId="0" fontId="16" fillId="0" borderId="39" xfId="8" applyFont="1" applyBorder="1" applyAlignment="1">
      <alignment horizontal="centerContinuous"/>
    </xf>
    <xf numFmtId="0" fontId="16" fillId="0" borderId="19" xfId="8" applyFont="1" applyBorder="1"/>
    <xf numFmtId="0" fontId="16" fillId="0" borderId="52" xfId="8" applyFont="1" applyBorder="1"/>
    <xf numFmtId="0" fontId="16" fillId="0" borderId="19" xfId="8" applyFont="1" applyBorder="1" applyAlignment="1">
      <alignment horizontal="centerContinuous" vertical="center"/>
    </xf>
    <xf numFmtId="0" fontId="16" fillId="0" borderId="0" xfId="8" applyFont="1" applyAlignment="1">
      <alignment horizontal="centerContinuous" vertical="center"/>
    </xf>
    <xf numFmtId="0" fontId="16" fillId="0" borderId="52" xfId="8" applyFont="1" applyBorder="1" applyAlignment="1">
      <alignment horizontal="centerContinuous" vertical="center"/>
    </xf>
    <xf numFmtId="0" fontId="16" fillId="0" borderId="44" xfId="8" applyFont="1" applyBorder="1"/>
    <xf numFmtId="0" fontId="16" fillId="0" borderId="9" xfId="8" applyFont="1" applyBorder="1"/>
    <xf numFmtId="0" fontId="16" fillId="0" borderId="50" xfId="8" applyFont="1" applyBorder="1"/>
    <xf numFmtId="0" fontId="16" fillId="0" borderId="10" xfId="8" applyFont="1" applyBorder="1"/>
    <xf numFmtId="0" fontId="16" fillId="0" borderId="11" xfId="8" applyFont="1" applyBorder="1"/>
    <xf numFmtId="0" fontId="16" fillId="0" borderId="53" xfId="8" applyFont="1" applyBorder="1"/>
    <xf numFmtId="0" fontId="36" fillId="21" borderId="54" xfId="10" applyFont="1" applyFill="1" applyBorder="1" applyAlignment="1">
      <alignment horizontal="centerContinuous" vertical="center"/>
    </xf>
    <xf numFmtId="0" fontId="54" fillId="21" borderId="55" xfId="10" applyFont="1" applyFill="1" applyBorder="1" applyAlignment="1">
      <alignment horizontal="centerContinuous" vertical="center"/>
    </xf>
    <xf numFmtId="0" fontId="16" fillId="1" borderId="0" xfId="3" applyFont="1" applyFill="1"/>
    <xf numFmtId="0" fontId="29" fillId="0" borderId="1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1" borderId="0" xfId="3" applyFont="1" applyFill="1" applyAlignment="1">
      <alignment vertical="center"/>
    </xf>
    <xf numFmtId="0" fontId="16" fillId="0" borderId="0" xfId="3" applyFont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33" fillId="2" borderId="17" xfId="3" applyFont="1" applyFill="1" applyBorder="1" applyAlignment="1">
      <alignment horizontal="left" vertical="center"/>
    </xf>
    <xf numFmtId="0" fontId="17" fillId="2" borderId="5" xfId="3" applyFont="1" applyFill="1" applyBorder="1" applyAlignment="1">
      <alignment horizontal="left" vertical="center"/>
    </xf>
    <xf numFmtId="0" fontId="31" fillId="2" borderId="5" xfId="3" applyFont="1" applyFill="1" applyBorder="1" applyAlignment="1">
      <alignment horizontal="left" vertical="center"/>
    </xf>
    <xf numFmtId="0" fontId="32" fillId="2" borderId="5" xfId="3" applyFont="1" applyFill="1" applyBorder="1" applyAlignment="1">
      <alignment horizontal="left" vertical="center"/>
    </xf>
    <xf numFmtId="0" fontId="33" fillId="2" borderId="16" xfId="3" applyFont="1" applyFill="1" applyBorder="1" applyAlignment="1">
      <alignment horizontal="right" vertical="center"/>
    </xf>
    <xf numFmtId="0" fontId="24" fillId="1" borderId="0" xfId="3" applyFont="1" applyFill="1"/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Continuous" vertical="center"/>
    </xf>
    <xf numFmtId="0" fontId="31" fillId="0" borderId="0" xfId="3" applyFont="1" applyAlignment="1">
      <alignment horizontal="centerContinuous" vertical="center"/>
    </xf>
    <xf numFmtId="0" fontId="32" fillId="0" borderId="0" xfId="3" applyFont="1" applyAlignment="1">
      <alignment horizontal="centerContinuous" vertical="center"/>
    </xf>
    <xf numFmtId="0" fontId="28" fillId="0" borderId="0" xfId="3" applyFont="1" applyAlignment="1">
      <alignment horizontal="right" vertical="center"/>
    </xf>
    <xf numFmtId="0" fontId="22" fillId="0" borderId="0" xfId="3" applyFont="1" applyAlignment="1">
      <alignment horizontal="left" vertical="center"/>
    </xf>
    <xf numFmtId="0" fontId="19" fillId="0" borderId="0" xfId="3" applyFont="1" applyAlignment="1">
      <alignment horizontal="right" vertical="center"/>
    </xf>
    <xf numFmtId="0" fontId="32" fillId="0" borderId="0" xfId="3" applyFont="1" applyAlignment="1">
      <alignment horizontal="right" vertical="center"/>
    </xf>
    <xf numFmtId="0" fontId="20" fillId="0" borderId="0" xfId="3" applyFont="1" applyAlignment="1">
      <alignment horizontal="left"/>
    </xf>
    <xf numFmtId="0" fontId="18" fillId="0" borderId="0" xfId="3" applyFont="1" applyAlignment="1">
      <alignment horizontal="right"/>
    </xf>
    <xf numFmtId="0" fontId="36" fillId="0" borderId="0" xfId="3" applyFont="1" applyAlignment="1">
      <alignment horizontal="centerContinuous"/>
    </xf>
    <xf numFmtId="0" fontId="22" fillId="2" borderId="42" xfId="3" applyFont="1" applyFill="1" applyBorder="1"/>
    <xf numFmtId="0" fontId="20" fillId="2" borderId="0" xfId="3" applyFont="1" applyFill="1" applyAlignment="1">
      <alignment horizontal="left"/>
    </xf>
    <xf numFmtId="0" fontId="18" fillId="2" borderId="0" xfId="3" applyFont="1" applyFill="1" applyAlignment="1">
      <alignment horizontal="right"/>
    </xf>
    <xf numFmtId="0" fontId="36" fillId="2" borderId="0" xfId="3" applyFont="1" applyFill="1" applyAlignment="1">
      <alignment horizontal="centerContinuous"/>
    </xf>
    <xf numFmtId="165" fontId="60" fillId="0" borderId="0" xfId="3" applyNumberFormat="1" applyFont="1" applyAlignment="1">
      <alignment horizontal="centerContinuous"/>
    </xf>
    <xf numFmtId="165" fontId="18" fillId="0" borderId="0" xfId="3" applyNumberFormat="1" applyFont="1" applyAlignment="1">
      <alignment horizontal="centerContinuous"/>
    </xf>
    <xf numFmtId="0" fontId="16" fillId="0" borderId="14" xfId="3" applyFont="1" applyBorder="1" applyAlignment="1">
      <alignment horizontal="center"/>
    </xf>
    <xf numFmtId="0" fontId="16" fillId="0" borderId="26" xfId="3" applyFont="1" applyBorder="1" applyAlignment="1">
      <alignment horizontal="center"/>
    </xf>
    <xf numFmtId="0" fontId="29" fillId="0" borderId="15" xfId="3" applyFont="1" applyBorder="1" applyAlignment="1">
      <alignment horizontal="center" wrapText="1"/>
    </xf>
    <xf numFmtId="164" fontId="16" fillId="0" borderId="15" xfId="3" applyNumberFormat="1" applyFont="1" applyBorder="1" applyAlignment="1">
      <alignment horizontal="center" wrapText="1"/>
    </xf>
    <xf numFmtId="0" fontId="16" fillId="0" borderId="35" xfId="3" applyFont="1" applyBorder="1" applyAlignment="1">
      <alignment horizontal="center"/>
    </xf>
    <xf numFmtId="0" fontId="16" fillId="0" borderId="36" xfId="3" applyFont="1" applyBorder="1" applyAlignment="1">
      <alignment horizontal="center"/>
    </xf>
    <xf numFmtId="164" fontId="16" fillId="0" borderId="15" xfId="3" applyNumberFormat="1" applyFont="1" applyBorder="1" applyAlignment="1">
      <alignment horizontal="center" vertical="center" wrapText="1"/>
    </xf>
    <xf numFmtId="0" fontId="16" fillId="1" borderId="0" xfId="3" applyFont="1" applyFill="1" applyAlignment="1">
      <alignment horizontal="center"/>
    </xf>
    <xf numFmtId="0" fontId="16" fillId="0" borderId="15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62" fillId="7" borderId="1" xfId="3" applyFont="1" applyFill="1" applyBorder="1" applyAlignment="1">
      <alignment horizontal="center" vertical="center" textRotation="90"/>
    </xf>
    <xf numFmtId="167" fontId="43" fillId="3" borderId="15" xfId="3" applyNumberFormat="1" applyFont="1" applyFill="1" applyBorder="1" applyAlignment="1">
      <alignment horizontal="center" vertical="center"/>
    </xf>
    <xf numFmtId="1" fontId="44" fillId="11" borderId="37" xfId="12" applyNumberFormat="1" applyFont="1" applyFill="1" applyBorder="1" applyAlignment="1" applyProtection="1">
      <alignment horizontal="center" vertical="center" wrapText="1"/>
      <protection locked="0"/>
    </xf>
    <xf numFmtId="167" fontId="29" fillId="11" borderId="33" xfId="0" applyNumberFormat="1" applyFont="1" applyFill="1" applyBorder="1" applyAlignment="1" applyProtection="1">
      <alignment horizontal="center" vertical="center"/>
      <protection locked="0"/>
    </xf>
    <xf numFmtId="167" fontId="43" fillId="3" borderId="6" xfId="3" applyNumberFormat="1" applyFont="1" applyFill="1" applyBorder="1" applyAlignment="1">
      <alignment horizontal="center" vertical="center"/>
    </xf>
    <xf numFmtId="167" fontId="28" fillId="3" borderId="6" xfId="3" applyNumberFormat="1" applyFont="1" applyFill="1" applyBorder="1" applyAlignment="1">
      <alignment horizontal="center" vertical="center"/>
    </xf>
    <xf numFmtId="49" fontId="28" fillId="3" borderId="20" xfId="3" applyNumberFormat="1" applyFont="1" applyFill="1" applyBorder="1" applyAlignment="1">
      <alignment horizontal="center" vertical="center"/>
    </xf>
    <xf numFmtId="0" fontId="63" fillId="0" borderId="1" xfId="3" applyFont="1" applyBorder="1" applyAlignment="1">
      <alignment horizontal="center" vertical="center" textRotation="90"/>
    </xf>
    <xf numFmtId="167" fontId="43" fillId="3" borderId="7" xfId="3" applyNumberFormat="1" applyFont="1" applyFill="1" applyBorder="1" applyAlignment="1">
      <alignment horizontal="center" vertical="center"/>
    </xf>
    <xf numFmtId="1" fontId="44" fillId="11" borderId="31" xfId="12" applyNumberFormat="1" applyFont="1" applyFill="1" applyBorder="1" applyAlignment="1" applyProtection="1">
      <alignment horizontal="center" vertical="center" wrapText="1"/>
      <protection locked="0"/>
    </xf>
    <xf numFmtId="167" fontId="29" fillId="11" borderId="32" xfId="0" applyNumberFormat="1" applyFont="1" applyFill="1" applyBorder="1" applyAlignment="1" applyProtection="1">
      <alignment horizontal="center" vertical="center"/>
      <protection locked="0"/>
    </xf>
    <xf numFmtId="167" fontId="28" fillId="3" borderId="7" xfId="3" applyNumberFormat="1" applyFont="1" applyFill="1" applyBorder="1" applyAlignment="1">
      <alignment horizontal="center" vertical="center"/>
    </xf>
    <xf numFmtId="0" fontId="29" fillId="0" borderId="27" xfId="3" applyFont="1" applyBorder="1" applyAlignment="1">
      <alignment horizontal="center" vertical="center" textRotation="90"/>
    </xf>
    <xf numFmtId="49" fontId="28" fillId="3" borderId="21" xfId="3" applyNumberFormat="1" applyFont="1" applyFill="1" applyBorder="1" applyAlignment="1">
      <alignment horizontal="center" vertical="center"/>
    </xf>
    <xf numFmtId="0" fontId="29" fillId="2" borderId="40" xfId="3" applyFont="1" applyFill="1" applyBorder="1" applyAlignment="1">
      <alignment horizontal="center" vertical="center" textRotation="90"/>
    </xf>
    <xf numFmtId="0" fontId="29" fillId="2" borderId="41" xfId="3" applyFont="1" applyFill="1" applyBorder="1" applyAlignment="1">
      <alignment horizontal="center" vertical="center" textRotation="90"/>
    </xf>
    <xf numFmtId="167" fontId="43" fillId="3" borderId="8" xfId="3" applyNumberFormat="1" applyFont="1" applyFill="1" applyBorder="1" applyAlignment="1">
      <alignment horizontal="center" vertical="center"/>
    </xf>
    <xf numFmtId="1" fontId="44" fillId="11" borderId="38" xfId="12" applyNumberFormat="1" applyFont="1" applyFill="1" applyBorder="1" applyAlignment="1" applyProtection="1">
      <alignment horizontal="center" vertical="center" wrapText="1"/>
      <protection locked="0"/>
    </xf>
    <xf numFmtId="167" fontId="29" fillId="11" borderId="34" xfId="0" applyNumberFormat="1" applyFont="1" applyFill="1" applyBorder="1" applyAlignment="1" applyProtection="1">
      <alignment horizontal="center" vertical="center"/>
      <protection locked="0"/>
    </xf>
    <xf numFmtId="167" fontId="28" fillId="3" borderId="8" xfId="3" applyNumberFormat="1" applyFont="1" applyFill="1" applyBorder="1" applyAlignment="1">
      <alignment horizontal="center" vertical="center"/>
    </xf>
    <xf numFmtId="0" fontId="29" fillId="0" borderId="28" xfId="3" applyFont="1" applyBorder="1" applyAlignment="1">
      <alignment horizontal="center" vertical="center" textRotation="90"/>
    </xf>
    <xf numFmtId="49" fontId="28" fillId="3" borderId="39" xfId="3" applyNumberFormat="1" applyFont="1" applyFill="1" applyBorder="1" applyAlignment="1">
      <alignment horizontal="center" vertical="center"/>
    </xf>
    <xf numFmtId="0" fontId="29" fillId="0" borderId="25" xfId="3" applyFont="1" applyBorder="1" applyAlignment="1">
      <alignment horizontal="center" vertical="center" textRotation="90"/>
    </xf>
    <xf numFmtId="168" fontId="16" fillId="0" borderId="26" xfId="3" applyNumberFormat="1" applyFont="1" applyBorder="1" applyAlignment="1">
      <alignment vertical="center"/>
    </xf>
    <xf numFmtId="0" fontId="16" fillId="1" borderId="0" xfId="3" applyFont="1" applyFill="1" applyAlignment="1">
      <alignment vertical="center"/>
    </xf>
    <xf numFmtId="0" fontId="29" fillId="0" borderId="25" xfId="3" applyFont="1" applyBorder="1" applyAlignment="1">
      <alignment vertical="center" textRotation="90"/>
    </xf>
    <xf numFmtId="168" fontId="56" fillId="0" borderId="26" xfId="3" applyNumberFormat="1" applyFont="1" applyBorder="1" applyAlignment="1">
      <alignment vertical="center"/>
    </xf>
    <xf numFmtId="49" fontId="28" fillId="0" borderId="0" xfId="3" applyNumberFormat="1" applyFont="1" applyAlignment="1">
      <alignment horizontal="center" vertical="center"/>
    </xf>
    <xf numFmtId="1" fontId="34" fillId="0" borderId="9" xfId="3" applyNumberFormat="1" applyFont="1" applyBorder="1" applyAlignment="1">
      <alignment horizontal="center"/>
    </xf>
    <xf numFmtId="1" fontId="16" fillId="0" borderId="9" xfId="3" applyNumberFormat="1" applyFont="1" applyBorder="1" applyAlignment="1">
      <alignment horizontal="center"/>
    </xf>
    <xf numFmtId="1" fontId="16" fillId="0" borderId="0" xfId="3" applyNumberFormat="1" applyFont="1" applyAlignment="1">
      <alignment horizontal="center"/>
    </xf>
    <xf numFmtId="164" fontId="35" fillId="0" borderId="9" xfId="3" applyNumberFormat="1" applyFont="1" applyBorder="1" applyAlignment="1">
      <alignment horizontal="center"/>
    </xf>
    <xf numFmtId="164" fontId="16" fillId="0" borderId="9" xfId="3" applyNumberFormat="1" applyFont="1" applyBorder="1"/>
    <xf numFmtId="164" fontId="36" fillId="0" borderId="9" xfId="3" applyNumberFormat="1" applyFont="1" applyBorder="1"/>
    <xf numFmtId="0" fontId="30" fillId="0" borderId="4" xfId="3" applyFont="1" applyBorder="1" applyAlignment="1">
      <alignment horizontal="center"/>
    </xf>
    <xf numFmtId="1" fontId="16" fillId="0" borderId="4" xfId="3" applyNumberFormat="1" applyFont="1" applyBorder="1" applyAlignment="1">
      <alignment horizontal="center"/>
    </xf>
    <xf numFmtId="1" fontId="34" fillId="0" borderId="4" xfId="3" applyNumberFormat="1" applyFont="1" applyBorder="1" applyAlignment="1">
      <alignment horizontal="center"/>
    </xf>
    <xf numFmtId="0" fontId="16" fillId="0" borderId="4" xfId="3" applyFont="1" applyBorder="1"/>
    <xf numFmtId="0" fontId="51" fillId="8" borderId="7" xfId="11" applyFont="1" applyFill="1" applyBorder="1" applyAlignment="1">
      <alignment horizontal="center" vertical="center"/>
    </xf>
    <xf numFmtId="0" fontId="24" fillId="0" borderId="0" xfId="11" applyFont="1" applyAlignment="1">
      <alignment vertical="center"/>
    </xf>
    <xf numFmtId="0" fontId="35" fillId="2" borderId="24" xfId="11" applyFont="1" applyFill="1" applyBorder="1" applyAlignment="1">
      <alignment horizontal="center" vertical="center"/>
    </xf>
    <xf numFmtId="0" fontId="16" fillId="0" borderId="0" xfId="11" applyFont="1" applyAlignment="1">
      <alignment vertical="center"/>
    </xf>
    <xf numFmtId="172" fontId="16" fillId="0" borderId="0" xfId="3" applyNumberFormat="1" applyFont="1" applyAlignment="1">
      <alignment horizontal="centerContinuous" vertical="center"/>
    </xf>
    <xf numFmtId="167" fontId="16" fillId="0" borderId="0" xfId="3" applyNumberFormat="1" applyFont="1" applyAlignment="1">
      <alignment horizontal="left" vertical="center"/>
    </xf>
    <xf numFmtId="0" fontId="19" fillId="9" borderId="7" xfId="11" applyFont="1" applyFill="1" applyBorder="1" applyAlignment="1" applyProtection="1">
      <alignment horizontal="center" vertical="center"/>
      <protection locked="0"/>
    </xf>
    <xf numFmtId="0" fontId="38" fillId="7" borderId="7" xfId="11" applyFont="1" applyFill="1" applyBorder="1" applyAlignment="1">
      <alignment horizontal="center" vertical="center"/>
    </xf>
    <xf numFmtId="0" fontId="29" fillId="0" borderId="0" xfId="11" applyFont="1" applyAlignment="1">
      <alignment horizontal="center" vertical="center" wrapText="1"/>
    </xf>
    <xf numFmtId="0" fontId="32" fillId="0" borderId="0" xfId="3" applyFont="1" applyAlignment="1">
      <alignment horizontal="center" vertical="center"/>
    </xf>
    <xf numFmtId="172" fontId="53" fillId="0" borderId="0" xfId="3" applyNumberFormat="1" applyFont="1" applyAlignment="1">
      <alignment horizontal="centerContinuous" vertical="center"/>
    </xf>
    <xf numFmtId="0" fontId="53" fillId="0" borderId="0" xfId="3" applyFont="1" applyAlignment="1">
      <alignment horizontal="right" vertical="center"/>
    </xf>
    <xf numFmtId="0" fontId="38" fillId="10" borderId="7" xfId="11" applyFont="1" applyFill="1" applyBorder="1" applyAlignment="1">
      <alignment horizontal="center" vertical="center"/>
    </xf>
    <xf numFmtId="0" fontId="28" fillId="0" borderId="0" xfId="3" applyFont="1" applyAlignment="1">
      <alignment horizontal="center" vertical="center"/>
    </xf>
    <xf numFmtId="167" fontId="68" fillId="24" borderId="0" xfId="3" applyNumberFormat="1" applyFont="1" applyFill="1" applyAlignment="1">
      <alignment horizontal="center" vertical="center"/>
    </xf>
    <xf numFmtId="172" fontId="16" fillId="0" borderId="0" xfId="3" applyNumberFormat="1" applyFont="1" applyAlignment="1">
      <alignment horizontal="right" vertical="center"/>
    </xf>
    <xf numFmtId="0" fontId="18" fillId="4" borderId="7" xfId="11" applyFont="1" applyFill="1" applyBorder="1" applyAlignment="1">
      <alignment horizontal="center" vertical="center"/>
    </xf>
    <xf numFmtId="0" fontId="24" fillId="0" borderId="0" xfId="11" applyFont="1" applyAlignment="1">
      <alignment horizontal="left" vertical="center"/>
    </xf>
    <xf numFmtId="0" fontId="20" fillId="6" borderId="7" xfId="11" applyFont="1" applyFill="1" applyBorder="1" applyAlignment="1">
      <alignment horizontal="center" vertical="center"/>
    </xf>
    <xf numFmtId="0" fontId="69" fillId="0" borderId="0" xfId="3" applyFont="1"/>
    <xf numFmtId="0" fontId="61" fillId="0" borderId="0" xfId="3" applyFont="1"/>
    <xf numFmtId="172" fontId="16" fillId="0" borderId="0" xfId="3" applyNumberFormat="1" applyFont="1" applyAlignment="1">
      <alignment horizontal="right"/>
    </xf>
    <xf numFmtId="0" fontId="18" fillId="5" borderId="7" xfId="11" applyFont="1" applyFill="1" applyBorder="1" applyAlignment="1">
      <alignment horizontal="center" vertical="center"/>
    </xf>
    <xf numFmtId="167" fontId="68" fillId="3" borderId="0" xfId="3" applyNumberFormat="1" applyFont="1" applyFill="1" applyAlignment="1">
      <alignment horizontal="center" vertical="center"/>
    </xf>
    <xf numFmtId="0" fontId="29" fillId="0" borderId="0" xfId="3" applyFont="1"/>
    <xf numFmtId="0" fontId="29" fillId="1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10" xfId="0" applyFont="1" applyBorder="1" applyAlignment="1">
      <alignment horizontal="centerContinuous" vertical="center"/>
    </xf>
    <xf numFmtId="0" fontId="29" fillId="0" borderId="11" xfId="0" applyFont="1" applyBorder="1" applyAlignment="1">
      <alignment horizontal="centerContinuous" vertical="center"/>
    </xf>
    <xf numFmtId="0" fontId="71" fillId="0" borderId="13" xfId="0" applyFont="1" applyBorder="1" applyAlignment="1">
      <alignment horizontal="centerContinuous" vertical="center"/>
    </xf>
    <xf numFmtId="0" fontId="71" fillId="0" borderId="11" xfId="0" applyFont="1" applyBorder="1" applyAlignment="1">
      <alignment horizontal="centerContinuous" vertical="center"/>
    </xf>
    <xf numFmtId="0" fontId="29" fillId="0" borderId="12" xfId="0" applyFont="1" applyBorder="1" applyAlignment="1">
      <alignment horizontal="centerContinuous" vertical="center"/>
    </xf>
    <xf numFmtId="164" fontId="36" fillId="0" borderId="0" xfId="3" applyNumberFormat="1" applyFont="1"/>
    <xf numFmtId="172" fontId="16" fillId="0" borderId="0" xfId="3" applyNumberFormat="1" applyFont="1"/>
    <xf numFmtId="0" fontId="16" fillId="22" borderId="0" xfId="3" applyFont="1" applyFill="1"/>
    <xf numFmtId="0" fontId="16" fillId="0" borderId="0" xfId="0" applyFont="1" applyAlignment="1">
      <alignment horizontal="center"/>
    </xf>
    <xf numFmtId="0" fontId="16" fillId="2" borderId="26" xfId="0" applyFont="1" applyFill="1" applyBorder="1" applyAlignment="1">
      <alignment horizontal="centerContinuous"/>
    </xf>
    <xf numFmtId="0" fontId="20" fillId="2" borderId="26" xfId="0" applyFont="1" applyFill="1" applyBorder="1" applyAlignment="1">
      <alignment horizontal="centerContinuous" vertical="center"/>
    </xf>
    <xf numFmtId="22" fontId="28" fillId="2" borderId="29" xfId="0" applyNumberFormat="1" applyFont="1" applyFill="1" applyBorder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/>
    </xf>
    <xf numFmtId="0" fontId="29" fillId="0" borderId="0" xfId="3" applyFont="1" applyAlignment="1">
      <alignment horizontal="center" vertical="center" textRotation="90"/>
    </xf>
    <xf numFmtId="168" fontId="16" fillId="0" borderId="0" xfId="3" applyNumberFormat="1" applyFont="1" applyAlignment="1">
      <alignment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167" fontId="24" fillId="0" borderId="0" xfId="0" applyNumberFormat="1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/>
    </xf>
    <xf numFmtId="167" fontId="19" fillId="0" borderId="0" xfId="0" applyNumberFormat="1" applyFont="1" applyAlignment="1">
      <alignment horizontal="centerContinuous" vertical="center"/>
    </xf>
    <xf numFmtId="167" fontId="1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67" fontId="22" fillId="0" borderId="0" xfId="0" applyNumberFormat="1" applyFont="1" applyAlignment="1">
      <alignment horizontal="center" vertical="center"/>
    </xf>
    <xf numFmtId="167" fontId="20" fillId="0" borderId="0" xfId="0" applyNumberFormat="1" applyFont="1" applyAlignment="1">
      <alignment horizontal="right" vertical="center"/>
    </xf>
    <xf numFmtId="167" fontId="19" fillId="8" borderId="0" xfId="0" applyNumberFormat="1" applyFont="1" applyFill="1" applyAlignment="1">
      <alignment horizontal="center" vertical="center"/>
    </xf>
    <xf numFmtId="1" fontId="24" fillId="23" borderId="0" xfId="0" applyNumberFormat="1" applyFont="1" applyFill="1" applyAlignment="1" applyProtection="1">
      <alignment horizontal="center" vertical="center" wrapText="1"/>
      <protection locked="0"/>
    </xf>
    <xf numFmtId="167" fontId="19" fillId="0" borderId="0" xfId="0" applyNumberFormat="1" applyFont="1" applyAlignment="1" applyProtection="1">
      <alignment horizontal="center" vertical="center"/>
      <protection locked="0"/>
    </xf>
    <xf numFmtId="167" fontId="24" fillId="0" borderId="0" xfId="0" applyNumberFormat="1" applyFont="1" applyAlignment="1">
      <alignment horizontal="left" vertical="center"/>
    </xf>
    <xf numFmtId="167" fontId="24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167" fontId="16" fillId="0" borderId="0" xfId="0" applyNumberFormat="1" applyFont="1" applyAlignment="1">
      <alignment horizontal="right" vertical="center"/>
    </xf>
    <xf numFmtId="167" fontId="22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" fontId="24" fillId="0" borderId="0" xfId="0" applyNumberFormat="1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wrapText="1"/>
    </xf>
    <xf numFmtId="0" fontId="16" fillId="22" borderId="0" xfId="0" applyFont="1" applyFill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" fillId="31" borderId="0" xfId="14" applyFill="1"/>
    <xf numFmtId="0" fontId="2" fillId="0" borderId="0" xfId="14"/>
    <xf numFmtId="0" fontId="2" fillId="31" borderId="0" xfId="14" applyFill="1" applyAlignment="1">
      <alignment vertical="center"/>
    </xf>
    <xf numFmtId="0" fontId="76" fillId="31" borderId="0" xfId="14" applyFont="1" applyFill="1" applyAlignment="1">
      <alignment wrapText="1"/>
    </xf>
    <xf numFmtId="0" fontId="77" fillId="0" borderId="0" xfId="14" applyFont="1" applyAlignment="1">
      <alignment vertical="center"/>
    </xf>
    <xf numFmtId="0" fontId="80" fillId="31" borderId="0" xfId="14" applyFont="1" applyFill="1"/>
    <xf numFmtId="0" fontId="74" fillId="31" borderId="0" xfId="14" applyFont="1" applyFill="1"/>
    <xf numFmtId="0" fontId="2" fillId="0" borderId="58" xfId="14" applyBorder="1" applyAlignment="1">
      <alignment horizontal="center" vertical="center"/>
    </xf>
    <xf numFmtId="0" fontId="2" fillId="0" borderId="59" xfId="14" applyBorder="1" applyAlignment="1">
      <alignment horizontal="center" vertical="center"/>
    </xf>
    <xf numFmtId="0" fontId="2" fillId="0" borderId="72" xfId="14" applyBorder="1" applyAlignment="1">
      <alignment horizontal="center" vertical="center"/>
    </xf>
    <xf numFmtId="175" fontId="2" fillId="31" borderId="58" xfId="14" applyNumberFormat="1" applyFill="1" applyBorder="1" applyAlignment="1">
      <alignment horizontal="center" vertical="center"/>
    </xf>
    <xf numFmtId="175" fontId="2" fillId="31" borderId="59" xfId="14" applyNumberFormat="1" applyFill="1" applyBorder="1" applyAlignment="1">
      <alignment horizontal="center" vertical="center"/>
    </xf>
    <xf numFmtId="175" fontId="2" fillId="31" borderId="72" xfId="14" applyNumberFormat="1" applyFill="1" applyBorder="1" applyAlignment="1">
      <alignment horizontal="center" vertical="center"/>
    </xf>
    <xf numFmtId="0" fontId="73" fillId="36" borderId="77" xfId="13" applyFont="1" applyFill="1" applyBorder="1" applyAlignment="1">
      <alignment horizontal="center" vertical="center"/>
    </xf>
    <xf numFmtId="0" fontId="73" fillId="39" borderId="73" xfId="14" applyFont="1" applyFill="1" applyBorder="1" applyAlignment="1">
      <alignment horizontal="center" vertical="center"/>
    </xf>
    <xf numFmtId="0" fontId="86" fillId="31" borderId="0" xfId="14" applyFont="1" applyFill="1" applyAlignment="1">
      <alignment vertical="center"/>
    </xf>
    <xf numFmtId="0" fontId="88" fillId="31" borderId="0" xfId="14" applyFont="1" applyFill="1" applyAlignment="1">
      <alignment horizontal="right" vertical="center"/>
    </xf>
    <xf numFmtId="0" fontId="82" fillId="31" borderId="0" xfId="14" applyFont="1" applyFill="1" applyAlignment="1">
      <alignment vertical="center"/>
    </xf>
    <xf numFmtId="0" fontId="79" fillId="31" borderId="0" xfId="14" applyFont="1" applyFill="1" applyAlignment="1">
      <alignment vertical="center"/>
    </xf>
    <xf numFmtId="0" fontId="91" fillId="31" borderId="0" xfId="14" applyFont="1" applyFill="1" applyAlignment="1">
      <alignment vertical="center"/>
    </xf>
    <xf numFmtId="0" fontId="16" fillId="34" borderId="78" xfId="14" applyFont="1" applyFill="1" applyBorder="1" applyAlignment="1">
      <alignment horizontal="center" vertical="center" wrapText="1"/>
    </xf>
    <xf numFmtId="174" fontId="92" fillId="34" borderId="58" xfId="14" applyNumberFormat="1" applyFont="1" applyFill="1" applyBorder="1" applyAlignment="1">
      <alignment horizontal="center" vertical="center" textRotation="90"/>
    </xf>
    <xf numFmtId="174" fontId="92" fillId="34" borderId="59" xfId="14" applyNumberFormat="1" applyFont="1" applyFill="1" applyBorder="1" applyAlignment="1">
      <alignment horizontal="center" vertical="center" textRotation="90"/>
    </xf>
    <xf numFmtId="174" fontId="92" fillId="34" borderId="72" xfId="14" applyNumberFormat="1" applyFont="1" applyFill="1" applyBorder="1" applyAlignment="1">
      <alignment horizontal="center" vertical="center" textRotation="90"/>
    </xf>
    <xf numFmtId="174" fontId="81" fillId="34" borderId="58" xfId="14" applyNumberFormat="1" applyFont="1" applyFill="1" applyBorder="1" applyAlignment="1">
      <alignment horizontal="center" vertical="center" textRotation="90"/>
    </xf>
    <xf numFmtId="174" fontId="81" fillId="34" borderId="59" xfId="14" applyNumberFormat="1" applyFont="1" applyFill="1" applyBorder="1" applyAlignment="1">
      <alignment horizontal="center" vertical="center" textRotation="90"/>
    </xf>
    <xf numFmtId="174" fontId="81" fillId="34" borderId="72" xfId="14" applyNumberFormat="1" applyFont="1" applyFill="1" applyBorder="1" applyAlignment="1">
      <alignment horizontal="center" vertical="center" textRotation="90"/>
    </xf>
    <xf numFmtId="175" fontId="2" fillId="31" borderId="80" xfId="14" applyNumberFormat="1" applyFill="1" applyBorder="1" applyAlignment="1">
      <alignment horizontal="center" vertical="center"/>
    </xf>
    <xf numFmtId="175" fontId="2" fillId="31" borderId="81" xfId="14" applyNumberFormat="1" applyFill="1" applyBorder="1" applyAlignment="1">
      <alignment horizontal="center" vertical="center"/>
    </xf>
    <xf numFmtId="175" fontId="2" fillId="31" borderId="82" xfId="14" applyNumberFormat="1" applyFill="1" applyBorder="1" applyAlignment="1">
      <alignment horizontal="center" vertical="center"/>
    </xf>
    <xf numFmtId="0" fontId="16" fillId="34" borderId="83" xfId="14" applyFont="1" applyFill="1" applyBorder="1" applyAlignment="1">
      <alignment horizontal="center" vertical="center" wrapText="1"/>
    </xf>
    <xf numFmtId="0" fontId="16" fillId="34" borderId="84" xfId="14" applyFont="1" applyFill="1" applyBorder="1" applyAlignment="1">
      <alignment horizontal="center" vertical="center" wrapText="1"/>
    </xf>
    <xf numFmtId="0" fontId="16" fillId="34" borderId="85" xfId="14" applyFont="1" applyFill="1" applyBorder="1" applyAlignment="1">
      <alignment horizontal="center" vertical="center" wrapText="1"/>
    </xf>
    <xf numFmtId="0" fontId="39" fillId="10" borderId="77" xfId="13" applyFont="1" applyFill="1" applyBorder="1" applyAlignment="1">
      <alignment horizontal="center" vertical="center"/>
    </xf>
    <xf numFmtId="0" fontId="19" fillId="5" borderId="77" xfId="13" applyFont="1" applyFill="1" applyBorder="1" applyAlignment="1">
      <alignment horizontal="center" vertical="center"/>
    </xf>
    <xf numFmtId="0" fontId="44" fillId="20" borderId="73" xfId="5" applyFont="1" applyFill="1" applyBorder="1" applyAlignment="1">
      <alignment horizontal="center" vertical="center"/>
    </xf>
    <xf numFmtId="0" fontId="19" fillId="33" borderId="73" xfId="13" applyFont="1" applyFill="1" applyBorder="1" applyAlignment="1">
      <alignment horizontal="center" vertical="center"/>
    </xf>
    <xf numFmtId="0" fontId="19" fillId="5" borderId="73" xfId="13" applyFont="1" applyFill="1" applyBorder="1" applyAlignment="1">
      <alignment horizontal="center" vertical="center"/>
    </xf>
    <xf numFmtId="0" fontId="44" fillId="8" borderId="73" xfId="5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44" fillId="4" borderId="73" xfId="8" applyFont="1" applyFill="1" applyBorder="1" applyAlignment="1">
      <alignment horizontal="center" vertical="center"/>
    </xf>
    <xf numFmtId="0" fontId="39" fillId="10" borderId="73" xfId="13" applyFont="1" applyFill="1" applyBorder="1" applyAlignment="1">
      <alignment horizontal="center" vertical="center"/>
    </xf>
    <xf numFmtId="0" fontId="19" fillId="6" borderId="73" xfId="8" applyFont="1" applyFill="1" applyBorder="1" applyAlignment="1">
      <alignment horizontal="center" vertical="center"/>
    </xf>
    <xf numFmtId="49" fontId="19" fillId="22" borderId="73" xfId="5" applyNumberFormat="1" applyFont="1" applyFill="1" applyBorder="1" applyAlignment="1">
      <alignment horizontal="center" vertical="center"/>
    </xf>
    <xf numFmtId="0" fontId="39" fillId="21" borderId="73" xfId="5" applyFont="1" applyFill="1" applyBorder="1" applyAlignment="1">
      <alignment horizontal="center" vertical="center"/>
    </xf>
    <xf numFmtId="0" fontId="74" fillId="35" borderId="73" xfId="14" applyFont="1" applyFill="1" applyBorder="1" applyAlignment="1">
      <alignment horizontal="center" vertical="center"/>
    </xf>
    <xf numFmtId="0" fontId="73" fillId="36" borderId="73" xfId="13" applyFont="1" applyFill="1" applyBorder="1" applyAlignment="1">
      <alignment horizontal="center" vertical="center"/>
    </xf>
    <xf numFmtId="0" fontId="73" fillId="39" borderId="77" xfId="14" applyFont="1" applyFill="1" applyBorder="1" applyAlignment="1">
      <alignment horizontal="center" vertical="center"/>
    </xf>
    <xf numFmtId="0" fontId="44" fillId="20" borderId="77" xfId="5" applyFont="1" applyFill="1" applyBorder="1" applyAlignment="1">
      <alignment horizontal="center" vertical="center"/>
    </xf>
    <xf numFmtId="0" fontId="19" fillId="33" borderId="77" xfId="13" applyFont="1" applyFill="1" applyBorder="1" applyAlignment="1">
      <alignment horizontal="center" vertical="center"/>
    </xf>
    <xf numFmtId="0" fontId="44" fillId="8" borderId="77" xfId="5" applyFont="1" applyFill="1" applyBorder="1" applyAlignment="1">
      <alignment horizontal="center" vertical="center"/>
    </xf>
    <xf numFmtId="0" fontId="19" fillId="4" borderId="77" xfId="0" applyFont="1" applyFill="1" applyBorder="1" applyAlignment="1">
      <alignment horizontal="center" vertical="center"/>
    </xf>
    <xf numFmtId="0" fontId="44" fillId="4" borderId="77" xfId="8" applyFont="1" applyFill="1" applyBorder="1" applyAlignment="1">
      <alignment horizontal="center" vertical="center"/>
    </xf>
    <xf numFmtId="0" fontId="19" fillId="6" borderId="77" xfId="8" applyFont="1" applyFill="1" applyBorder="1" applyAlignment="1">
      <alignment horizontal="center" vertical="center"/>
    </xf>
    <xf numFmtId="49" fontId="19" fillId="22" borderId="77" xfId="5" applyNumberFormat="1" applyFont="1" applyFill="1" applyBorder="1" applyAlignment="1">
      <alignment horizontal="center" vertical="center"/>
    </xf>
    <xf numFmtId="0" fontId="39" fillId="21" borderId="77" xfId="5" applyFont="1" applyFill="1" applyBorder="1" applyAlignment="1">
      <alignment horizontal="center" vertical="center"/>
    </xf>
    <xf numFmtId="0" fontId="74" fillId="35" borderId="77" xfId="14" applyFont="1" applyFill="1" applyBorder="1" applyAlignment="1">
      <alignment horizontal="center" vertical="center"/>
    </xf>
    <xf numFmtId="0" fontId="16" fillId="34" borderId="76" xfId="9" applyFont="1" applyFill="1" applyBorder="1" applyAlignment="1">
      <alignment horizontal="centerContinuous" vertical="center"/>
    </xf>
    <xf numFmtId="0" fontId="73" fillId="39" borderId="89" xfId="14" applyFont="1" applyFill="1" applyBorder="1" applyAlignment="1">
      <alignment horizontal="center" vertical="center"/>
    </xf>
    <xf numFmtId="0" fontId="73" fillId="39" borderId="90" xfId="14" applyFont="1" applyFill="1" applyBorder="1" applyAlignment="1">
      <alignment horizontal="center" vertical="center"/>
    </xf>
    <xf numFmtId="0" fontId="16" fillId="34" borderId="79" xfId="9" applyFont="1" applyFill="1" applyBorder="1" applyAlignment="1">
      <alignment horizontal="centerContinuous" vertical="center"/>
    </xf>
    <xf numFmtId="0" fontId="85" fillId="31" borderId="0" xfId="14" applyFont="1" applyFill="1" applyAlignment="1">
      <alignment vertical="center" wrapText="1"/>
    </xf>
    <xf numFmtId="170" fontId="22" fillId="2" borderId="93" xfId="9" applyNumberFormat="1" applyFont="1" applyFill="1" applyBorder="1" applyAlignment="1">
      <alignment horizontal="center" vertical="center"/>
    </xf>
    <xf numFmtId="170" fontId="22" fillId="31" borderId="70" xfId="9" applyNumberFormat="1" applyFont="1" applyFill="1" applyBorder="1" applyAlignment="1">
      <alignment horizontal="left" vertical="center"/>
    </xf>
    <xf numFmtId="0" fontId="16" fillId="34" borderId="71" xfId="9" applyFont="1" applyFill="1" applyBorder="1" applyAlignment="1">
      <alignment horizontal="centerContinuous" vertical="center"/>
    </xf>
    <xf numFmtId="1" fontId="22" fillId="31" borderId="2" xfId="9" applyNumberFormat="1" applyFont="1" applyFill="1" applyBorder="1" applyAlignment="1">
      <alignment horizontal="center" vertical="center"/>
    </xf>
    <xf numFmtId="0" fontId="44" fillId="31" borderId="2" xfId="9" applyFont="1" applyFill="1" applyBorder="1" applyAlignment="1">
      <alignment horizontal="left" vertical="center"/>
    </xf>
    <xf numFmtId="170" fontId="22" fillId="31" borderId="39" xfId="9" applyNumberFormat="1" applyFont="1" applyFill="1" applyBorder="1" applyAlignment="1">
      <alignment horizontal="left" vertical="center"/>
    </xf>
    <xf numFmtId="170" fontId="22" fillId="31" borderId="9" xfId="9" applyNumberFormat="1" applyFont="1" applyFill="1" applyBorder="1" applyAlignment="1">
      <alignment horizontal="center" vertical="center"/>
    </xf>
    <xf numFmtId="0" fontId="29" fillId="0" borderId="4" xfId="2" applyFont="1" applyBorder="1" applyAlignment="1">
      <alignment vertical="center" wrapText="1"/>
    </xf>
    <xf numFmtId="0" fontId="29" fillId="0" borderId="9" xfId="2" applyFont="1" applyBorder="1" applyAlignment="1">
      <alignment vertical="center" wrapText="1"/>
    </xf>
    <xf numFmtId="0" fontId="32" fillId="38" borderId="47" xfId="8" applyFont="1" applyFill="1" applyBorder="1" applyAlignment="1">
      <alignment horizontal="centerContinuous" vertical="center"/>
    </xf>
    <xf numFmtId="0" fontId="28" fillId="38" borderId="1" xfId="8" applyFont="1" applyFill="1" applyBorder="1" applyAlignment="1">
      <alignment horizontal="centerContinuous" vertical="center"/>
    </xf>
    <xf numFmtId="0" fontId="24" fillId="38" borderId="2" xfId="8" applyFont="1" applyFill="1" applyBorder="1" applyAlignment="1">
      <alignment horizontal="centerContinuous" vertical="center"/>
    </xf>
    <xf numFmtId="0" fontId="24" fillId="38" borderId="3" xfId="8" applyFont="1" applyFill="1" applyBorder="1" applyAlignment="1">
      <alignment horizontal="centerContinuous" vertical="center"/>
    </xf>
    <xf numFmtId="0" fontId="73" fillId="40" borderId="73" xfId="14" applyFont="1" applyFill="1" applyBorder="1" applyAlignment="1">
      <alignment horizontal="center" vertical="center"/>
    </xf>
    <xf numFmtId="0" fontId="73" fillId="39" borderId="98" xfId="14" applyFont="1" applyFill="1" applyBorder="1" applyAlignment="1">
      <alignment horizontal="center" vertical="center"/>
    </xf>
    <xf numFmtId="0" fontId="73" fillId="40" borderId="99" xfId="0" applyFont="1" applyFill="1" applyBorder="1" applyAlignment="1">
      <alignment horizontal="center" vertical="center"/>
    </xf>
    <xf numFmtId="0" fontId="94" fillId="41" borderId="100" xfId="14" applyFont="1" applyFill="1" applyBorder="1" applyAlignment="1">
      <alignment vertical="center"/>
    </xf>
    <xf numFmtId="14" fontId="1" fillId="31" borderId="100" xfId="14" applyNumberFormat="1" applyFont="1" applyFill="1" applyBorder="1" applyAlignment="1">
      <alignment vertical="center"/>
    </xf>
    <xf numFmtId="0" fontId="74" fillId="31" borderId="11" xfId="14" applyFont="1" applyFill="1" applyBorder="1" applyAlignment="1">
      <alignment horizontal="left" vertical="center"/>
    </xf>
    <xf numFmtId="0" fontId="84" fillId="31" borderId="11" xfId="0" applyFont="1" applyFill="1" applyBorder="1" applyAlignment="1">
      <alignment horizontal="center" vertical="center"/>
    </xf>
    <xf numFmtId="0" fontId="80" fillId="31" borderId="11" xfId="14" applyFont="1" applyFill="1" applyBorder="1" applyAlignment="1">
      <alignment horizontal="right" vertical="center"/>
    </xf>
    <xf numFmtId="0" fontId="96" fillId="37" borderId="0" xfId="0" applyFont="1" applyFill="1" applyAlignment="1">
      <alignment horizontal="center" vertical="center"/>
    </xf>
    <xf numFmtId="0" fontId="22" fillId="3" borderId="21" xfId="8" applyFont="1" applyFill="1" applyBorder="1" applyAlignment="1">
      <alignment vertical="center"/>
    </xf>
    <xf numFmtId="0" fontId="22" fillId="3" borderId="0" xfId="8" applyFont="1" applyFill="1" applyAlignment="1">
      <alignment vertical="center"/>
    </xf>
    <xf numFmtId="0" fontId="22" fillId="3" borderId="13" xfId="8" applyFont="1" applyFill="1" applyBorder="1" applyAlignment="1">
      <alignment vertical="center"/>
    </xf>
    <xf numFmtId="0" fontId="22" fillId="3" borderId="11" xfId="8" applyFont="1" applyFill="1" applyBorder="1" applyAlignment="1">
      <alignment vertical="center"/>
    </xf>
    <xf numFmtId="0" fontId="1" fillId="31" borderId="0" xfId="14" applyFont="1" applyFill="1" applyAlignment="1">
      <alignment vertical="center"/>
    </xf>
    <xf numFmtId="0" fontId="22" fillId="0" borderId="0" xfId="9" applyFont="1" applyAlignment="1">
      <alignment horizontal="left" vertical="center"/>
    </xf>
    <xf numFmtId="0" fontId="1" fillId="31" borderId="0" xfId="14" applyFont="1" applyFill="1"/>
    <xf numFmtId="0" fontId="16" fillId="34" borderId="71" xfId="9" applyFont="1" applyFill="1" applyBorder="1" applyAlignment="1">
      <alignment horizontal="right" vertical="center"/>
    </xf>
    <xf numFmtId="0" fontId="31" fillId="31" borderId="11" xfId="8" applyFont="1" applyFill="1" applyBorder="1" applyAlignment="1">
      <alignment horizontal="left" vertical="center"/>
    </xf>
    <xf numFmtId="0" fontId="32" fillId="31" borderId="11" xfId="8" applyFont="1" applyFill="1" applyBorder="1" applyAlignment="1">
      <alignment horizontal="left" vertical="center"/>
    </xf>
    <xf numFmtId="0" fontId="74" fillId="31" borderId="0" xfId="14" applyFont="1" applyFill="1" applyAlignment="1">
      <alignment vertical="center"/>
    </xf>
    <xf numFmtId="176" fontId="50" fillId="3" borderId="0" xfId="8" applyNumberFormat="1" applyFont="1" applyFill="1" applyAlignment="1">
      <alignment horizontal="center" vertical="center"/>
    </xf>
    <xf numFmtId="170" fontId="19" fillId="2" borderId="93" xfId="9" applyNumberFormat="1" applyFont="1" applyFill="1" applyBorder="1" applyAlignment="1">
      <alignment horizontal="center" vertical="center"/>
    </xf>
    <xf numFmtId="170" fontId="19" fillId="31" borderId="39" xfId="9" applyNumberFormat="1" applyFont="1" applyFill="1" applyBorder="1" applyAlignment="1">
      <alignment horizontal="left" vertical="center"/>
    </xf>
    <xf numFmtId="170" fontId="19" fillId="31" borderId="9" xfId="9" applyNumberFormat="1" applyFont="1" applyFill="1" applyBorder="1" applyAlignment="1">
      <alignment horizontal="center" vertical="center"/>
    </xf>
    <xf numFmtId="176" fontId="54" fillId="31" borderId="0" xfId="8" applyNumberFormat="1" applyFont="1" applyFill="1" applyAlignment="1">
      <alignment horizontal="center" vertical="center"/>
    </xf>
    <xf numFmtId="170" fontId="19" fillId="31" borderId="69" xfId="9" applyNumberFormat="1" applyFont="1" applyFill="1" applyBorder="1" applyAlignment="1">
      <alignment horizontal="left" vertical="center"/>
    </xf>
    <xf numFmtId="0" fontId="98" fillId="21" borderId="54" xfId="10" applyFont="1" applyFill="1" applyBorder="1" applyAlignment="1">
      <alignment horizontal="centerContinuous" vertical="center"/>
    </xf>
    <xf numFmtId="0" fontId="99" fillId="31" borderId="0" xfId="14" applyFont="1" applyFill="1" applyAlignment="1">
      <alignment vertical="center"/>
    </xf>
    <xf numFmtId="0" fontId="29" fillId="3" borderId="91" xfId="8" applyFont="1" applyFill="1" applyBorder="1" applyAlignment="1">
      <alignment vertical="center"/>
    </xf>
    <xf numFmtId="0" fontId="29" fillId="3" borderId="92" xfId="8" applyFont="1" applyFill="1" applyBorder="1" applyAlignment="1">
      <alignment vertical="center"/>
    </xf>
    <xf numFmtId="0" fontId="16" fillId="25" borderId="30" xfId="8" applyFont="1" applyFill="1" applyBorder="1" applyAlignment="1" applyProtection="1">
      <alignment vertical="center"/>
      <protection locked="0"/>
    </xf>
    <xf numFmtId="170" fontId="22" fillId="31" borderId="9" xfId="9" applyNumberFormat="1" applyFont="1" applyFill="1" applyBorder="1" applyAlignment="1">
      <alignment horizontal="left" vertical="center"/>
    </xf>
    <xf numFmtId="0" fontId="35" fillId="3" borderId="94" xfId="8" applyFont="1" applyFill="1" applyBorder="1" applyAlignment="1">
      <alignment vertical="center"/>
    </xf>
    <xf numFmtId="0" fontId="24" fillId="38" borderId="74" xfId="8" applyFont="1" applyFill="1" applyBorder="1" applyAlignment="1">
      <alignment horizontal="centerContinuous" vertical="center"/>
    </xf>
    <xf numFmtId="0" fontId="24" fillId="38" borderId="75" xfId="8" applyFont="1" applyFill="1" applyBorder="1" applyAlignment="1">
      <alignment horizontal="centerContinuous" vertical="center"/>
    </xf>
    <xf numFmtId="0" fontId="32" fillId="31" borderId="11" xfId="8" applyFont="1" applyFill="1" applyBorder="1" applyAlignment="1">
      <alignment horizontal="centerContinuous" vertical="center"/>
    </xf>
    <xf numFmtId="0" fontId="73" fillId="39" borderId="58" xfId="14" applyFont="1" applyFill="1" applyBorder="1" applyAlignment="1">
      <alignment horizontal="center" vertical="center"/>
    </xf>
    <xf numFmtId="0" fontId="19" fillId="5" borderId="59" xfId="13" applyFont="1" applyFill="1" applyBorder="1" applyAlignment="1">
      <alignment horizontal="center" vertical="center"/>
    </xf>
    <xf numFmtId="0" fontId="73" fillId="39" borderId="59" xfId="14" applyFont="1" applyFill="1" applyBorder="1" applyAlignment="1">
      <alignment horizontal="center" vertical="center"/>
    </xf>
    <xf numFmtId="0" fontId="19" fillId="33" borderId="59" xfId="13" applyFont="1" applyFill="1" applyBorder="1" applyAlignment="1">
      <alignment horizontal="center" vertical="center"/>
    </xf>
    <xf numFmtId="0" fontId="44" fillId="8" borderId="59" xfId="5" applyFont="1" applyFill="1" applyBorder="1" applyAlignment="1">
      <alignment horizontal="center" vertical="center"/>
    </xf>
    <xf numFmtId="0" fontId="39" fillId="10" borderId="59" xfId="13" applyFont="1" applyFill="1" applyBorder="1" applyAlignment="1">
      <alignment horizontal="center" vertical="center"/>
    </xf>
    <xf numFmtId="0" fontId="44" fillId="20" borderId="59" xfId="5" applyFont="1" applyFill="1" applyBorder="1" applyAlignment="1">
      <alignment horizontal="center" vertical="center"/>
    </xf>
    <xf numFmtId="49" fontId="19" fillId="22" borderId="59" xfId="5" applyNumberFormat="1" applyFont="1" applyFill="1" applyBorder="1" applyAlignment="1">
      <alignment horizontal="center" vertical="center"/>
    </xf>
    <xf numFmtId="0" fontId="73" fillId="40" borderId="59" xfId="14" applyFont="1" applyFill="1" applyBorder="1" applyAlignment="1">
      <alignment horizontal="center" vertical="center"/>
    </xf>
    <xf numFmtId="0" fontId="73" fillId="40" borderId="72" xfId="0" applyFont="1" applyFill="1" applyBorder="1" applyAlignment="1">
      <alignment horizontal="center" vertical="center"/>
    </xf>
    <xf numFmtId="0" fontId="74" fillId="31" borderId="103" xfId="14" applyFont="1" applyFill="1" applyBorder="1" applyAlignment="1">
      <alignment vertical="center"/>
    </xf>
    <xf numFmtId="0" fontId="74" fillId="31" borderId="104" xfId="14" applyFont="1" applyFill="1" applyBorder="1" applyAlignment="1">
      <alignment vertical="center"/>
    </xf>
    <xf numFmtId="0" fontId="16" fillId="34" borderId="58" xfId="14" applyFont="1" applyFill="1" applyBorder="1" applyAlignment="1">
      <alignment horizontal="center" vertical="center" wrapText="1"/>
    </xf>
    <xf numFmtId="0" fontId="16" fillId="34" borderId="59" xfId="14" applyFont="1" applyFill="1" applyBorder="1" applyAlignment="1">
      <alignment horizontal="center" vertical="center" wrapText="1"/>
    </xf>
    <xf numFmtId="170" fontId="22" fillId="2" borderId="87" xfId="9" applyNumberFormat="1" applyFont="1" applyFill="1" applyBorder="1" applyAlignment="1">
      <alignment horizontal="center" vertical="center"/>
    </xf>
    <xf numFmtId="0" fontId="16" fillId="34" borderId="72" xfId="14" applyFont="1" applyFill="1" applyBorder="1" applyAlignment="1">
      <alignment horizontal="center" vertical="center" wrapText="1"/>
    </xf>
    <xf numFmtId="0" fontId="73" fillId="40" borderId="67" xfId="14" applyFont="1" applyFill="1" applyBorder="1" applyAlignment="1">
      <alignment horizontal="center" vertical="center"/>
    </xf>
    <xf numFmtId="0" fontId="73" fillId="40" borderId="95" xfId="0" applyFont="1" applyFill="1" applyBorder="1" applyAlignment="1">
      <alignment horizontal="center" vertical="center"/>
    </xf>
    <xf numFmtId="0" fontId="73" fillId="39" borderId="100" xfId="14" applyFont="1" applyFill="1" applyBorder="1" applyAlignment="1">
      <alignment horizontal="center" vertical="center"/>
    </xf>
    <xf numFmtId="0" fontId="73" fillId="40" borderId="106" xfId="14" applyFont="1" applyFill="1" applyBorder="1" applyAlignment="1">
      <alignment horizontal="center" vertical="center"/>
    </xf>
    <xf numFmtId="0" fontId="73" fillId="40" borderId="105" xfId="0" applyFont="1" applyFill="1" applyBorder="1" applyAlignment="1">
      <alignment horizontal="center" vertical="center"/>
    </xf>
    <xf numFmtId="0" fontId="73" fillId="39" borderId="102" xfId="14" applyFont="1" applyFill="1" applyBorder="1" applyAlignment="1">
      <alignment horizontal="center" vertical="center"/>
    </xf>
    <xf numFmtId="170" fontId="22" fillId="31" borderId="0" xfId="9" applyNumberFormat="1" applyFont="1" applyFill="1" applyAlignment="1">
      <alignment horizontal="left" vertical="center"/>
    </xf>
    <xf numFmtId="0" fontId="73" fillId="39" borderId="106" xfId="14" applyFont="1" applyFill="1" applyBorder="1" applyAlignment="1">
      <alignment horizontal="center" vertical="center"/>
    </xf>
    <xf numFmtId="0" fontId="44" fillId="20" borderId="106" xfId="5" applyFont="1" applyFill="1" applyBorder="1" applyAlignment="1">
      <alignment horizontal="center" vertical="center"/>
    </xf>
    <xf numFmtId="0" fontId="19" fillId="33" borderId="106" xfId="13" applyFont="1" applyFill="1" applyBorder="1" applyAlignment="1">
      <alignment horizontal="center" vertical="center"/>
    </xf>
    <xf numFmtId="0" fontId="19" fillId="5" borderId="106" xfId="13" applyFont="1" applyFill="1" applyBorder="1" applyAlignment="1">
      <alignment horizontal="center" vertical="center"/>
    </xf>
    <xf numFmtId="0" fontId="44" fillId="8" borderId="106" xfId="5" applyFont="1" applyFill="1" applyBorder="1" applyAlignment="1">
      <alignment horizontal="center" vertical="center"/>
    </xf>
    <xf numFmtId="0" fontId="19" fillId="4" borderId="106" xfId="0" applyFont="1" applyFill="1" applyBorder="1" applyAlignment="1">
      <alignment horizontal="center" vertical="center"/>
    </xf>
    <xf numFmtId="0" fontId="44" fillId="4" borderId="106" xfId="8" applyFont="1" applyFill="1" applyBorder="1" applyAlignment="1">
      <alignment horizontal="center" vertical="center"/>
    </xf>
    <xf numFmtId="0" fontId="39" fillId="10" borderId="106" xfId="13" applyFont="1" applyFill="1" applyBorder="1" applyAlignment="1">
      <alignment horizontal="center" vertical="center"/>
    </xf>
    <xf numFmtId="0" fontId="19" fillId="6" borderId="106" xfId="8" applyFont="1" applyFill="1" applyBorder="1" applyAlignment="1">
      <alignment horizontal="center" vertical="center"/>
    </xf>
    <xf numFmtId="49" fontId="19" fillId="22" borderId="106" xfId="5" applyNumberFormat="1" applyFont="1" applyFill="1" applyBorder="1" applyAlignment="1">
      <alignment horizontal="center" vertical="center"/>
    </xf>
    <xf numFmtId="0" fontId="39" fillId="21" borderId="106" xfId="5" applyFont="1" applyFill="1" applyBorder="1" applyAlignment="1">
      <alignment horizontal="center" vertical="center"/>
    </xf>
    <xf numFmtId="0" fontId="74" fillId="35" borderId="106" xfId="14" applyFont="1" applyFill="1" applyBorder="1" applyAlignment="1">
      <alignment horizontal="center" vertical="center"/>
    </xf>
    <xf numFmtId="0" fontId="73" fillId="36" borderId="106" xfId="13" applyFont="1" applyFill="1" applyBorder="1" applyAlignment="1">
      <alignment horizontal="center" vertical="center"/>
    </xf>
    <xf numFmtId="170" fontId="22" fillId="2" borderId="106" xfId="9" applyNumberFormat="1" applyFont="1" applyFill="1" applyBorder="1" applyAlignment="1">
      <alignment horizontal="center" vertical="center"/>
    </xf>
    <xf numFmtId="169" fontId="87" fillId="3" borderId="27" xfId="9" applyNumberFormat="1" applyFont="1" applyFill="1" applyBorder="1" applyAlignment="1">
      <alignment horizontal="centerContinuous" vertical="center"/>
    </xf>
    <xf numFmtId="169" fontId="87" fillId="3" borderId="18" xfId="9" applyNumberFormat="1" applyFont="1" applyFill="1" applyBorder="1" applyAlignment="1">
      <alignment horizontal="centerContinuous" vertical="center"/>
    </xf>
    <xf numFmtId="0" fontId="19" fillId="3" borderId="27" xfId="9" applyFont="1" applyFill="1" applyBorder="1" applyAlignment="1">
      <alignment horizontal="centerContinuous" vertical="center"/>
    </xf>
    <xf numFmtId="0" fontId="19" fillId="3" borderId="18" xfId="9" applyFont="1" applyFill="1" applyBorder="1" applyAlignment="1">
      <alignment horizontal="centerContinuous" vertical="center"/>
    </xf>
    <xf numFmtId="0" fontId="78" fillId="31" borderId="104" xfId="14" applyFont="1" applyFill="1" applyBorder="1" applyAlignment="1">
      <alignment horizontal="center" vertical="center"/>
    </xf>
    <xf numFmtId="0" fontId="16" fillId="0" borderId="57" xfId="10" applyFont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32" fillId="2" borderId="47" xfId="8" applyFont="1" applyFill="1" applyBorder="1" applyAlignment="1">
      <alignment horizontal="center" vertical="center"/>
    </xf>
    <xf numFmtId="0" fontId="76" fillId="31" borderId="30" xfId="14" applyFont="1" applyFill="1" applyBorder="1" applyAlignment="1">
      <alignment wrapText="1"/>
    </xf>
    <xf numFmtId="0" fontId="16" fillId="31" borderId="74" xfId="9" applyFont="1" applyFill="1" applyBorder="1" applyAlignment="1">
      <alignment horizontal="left" vertical="center"/>
    </xf>
    <xf numFmtId="0" fontId="16" fillId="31" borderId="74" xfId="9" applyFont="1" applyFill="1" applyBorder="1" applyAlignment="1">
      <alignment horizontal="left" vertical="center" wrapText="1"/>
    </xf>
    <xf numFmtId="167" fontId="16" fillId="31" borderId="74" xfId="12" applyNumberFormat="1" applyFont="1" applyFill="1" applyBorder="1" applyAlignment="1" applyProtection="1">
      <alignment horizontal="left" vertical="center"/>
      <protection locked="0"/>
    </xf>
    <xf numFmtId="0" fontId="16" fillId="31" borderId="75" xfId="9" applyFont="1" applyFill="1" applyBorder="1" applyAlignment="1">
      <alignment horizontal="left" vertical="center" wrapText="1"/>
    </xf>
    <xf numFmtId="170" fontId="22" fillId="31" borderId="45" xfId="9" applyNumberFormat="1" applyFont="1" applyFill="1" applyBorder="1" applyAlignment="1">
      <alignment horizontal="center" vertical="center"/>
    </xf>
    <xf numFmtId="0" fontId="19" fillId="22" borderId="77" xfId="5" applyFont="1" applyFill="1" applyBorder="1" applyAlignment="1">
      <alignment horizontal="center" vertical="center"/>
    </xf>
    <xf numFmtId="0" fontId="19" fillId="34" borderId="27" xfId="9" applyFont="1" applyFill="1" applyBorder="1" applyAlignment="1">
      <alignment horizontal="left" vertical="center"/>
    </xf>
    <xf numFmtId="0" fontId="19" fillId="34" borderId="18" xfId="9" applyFont="1" applyFill="1" applyBorder="1" applyAlignment="1">
      <alignment horizontal="left" vertical="center"/>
    </xf>
    <xf numFmtId="0" fontId="96" fillId="31" borderId="11" xfId="14" applyFont="1" applyFill="1" applyBorder="1" applyAlignment="1">
      <alignment horizontal="left" vertical="center"/>
    </xf>
    <xf numFmtId="0" fontId="22" fillId="3" borderId="0" xfId="7" applyFont="1" applyFill="1" applyAlignment="1">
      <alignment vertical="center"/>
    </xf>
    <xf numFmtId="0" fontId="89" fillId="3" borderId="0" xfId="7" applyFont="1" applyFill="1" applyAlignment="1">
      <alignment vertical="center"/>
    </xf>
    <xf numFmtId="0" fontId="95" fillId="31" borderId="0" xfId="14" applyFont="1" applyFill="1"/>
    <xf numFmtId="0" fontId="32" fillId="2" borderId="74" xfId="8" applyFont="1" applyFill="1" applyBorder="1" applyAlignment="1">
      <alignment horizontal="center" vertical="center"/>
    </xf>
    <xf numFmtId="0" fontId="80" fillId="31" borderId="12" xfId="14" applyFont="1" applyFill="1" applyBorder="1" applyAlignment="1">
      <alignment horizontal="right" vertical="center"/>
    </xf>
    <xf numFmtId="0" fontId="16" fillId="31" borderId="74" xfId="9" applyFont="1" applyFill="1" applyBorder="1"/>
    <xf numFmtId="0" fontId="16" fillId="31" borderId="9" xfId="10" applyFont="1" applyFill="1" applyBorder="1"/>
    <xf numFmtId="0" fontId="101" fillId="3" borderId="0" xfId="7" applyFont="1" applyFill="1" applyAlignment="1">
      <alignment vertical="center"/>
    </xf>
    <xf numFmtId="0" fontId="102" fillId="3" borderId="0" xfId="20" applyFont="1" applyFill="1" applyAlignment="1">
      <alignment horizontal="left" vertical="center"/>
    </xf>
    <xf numFmtId="0" fontId="29" fillId="0" borderId="0" xfId="6" applyFont="1" applyAlignment="1">
      <alignment horizontal="center" vertical="center"/>
    </xf>
    <xf numFmtId="0" fontId="29" fillId="0" borderId="52" xfId="6" applyFont="1" applyBorder="1" applyAlignment="1">
      <alignment horizontal="center" vertical="center"/>
    </xf>
    <xf numFmtId="0" fontId="29" fillId="0" borderId="23" xfId="6" applyFont="1" applyBorder="1" applyAlignment="1">
      <alignment horizontal="center" vertical="center"/>
    </xf>
    <xf numFmtId="0" fontId="29" fillId="0" borderId="64" xfId="6" applyFont="1" applyBorder="1" applyAlignment="1">
      <alignment horizontal="center" vertical="center"/>
    </xf>
    <xf numFmtId="0" fontId="29" fillId="0" borderId="30" xfId="6" applyFont="1" applyBorder="1" applyAlignment="1">
      <alignment horizontal="center" vertical="center"/>
    </xf>
    <xf numFmtId="0" fontId="29" fillId="0" borderId="65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49" xfId="6" applyFont="1" applyBorder="1" applyAlignment="1">
      <alignment horizontal="center" vertical="center"/>
    </xf>
    <xf numFmtId="0" fontId="29" fillId="0" borderId="43" xfId="6" applyFont="1" applyBorder="1" applyAlignment="1">
      <alignment horizontal="center" vertical="center"/>
    </xf>
    <xf numFmtId="0" fontId="74" fillId="31" borderId="103" xfId="14" applyFont="1" applyFill="1" applyBorder="1" applyAlignment="1">
      <alignment horizontal="left" vertical="center"/>
    </xf>
    <xf numFmtId="0" fontId="74" fillId="31" borderId="104" xfId="14" applyFont="1" applyFill="1" applyBorder="1" applyAlignment="1">
      <alignment horizontal="left" vertical="center"/>
    </xf>
    <xf numFmtId="0" fontId="74" fillId="31" borderId="97" xfId="14" applyFont="1" applyFill="1" applyBorder="1" applyAlignment="1">
      <alignment horizontal="left" vertical="center"/>
    </xf>
    <xf numFmtId="0" fontId="74" fillId="31" borderId="76" xfId="14" applyFont="1" applyFill="1" applyBorder="1" applyAlignment="1">
      <alignment horizontal="center" vertical="center"/>
    </xf>
    <xf numFmtId="0" fontId="74" fillId="31" borderId="3" xfId="14" applyFont="1" applyFill="1" applyBorder="1" applyAlignment="1">
      <alignment horizontal="center" vertical="center"/>
    </xf>
    <xf numFmtId="0" fontId="74" fillId="31" borderId="19" xfId="14" applyFont="1" applyFill="1" applyBorder="1" applyAlignment="1">
      <alignment horizontal="center" vertical="center"/>
    </xf>
    <xf numFmtId="0" fontId="74" fillId="31" borderId="30" xfId="14" applyFont="1" applyFill="1" applyBorder="1" applyAlignment="1">
      <alignment horizontal="center" vertical="center"/>
    </xf>
    <xf numFmtId="0" fontId="74" fillId="31" borderId="10" xfId="14" applyFont="1" applyFill="1" applyBorder="1" applyAlignment="1">
      <alignment horizontal="center" vertical="center"/>
    </xf>
    <xf numFmtId="0" fontId="74" fillId="31" borderId="12" xfId="14" applyFont="1" applyFill="1" applyBorder="1" applyAlignment="1">
      <alignment horizontal="center" vertical="center"/>
    </xf>
    <xf numFmtId="0" fontId="16" fillId="0" borderId="101" xfId="8" applyFont="1" applyBorder="1" applyAlignment="1">
      <alignment horizontal="center"/>
    </xf>
    <xf numFmtId="0" fontId="16" fillId="0" borderId="91" xfId="8" applyFont="1" applyBorder="1" applyAlignment="1">
      <alignment horizontal="center"/>
    </xf>
    <xf numFmtId="0" fontId="16" fillId="0" borderId="96" xfId="8" applyFont="1" applyBorder="1" applyAlignment="1">
      <alignment horizontal="center"/>
    </xf>
    <xf numFmtId="0" fontId="16" fillId="0" borderId="21" xfId="8" applyFont="1" applyBorder="1" applyAlignment="1">
      <alignment horizontal="center"/>
    </xf>
    <xf numFmtId="0" fontId="16" fillId="0" borderId="0" xfId="8" applyFont="1" applyAlignment="1">
      <alignment horizontal="center"/>
    </xf>
    <xf numFmtId="0" fontId="16" fillId="0" borderId="52" xfId="8" applyFont="1" applyBorder="1" applyAlignment="1">
      <alignment horizontal="center"/>
    </xf>
    <xf numFmtId="0" fontId="16" fillId="0" borderId="39" xfId="8" applyFont="1" applyBorder="1" applyAlignment="1">
      <alignment horizontal="center"/>
    </xf>
    <xf numFmtId="0" fontId="16" fillId="0" borderId="9" xfId="8" applyFont="1" applyBorder="1" applyAlignment="1">
      <alignment horizontal="center"/>
    </xf>
    <xf numFmtId="0" fontId="16" fillId="0" borderId="50" xfId="8" applyFont="1" applyBorder="1" applyAlignment="1">
      <alignment horizontal="center"/>
    </xf>
    <xf numFmtId="0" fontId="16" fillId="0" borderId="13" xfId="8" applyFont="1" applyBorder="1" applyAlignment="1">
      <alignment horizontal="center"/>
    </xf>
    <xf numFmtId="0" fontId="16" fillId="0" borderId="11" xfId="8" applyFont="1" applyBorder="1" applyAlignment="1">
      <alignment horizontal="center"/>
    </xf>
    <xf numFmtId="0" fontId="16" fillId="0" borderId="53" xfId="8" applyFont="1" applyBorder="1" applyAlignment="1">
      <alignment horizontal="center"/>
    </xf>
    <xf numFmtId="0" fontId="50" fillId="0" borderId="101" xfId="8" applyFont="1" applyBorder="1" applyAlignment="1">
      <alignment horizontal="center" vertical="center"/>
    </xf>
    <xf numFmtId="0" fontId="50" fillId="0" borderId="91" xfId="8" applyFont="1" applyBorder="1" applyAlignment="1">
      <alignment horizontal="center" vertical="center"/>
    </xf>
    <xf numFmtId="0" fontId="50" fillId="0" borderId="96" xfId="8" applyFont="1" applyBorder="1" applyAlignment="1">
      <alignment horizontal="center" vertical="center"/>
    </xf>
    <xf numFmtId="0" fontId="50" fillId="0" borderId="21" xfId="8" applyFont="1" applyBorder="1" applyAlignment="1">
      <alignment horizontal="center" vertical="center"/>
    </xf>
    <xf numFmtId="0" fontId="50" fillId="0" borderId="0" xfId="8" applyFont="1" applyAlignment="1">
      <alignment horizontal="center" vertical="center"/>
    </xf>
    <xf numFmtId="0" fontId="50" fillId="0" borderId="52" xfId="8" applyFont="1" applyBorder="1" applyAlignment="1">
      <alignment horizontal="center" vertical="center"/>
    </xf>
    <xf numFmtId="0" fontId="50" fillId="0" borderId="39" xfId="8" applyFont="1" applyBorder="1" applyAlignment="1">
      <alignment horizontal="center" vertical="center"/>
    </xf>
    <xf numFmtId="0" fontId="50" fillId="0" borderId="9" xfId="8" applyFont="1" applyBorder="1" applyAlignment="1">
      <alignment horizontal="center" vertical="center"/>
    </xf>
    <xf numFmtId="0" fontId="50" fillId="0" borderId="50" xfId="8" applyFont="1" applyBorder="1" applyAlignment="1">
      <alignment horizontal="center" vertical="center"/>
    </xf>
    <xf numFmtId="0" fontId="50" fillId="0" borderId="13" xfId="8" applyFont="1" applyBorder="1" applyAlignment="1">
      <alignment horizontal="center" vertical="center"/>
    </xf>
    <xf numFmtId="0" fontId="50" fillId="0" borderId="11" xfId="8" applyFont="1" applyBorder="1" applyAlignment="1">
      <alignment horizontal="center" vertical="center"/>
    </xf>
    <xf numFmtId="0" fontId="50" fillId="0" borderId="53" xfId="8" applyFont="1" applyBorder="1" applyAlignment="1">
      <alignment horizontal="center" vertical="center"/>
    </xf>
    <xf numFmtId="176" fontId="54" fillId="3" borderId="0" xfId="8" applyNumberFormat="1" applyFont="1" applyFill="1" applyAlignment="1">
      <alignment horizontal="center" vertical="center"/>
    </xf>
    <xf numFmtId="0" fontId="19" fillId="32" borderId="0" xfId="14" applyFont="1" applyFill="1" applyAlignment="1">
      <alignment horizontal="center" vertical="center"/>
    </xf>
    <xf numFmtId="0" fontId="31" fillId="2" borderId="0" xfId="8" applyFont="1" applyFill="1" applyAlignment="1">
      <alignment horizontal="center" vertical="center"/>
    </xf>
    <xf numFmtId="0" fontId="29" fillId="0" borderId="91" xfId="2" applyFont="1" applyBorder="1" applyAlignment="1">
      <alignment horizontal="center" vertical="center" wrapText="1"/>
    </xf>
    <xf numFmtId="0" fontId="29" fillId="0" borderId="96" xfId="2" applyFont="1" applyBorder="1" applyAlignment="1">
      <alignment horizontal="center" vertical="center" wrapText="1"/>
    </xf>
    <xf numFmtId="0" fontId="29" fillId="0" borderId="9" xfId="2" applyFont="1" applyBorder="1" applyAlignment="1">
      <alignment horizontal="center" vertical="center" wrapText="1"/>
    </xf>
    <xf numFmtId="0" fontId="29" fillId="0" borderId="50" xfId="2" applyFont="1" applyBorder="1" applyAlignment="1">
      <alignment horizontal="center" vertical="center" wrapText="1"/>
    </xf>
    <xf numFmtId="0" fontId="29" fillId="0" borderId="91" xfId="8" applyFont="1" applyBorder="1" applyAlignment="1">
      <alignment horizontal="left" vertical="center"/>
    </xf>
    <xf numFmtId="0" fontId="29" fillId="0" borderId="96" xfId="8" applyFont="1" applyBorder="1" applyAlignment="1">
      <alignment horizontal="left" vertical="center"/>
    </xf>
    <xf numFmtId="0" fontId="29" fillId="0" borderId="9" xfId="8" applyFont="1" applyBorder="1" applyAlignment="1">
      <alignment horizontal="left" vertical="center"/>
    </xf>
    <xf numFmtId="0" fontId="29" fillId="0" borderId="50" xfId="8" applyFont="1" applyBorder="1" applyAlignment="1">
      <alignment horizontal="left" vertical="center"/>
    </xf>
    <xf numFmtId="0" fontId="29" fillId="0" borderId="11" xfId="8" applyFont="1" applyBorder="1" applyAlignment="1">
      <alignment horizontal="left" vertical="center"/>
    </xf>
    <xf numFmtId="0" fontId="29" fillId="0" borderId="53" xfId="8" applyFont="1" applyBorder="1" applyAlignment="1">
      <alignment horizontal="left" vertical="center"/>
    </xf>
    <xf numFmtId="0" fontId="29" fillId="0" borderId="91" xfId="8" applyFont="1" applyBorder="1" applyAlignment="1">
      <alignment horizontal="center" vertical="center"/>
    </xf>
    <xf numFmtId="0" fontId="29" fillId="0" borderId="92" xfId="8" applyFont="1" applyBorder="1" applyAlignment="1">
      <alignment horizontal="center" vertical="center"/>
    </xf>
    <xf numFmtId="0" fontId="29" fillId="0" borderId="9" xfId="8" applyFont="1" applyBorder="1" applyAlignment="1">
      <alignment horizontal="center" vertical="center"/>
    </xf>
    <xf numFmtId="0" fontId="29" fillId="0" borderId="50" xfId="8" applyFont="1" applyBorder="1" applyAlignment="1">
      <alignment horizontal="center" vertical="center"/>
    </xf>
    <xf numFmtId="0" fontId="29" fillId="0" borderId="96" xfId="8" applyFont="1" applyBorder="1" applyAlignment="1">
      <alignment horizontal="center" vertical="center"/>
    </xf>
    <xf numFmtId="173" fontId="16" fillId="0" borderId="0" xfId="8" applyNumberFormat="1" applyFont="1" applyAlignment="1">
      <alignment horizontal="center" vertical="center"/>
    </xf>
    <xf numFmtId="173" fontId="16" fillId="0" borderId="11" xfId="8" applyNumberFormat="1" applyFont="1" applyBorder="1" applyAlignment="1">
      <alignment horizontal="center" vertical="center"/>
    </xf>
    <xf numFmtId="0" fontId="22" fillId="3" borderId="21" xfId="8" applyFont="1" applyFill="1" applyBorder="1" applyAlignment="1">
      <alignment horizontal="right" vertical="center"/>
    </xf>
    <xf numFmtId="0" fontId="22" fillId="3" borderId="0" xfId="8" applyFont="1" applyFill="1" applyAlignment="1">
      <alignment horizontal="right" vertical="center"/>
    </xf>
    <xf numFmtId="0" fontId="22" fillId="3" borderId="13" xfId="8" applyFont="1" applyFill="1" applyBorder="1" applyAlignment="1">
      <alignment horizontal="right" vertical="center"/>
    </xf>
    <xf numFmtId="0" fontId="22" fillId="3" borderId="11" xfId="8" applyFont="1" applyFill="1" applyBorder="1" applyAlignment="1">
      <alignment horizontal="right" vertical="center"/>
    </xf>
    <xf numFmtId="0" fontId="84" fillId="37" borderId="74" xfId="0" applyFont="1" applyFill="1" applyBorder="1" applyAlignment="1">
      <alignment horizontal="center" vertical="center"/>
    </xf>
    <xf numFmtId="0" fontId="84" fillId="37" borderId="75" xfId="0" applyFont="1" applyFill="1" applyBorder="1" applyAlignment="1">
      <alignment horizontal="center" vertical="center"/>
    </xf>
    <xf numFmtId="0" fontId="75" fillId="34" borderId="21" xfId="14" applyFont="1" applyFill="1" applyBorder="1" applyAlignment="1">
      <alignment horizontal="center" vertical="center"/>
    </xf>
    <xf numFmtId="0" fontId="75" fillId="34" borderId="0" xfId="14" applyFont="1" applyFill="1" applyAlignment="1">
      <alignment horizontal="center" vertical="center"/>
    </xf>
    <xf numFmtId="0" fontId="75" fillId="34" borderId="30" xfId="14" applyFont="1" applyFill="1" applyBorder="1" applyAlignment="1">
      <alignment horizontal="center" vertical="center"/>
    </xf>
    <xf numFmtId="176" fontId="97" fillId="3" borderId="0" xfId="8" applyNumberFormat="1" applyFont="1" applyFill="1" applyAlignment="1">
      <alignment horizontal="center" vertical="center"/>
    </xf>
    <xf numFmtId="176" fontId="97" fillId="3" borderId="30" xfId="8" applyNumberFormat="1" applyFont="1" applyFill="1" applyBorder="1" applyAlignment="1">
      <alignment horizontal="center" vertical="center"/>
    </xf>
    <xf numFmtId="176" fontId="97" fillId="3" borderId="11" xfId="8" applyNumberFormat="1" applyFont="1" applyFill="1" applyBorder="1" applyAlignment="1">
      <alignment horizontal="center" vertical="center"/>
    </xf>
    <xf numFmtId="176" fontId="97" fillId="3" borderId="12" xfId="8" applyNumberFormat="1" applyFont="1" applyFill="1" applyBorder="1" applyAlignment="1">
      <alignment horizontal="center" vertical="center"/>
    </xf>
    <xf numFmtId="0" fontId="93" fillId="31" borderId="48" xfId="14" applyFont="1" applyFill="1" applyBorder="1" applyAlignment="1">
      <alignment horizontal="center" vertical="center" wrapText="1"/>
    </xf>
    <xf numFmtId="0" fontId="93" fillId="31" borderId="72" xfId="14" applyFont="1" applyFill="1" applyBorder="1" applyAlignment="1">
      <alignment horizontal="center" vertical="center" wrapText="1"/>
    </xf>
    <xf numFmtId="0" fontId="93" fillId="31" borderId="88" xfId="14" applyFont="1" applyFill="1" applyBorder="1" applyAlignment="1">
      <alignment horizontal="center" vertical="center" wrapText="1"/>
    </xf>
    <xf numFmtId="0" fontId="93" fillId="31" borderId="79" xfId="14" applyFont="1" applyFill="1" applyBorder="1" applyAlignment="1">
      <alignment horizontal="center" vertical="center" wrapText="1"/>
    </xf>
    <xf numFmtId="0" fontId="93" fillId="31" borderId="58" xfId="14" applyFont="1" applyFill="1" applyBorder="1" applyAlignment="1">
      <alignment horizontal="center" vertical="center" wrapText="1"/>
    </xf>
    <xf numFmtId="0" fontId="93" fillId="31" borderId="86" xfId="14" applyFont="1" applyFill="1" applyBorder="1" applyAlignment="1">
      <alignment horizontal="center" vertical="center" wrapText="1"/>
    </xf>
    <xf numFmtId="0" fontId="93" fillId="31" borderId="78" xfId="14" applyFont="1" applyFill="1" applyBorder="1" applyAlignment="1">
      <alignment horizontal="center" vertical="center" wrapText="1"/>
    </xf>
    <xf numFmtId="0" fontId="93" fillId="31" borderId="59" xfId="14" applyFont="1" applyFill="1" applyBorder="1" applyAlignment="1">
      <alignment horizontal="center" vertical="center" wrapText="1"/>
    </xf>
    <xf numFmtId="0" fontId="93" fillId="31" borderId="87" xfId="14" applyFont="1" applyFill="1" applyBorder="1" applyAlignment="1">
      <alignment horizontal="center" vertical="center" wrapText="1"/>
    </xf>
    <xf numFmtId="0" fontId="20" fillId="34" borderId="21" xfId="14" applyFont="1" applyFill="1" applyBorder="1" applyAlignment="1">
      <alignment horizontal="center" vertical="center"/>
    </xf>
    <xf numFmtId="0" fontId="20" fillId="34" borderId="0" xfId="14" applyFont="1" applyFill="1" applyAlignment="1">
      <alignment horizontal="center" vertical="center"/>
    </xf>
    <xf numFmtId="0" fontId="20" fillId="34" borderId="30" xfId="14" applyFont="1" applyFill="1" applyBorder="1" applyAlignment="1">
      <alignment horizontal="center" vertical="center"/>
    </xf>
    <xf numFmtId="0" fontId="16" fillId="0" borderId="107" xfId="8" applyFont="1" applyBorder="1" applyAlignment="1">
      <alignment horizontal="center"/>
    </xf>
    <xf numFmtId="0" fontId="16" fillId="0" borderId="108" xfId="8" applyFont="1" applyBorder="1" applyAlignment="1">
      <alignment horizontal="center"/>
    </xf>
    <xf numFmtId="0" fontId="16" fillId="0" borderId="109" xfId="8" applyFont="1" applyBorder="1" applyAlignment="1">
      <alignment horizontal="center"/>
    </xf>
    <xf numFmtId="0" fontId="29" fillId="0" borderId="9" xfId="6" applyFont="1" applyBorder="1" applyAlignment="1">
      <alignment horizontal="center" vertical="center"/>
    </xf>
    <xf numFmtId="0" fontId="29" fillId="0" borderId="50" xfId="6" applyFont="1" applyBorder="1" applyAlignment="1">
      <alignment horizontal="center" vertical="center"/>
    </xf>
    <xf numFmtId="167" fontId="28" fillId="0" borderId="0" xfId="3" applyNumberFormat="1" applyFont="1" applyAlignment="1">
      <alignment horizontal="center" vertical="center"/>
    </xf>
    <xf numFmtId="0" fontId="16" fillId="0" borderId="26" xfId="3" applyFont="1" applyBorder="1" applyAlignment="1">
      <alignment horizontal="center"/>
    </xf>
    <xf numFmtId="0" fontId="16" fillId="0" borderId="36" xfId="3" applyFont="1" applyBorder="1" applyAlignment="1">
      <alignment horizontal="center"/>
    </xf>
    <xf numFmtId="164" fontId="61" fillId="0" borderId="35" xfId="3" applyNumberFormat="1" applyFont="1" applyBorder="1" applyAlignment="1">
      <alignment horizontal="center"/>
    </xf>
    <xf numFmtId="164" fontId="61" fillId="0" borderId="29" xfId="3" applyNumberFormat="1" applyFont="1" applyBorder="1" applyAlignment="1">
      <alignment horizontal="center"/>
    </xf>
    <xf numFmtId="0" fontId="32" fillId="0" borderId="0" xfId="3" applyFont="1" applyAlignment="1">
      <alignment horizontal="left" vertical="center"/>
    </xf>
    <xf numFmtId="0" fontId="51" fillId="11" borderId="11" xfId="5" applyFont="1" applyFill="1" applyBorder="1" applyAlignment="1">
      <alignment horizontal="center" vertical="center"/>
    </xf>
    <xf numFmtId="49" fontId="34" fillId="3" borderId="15" xfId="3" applyNumberFormat="1" applyFont="1" applyFill="1" applyBorder="1" applyAlignment="1">
      <alignment horizontal="center" vertical="center" wrapText="1"/>
    </xf>
    <xf numFmtId="49" fontId="34" fillId="3" borderId="59" xfId="3" applyNumberFormat="1" applyFont="1" applyFill="1" applyBorder="1" applyAlignment="1">
      <alignment horizontal="center" vertical="center" wrapText="1"/>
    </xf>
    <xf numFmtId="49" fontId="34" fillId="3" borderId="51" xfId="3" applyNumberFormat="1" applyFont="1" applyFill="1" applyBorder="1" applyAlignment="1">
      <alignment horizontal="center" vertical="center" wrapText="1"/>
    </xf>
    <xf numFmtId="168" fontId="56" fillId="3" borderId="66" xfId="3" applyNumberFormat="1" applyFont="1" applyFill="1" applyBorder="1" applyAlignment="1">
      <alignment horizontal="center" vertical="center"/>
    </xf>
    <xf numFmtId="168" fontId="56" fillId="3" borderId="33" xfId="3" applyNumberFormat="1" applyFont="1" applyFill="1" applyBorder="1" applyAlignment="1">
      <alignment horizontal="center" vertical="center"/>
    </xf>
    <xf numFmtId="171" fontId="43" fillId="3" borderId="15" xfId="3" applyNumberFormat="1" applyFont="1" applyFill="1" applyBorder="1" applyAlignment="1" applyProtection="1">
      <alignment horizontal="center" vertical="center" textRotation="90"/>
      <protection locked="0"/>
    </xf>
    <xf numFmtId="171" fontId="43" fillId="3" borderId="59" xfId="3" applyNumberFormat="1" applyFont="1" applyFill="1" applyBorder="1" applyAlignment="1" applyProtection="1">
      <alignment horizontal="center" vertical="center" textRotation="90"/>
      <protection locked="0"/>
    </xf>
    <xf numFmtId="171" fontId="43" fillId="3" borderId="67" xfId="3" applyNumberFormat="1" applyFont="1" applyFill="1" applyBorder="1" applyAlignment="1" applyProtection="1">
      <alignment horizontal="center" vertical="center" textRotation="90"/>
      <protection locked="0"/>
    </xf>
    <xf numFmtId="168" fontId="56" fillId="3" borderId="25" xfId="3" applyNumberFormat="1" applyFont="1" applyFill="1" applyBorder="1" applyAlignment="1">
      <alignment horizontal="center" vertical="center"/>
    </xf>
    <xf numFmtId="168" fontId="56" fillId="3" borderId="32" xfId="3" applyNumberFormat="1" applyFont="1" applyFill="1" applyBorder="1" applyAlignment="1">
      <alignment horizontal="center" vertical="center"/>
    </xf>
    <xf numFmtId="167" fontId="28" fillId="3" borderId="15" xfId="3" applyNumberFormat="1" applyFont="1" applyFill="1" applyBorder="1" applyAlignment="1">
      <alignment horizontal="center" vertical="center"/>
    </xf>
    <xf numFmtId="167" fontId="28" fillId="3" borderId="59" xfId="3" applyNumberFormat="1" applyFont="1" applyFill="1" applyBorder="1" applyAlignment="1">
      <alignment horizontal="center" vertical="center"/>
    </xf>
    <xf numFmtId="167" fontId="28" fillId="3" borderId="67" xfId="3" applyNumberFormat="1" applyFont="1" applyFill="1" applyBorder="1" applyAlignment="1">
      <alignment horizontal="center" vertical="center"/>
    </xf>
    <xf numFmtId="171" fontId="28" fillId="3" borderId="15" xfId="3" applyNumberFormat="1" applyFont="1" applyFill="1" applyBorder="1" applyAlignment="1" applyProtection="1">
      <alignment horizontal="center" vertical="center" textRotation="90"/>
      <protection locked="0"/>
    </xf>
    <xf numFmtId="171" fontId="28" fillId="3" borderId="59" xfId="3" applyNumberFormat="1" applyFont="1" applyFill="1" applyBorder="1" applyAlignment="1" applyProtection="1">
      <alignment horizontal="center" vertical="center" textRotation="90"/>
      <protection locked="0"/>
    </xf>
    <xf numFmtId="171" fontId="28" fillId="3" borderId="67" xfId="3" applyNumberFormat="1" applyFont="1" applyFill="1" applyBorder="1" applyAlignment="1" applyProtection="1">
      <alignment horizontal="center" vertical="center" textRotation="90"/>
      <protection locked="0"/>
    </xf>
    <xf numFmtId="168" fontId="66" fillId="30" borderId="68" xfId="3" applyNumberFormat="1" applyFont="1" applyFill="1" applyBorder="1" applyAlignment="1">
      <alignment horizontal="center" vertical="center"/>
    </xf>
    <xf numFmtId="168" fontId="66" fillId="30" borderId="34" xfId="3" applyNumberFormat="1" applyFont="1" applyFill="1" applyBorder="1" applyAlignment="1">
      <alignment horizontal="center" vertical="center"/>
    </xf>
    <xf numFmtId="49" fontId="34" fillId="3" borderId="56" xfId="3" applyNumberFormat="1" applyFont="1" applyFill="1" applyBorder="1" applyAlignment="1">
      <alignment horizontal="center" vertical="center" wrapText="1"/>
    </xf>
    <xf numFmtId="168" fontId="56" fillId="0" borderId="26" xfId="3" applyNumberFormat="1" applyFont="1" applyBorder="1" applyAlignment="1">
      <alignment horizontal="center" vertical="center"/>
    </xf>
    <xf numFmtId="168" fontId="65" fillId="30" borderId="25" xfId="3" applyNumberFormat="1" applyFont="1" applyFill="1" applyBorder="1" applyAlignment="1">
      <alignment horizontal="center" vertical="center"/>
    </xf>
    <xf numFmtId="168" fontId="65" fillId="30" borderId="32" xfId="3" applyNumberFormat="1" applyFont="1" applyFill="1" applyBorder="1" applyAlignment="1">
      <alignment horizontal="center" vertical="center"/>
    </xf>
    <xf numFmtId="0" fontId="16" fillId="0" borderId="0" xfId="11" applyFont="1" applyAlignment="1">
      <alignment horizontal="center" vertical="center" wrapText="1"/>
    </xf>
    <xf numFmtId="0" fontId="43" fillId="3" borderId="18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19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70" fillId="3" borderId="20" xfId="0" applyFont="1" applyFill="1" applyBorder="1" applyAlignment="1">
      <alignment horizontal="center" vertical="center"/>
    </xf>
    <xf numFmtId="0" fontId="70" fillId="3" borderId="4" xfId="0" applyFont="1" applyFill="1" applyBorder="1" applyAlignment="1">
      <alignment horizontal="center" vertical="center"/>
    </xf>
    <xf numFmtId="0" fontId="70" fillId="3" borderId="43" xfId="0" applyFont="1" applyFill="1" applyBorder="1" applyAlignment="1">
      <alignment horizontal="center" vertical="center"/>
    </xf>
    <xf numFmtId="0" fontId="70" fillId="3" borderId="21" xfId="0" applyFont="1" applyFill="1" applyBorder="1" applyAlignment="1">
      <alignment horizontal="center" vertical="center"/>
    </xf>
    <xf numFmtId="0" fontId="70" fillId="3" borderId="0" xfId="0" applyFont="1" applyFill="1" applyAlignment="1">
      <alignment horizontal="center" vertical="center"/>
    </xf>
    <xf numFmtId="0" fontId="70" fillId="3" borderId="30" xfId="0" applyFont="1" applyFill="1" applyBorder="1" applyAlignment="1">
      <alignment horizontal="center" vertical="center"/>
    </xf>
    <xf numFmtId="0" fontId="32" fillId="0" borderId="2" xfId="3" applyFont="1" applyBorder="1" applyAlignment="1">
      <alignment horizontal="center"/>
    </xf>
    <xf numFmtId="0" fontId="32" fillId="0" borderId="0" xfId="3" applyFont="1" applyAlignment="1">
      <alignment horizontal="center"/>
    </xf>
    <xf numFmtId="167" fontId="28" fillId="3" borderId="2" xfId="3" applyNumberFormat="1" applyFont="1" applyFill="1" applyBorder="1" applyAlignment="1">
      <alignment horizontal="center"/>
    </xf>
    <xf numFmtId="167" fontId="28" fillId="3" borderId="0" xfId="3" applyNumberFormat="1" applyFont="1" applyFill="1" applyAlignment="1">
      <alignment horizontal="center"/>
    </xf>
    <xf numFmtId="164" fontId="55" fillId="0" borderId="2" xfId="3" applyNumberFormat="1" applyFont="1" applyBorder="1" applyAlignment="1">
      <alignment horizontal="center" vertical="top"/>
    </xf>
    <xf numFmtId="168" fontId="67" fillId="0" borderId="2" xfId="3" applyNumberFormat="1" applyFont="1" applyBorder="1" applyAlignment="1">
      <alignment horizontal="center" vertical="center"/>
    </xf>
    <xf numFmtId="168" fontId="64" fillId="10" borderId="25" xfId="3" applyNumberFormat="1" applyFont="1" applyFill="1" applyBorder="1" applyAlignment="1">
      <alignment horizontal="center" vertical="center"/>
    </xf>
    <xf numFmtId="168" fontId="64" fillId="10" borderId="32" xfId="3" applyNumberFormat="1" applyFont="1" applyFill="1" applyBorder="1" applyAlignment="1">
      <alignment horizontal="center" vertical="center"/>
    </xf>
    <xf numFmtId="167" fontId="45" fillId="19" borderId="0" xfId="3" applyNumberFormat="1" applyFont="1" applyFill="1" applyAlignment="1">
      <alignment horizontal="center" vertical="center"/>
    </xf>
    <xf numFmtId="171" fontId="43" fillId="26" borderId="15" xfId="3" applyNumberFormat="1" applyFont="1" applyFill="1" applyBorder="1" applyAlignment="1" applyProtection="1">
      <alignment horizontal="center" vertical="center" textRotation="90"/>
      <protection locked="0"/>
    </xf>
    <xf numFmtId="171" fontId="43" fillId="26" borderId="59" xfId="3" applyNumberFormat="1" applyFont="1" applyFill="1" applyBorder="1" applyAlignment="1" applyProtection="1">
      <alignment horizontal="center" vertical="center" textRotation="90"/>
      <protection locked="0"/>
    </xf>
    <xf numFmtId="171" fontId="43" fillId="26" borderId="67" xfId="3" applyNumberFormat="1" applyFont="1" applyFill="1" applyBorder="1" applyAlignment="1" applyProtection="1">
      <alignment horizontal="center" vertical="center" textRotation="90"/>
      <protection locked="0"/>
    </xf>
    <xf numFmtId="0" fontId="59" fillId="19" borderId="0" xfId="3" applyFont="1" applyFill="1" applyAlignment="1">
      <alignment horizontal="left" vertical="center"/>
    </xf>
    <xf numFmtId="168" fontId="56" fillId="3" borderId="4" xfId="3" applyNumberFormat="1" applyFont="1" applyFill="1" applyBorder="1" applyAlignment="1">
      <alignment horizontal="center" vertical="center"/>
    </xf>
    <xf numFmtId="168" fontId="56" fillId="3" borderId="49" xfId="3" applyNumberFormat="1" applyFont="1" applyFill="1" applyBorder="1" applyAlignment="1">
      <alignment horizontal="center" vertical="center"/>
    </xf>
    <xf numFmtId="168" fontId="64" fillId="10" borderId="66" xfId="3" applyNumberFormat="1" applyFont="1" applyFill="1" applyBorder="1" applyAlignment="1">
      <alignment horizontal="center" vertical="center"/>
    </xf>
    <xf numFmtId="168" fontId="64" fillId="10" borderId="33" xfId="3" applyNumberFormat="1" applyFont="1" applyFill="1" applyBorder="1" applyAlignment="1">
      <alignment horizontal="center" vertical="center"/>
    </xf>
    <xf numFmtId="168" fontId="57" fillId="26" borderId="66" xfId="3" applyNumberFormat="1" applyFont="1" applyFill="1" applyBorder="1" applyAlignment="1">
      <alignment horizontal="center" vertical="center"/>
    </xf>
    <xf numFmtId="168" fontId="57" fillId="26" borderId="33" xfId="3" applyNumberFormat="1" applyFont="1" applyFill="1" applyBorder="1" applyAlignment="1">
      <alignment horizontal="center" vertical="center"/>
    </xf>
    <xf numFmtId="168" fontId="72" fillId="10" borderId="66" xfId="3" applyNumberFormat="1" applyFont="1" applyFill="1" applyBorder="1" applyAlignment="1">
      <alignment horizontal="center" vertical="center"/>
    </xf>
    <xf numFmtId="168" fontId="72" fillId="10" borderId="33" xfId="3" applyNumberFormat="1" applyFont="1" applyFill="1" applyBorder="1" applyAlignment="1">
      <alignment horizontal="center" vertical="center"/>
    </xf>
    <xf numFmtId="168" fontId="58" fillId="26" borderId="66" xfId="3" applyNumberFormat="1" applyFont="1" applyFill="1" applyBorder="1" applyAlignment="1">
      <alignment horizontal="center" vertical="center"/>
    </xf>
    <xf numFmtId="168" fontId="58" fillId="26" borderId="33" xfId="3" applyNumberFormat="1" applyFont="1" applyFill="1" applyBorder="1" applyAlignment="1">
      <alignment horizontal="center" vertical="center"/>
    </xf>
    <xf numFmtId="168" fontId="38" fillId="10" borderId="66" xfId="3" applyNumberFormat="1" applyFont="1" applyFill="1" applyBorder="1" applyAlignment="1">
      <alignment horizontal="center" vertical="center"/>
    </xf>
    <xf numFmtId="168" fontId="38" fillId="10" borderId="33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2" borderId="60" xfId="0" applyFont="1" applyFill="1" applyBorder="1" applyAlignment="1">
      <alignment horizontal="left"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51" fillId="11" borderId="11" xfId="5" applyFont="1" applyFill="1" applyBorder="1" applyAlignment="1">
      <alignment horizontal="left" vertical="center"/>
    </xf>
  </cellXfs>
  <cellStyles count="21">
    <cellStyle name="Lien hypertexte" xfId="20" builtinId="8"/>
    <cellStyle name="Lien hypertexte 2" xfId="16" xr:uid="{6E9FA38A-5C0B-47BD-93D7-4B72ECE6E883}"/>
    <cellStyle name="Non d‚fini" xfId="1" xr:uid="{00000000-0005-0000-0000-000001000000}"/>
    <cellStyle name="Normal" xfId="0" builtinId="0"/>
    <cellStyle name="Normal 2" xfId="14" xr:uid="{4D1A2922-7C03-4FD4-8F45-B5D154026088}"/>
    <cellStyle name="Normal 2 2" xfId="17" xr:uid="{4FEDFFE6-F732-452D-BC51-8D75A8ECFC2E}"/>
    <cellStyle name="Normal 2 3" xfId="18" xr:uid="{BAE570E2-100A-4EA6-B8C0-1F56BF03D872}"/>
    <cellStyle name="Normal 2 4" xfId="19" xr:uid="{AC76F5BF-B03A-4B55-821A-5ECC53D6B718}"/>
    <cellStyle name="Normal 3 2" xfId="15" xr:uid="{7461E371-609E-4879-BCA6-5A9F7AE56E48}"/>
    <cellStyle name="Normal 3 3" xfId="13" xr:uid="{66C27549-A3AC-4132-81E7-F87E333ECF02}"/>
    <cellStyle name="Normal_Bons de commande livraison" xfId="2" xr:uid="{00000000-0005-0000-0000-000003000000}"/>
    <cellStyle name="Normal_DEVIS" xfId="3" xr:uid="{00000000-0005-0000-0000-000004000000}"/>
    <cellStyle name="Normal_EFECTIF1" xfId="4" xr:uid="{00000000-0005-0000-0000-000005000000}"/>
    <cellStyle name="Normal_Fiche de mouvement 2002" xfId="5" xr:uid="{00000000-0005-0000-0000-000006000000}"/>
    <cellStyle name="Normal_Forum Marais 15 09 2001" xfId="6" xr:uid="{00000000-0005-0000-0000-000007000000}"/>
    <cellStyle name="Normal_Marché Modèle 2008-2009" xfId="7" xr:uid="{00000000-0005-0000-0000-000008000000}"/>
    <cellStyle name="Normal_Modèle de Positionnement 2003" xfId="8" xr:uid="{00000000-0005-0000-0000-000009000000}"/>
    <cellStyle name="Normal_Pointage Gasparotto 2000" xfId="9" xr:uid="{00000000-0005-0000-0000-00000A000000}"/>
    <cellStyle name="Normal_Pointage Grelaud 2000" xfId="10" xr:uid="{00000000-0005-0000-0000-00000B000000}"/>
    <cellStyle name="Normal_Pointage Manuel 2002" xfId="11" xr:uid="{00000000-0005-0000-0000-00000C000000}"/>
    <cellStyle name="Normal_Salaires Janvier Février 2001" xfId="12" xr:uid="{00000000-0005-0000-0000-00000D000000}"/>
  </cellStyles>
  <dxfs count="112"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FE6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112</xdr:row>
      <xdr:rowOff>190500</xdr:rowOff>
    </xdr:from>
    <xdr:to>
      <xdr:col>16</xdr:col>
      <xdr:colOff>254838</xdr:colOff>
      <xdr:row>120</xdr:row>
      <xdr:rowOff>190500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126A37D-B4FB-4DC8-AD94-AE0C101BE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8002250"/>
          <a:ext cx="6236538" cy="160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79</xdr:row>
      <xdr:rowOff>190500</xdr:rowOff>
    </xdr:from>
    <xdr:to>
      <xdr:col>16</xdr:col>
      <xdr:colOff>254838</xdr:colOff>
      <xdr:row>87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F214E1-8A8A-44BC-8C98-E94F946B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1840825"/>
          <a:ext cx="6236538" cy="160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-Mes%20documents\2-A-TRIER\Calendr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e Mensuelle"/>
      <sheetName val="Evenements-Anniversaires"/>
      <sheetName val="Vacances Scolaires"/>
      <sheetName val="Paramètres"/>
    </sheetNames>
    <sheetDataSet>
      <sheetData sheetId="0">
        <row r="2">
          <cell r="M2">
            <v>2015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6BKf-NI4tL0" TargetMode="External"/><Relationship Id="rId2" Type="http://schemas.openxmlformats.org/officeDocument/2006/relationships/hyperlink" Target="https://www.youtube.com/watch?v=LQ6bp_a8TWA" TargetMode="External"/><Relationship Id="rId1" Type="http://schemas.openxmlformats.org/officeDocument/2006/relationships/hyperlink" Target="https://www.youtube.com/watch?v=3DXQ0rbFVl4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6"/>
    <pageSetUpPr fitToPage="1"/>
  </sheetPr>
  <dimension ref="A1:S51"/>
  <sheetViews>
    <sheetView showZeros="0" tabSelected="1" workbookViewId="0">
      <selection activeCell="F46" sqref="F46"/>
    </sheetView>
  </sheetViews>
  <sheetFormatPr baseColWidth="10" defaultColWidth="13.33203125" defaultRowHeight="12.75" x14ac:dyDescent="0.2"/>
  <cols>
    <col min="1" max="1" width="2.5" style="5" customWidth="1"/>
    <col min="2" max="2" width="13.1640625" style="5" customWidth="1"/>
    <col min="3" max="3" width="38.1640625" style="5" customWidth="1"/>
    <col min="4" max="4" width="13.5" style="5" customWidth="1"/>
    <col min="5" max="5" width="18.5" style="5" customWidth="1"/>
    <col min="6" max="6" width="24.83203125" style="5" customWidth="1"/>
    <col min="7" max="7" width="11.1640625" style="5" customWidth="1"/>
    <col min="8" max="8" width="12.83203125" style="5" customWidth="1"/>
    <col min="9" max="9" width="12" style="5" customWidth="1"/>
    <col min="10" max="11" width="13.33203125" style="5" hidden="1" customWidth="1"/>
    <col min="12" max="12" width="11.83203125" style="5" customWidth="1"/>
    <col min="13" max="13" width="8.83203125" style="5" customWidth="1"/>
    <col min="14" max="14" width="10" style="5" customWidth="1"/>
    <col min="15" max="15" width="11.83203125" style="5" customWidth="1"/>
    <col min="16" max="16" width="9.83203125" style="5" customWidth="1"/>
    <col min="17" max="17" width="26" style="5" customWidth="1"/>
    <col min="18" max="18" width="27" style="5" customWidth="1"/>
    <col min="19" max="19" width="28.5" style="5" customWidth="1"/>
    <col min="20" max="20" width="2.83203125" style="5" customWidth="1"/>
    <col min="21" max="16384" width="13.33203125" style="5"/>
  </cols>
  <sheetData>
    <row r="1" spans="1:19" x14ac:dyDescent="0.2">
      <c r="A1" s="1">
        <v>0</v>
      </c>
      <c r="B1" s="2">
        <v>0</v>
      </c>
      <c r="C1" s="3">
        <v>0</v>
      </c>
      <c r="D1" s="3">
        <v>0</v>
      </c>
      <c r="E1" s="3">
        <v>0</v>
      </c>
      <c r="F1" s="3">
        <v>0</v>
      </c>
      <c r="G1" s="3">
        <v>0</v>
      </c>
      <c r="H1" s="3">
        <v>0</v>
      </c>
      <c r="I1" s="3">
        <v>0</v>
      </c>
      <c r="J1" s="3">
        <v>0</v>
      </c>
      <c r="K1" s="3">
        <v>0</v>
      </c>
      <c r="L1" s="3">
        <v>0</v>
      </c>
      <c r="M1" s="3">
        <v>0</v>
      </c>
      <c r="N1" s="3">
        <v>0</v>
      </c>
      <c r="O1" s="3">
        <v>0</v>
      </c>
      <c r="P1" s="3">
        <v>0</v>
      </c>
      <c r="Q1" s="3">
        <v>0</v>
      </c>
      <c r="R1" s="3">
        <v>0</v>
      </c>
      <c r="S1" s="4">
        <v>0</v>
      </c>
    </row>
    <row r="2" spans="1:19" ht="23.25" x14ac:dyDescent="0.2">
      <c r="A2" s="1">
        <v>0</v>
      </c>
      <c r="B2" s="6" t="s">
        <v>279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</row>
    <row r="3" spans="1:19" ht="27" customHeight="1" x14ac:dyDescent="0.2">
      <c r="A3" s="1">
        <v>0</v>
      </c>
      <c r="B3" s="10" t="s">
        <v>218</v>
      </c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  <c r="P3" s="12"/>
      <c r="Q3" s="12"/>
      <c r="R3" s="12"/>
      <c r="S3" s="13"/>
    </row>
    <row r="4" spans="1:19" x14ac:dyDescent="0.2">
      <c r="A4" s="1">
        <v>0</v>
      </c>
      <c r="B4" s="14"/>
      <c r="C4" s="15" t="s">
        <v>219</v>
      </c>
      <c r="D4" s="16"/>
      <c r="E4" s="16"/>
      <c r="F4" s="16">
        <v>0</v>
      </c>
      <c r="G4" s="15" t="s">
        <v>220</v>
      </c>
      <c r="H4" s="16"/>
      <c r="I4" s="16"/>
      <c r="J4" s="16"/>
      <c r="K4" s="16"/>
      <c r="L4" s="16"/>
      <c r="M4" s="16"/>
      <c r="N4" s="16"/>
      <c r="O4" s="16">
        <v>0</v>
      </c>
      <c r="P4" s="16"/>
      <c r="Q4" s="16"/>
      <c r="R4" s="17" t="s">
        <v>221</v>
      </c>
      <c r="S4" s="18"/>
    </row>
    <row r="5" spans="1:19" x14ac:dyDescent="0.2">
      <c r="A5" s="1">
        <v>0</v>
      </c>
      <c r="B5" s="14"/>
      <c r="C5" s="15" t="s">
        <v>222</v>
      </c>
      <c r="D5" s="16"/>
      <c r="E5" s="16"/>
      <c r="F5" s="16">
        <v>0</v>
      </c>
      <c r="G5" s="15" t="s">
        <v>223</v>
      </c>
      <c r="H5" s="16"/>
      <c r="I5" s="16"/>
      <c r="J5" s="16"/>
      <c r="K5" s="16"/>
      <c r="L5" s="16"/>
      <c r="M5" s="16"/>
      <c r="N5" s="16"/>
      <c r="O5" s="16">
        <v>0</v>
      </c>
      <c r="P5" s="16"/>
      <c r="Q5" s="16"/>
      <c r="R5" s="17" t="s">
        <v>224</v>
      </c>
      <c r="S5" s="18"/>
    </row>
    <row r="6" spans="1:19" ht="18" customHeight="1" x14ac:dyDescent="0.2">
      <c r="A6" s="1">
        <v>0</v>
      </c>
      <c r="B6" s="14"/>
      <c r="C6" s="15" t="s">
        <v>225</v>
      </c>
      <c r="D6" s="19"/>
      <c r="E6" s="19"/>
      <c r="F6" s="20"/>
      <c r="G6" s="21" t="s">
        <v>226</v>
      </c>
      <c r="H6" s="22"/>
      <c r="I6" s="22"/>
      <c r="J6" s="22"/>
      <c r="K6" s="21"/>
      <c r="L6" s="21"/>
      <c r="M6" s="21"/>
      <c r="N6" s="21"/>
      <c r="O6" s="16">
        <v>0</v>
      </c>
      <c r="P6" s="16"/>
      <c r="Q6" s="16"/>
      <c r="R6" s="17" t="s">
        <v>227</v>
      </c>
      <c r="S6" s="18"/>
    </row>
    <row r="7" spans="1:19" ht="18" customHeight="1" x14ac:dyDescent="0.2">
      <c r="A7" s="1">
        <v>0</v>
      </c>
      <c r="B7" s="14"/>
      <c r="C7" s="15" t="s">
        <v>235</v>
      </c>
      <c r="D7" s="1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 t="s">
        <v>229</v>
      </c>
      <c r="S7" s="18"/>
    </row>
    <row r="8" spans="1:19" ht="18" customHeight="1" x14ac:dyDescent="0.2">
      <c r="A8" s="1">
        <v>0</v>
      </c>
      <c r="B8" s="14"/>
      <c r="C8" s="15" t="s">
        <v>228</v>
      </c>
      <c r="D8" s="19"/>
      <c r="E8" s="23" t="s">
        <v>230</v>
      </c>
      <c r="F8" s="24" t="s">
        <v>231</v>
      </c>
      <c r="G8" s="518" t="s">
        <v>371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8"/>
    </row>
    <row r="9" spans="1:19" ht="18" customHeight="1" x14ac:dyDescent="0.2">
      <c r="A9" s="1">
        <v>0</v>
      </c>
      <c r="B9" s="2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6"/>
    </row>
    <row r="10" spans="1:19" ht="18" customHeight="1" x14ac:dyDescent="0.25">
      <c r="A10" s="1">
        <v>0</v>
      </c>
      <c r="B10" s="27"/>
      <c r="C10" s="28" t="s">
        <v>232</v>
      </c>
      <c r="D10" s="29"/>
      <c r="E10" s="29"/>
      <c r="F10" s="29"/>
      <c r="G10" s="29"/>
      <c r="H10" s="29"/>
      <c r="I10" s="29"/>
      <c r="J10" s="29"/>
      <c r="K10" s="29"/>
      <c r="L10" s="29"/>
      <c r="M10" s="16"/>
      <c r="N10" s="16"/>
      <c r="O10" s="16"/>
      <c r="P10" s="16"/>
      <c r="Q10" s="16"/>
      <c r="R10" s="16"/>
      <c r="S10" s="26"/>
    </row>
    <row r="11" spans="1:19" ht="18" customHeight="1" x14ac:dyDescent="0.25">
      <c r="A11" s="1">
        <v>0</v>
      </c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16"/>
      <c r="N11" s="16"/>
      <c r="O11" s="16"/>
      <c r="P11" s="16"/>
      <c r="Q11" s="16"/>
      <c r="R11" s="16"/>
      <c r="S11" s="26"/>
    </row>
    <row r="12" spans="1:19" ht="18" customHeight="1" x14ac:dyDescent="0.25">
      <c r="A12" s="1">
        <v>0</v>
      </c>
      <c r="B12" s="27"/>
      <c r="C12" s="30" t="s">
        <v>236</v>
      </c>
      <c r="D12" s="29"/>
      <c r="E12" s="29"/>
      <c r="F12" s="29"/>
      <c r="G12" s="29"/>
      <c r="H12" s="29"/>
      <c r="I12" s="29"/>
      <c r="J12" s="29"/>
      <c r="K12" s="29"/>
      <c r="L12" s="29"/>
      <c r="M12" s="16"/>
      <c r="N12" s="16"/>
      <c r="O12" s="16"/>
      <c r="P12" s="16"/>
      <c r="Q12" s="16"/>
      <c r="R12" s="16"/>
      <c r="S12" s="26"/>
    </row>
    <row r="13" spans="1:19" ht="18" customHeight="1" x14ac:dyDescent="0.25">
      <c r="A13" s="1"/>
      <c r="B13" s="27"/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16"/>
      <c r="N13" s="16"/>
      <c r="O13" s="16"/>
      <c r="P13" s="16"/>
      <c r="Q13" s="16"/>
      <c r="R13" s="16"/>
      <c r="S13" s="26"/>
    </row>
    <row r="14" spans="1:19" ht="18" customHeight="1" x14ac:dyDescent="0.25">
      <c r="A14" s="1">
        <v>0</v>
      </c>
      <c r="B14" s="27"/>
      <c r="C14" s="31" t="s">
        <v>237</v>
      </c>
      <c r="D14" s="28" t="s">
        <v>238</v>
      </c>
      <c r="E14" s="29"/>
      <c r="F14" s="29"/>
      <c r="G14" s="29"/>
      <c r="H14" s="29"/>
      <c r="I14" s="29"/>
      <c r="J14" s="29"/>
      <c r="K14" s="29"/>
      <c r="L14" s="29"/>
      <c r="M14" s="16"/>
      <c r="N14" s="16"/>
      <c r="O14" s="16"/>
      <c r="P14" s="16"/>
      <c r="Q14" s="16"/>
      <c r="R14" s="16"/>
      <c r="S14" s="26"/>
    </row>
    <row r="15" spans="1:19" ht="18" customHeight="1" x14ac:dyDescent="0.25">
      <c r="A15" s="1">
        <v>0</v>
      </c>
      <c r="B15" s="25"/>
      <c r="C15" s="29"/>
      <c r="D15" s="28" t="s">
        <v>268</v>
      </c>
      <c r="E15" s="29"/>
      <c r="F15" s="29"/>
      <c r="G15" s="29"/>
      <c r="H15" s="29"/>
      <c r="I15" s="29"/>
      <c r="J15" s="29"/>
      <c r="K15" s="29"/>
      <c r="L15" s="29"/>
      <c r="M15" s="16"/>
      <c r="N15" s="16"/>
      <c r="O15" s="16"/>
      <c r="P15" s="16"/>
      <c r="Q15" s="16"/>
      <c r="R15" s="16"/>
      <c r="S15" s="26"/>
    </row>
    <row r="16" spans="1:19" ht="18" customHeight="1" x14ac:dyDescent="0.25">
      <c r="A16" s="1">
        <v>0</v>
      </c>
      <c r="B16" s="25"/>
      <c r="C16" s="29"/>
      <c r="D16" s="28"/>
      <c r="E16" s="29"/>
      <c r="F16" s="29"/>
      <c r="G16" s="29"/>
      <c r="H16" s="29"/>
      <c r="I16" s="29"/>
      <c r="J16" s="29"/>
      <c r="K16" s="29"/>
      <c r="L16" s="29"/>
      <c r="M16" s="16"/>
      <c r="N16" s="16"/>
      <c r="O16" s="16"/>
      <c r="P16" s="16"/>
      <c r="Q16" s="16"/>
      <c r="R16" s="16"/>
      <c r="S16" s="26"/>
    </row>
    <row r="17" spans="1:19" ht="18" customHeight="1" x14ac:dyDescent="0.25">
      <c r="A17" s="1">
        <v>0</v>
      </c>
      <c r="B17" s="25"/>
      <c r="C17" s="32" t="s">
        <v>269</v>
      </c>
      <c r="D17" s="33"/>
      <c r="E17" s="34"/>
      <c r="F17" s="29"/>
      <c r="G17" s="29"/>
      <c r="H17" s="29"/>
      <c r="I17" s="29"/>
      <c r="J17" s="29"/>
      <c r="K17" s="29"/>
      <c r="L17" s="29"/>
      <c r="M17" s="16"/>
      <c r="N17" s="16"/>
      <c r="O17" s="16"/>
      <c r="P17" s="16"/>
      <c r="Q17" s="16"/>
      <c r="R17" s="16"/>
      <c r="S17" s="26"/>
    </row>
    <row r="18" spans="1:19" ht="18" customHeight="1" x14ac:dyDescent="0.25">
      <c r="A18" s="1"/>
      <c r="B18" s="25"/>
      <c r="C18" s="29"/>
      <c r="D18" s="28" t="s">
        <v>205</v>
      </c>
      <c r="E18" s="29"/>
      <c r="F18" s="29"/>
      <c r="G18" s="29"/>
      <c r="H18" s="29"/>
      <c r="I18" s="29"/>
      <c r="J18" s="29"/>
      <c r="K18" s="29"/>
      <c r="L18" s="29"/>
      <c r="M18" s="16"/>
      <c r="N18" s="16"/>
      <c r="O18" s="16"/>
      <c r="P18" s="16"/>
      <c r="Q18" s="16"/>
      <c r="R18" s="16"/>
      <c r="S18" s="26"/>
    </row>
    <row r="19" spans="1:19" ht="18" customHeight="1" x14ac:dyDescent="0.25">
      <c r="A19" s="1"/>
      <c r="B19" s="25"/>
      <c r="C19" s="29"/>
      <c r="D19" s="28" t="s">
        <v>206</v>
      </c>
      <c r="E19" s="29"/>
      <c r="F19" s="29"/>
      <c r="G19" s="29"/>
      <c r="H19" s="29"/>
      <c r="I19" s="29"/>
      <c r="J19" s="29"/>
      <c r="K19" s="29"/>
      <c r="L19" s="29"/>
      <c r="M19" s="16"/>
      <c r="N19" s="16"/>
      <c r="O19" s="16"/>
      <c r="P19" s="16"/>
      <c r="Q19" s="16"/>
      <c r="R19" s="16"/>
      <c r="S19" s="26"/>
    </row>
    <row r="20" spans="1:19" ht="18" customHeight="1" x14ac:dyDescent="0.25">
      <c r="A20" s="1"/>
      <c r="B20" s="25"/>
      <c r="C20" s="29"/>
      <c r="D20" s="28" t="s">
        <v>367</v>
      </c>
      <c r="E20" s="29"/>
      <c r="F20" s="29"/>
      <c r="G20" s="29"/>
      <c r="H20" s="29"/>
      <c r="I20" s="29"/>
      <c r="J20" s="29"/>
      <c r="K20" s="29"/>
      <c r="L20" s="29"/>
      <c r="M20" s="16"/>
      <c r="N20" s="16"/>
      <c r="O20" s="16"/>
      <c r="P20" s="16"/>
      <c r="Q20" s="16"/>
      <c r="R20" s="16"/>
      <c r="S20" s="26"/>
    </row>
    <row r="21" spans="1:19" ht="18" customHeight="1" x14ac:dyDescent="0.25">
      <c r="A21" s="1"/>
      <c r="B21" s="25"/>
      <c r="C21" s="29"/>
      <c r="D21" s="28" t="s">
        <v>368</v>
      </c>
      <c r="E21" s="29"/>
      <c r="F21" s="29"/>
      <c r="G21" s="29"/>
      <c r="H21" s="29"/>
      <c r="I21" s="29"/>
      <c r="J21" s="29"/>
      <c r="K21" s="29"/>
      <c r="L21" s="29"/>
      <c r="M21" s="16"/>
      <c r="N21" s="16"/>
      <c r="O21" s="16"/>
      <c r="P21" s="16"/>
      <c r="Q21" s="16"/>
      <c r="R21" s="16"/>
      <c r="S21" s="26"/>
    </row>
    <row r="22" spans="1:19" ht="18" customHeight="1" x14ac:dyDescent="0.25">
      <c r="A22" s="1">
        <v>0</v>
      </c>
      <c r="B22" s="25"/>
      <c r="C22" s="29"/>
      <c r="D22" s="28" t="s">
        <v>327</v>
      </c>
      <c r="E22" s="29"/>
      <c r="F22" s="29"/>
      <c r="G22" s="29"/>
      <c r="H22" s="29"/>
      <c r="I22" s="29"/>
      <c r="J22" s="29"/>
      <c r="K22" s="29"/>
      <c r="L22" s="29"/>
      <c r="M22" s="16"/>
      <c r="N22" s="16"/>
      <c r="O22" s="16"/>
      <c r="P22" s="16"/>
      <c r="Q22" s="16"/>
      <c r="R22" s="16"/>
      <c r="S22" s="26"/>
    </row>
    <row r="23" spans="1:19" ht="18" customHeight="1" x14ac:dyDescent="0.25">
      <c r="A23" s="1">
        <v>0</v>
      </c>
      <c r="B23" s="25"/>
      <c r="C23" s="29"/>
      <c r="D23" s="28"/>
      <c r="E23" s="29"/>
      <c r="F23" s="29"/>
      <c r="G23" s="29"/>
      <c r="H23" s="29"/>
      <c r="I23" s="29"/>
      <c r="J23" s="29"/>
      <c r="K23" s="29"/>
      <c r="L23" s="29"/>
      <c r="M23" s="16"/>
      <c r="N23" s="16"/>
      <c r="O23" s="16"/>
      <c r="P23" s="16"/>
      <c r="Q23" s="16"/>
      <c r="R23" s="16"/>
      <c r="S23" s="26"/>
    </row>
    <row r="24" spans="1:19" ht="18" customHeight="1" x14ac:dyDescent="0.25">
      <c r="A24" s="1">
        <v>0</v>
      </c>
      <c r="B24" s="25"/>
      <c r="C24" s="32" t="s">
        <v>369</v>
      </c>
      <c r="D24" s="33"/>
      <c r="E24" s="34"/>
      <c r="F24" s="29"/>
      <c r="G24" s="29"/>
      <c r="H24" s="29"/>
      <c r="I24" s="29"/>
      <c r="J24" s="29"/>
      <c r="K24" s="29"/>
      <c r="L24" s="29"/>
      <c r="M24" s="16"/>
      <c r="N24" s="16"/>
      <c r="O24" s="16"/>
      <c r="P24" s="16"/>
      <c r="Q24" s="16"/>
      <c r="R24" s="16"/>
      <c r="S24" s="26"/>
    </row>
    <row r="25" spans="1:19" ht="18" customHeight="1" x14ac:dyDescent="0.2">
      <c r="A25" s="1"/>
      <c r="B25" s="25"/>
      <c r="C25" s="29"/>
      <c r="D25" s="16" t="s">
        <v>362</v>
      </c>
      <c r="E25" s="29"/>
      <c r="F25" s="29"/>
      <c r="G25" s="29"/>
      <c r="H25" s="29"/>
      <c r="I25" s="29"/>
      <c r="J25" s="29"/>
      <c r="K25" s="29"/>
      <c r="L25" s="29"/>
      <c r="M25" s="16"/>
      <c r="N25" s="16"/>
      <c r="O25" s="16"/>
      <c r="P25" s="16"/>
      <c r="Q25" s="16"/>
      <c r="R25" s="16"/>
      <c r="S25" s="26"/>
    </row>
    <row r="26" spans="1:19" ht="18" customHeight="1" x14ac:dyDescent="0.2">
      <c r="A26" s="1"/>
      <c r="B26" s="25"/>
      <c r="C26" s="29"/>
      <c r="D26" s="16" t="s">
        <v>363</v>
      </c>
      <c r="E26" s="29"/>
      <c r="F26" s="29"/>
      <c r="G26" s="29"/>
      <c r="H26" s="29"/>
      <c r="I26" s="29"/>
      <c r="J26" s="29"/>
      <c r="K26" s="29"/>
      <c r="L26" s="29"/>
      <c r="M26" s="16"/>
      <c r="N26" s="16"/>
      <c r="O26" s="16"/>
      <c r="P26" s="16"/>
      <c r="Q26" s="16"/>
      <c r="R26" s="16"/>
      <c r="S26" s="26"/>
    </row>
    <row r="27" spans="1:19" ht="18" customHeight="1" x14ac:dyDescent="0.2">
      <c r="A27" s="1"/>
      <c r="B27" s="25"/>
      <c r="C27" s="29"/>
      <c r="D27" s="16" t="s">
        <v>337</v>
      </c>
      <c r="E27" s="29"/>
      <c r="F27" s="29"/>
      <c r="G27" s="29"/>
      <c r="H27" s="29"/>
      <c r="I27" s="29"/>
      <c r="J27" s="29"/>
      <c r="K27" s="29"/>
      <c r="L27" s="29"/>
      <c r="M27" s="16"/>
      <c r="N27" s="16"/>
      <c r="O27" s="16"/>
      <c r="P27" s="16"/>
      <c r="Q27" s="16"/>
      <c r="R27" s="16"/>
      <c r="S27" s="26"/>
    </row>
    <row r="28" spans="1:19" ht="18" customHeight="1" x14ac:dyDescent="0.2">
      <c r="A28" s="1"/>
      <c r="B28" s="25"/>
      <c r="C28" s="29"/>
      <c r="D28" s="16" t="s">
        <v>360</v>
      </c>
      <c r="E28" s="29"/>
      <c r="F28" s="29"/>
      <c r="G28" s="29"/>
      <c r="H28" s="29"/>
      <c r="I28" s="29"/>
      <c r="J28" s="29"/>
      <c r="K28" s="29"/>
      <c r="L28" s="29"/>
      <c r="M28" s="16"/>
      <c r="N28" s="16"/>
      <c r="O28" s="16"/>
      <c r="P28" s="16"/>
      <c r="Q28" s="16"/>
      <c r="R28" s="16"/>
      <c r="S28" s="26"/>
    </row>
    <row r="29" spans="1:19" ht="18" customHeight="1" x14ac:dyDescent="0.2">
      <c r="A29" s="1"/>
      <c r="B29" s="25"/>
      <c r="C29" s="29"/>
      <c r="D29" s="16" t="s">
        <v>361</v>
      </c>
      <c r="E29" s="29"/>
      <c r="F29" s="29"/>
      <c r="G29" s="29"/>
      <c r="H29" s="29"/>
      <c r="I29" s="29"/>
      <c r="J29" s="29"/>
      <c r="K29" s="29"/>
      <c r="L29" s="29"/>
      <c r="M29" s="16"/>
      <c r="N29" s="16"/>
      <c r="O29" s="16"/>
      <c r="P29" s="16"/>
      <c r="Q29" s="16"/>
      <c r="R29" s="16"/>
      <c r="S29" s="26"/>
    </row>
    <row r="30" spans="1:19" ht="18" customHeight="1" x14ac:dyDescent="0.2">
      <c r="A30" s="1"/>
      <c r="B30" s="25"/>
      <c r="C30" s="29"/>
      <c r="D30" s="517" t="s">
        <v>365</v>
      </c>
      <c r="E30" s="29"/>
      <c r="F30" s="29"/>
      <c r="G30" s="29"/>
      <c r="H30" s="29"/>
      <c r="I30" s="29"/>
      <c r="J30" s="29"/>
      <c r="K30" s="29"/>
      <c r="L30" s="29"/>
      <c r="M30" s="16"/>
      <c r="N30" s="16"/>
      <c r="O30" s="16"/>
      <c r="P30" s="16"/>
      <c r="Q30" s="16"/>
      <c r="R30" s="16"/>
      <c r="S30" s="26"/>
    </row>
    <row r="31" spans="1:19" ht="18" customHeight="1" x14ac:dyDescent="0.2">
      <c r="A31" s="1"/>
      <c r="B31" s="25"/>
      <c r="C31" s="29"/>
      <c r="D31" s="29" t="s">
        <v>370</v>
      </c>
      <c r="E31" s="29"/>
      <c r="F31" s="29"/>
      <c r="G31" s="29"/>
      <c r="H31" s="29"/>
      <c r="I31" s="29"/>
      <c r="J31" s="29"/>
      <c r="K31" s="29"/>
      <c r="L31" s="29"/>
      <c r="M31" s="16"/>
      <c r="N31" s="16"/>
      <c r="O31" s="16"/>
      <c r="P31" s="16"/>
      <c r="Q31" s="16"/>
      <c r="R31" s="16"/>
      <c r="S31" s="26"/>
    </row>
    <row r="32" spans="1:19" ht="18" customHeight="1" x14ac:dyDescent="0.2">
      <c r="A32" s="1"/>
      <c r="B32" s="25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16"/>
      <c r="N32" s="16"/>
      <c r="O32" s="16"/>
      <c r="P32" s="16"/>
      <c r="Q32" s="16"/>
      <c r="R32" s="16"/>
      <c r="S32" s="26"/>
    </row>
    <row r="33" spans="1:19" ht="18" customHeight="1" x14ac:dyDescent="0.25">
      <c r="A33" s="1"/>
      <c r="B33" s="25"/>
      <c r="C33" s="35" t="s">
        <v>270</v>
      </c>
      <c r="D33" s="28"/>
      <c r="E33" s="29"/>
      <c r="F33" s="29"/>
      <c r="G33" s="29"/>
      <c r="H33" s="29"/>
      <c r="I33" s="29"/>
      <c r="J33" s="29"/>
      <c r="K33" s="29"/>
      <c r="L33" s="29"/>
      <c r="M33" s="16"/>
      <c r="N33" s="16"/>
      <c r="O33" s="16"/>
      <c r="P33" s="16"/>
      <c r="Q33" s="16"/>
      <c r="R33" s="16"/>
      <c r="S33" s="26"/>
    </row>
    <row r="34" spans="1:19" ht="18" customHeight="1" x14ac:dyDescent="0.25">
      <c r="A34" s="1"/>
      <c r="B34" s="25"/>
      <c r="C34" s="29"/>
      <c r="D34" s="28" t="s">
        <v>207</v>
      </c>
      <c r="E34" s="29"/>
      <c r="F34" s="29"/>
      <c r="G34" s="29"/>
      <c r="H34" s="29"/>
      <c r="I34" s="29"/>
      <c r="J34" s="29"/>
      <c r="K34" s="29"/>
      <c r="L34" s="29"/>
      <c r="M34" s="16"/>
      <c r="N34" s="16"/>
      <c r="O34" s="16"/>
      <c r="P34" s="16"/>
      <c r="Q34" s="16"/>
      <c r="R34" s="16"/>
      <c r="S34" s="26"/>
    </row>
    <row r="35" spans="1:19" ht="18" customHeight="1" x14ac:dyDescent="0.25">
      <c r="A35" s="1"/>
      <c r="B35" s="25"/>
      <c r="C35" s="29"/>
      <c r="D35" s="28" t="s">
        <v>208</v>
      </c>
      <c r="E35" s="29"/>
      <c r="F35" s="29"/>
      <c r="G35" s="29"/>
      <c r="H35" s="29"/>
      <c r="I35" s="29"/>
      <c r="J35" s="29"/>
      <c r="K35" s="29"/>
      <c r="L35" s="29"/>
      <c r="M35" s="16"/>
      <c r="N35" s="16"/>
      <c r="O35" s="16"/>
      <c r="P35" s="16"/>
      <c r="Q35" s="16"/>
      <c r="R35" s="16"/>
      <c r="S35" s="26"/>
    </row>
    <row r="36" spans="1:19" ht="18" customHeight="1" x14ac:dyDescent="0.25">
      <c r="A36" s="1"/>
      <c r="B36" s="25"/>
      <c r="C36" s="29"/>
      <c r="D36" s="28" t="s">
        <v>209</v>
      </c>
      <c r="E36" s="29"/>
      <c r="F36" s="29"/>
      <c r="G36" s="29"/>
      <c r="H36" s="29"/>
      <c r="I36" s="29"/>
      <c r="J36" s="29"/>
      <c r="K36" s="29"/>
      <c r="L36" s="29"/>
      <c r="M36" s="16"/>
      <c r="N36" s="16"/>
      <c r="O36" s="16"/>
      <c r="P36" s="16"/>
      <c r="Q36" s="16"/>
      <c r="R36" s="16"/>
      <c r="S36" s="26"/>
    </row>
    <row r="37" spans="1:19" ht="18" customHeight="1" x14ac:dyDescent="0.25">
      <c r="A37" s="1"/>
      <c r="B37" s="25"/>
      <c r="C37" s="29"/>
      <c r="D37" s="28" t="s">
        <v>210</v>
      </c>
      <c r="E37" s="29"/>
      <c r="F37" s="29"/>
      <c r="G37" s="29"/>
      <c r="H37" s="29"/>
      <c r="I37" s="29"/>
      <c r="J37" s="29"/>
      <c r="K37" s="29"/>
      <c r="L37" s="29"/>
      <c r="M37" s="16"/>
      <c r="N37" s="16"/>
      <c r="O37" s="16"/>
      <c r="P37" s="16"/>
      <c r="Q37" s="16"/>
      <c r="R37" s="16"/>
      <c r="S37" s="26"/>
    </row>
    <row r="38" spans="1:19" ht="18" customHeight="1" x14ac:dyDescent="0.25">
      <c r="A38" s="1"/>
      <c r="B38" s="25"/>
      <c r="C38" s="29"/>
      <c r="D38" s="28" t="s">
        <v>271</v>
      </c>
      <c r="E38" s="29"/>
      <c r="F38" s="29"/>
      <c r="G38" s="29"/>
      <c r="H38" s="29"/>
      <c r="I38" s="29"/>
      <c r="J38" s="29"/>
      <c r="K38" s="29"/>
      <c r="L38" s="29"/>
      <c r="M38" s="16"/>
      <c r="N38" s="16"/>
      <c r="O38" s="16"/>
      <c r="P38" s="16"/>
      <c r="Q38" s="16"/>
      <c r="R38" s="16"/>
      <c r="S38" s="26"/>
    </row>
    <row r="39" spans="1:19" ht="18" customHeight="1" x14ac:dyDescent="0.25">
      <c r="A39" s="1"/>
      <c r="B39" s="25"/>
      <c r="C39" s="29"/>
      <c r="D39" s="28" t="s">
        <v>272</v>
      </c>
      <c r="E39" s="29"/>
      <c r="F39" s="29"/>
      <c r="G39" s="29"/>
      <c r="H39" s="29"/>
      <c r="I39" s="29"/>
      <c r="J39" s="29"/>
      <c r="K39" s="29"/>
      <c r="L39" s="29"/>
      <c r="M39" s="16"/>
      <c r="N39" s="16"/>
      <c r="O39" s="16"/>
      <c r="P39" s="16"/>
      <c r="Q39" s="16"/>
      <c r="R39" s="16"/>
      <c r="S39" s="26"/>
    </row>
    <row r="40" spans="1:19" ht="18" customHeight="1" x14ac:dyDescent="0.25">
      <c r="A40" s="1"/>
      <c r="B40" s="25"/>
      <c r="C40" s="29"/>
      <c r="D40" s="28"/>
      <c r="E40" s="29"/>
      <c r="F40" s="29"/>
      <c r="G40" s="29"/>
      <c r="H40" s="29"/>
      <c r="I40" s="29"/>
      <c r="J40" s="29"/>
      <c r="K40" s="29"/>
      <c r="L40" s="29"/>
      <c r="M40" s="16"/>
      <c r="N40" s="16"/>
      <c r="O40" s="16"/>
      <c r="P40" s="16"/>
      <c r="Q40" s="16"/>
      <c r="R40" s="16"/>
      <c r="S40" s="26"/>
    </row>
    <row r="41" spans="1:19" ht="18" customHeight="1" x14ac:dyDescent="0.25">
      <c r="A41" s="1">
        <v>0</v>
      </c>
      <c r="B41" s="25"/>
      <c r="C41" s="36" t="s">
        <v>275</v>
      </c>
      <c r="D41" s="28" t="s">
        <v>276</v>
      </c>
      <c r="E41" s="29"/>
      <c r="F41" s="29"/>
      <c r="G41" s="29"/>
      <c r="H41" s="29"/>
      <c r="I41" s="29"/>
      <c r="J41" s="29"/>
      <c r="K41" s="29"/>
      <c r="L41" s="29"/>
      <c r="M41" s="16"/>
      <c r="N41" s="16"/>
      <c r="O41" s="16"/>
      <c r="P41" s="16"/>
      <c r="Q41" s="16"/>
      <c r="R41" s="16"/>
      <c r="S41" s="26"/>
    </row>
    <row r="42" spans="1:19" ht="18" customHeight="1" x14ac:dyDescent="0.25">
      <c r="A42" s="1">
        <v>0</v>
      </c>
      <c r="B42" s="25"/>
      <c r="C42" s="29"/>
      <c r="D42" s="28"/>
      <c r="E42" s="29"/>
      <c r="F42" s="29"/>
      <c r="G42" s="29"/>
      <c r="H42" s="29"/>
      <c r="I42" s="29"/>
      <c r="J42" s="29"/>
      <c r="K42" s="29"/>
      <c r="L42" s="29"/>
      <c r="M42" s="16"/>
      <c r="N42" s="16"/>
      <c r="O42" s="524" t="s">
        <v>374</v>
      </c>
      <c r="P42" s="524"/>
      <c r="Q42" s="524"/>
      <c r="R42" s="524"/>
      <c r="S42" s="26"/>
    </row>
    <row r="43" spans="1:19" ht="15.75" customHeight="1" x14ac:dyDescent="0.25">
      <c r="A43" s="1">
        <v>0</v>
      </c>
      <c r="B43" s="25"/>
      <c r="C43" s="29"/>
      <c r="D43" s="28"/>
      <c r="E43" s="29"/>
      <c r="F43" s="29"/>
      <c r="G43" s="29"/>
      <c r="H43" s="29"/>
      <c r="I43" s="29"/>
      <c r="J43" s="29"/>
      <c r="K43" s="29"/>
      <c r="L43" s="29"/>
      <c r="M43" s="16"/>
      <c r="N43" s="16"/>
      <c r="O43" s="524" t="s">
        <v>375</v>
      </c>
      <c r="P43" s="524"/>
      <c r="Q43" s="524"/>
      <c r="R43" s="524"/>
      <c r="S43" s="26"/>
    </row>
    <row r="44" spans="1:19" ht="18" customHeight="1" x14ac:dyDescent="0.2">
      <c r="A44" s="1"/>
      <c r="B44" s="25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16"/>
      <c r="N44" s="16"/>
      <c r="O44" s="16"/>
      <c r="P44" s="525" t="s">
        <v>376</v>
      </c>
      <c r="Q44" s="525"/>
      <c r="R44" s="525"/>
      <c r="S44" s="26"/>
    </row>
    <row r="45" spans="1:19" ht="18" customHeight="1" x14ac:dyDescent="0.2">
      <c r="A45" s="1"/>
      <c r="B45" s="25"/>
      <c r="C45" s="37" t="s">
        <v>233</v>
      </c>
      <c r="D45" s="29"/>
      <c r="E45" s="29"/>
      <c r="F45" s="29"/>
      <c r="G45" s="29"/>
      <c r="H45" s="29"/>
      <c r="I45" s="29"/>
      <c r="J45" s="29"/>
      <c r="K45" s="29"/>
      <c r="L45" s="29"/>
      <c r="M45" s="16"/>
      <c r="N45" s="16"/>
      <c r="O45" s="524" t="s">
        <v>377</v>
      </c>
      <c r="P45" s="524"/>
      <c r="Q45" s="524"/>
      <c r="R45" s="524"/>
      <c r="S45" s="26"/>
    </row>
    <row r="46" spans="1:19" ht="18" customHeight="1" x14ac:dyDescent="0.2">
      <c r="A46" s="1"/>
      <c r="B46" s="25"/>
      <c r="C46" s="37" t="s">
        <v>234</v>
      </c>
      <c r="D46" s="29"/>
      <c r="E46" s="29"/>
      <c r="F46" s="29"/>
      <c r="G46" s="29"/>
      <c r="H46" s="29"/>
      <c r="I46" s="29"/>
      <c r="J46" s="29"/>
      <c r="K46" s="29"/>
      <c r="L46" s="29"/>
      <c r="M46" s="16"/>
      <c r="N46" s="16"/>
      <c r="O46" s="16"/>
      <c r="P46" s="525" t="s">
        <v>378</v>
      </c>
      <c r="Q46" s="525"/>
      <c r="R46" s="525"/>
      <c r="S46" s="26"/>
    </row>
    <row r="47" spans="1:19" ht="18" customHeight="1" x14ac:dyDescent="0.2">
      <c r="A47" s="1">
        <v>0</v>
      </c>
      <c r="B47" s="38">
        <v>0</v>
      </c>
      <c r="C47" s="29"/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524" t="s">
        <v>379</v>
      </c>
      <c r="P47" s="524"/>
      <c r="Q47" s="524"/>
      <c r="R47" s="524"/>
      <c r="S47" s="26"/>
    </row>
    <row r="48" spans="1:19" x14ac:dyDescent="0.2">
      <c r="B48" s="3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6">
        <v>0</v>
      </c>
      <c r="P48" s="525" t="s">
        <v>380</v>
      </c>
      <c r="Q48" s="525"/>
      <c r="R48" s="525"/>
      <c r="S48" s="40"/>
    </row>
    <row r="49" spans="2:19" x14ac:dyDescent="0.2">
      <c r="B49" s="3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40"/>
    </row>
    <row r="50" spans="2:19" x14ac:dyDescent="0.2">
      <c r="B50" s="39"/>
      <c r="C50" s="15" t="str">
        <f ca="1">CELL("nomfichier")</f>
        <v xml:space="preserve">D:\Données\1.UPRT\0-UPRT.fait\uprt-php\www\mesimages\fichiers-uprt\so-social\so-plannings\[so-planningconges2008.xlsx]Mode d'emploi 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40"/>
    </row>
    <row r="51" spans="2:19" x14ac:dyDescent="0.2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3"/>
    </row>
  </sheetData>
  <mergeCells count="3">
    <mergeCell ref="P44:R44"/>
    <mergeCell ref="P46:R46"/>
    <mergeCell ref="P48:R48"/>
  </mergeCells>
  <phoneticPr fontId="5" type="noConversion"/>
  <hyperlinks>
    <hyperlink ref="P48" r:id="rId1" xr:uid="{CC768205-E193-4E98-99DB-1833EF77C6E0}"/>
    <hyperlink ref="P44" r:id="rId2" xr:uid="{D4F9A65E-F5EF-46EA-A32E-53E7FB67064B}"/>
    <hyperlink ref="P46" r:id="rId3" xr:uid="{0C06D9DA-4446-449C-BF86-731212046D3D}"/>
  </hyperlinks>
  <printOptions horizontalCentered="1"/>
  <pageMargins left="0.59055118110236227" right="0" top="0.59055118110236227" bottom="0" header="0" footer="0"/>
  <pageSetup paperSize="9" scale="54" orientation="landscape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2"/>
    <pageSetUpPr fitToPage="1"/>
  </sheetPr>
  <dimension ref="B1:Q56"/>
  <sheetViews>
    <sheetView zoomScale="75" workbookViewId="0">
      <selection activeCell="R23" sqref="R23"/>
    </sheetView>
  </sheetViews>
  <sheetFormatPr baseColWidth="10" defaultColWidth="13.33203125" defaultRowHeight="12.75" x14ac:dyDescent="0.2"/>
  <cols>
    <col min="1" max="1" width="2.6640625" style="80" customWidth="1"/>
    <col min="2" max="2" width="4" style="80" customWidth="1"/>
    <col min="3" max="3" width="11" style="80" customWidth="1"/>
    <col min="4" max="4" width="10.1640625" style="80" customWidth="1"/>
    <col min="5" max="5" width="16.1640625" style="80" customWidth="1"/>
    <col min="6" max="6" width="15.83203125" style="80" customWidth="1"/>
    <col min="7" max="11" width="10.1640625" style="80" customWidth="1"/>
    <col min="12" max="12" width="11.6640625" style="80" customWidth="1"/>
    <col min="13" max="13" width="10.5" style="80" customWidth="1"/>
    <col min="14" max="14" width="5.33203125" style="80" customWidth="1"/>
    <col min="15" max="15" width="16.6640625" style="80" customWidth="1"/>
    <col min="16" max="16" width="17.83203125" style="80" customWidth="1"/>
    <col min="17" max="17" width="4.83203125" style="80" customWidth="1"/>
    <col min="18" max="16384" width="13.33203125" style="80"/>
  </cols>
  <sheetData>
    <row r="1" spans="2:17" s="48" customFormat="1" ht="20.100000000000001" customHeight="1" x14ac:dyDescent="0.2">
      <c r="B1" s="44" t="s">
        <v>277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2:17" s="54" customFormat="1" ht="6.95" customHeight="1" x14ac:dyDescent="0.2">
      <c r="B2" s="49" t="s">
        <v>2</v>
      </c>
      <c r="C2" s="50"/>
      <c r="D2" s="532" t="s">
        <v>114</v>
      </c>
      <c r="E2" s="532"/>
      <c r="F2" s="532"/>
      <c r="G2" s="532"/>
      <c r="H2" s="533"/>
      <c r="I2" s="51" t="s">
        <v>3</v>
      </c>
      <c r="J2" s="52"/>
      <c r="K2" s="53"/>
      <c r="L2" s="532" t="s">
        <v>280</v>
      </c>
      <c r="M2" s="532"/>
      <c r="N2" s="532"/>
      <c r="O2" s="532"/>
      <c r="P2" s="532"/>
      <c r="Q2" s="534"/>
    </row>
    <row r="3" spans="2:17" s="54" customFormat="1" ht="6.95" customHeight="1" x14ac:dyDescent="0.2">
      <c r="B3" s="55"/>
      <c r="C3" s="56"/>
      <c r="D3" s="526"/>
      <c r="E3" s="526"/>
      <c r="F3" s="526"/>
      <c r="G3" s="526"/>
      <c r="H3" s="527"/>
      <c r="I3" s="57" t="s">
        <v>4</v>
      </c>
      <c r="J3" s="58"/>
      <c r="K3" s="59"/>
      <c r="L3" s="526"/>
      <c r="M3" s="526"/>
      <c r="N3" s="526"/>
      <c r="O3" s="526"/>
      <c r="P3" s="526"/>
      <c r="Q3" s="530"/>
    </row>
    <row r="4" spans="2:17" s="54" customFormat="1" ht="6.95" customHeight="1" x14ac:dyDescent="0.2">
      <c r="B4" s="55" t="s">
        <v>17</v>
      </c>
      <c r="C4" s="56"/>
      <c r="D4" s="526" t="s">
        <v>115</v>
      </c>
      <c r="E4" s="526"/>
      <c r="F4" s="526"/>
      <c r="G4" s="526"/>
      <c r="H4" s="527"/>
      <c r="I4" s="57" t="s">
        <v>20</v>
      </c>
      <c r="J4" s="58"/>
      <c r="K4" s="59"/>
      <c r="L4" s="526" t="s">
        <v>116</v>
      </c>
      <c r="M4" s="526"/>
      <c r="N4" s="526"/>
      <c r="O4" s="526"/>
      <c r="P4" s="526"/>
      <c r="Q4" s="530"/>
    </row>
    <row r="5" spans="2:17" s="54" customFormat="1" ht="6.95" customHeight="1" x14ac:dyDescent="0.2">
      <c r="B5" s="55"/>
      <c r="C5" s="56"/>
      <c r="D5" s="526"/>
      <c r="E5" s="526"/>
      <c r="F5" s="526"/>
      <c r="G5" s="526"/>
      <c r="H5" s="527"/>
      <c r="I5" s="57" t="s">
        <v>21</v>
      </c>
      <c r="J5" s="58"/>
      <c r="K5" s="59"/>
      <c r="L5" s="526"/>
      <c r="M5" s="526"/>
      <c r="N5" s="526"/>
      <c r="O5" s="526"/>
      <c r="P5" s="526"/>
      <c r="Q5" s="530"/>
    </row>
    <row r="6" spans="2:17" s="54" customFormat="1" ht="6.95" customHeight="1" x14ac:dyDescent="0.2">
      <c r="B6" s="55" t="s">
        <v>18</v>
      </c>
      <c r="C6" s="56"/>
      <c r="D6" s="526" t="s">
        <v>115</v>
      </c>
      <c r="E6" s="526"/>
      <c r="F6" s="526"/>
      <c r="G6" s="526"/>
      <c r="H6" s="527"/>
      <c r="I6" s="57" t="s">
        <v>22</v>
      </c>
      <c r="J6" s="58"/>
      <c r="K6" s="59"/>
      <c r="L6" s="526" t="s">
        <v>117</v>
      </c>
      <c r="M6" s="526"/>
      <c r="N6" s="526"/>
      <c r="O6" s="526"/>
      <c r="P6" s="526"/>
      <c r="Q6" s="530"/>
    </row>
    <row r="7" spans="2:17" s="54" customFormat="1" ht="6.95" customHeight="1" x14ac:dyDescent="0.2">
      <c r="B7" s="60"/>
      <c r="C7" s="61"/>
      <c r="D7" s="528"/>
      <c r="E7" s="528"/>
      <c r="F7" s="528"/>
      <c r="G7" s="528"/>
      <c r="H7" s="529"/>
      <c r="I7" s="57" t="s">
        <v>5</v>
      </c>
      <c r="J7" s="58"/>
      <c r="K7" s="62"/>
      <c r="L7" s="528"/>
      <c r="M7" s="528"/>
      <c r="N7" s="528"/>
      <c r="O7" s="528"/>
      <c r="P7" s="528"/>
      <c r="Q7" s="531"/>
    </row>
    <row r="8" spans="2:17" s="68" customFormat="1" ht="26.25" customHeight="1" x14ac:dyDescent="0.25">
      <c r="B8" s="63" t="s">
        <v>30</v>
      </c>
      <c r="C8" s="64"/>
      <c r="D8" s="65"/>
      <c r="E8" s="65"/>
      <c r="F8" s="66"/>
      <c r="G8" s="66"/>
      <c r="H8" s="66"/>
      <c r="I8" s="66"/>
      <c r="J8" s="66"/>
      <c r="K8" s="66"/>
      <c r="L8" s="66"/>
      <c r="M8" s="66"/>
      <c r="N8" s="64"/>
      <c r="O8" s="66"/>
      <c r="P8" s="66"/>
      <c r="Q8" s="67"/>
    </row>
    <row r="9" spans="2:17" ht="20.100000000000001" customHeight="1" x14ac:dyDescent="0.2">
      <c r="B9" s="69"/>
      <c r="C9" s="70" t="s">
        <v>211</v>
      </c>
      <c r="D9" s="70"/>
      <c r="E9" s="70"/>
      <c r="F9" s="71"/>
      <c r="G9" s="72"/>
      <c r="H9" s="73"/>
      <c r="I9" s="74"/>
      <c r="J9" s="74"/>
      <c r="K9" s="72"/>
      <c r="L9" s="73"/>
      <c r="M9" s="75"/>
      <c r="N9" s="76"/>
      <c r="O9" s="77"/>
      <c r="P9" s="78"/>
      <c r="Q9" s="79"/>
    </row>
    <row r="10" spans="2:17" ht="20.100000000000001" customHeight="1" x14ac:dyDescent="0.2">
      <c r="B10" s="81"/>
      <c r="C10" s="82" t="s">
        <v>32</v>
      </c>
      <c r="D10" s="82"/>
      <c r="E10" s="83"/>
      <c r="F10" s="83"/>
      <c r="G10" s="83"/>
      <c r="H10" s="83"/>
      <c r="I10" s="82"/>
      <c r="J10" s="82"/>
      <c r="K10" s="82"/>
      <c r="L10" s="84"/>
      <c r="M10" s="83"/>
      <c r="N10" s="85" t="s">
        <v>31</v>
      </c>
      <c r="O10" s="86"/>
      <c r="P10" s="86"/>
      <c r="Q10" s="87"/>
    </row>
    <row r="11" spans="2:17" ht="20.100000000000001" customHeight="1" x14ac:dyDescent="0.2">
      <c r="B11" s="81"/>
      <c r="C11" s="88">
        <v>1</v>
      </c>
      <c r="D11" s="89" t="s">
        <v>33</v>
      </c>
      <c r="E11" s="90"/>
      <c r="F11" s="90"/>
      <c r="G11" s="91" t="s">
        <v>46</v>
      </c>
      <c r="H11" s="90"/>
      <c r="I11" s="92" t="s">
        <v>51</v>
      </c>
      <c r="J11" s="93"/>
      <c r="K11" s="94" t="s">
        <v>56</v>
      </c>
      <c r="M11" s="90"/>
      <c r="N11" s="95">
        <f ca="1">NOW()</f>
        <v>45399.782035185184</v>
      </c>
      <c r="O11" s="96"/>
      <c r="P11" s="97"/>
      <c r="Q11" s="97"/>
    </row>
    <row r="12" spans="2:17" ht="20.100000000000001" customHeight="1" x14ac:dyDescent="0.2">
      <c r="B12" s="81"/>
      <c r="C12" s="90"/>
      <c r="D12" s="90"/>
      <c r="E12" s="90"/>
      <c r="F12" s="90"/>
      <c r="G12" s="98"/>
      <c r="H12" s="90"/>
      <c r="I12" s="93"/>
      <c r="J12" s="93"/>
      <c r="K12" s="93"/>
      <c r="M12" s="90"/>
      <c r="N12" s="99" t="s">
        <v>190</v>
      </c>
      <c r="O12" s="90"/>
      <c r="P12" s="90"/>
      <c r="Q12" s="100"/>
    </row>
    <row r="13" spans="2:17" ht="20.100000000000001" customHeight="1" x14ac:dyDescent="0.2">
      <c r="B13" s="81"/>
      <c r="C13" s="101" t="s">
        <v>72</v>
      </c>
      <c r="D13" s="102" t="s">
        <v>73</v>
      </c>
      <c r="E13" s="90"/>
      <c r="F13" s="90"/>
      <c r="G13" s="98"/>
      <c r="H13" s="90"/>
      <c r="I13" s="93"/>
      <c r="J13" s="103" t="s">
        <v>239</v>
      </c>
      <c r="K13" s="104" t="s">
        <v>118</v>
      </c>
      <c r="L13" s="105">
        <v>0.29166666666666669</v>
      </c>
      <c r="M13" s="106">
        <v>0.60416666666666663</v>
      </c>
      <c r="N13" s="107">
        <v>1</v>
      </c>
      <c r="O13" s="108">
        <f t="shared" ref="O13:O46" si="0">(M13-L13)-("00:30"*N13)</f>
        <v>0.29166666666666663</v>
      </c>
      <c r="Q13" s="100"/>
    </row>
    <row r="14" spans="2:17" ht="20.100000000000001" customHeight="1" x14ac:dyDescent="0.2">
      <c r="B14" s="81"/>
      <c r="C14" s="109" t="s">
        <v>61</v>
      </c>
      <c r="D14" s="102" t="s">
        <v>62</v>
      </c>
      <c r="E14" s="90"/>
      <c r="F14" s="90"/>
      <c r="G14" s="90"/>
      <c r="H14" s="90"/>
      <c r="I14" s="93"/>
      <c r="J14" s="110" t="s">
        <v>240</v>
      </c>
      <c r="K14" s="111">
        <v>14</v>
      </c>
      <c r="L14" s="112">
        <v>0.25</v>
      </c>
      <c r="M14" s="113">
        <v>0.58333333333333337</v>
      </c>
      <c r="N14" s="114">
        <v>1</v>
      </c>
      <c r="O14" s="115">
        <f t="shared" si="0"/>
        <v>0.31250000000000006</v>
      </c>
      <c r="Q14" s="100"/>
    </row>
    <row r="15" spans="2:17" ht="20.100000000000001" customHeight="1" x14ac:dyDescent="0.2">
      <c r="B15" s="81"/>
      <c r="C15" s="116" t="s">
        <v>90</v>
      </c>
      <c r="D15" s="102" t="s">
        <v>91</v>
      </c>
      <c r="E15" s="117"/>
      <c r="F15" s="93"/>
      <c r="G15" s="93"/>
      <c r="H15" s="93"/>
      <c r="I15" s="93"/>
      <c r="J15" s="103" t="s">
        <v>240</v>
      </c>
      <c r="K15" s="104" t="s">
        <v>119</v>
      </c>
      <c r="L15" s="105">
        <v>0.29166666666666669</v>
      </c>
      <c r="M15" s="106">
        <v>0.625</v>
      </c>
      <c r="N15" s="107">
        <v>1</v>
      </c>
      <c r="O15" s="108">
        <f t="shared" si="0"/>
        <v>0.3125</v>
      </c>
      <c r="Q15" s="118"/>
    </row>
    <row r="16" spans="2:17" ht="20.100000000000001" customHeight="1" x14ac:dyDescent="0.2">
      <c r="B16" s="81"/>
      <c r="C16" s="119" t="s">
        <v>36</v>
      </c>
      <c r="D16" s="120" t="s">
        <v>37</v>
      </c>
      <c r="E16" s="102"/>
      <c r="J16" s="103" t="s">
        <v>241</v>
      </c>
      <c r="K16" s="104" t="s">
        <v>118</v>
      </c>
      <c r="L16" s="105">
        <v>0.25</v>
      </c>
      <c r="M16" s="106">
        <v>0.60416666666666663</v>
      </c>
      <c r="N16" s="107">
        <v>1</v>
      </c>
      <c r="O16" s="108">
        <f t="shared" si="0"/>
        <v>0.33333333333333331</v>
      </c>
      <c r="Q16" s="118"/>
    </row>
    <row r="17" spans="2:17" ht="20.100000000000001" customHeight="1" x14ac:dyDescent="0.2">
      <c r="B17" s="81"/>
      <c r="C17" s="121" t="s">
        <v>65</v>
      </c>
      <c r="D17" s="102" t="s">
        <v>120</v>
      </c>
      <c r="E17" s="120"/>
      <c r="F17" s="98"/>
      <c r="G17" s="98"/>
      <c r="H17" s="98"/>
      <c r="I17" s="90"/>
      <c r="J17" s="103" t="s">
        <v>242</v>
      </c>
      <c r="K17" s="104" t="s">
        <v>121</v>
      </c>
      <c r="L17" s="105">
        <v>0.20833333333333334</v>
      </c>
      <c r="M17" s="106">
        <v>0.5625</v>
      </c>
      <c r="N17" s="107">
        <v>1</v>
      </c>
      <c r="O17" s="108">
        <f t="shared" si="0"/>
        <v>0.33333333333333331</v>
      </c>
      <c r="Q17" s="118"/>
    </row>
    <row r="18" spans="2:17" ht="20.100000000000001" customHeight="1" x14ac:dyDescent="0.2">
      <c r="B18" s="81"/>
      <c r="C18" s="122" t="s">
        <v>83</v>
      </c>
      <c r="D18" s="123" t="s">
        <v>80</v>
      </c>
      <c r="E18" s="120"/>
      <c r="F18" s="98"/>
      <c r="G18" s="98"/>
      <c r="H18" s="98"/>
      <c r="I18" s="90"/>
      <c r="J18" s="103" t="s">
        <v>243</v>
      </c>
      <c r="K18" s="104" t="s">
        <v>119</v>
      </c>
      <c r="L18" s="105">
        <v>0.29166666666666669</v>
      </c>
      <c r="M18" s="106">
        <v>0.625</v>
      </c>
      <c r="N18" s="107">
        <v>1</v>
      </c>
      <c r="O18" s="108">
        <f t="shared" si="0"/>
        <v>0.3125</v>
      </c>
      <c r="Q18" s="118"/>
    </row>
    <row r="19" spans="2:17" ht="20.100000000000001" customHeight="1" x14ac:dyDescent="0.2">
      <c r="B19" s="81"/>
      <c r="C19" s="102"/>
      <c r="D19" s="98"/>
      <c r="E19" s="120"/>
      <c r="F19" s="98"/>
      <c r="G19" s="98"/>
      <c r="H19" s="98"/>
      <c r="I19" s="90"/>
      <c r="J19" s="103" t="s">
        <v>244</v>
      </c>
      <c r="K19" s="104" t="s">
        <v>119</v>
      </c>
      <c r="L19" s="105">
        <v>0.29166666666666669</v>
      </c>
      <c r="M19" s="106">
        <v>0.625</v>
      </c>
      <c r="N19" s="107">
        <v>1</v>
      </c>
      <c r="O19" s="108">
        <f t="shared" si="0"/>
        <v>0.3125</v>
      </c>
      <c r="Q19" s="118"/>
    </row>
    <row r="20" spans="2:17" ht="20.100000000000001" customHeight="1" x14ac:dyDescent="0.2">
      <c r="B20" s="81"/>
      <c r="C20" s="124" t="s">
        <v>93</v>
      </c>
      <c r="D20" s="90"/>
      <c r="E20" s="102"/>
      <c r="F20" s="98"/>
      <c r="G20" s="98"/>
      <c r="H20" s="98"/>
      <c r="I20" s="98"/>
      <c r="J20" s="125" t="s">
        <v>122</v>
      </c>
      <c r="K20" s="104" t="s">
        <v>119</v>
      </c>
      <c r="L20" s="105">
        <v>0.29166666666666669</v>
      </c>
      <c r="M20" s="106">
        <v>0.625</v>
      </c>
      <c r="N20" s="107">
        <v>1</v>
      </c>
      <c r="O20" s="108">
        <f t="shared" si="0"/>
        <v>0.3125</v>
      </c>
      <c r="Q20" s="118"/>
    </row>
    <row r="21" spans="2:17" ht="20.100000000000001" customHeight="1" x14ac:dyDescent="0.2">
      <c r="B21" s="81"/>
      <c r="C21" s="126" t="s">
        <v>109</v>
      </c>
      <c r="D21" s="102" t="s">
        <v>96</v>
      </c>
      <c r="E21" s="120"/>
      <c r="F21" s="98"/>
      <c r="G21" s="98"/>
      <c r="H21" s="98"/>
      <c r="I21" s="98"/>
      <c r="J21" s="127" t="s">
        <v>245</v>
      </c>
      <c r="K21" s="104" t="s">
        <v>123</v>
      </c>
      <c r="L21" s="105">
        <v>0.22916666666666666</v>
      </c>
      <c r="M21" s="106">
        <v>0.5625</v>
      </c>
      <c r="N21" s="107">
        <v>1</v>
      </c>
      <c r="O21" s="108">
        <f t="shared" si="0"/>
        <v>0.31250000000000006</v>
      </c>
      <c r="Q21" s="118"/>
    </row>
    <row r="22" spans="2:17" ht="20.100000000000001" customHeight="1" x14ac:dyDescent="0.2">
      <c r="B22" s="81"/>
      <c r="C22" s="128" t="s">
        <v>61</v>
      </c>
      <c r="D22" s="57"/>
      <c r="E22" s="102"/>
      <c r="F22" s="98"/>
      <c r="G22" s="98"/>
      <c r="H22" s="98"/>
      <c r="I22" s="98"/>
      <c r="J22" s="129" t="s">
        <v>246</v>
      </c>
      <c r="K22" s="111">
        <v>14</v>
      </c>
      <c r="L22" s="112">
        <v>0.25</v>
      </c>
      <c r="M22" s="113">
        <v>0.58333333333333337</v>
      </c>
      <c r="N22" s="114">
        <v>1</v>
      </c>
      <c r="O22" s="115">
        <f t="shared" si="0"/>
        <v>0.31250000000000006</v>
      </c>
      <c r="Q22" s="118"/>
    </row>
    <row r="23" spans="2:17" ht="20.100000000000001" customHeight="1" thickBot="1" x14ac:dyDescent="0.25">
      <c r="B23" s="81"/>
      <c r="E23" s="102"/>
      <c r="F23" s="98"/>
      <c r="G23" s="98"/>
      <c r="H23" s="98"/>
      <c r="I23" s="130"/>
      <c r="J23" s="103" t="s">
        <v>247</v>
      </c>
      <c r="K23" s="104" t="s">
        <v>123</v>
      </c>
      <c r="L23" s="105">
        <v>0.25</v>
      </c>
      <c r="M23" s="106">
        <v>0.5625</v>
      </c>
      <c r="N23" s="107">
        <v>1</v>
      </c>
      <c r="O23" s="108">
        <f t="shared" si="0"/>
        <v>0.29166666666666669</v>
      </c>
      <c r="Q23" s="118"/>
    </row>
    <row r="24" spans="2:17" ht="20.100000000000001" customHeight="1" thickBot="1" x14ac:dyDescent="0.25">
      <c r="B24" s="81"/>
      <c r="C24" s="131" t="s">
        <v>268</v>
      </c>
      <c r="D24" s="132"/>
      <c r="E24" s="132"/>
      <c r="F24" s="132"/>
      <c r="G24" s="133"/>
      <c r="H24" s="98"/>
      <c r="I24" s="90"/>
      <c r="J24" s="103" t="s">
        <v>248</v>
      </c>
      <c r="K24" s="104" t="s">
        <v>123</v>
      </c>
      <c r="L24" s="105">
        <v>0.20833333333333334</v>
      </c>
      <c r="M24" s="106">
        <v>0.5625</v>
      </c>
      <c r="N24" s="107">
        <v>1</v>
      </c>
      <c r="O24" s="108">
        <f t="shared" si="0"/>
        <v>0.33333333333333331</v>
      </c>
      <c r="Q24" s="118"/>
    </row>
    <row r="25" spans="2:17" ht="20.100000000000001" customHeight="1" x14ac:dyDescent="0.2">
      <c r="B25" s="81"/>
      <c r="C25" s="98"/>
      <c r="D25" s="98"/>
      <c r="E25" s="102"/>
      <c r="F25" s="98"/>
      <c r="G25" s="98"/>
      <c r="H25" s="98"/>
      <c r="I25" s="90"/>
      <c r="J25" s="125" t="s">
        <v>99</v>
      </c>
      <c r="K25" s="104">
        <v>14</v>
      </c>
      <c r="L25" s="105">
        <v>0.25</v>
      </c>
      <c r="M25" s="106">
        <v>0.58333333333333337</v>
      </c>
      <c r="N25" s="107">
        <v>1</v>
      </c>
      <c r="O25" s="108">
        <f t="shared" si="0"/>
        <v>0.31250000000000006</v>
      </c>
      <c r="Q25" s="118"/>
    </row>
    <row r="26" spans="2:17" ht="20.100000000000001" customHeight="1" x14ac:dyDescent="0.2">
      <c r="B26" s="81"/>
      <c r="C26" s="134" t="s">
        <v>94</v>
      </c>
      <c r="D26" s="120" t="s">
        <v>95</v>
      </c>
      <c r="E26" s="98"/>
      <c r="F26" s="98"/>
      <c r="G26" s="98"/>
      <c r="H26" s="98"/>
      <c r="I26" s="90"/>
      <c r="J26" s="129" t="s">
        <v>249</v>
      </c>
      <c r="K26" s="111">
        <v>14</v>
      </c>
      <c r="L26" s="112">
        <v>0.25</v>
      </c>
      <c r="M26" s="113">
        <v>0.58333333333333337</v>
      </c>
      <c r="N26" s="114">
        <v>1</v>
      </c>
      <c r="O26" s="115">
        <f t="shared" si="0"/>
        <v>0.31250000000000006</v>
      </c>
      <c r="Q26" s="100"/>
    </row>
    <row r="27" spans="2:17" ht="20.100000000000001" customHeight="1" x14ac:dyDescent="0.2">
      <c r="B27" s="81"/>
      <c r="C27" s="135" t="s">
        <v>40</v>
      </c>
      <c r="D27" s="120" t="s">
        <v>41</v>
      </c>
      <c r="E27" s="120"/>
      <c r="F27" s="98"/>
      <c r="G27" s="98"/>
      <c r="H27" s="98"/>
      <c r="I27" s="90"/>
      <c r="J27" s="127" t="s">
        <v>246</v>
      </c>
      <c r="K27" s="104" t="s">
        <v>119</v>
      </c>
      <c r="L27" s="105">
        <v>0.29166666666666669</v>
      </c>
      <c r="M27" s="106">
        <v>0.625</v>
      </c>
      <c r="N27" s="107">
        <v>1</v>
      </c>
      <c r="O27" s="108">
        <f t="shared" si="0"/>
        <v>0.3125</v>
      </c>
      <c r="Q27" s="100"/>
    </row>
    <row r="28" spans="2:17" ht="20.100000000000001" customHeight="1" x14ac:dyDescent="0.2">
      <c r="B28" s="81"/>
      <c r="C28" s="136" t="s">
        <v>44</v>
      </c>
      <c r="D28" s="102" t="s">
        <v>45</v>
      </c>
      <c r="E28" s="120"/>
      <c r="F28" s="98"/>
      <c r="G28" s="98"/>
      <c r="H28" s="98"/>
      <c r="J28" s="103" t="s">
        <v>250</v>
      </c>
      <c r="K28" s="104" t="s">
        <v>121</v>
      </c>
      <c r="L28" s="105">
        <v>0.25</v>
      </c>
      <c r="M28" s="106">
        <v>0.5625</v>
      </c>
      <c r="N28" s="114">
        <v>1</v>
      </c>
      <c r="O28" s="108">
        <f t="shared" si="0"/>
        <v>0.29166666666666669</v>
      </c>
      <c r="P28" s="137"/>
      <c r="Q28" s="100"/>
    </row>
    <row r="29" spans="2:17" ht="20.100000000000001" customHeight="1" x14ac:dyDescent="0.2">
      <c r="B29" s="81"/>
      <c r="C29" s="138" t="s">
        <v>49</v>
      </c>
      <c r="D29" s="139" t="s">
        <v>50</v>
      </c>
      <c r="E29" s="140"/>
      <c r="F29" s="102"/>
      <c r="G29" s="90"/>
      <c r="H29" s="90"/>
      <c r="J29" s="127" t="s">
        <v>251</v>
      </c>
      <c r="K29" s="104" t="s">
        <v>121</v>
      </c>
      <c r="L29" s="105">
        <v>0.20833333333333334</v>
      </c>
      <c r="M29" s="106">
        <v>0.5625</v>
      </c>
      <c r="N29" s="107">
        <v>1</v>
      </c>
      <c r="O29" s="108">
        <f t="shared" si="0"/>
        <v>0.33333333333333331</v>
      </c>
      <c r="Q29" s="118"/>
    </row>
    <row r="30" spans="2:17" ht="20.100000000000001" customHeight="1" x14ac:dyDescent="0.2">
      <c r="B30" s="81"/>
      <c r="C30" s="141" t="s">
        <v>54</v>
      </c>
      <c r="D30" s="102" t="s">
        <v>55</v>
      </c>
      <c r="E30" s="140"/>
      <c r="F30" s="130"/>
      <c r="G30" s="90"/>
      <c r="H30" s="90"/>
      <c r="J30" s="127" t="s">
        <v>252</v>
      </c>
      <c r="K30" s="104" t="s">
        <v>124</v>
      </c>
      <c r="L30" s="105">
        <v>0.20833333333333334</v>
      </c>
      <c r="M30" s="106">
        <v>0.5625</v>
      </c>
      <c r="N30" s="107">
        <v>1</v>
      </c>
      <c r="O30" s="108">
        <f t="shared" si="0"/>
        <v>0.33333333333333331</v>
      </c>
      <c r="P30" s="142"/>
      <c r="Q30" s="118"/>
    </row>
    <row r="31" spans="2:17" ht="20.100000000000001" customHeight="1" x14ac:dyDescent="0.2">
      <c r="B31" s="81"/>
      <c r="C31" s="141" t="s">
        <v>59</v>
      </c>
      <c r="D31" s="102" t="s">
        <v>60</v>
      </c>
      <c r="E31" s="140"/>
      <c r="F31" s="102"/>
      <c r="G31" s="140"/>
      <c r="H31" s="140"/>
      <c r="J31" s="129" t="s">
        <v>253</v>
      </c>
      <c r="K31" s="111">
        <v>14</v>
      </c>
      <c r="L31" s="112">
        <v>0.25</v>
      </c>
      <c r="M31" s="113">
        <v>0.58333333333333337</v>
      </c>
      <c r="N31" s="114">
        <v>1</v>
      </c>
      <c r="O31" s="115">
        <f t="shared" si="0"/>
        <v>0.31250000000000006</v>
      </c>
      <c r="P31" s="142"/>
      <c r="Q31" s="100"/>
    </row>
    <row r="32" spans="2:17" ht="20.100000000000001" customHeight="1" x14ac:dyDescent="0.2">
      <c r="B32" s="81"/>
      <c r="C32" s="143" t="s">
        <v>76</v>
      </c>
      <c r="D32" s="102" t="s">
        <v>77</v>
      </c>
      <c r="E32" s="90"/>
      <c r="F32" s="90"/>
      <c r="G32" s="90"/>
      <c r="H32" s="98"/>
      <c r="J32" s="127" t="s">
        <v>253</v>
      </c>
      <c r="K32" s="104" t="s">
        <v>119</v>
      </c>
      <c r="L32" s="105">
        <v>0.29166666666666669</v>
      </c>
      <c r="M32" s="106">
        <v>0.625</v>
      </c>
      <c r="N32" s="107">
        <v>1</v>
      </c>
      <c r="O32" s="108">
        <f t="shared" si="0"/>
        <v>0.3125</v>
      </c>
      <c r="P32" s="142"/>
      <c r="Q32" s="118"/>
    </row>
    <row r="33" spans="2:17" ht="20.100000000000001" customHeight="1" x14ac:dyDescent="0.2">
      <c r="B33" s="81"/>
      <c r="C33" s="144" t="s">
        <v>86</v>
      </c>
      <c r="D33" s="102" t="s">
        <v>87</v>
      </c>
      <c r="E33" s="90"/>
      <c r="F33" s="90"/>
      <c r="G33" s="90"/>
      <c r="H33" s="98"/>
      <c r="J33" s="103" t="s">
        <v>254</v>
      </c>
      <c r="K33" s="104" t="s">
        <v>124</v>
      </c>
      <c r="L33" s="105">
        <v>0.20833333333333334</v>
      </c>
      <c r="M33" s="106">
        <v>0.5625</v>
      </c>
      <c r="N33" s="107">
        <v>1</v>
      </c>
      <c r="O33" s="108">
        <f t="shared" si="0"/>
        <v>0.33333333333333331</v>
      </c>
      <c r="P33" s="142"/>
      <c r="Q33" s="118"/>
    </row>
    <row r="34" spans="2:17" ht="20.100000000000001" customHeight="1" x14ac:dyDescent="0.2">
      <c r="B34" s="81"/>
      <c r="E34" s="102"/>
      <c r="F34" s="102"/>
      <c r="G34" s="102"/>
      <c r="H34" s="102"/>
      <c r="J34" s="127" t="s">
        <v>255</v>
      </c>
      <c r="K34" s="104" t="s">
        <v>119</v>
      </c>
      <c r="L34" s="105">
        <v>0.29166666666666669</v>
      </c>
      <c r="M34" s="106">
        <v>0.625</v>
      </c>
      <c r="N34" s="107">
        <v>1</v>
      </c>
      <c r="O34" s="108">
        <f t="shared" si="0"/>
        <v>0.3125</v>
      </c>
      <c r="P34" s="142"/>
      <c r="Q34" s="118"/>
    </row>
    <row r="35" spans="2:17" ht="20.100000000000001" customHeight="1" x14ac:dyDescent="0.2">
      <c r="B35" s="81"/>
      <c r="C35" s="145" t="s">
        <v>78</v>
      </c>
      <c r="D35" s="102" t="s">
        <v>79</v>
      </c>
      <c r="E35" s="98"/>
      <c r="F35" s="98"/>
      <c r="G35" s="98"/>
      <c r="H35" s="98"/>
      <c r="J35" s="127" t="s">
        <v>256</v>
      </c>
      <c r="K35" s="104" t="s">
        <v>124</v>
      </c>
      <c r="L35" s="105">
        <v>0.20833333333333334</v>
      </c>
      <c r="M35" s="106">
        <v>0.5625</v>
      </c>
      <c r="N35" s="107">
        <v>1</v>
      </c>
      <c r="O35" s="108">
        <f t="shared" si="0"/>
        <v>0.33333333333333331</v>
      </c>
      <c r="P35" s="142"/>
      <c r="Q35" s="118"/>
    </row>
    <row r="36" spans="2:17" ht="20.100000000000001" customHeight="1" x14ac:dyDescent="0.2">
      <c r="B36" s="81"/>
      <c r="C36" s="145" t="s">
        <v>81</v>
      </c>
      <c r="D36" s="102" t="s">
        <v>82</v>
      </c>
      <c r="E36" s="98"/>
      <c r="F36" s="98"/>
      <c r="G36" s="98"/>
      <c r="H36" s="98"/>
      <c r="J36" s="127" t="s">
        <v>257</v>
      </c>
      <c r="K36" s="104" t="s">
        <v>118</v>
      </c>
      <c r="L36" s="105">
        <v>0.22916666666666666</v>
      </c>
      <c r="M36" s="106">
        <v>0.52083333333333337</v>
      </c>
      <c r="N36" s="146">
        <v>0</v>
      </c>
      <c r="O36" s="108">
        <f t="shared" si="0"/>
        <v>0.29166666666666674</v>
      </c>
      <c r="P36" s="147" t="s">
        <v>125</v>
      </c>
      <c r="Q36" s="118"/>
    </row>
    <row r="37" spans="2:17" ht="20.100000000000001" customHeight="1" x14ac:dyDescent="0.2">
      <c r="B37" s="81"/>
      <c r="C37" s="148" t="s">
        <v>84</v>
      </c>
      <c r="D37" s="102" t="s">
        <v>85</v>
      </c>
      <c r="E37" s="98"/>
      <c r="F37" s="98"/>
      <c r="G37" s="98"/>
      <c r="H37" s="98"/>
      <c r="J37" s="103" t="s">
        <v>258</v>
      </c>
      <c r="K37" s="104" t="s">
        <v>119</v>
      </c>
      <c r="L37" s="105">
        <v>0.29166666666666669</v>
      </c>
      <c r="M37" s="106">
        <v>0.625</v>
      </c>
      <c r="N37" s="107">
        <v>1</v>
      </c>
      <c r="O37" s="108">
        <f t="shared" si="0"/>
        <v>0.3125</v>
      </c>
      <c r="P37" s="142"/>
      <c r="Q37" s="118"/>
    </row>
    <row r="38" spans="2:17" ht="20.100000000000001" customHeight="1" x14ac:dyDescent="0.2">
      <c r="B38" s="81"/>
      <c r="C38" s="145" t="s">
        <v>88</v>
      </c>
      <c r="D38" s="102" t="s">
        <v>89</v>
      </c>
      <c r="E38" s="98"/>
      <c r="F38" s="98"/>
      <c r="G38" s="98"/>
      <c r="H38" s="98"/>
      <c r="J38" s="103" t="s">
        <v>259</v>
      </c>
      <c r="K38" s="104">
        <v>13</v>
      </c>
      <c r="L38" s="105">
        <v>0.29166666666666669</v>
      </c>
      <c r="M38" s="106">
        <v>0.625</v>
      </c>
      <c r="N38" s="107">
        <v>1</v>
      </c>
      <c r="O38" s="108">
        <f t="shared" si="0"/>
        <v>0.3125</v>
      </c>
      <c r="P38" s="142"/>
      <c r="Q38" s="118"/>
    </row>
    <row r="39" spans="2:17" ht="20.100000000000001" customHeight="1" x14ac:dyDescent="0.2">
      <c r="B39" s="81"/>
      <c r="C39" s="149" t="s">
        <v>126</v>
      </c>
      <c r="D39" s="102" t="s">
        <v>92</v>
      </c>
      <c r="E39" s="98"/>
      <c r="F39" s="98"/>
      <c r="G39" s="98"/>
      <c r="H39" s="98"/>
      <c r="J39" s="103" t="s">
        <v>265</v>
      </c>
      <c r="K39" s="104" t="s">
        <v>121</v>
      </c>
      <c r="L39" s="105">
        <v>0.20833333333333334</v>
      </c>
      <c r="M39" s="106">
        <v>0.5625</v>
      </c>
      <c r="N39" s="107">
        <v>1</v>
      </c>
      <c r="O39" s="108">
        <f t="shared" si="0"/>
        <v>0.33333333333333331</v>
      </c>
      <c r="P39" s="142"/>
      <c r="Q39" s="118"/>
    </row>
    <row r="40" spans="2:17" ht="20.100000000000001" customHeight="1" x14ac:dyDescent="0.2">
      <c r="B40" s="81"/>
      <c r="C40" s="150" t="s">
        <v>34</v>
      </c>
      <c r="D40" s="102" t="s">
        <v>35</v>
      </c>
      <c r="E40" s="98"/>
      <c r="F40" s="98"/>
      <c r="G40" s="98"/>
      <c r="H40" s="98"/>
      <c r="J40" s="103" t="s">
        <v>260</v>
      </c>
      <c r="K40" s="104" t="s">
        <v>118</v>
      </c>
      <c r="L40" s="105">
        <v>0.25</v>
      </c>
      <c r="M40" s="106">
        <v>0.5625</v>
      </c>
      <c r="N40" s="107">
        <v>1</v>
      </c>
      <c r="O40" s="108">
        <f t="shared" si="0"/>
        <v>0.29166666666666669</v>
      </c>
      <c r="P40" s="142"/>
      <c r="Q40" s="118"/>
    </row>
    <row r="41" spans="2:17" ht="20.100000000000001" customHeight="1" x14ac:dyDescent="0.2">
      <c r="B41" s="81"/>
      <c r="C41" s="150" t="s">
        <v>38</v>
      </c>
      <c r="D41" s="102" t="s">
        <v>39</v>
      </c>
      <c r="E41" s="98"/>
      <c r="F41" s="98"/>
      <c r="G41" s="98"/>
      <c r="H41" s="98"/>
      <c r="J41" s="103" t="s">
        <v>261</v>
      </c>
      <c r="K41" s="104" t="s">
        <v>124</v>
      </c>
      <c r="L41" s="105">
        <v>0.20833333333333334</v>
      </c>
      <c r="M41" s="106">
        <v>0.5625</v>
      </c>
      <c r="N41" s="107">
        <v>1</v>
      </c>
      <c r="O41" s="108">
        <f t="shared" si="0"/>
        <v>0.33333333333333331</v>
      </c>
      <c r="P41" s="142"/>
      <c r="Q41" s="118"/>
    </row>
    <row r="42" spans="2:17" ht="20.100000000000001" customHeight="1" x14ac:dyDescent="0.2">
      <c r="B42" s="81"/>
      <c r="C42" s="150" t="s">
        <v>42</v>
      </c>
      <c r="D42" s="102" t="s">
        <v>43</v>
      </c>
      <c r="E42" s="98"/>
      <c r="F42" s="98"/>
      <c r="G42" s="98"/>
      <c r="H42" s="98"/>
      <c r="J42" s="103" t="s">
        <v>262</v>
      </c>
      <c r="K42" s="104" t="s">
        <v>121</v>
      </c>
      <c r="L42" s="105">
        <v>0.20833333333333334</v>
      </c>
      <c r="M42" s="106">
        <v>0.5625</v>
      </c>
      <c r="N42" s="107">
        <v>1</v>
      </c>
      <c r="O42" s="108">
        <f t="shared" si="0"/>
        <v>0.33333333333333331</v>
      </c>
      <c r="P42" s="142"/>
      <c r="Q42" s="118"/>
    </row>
    <row r="43" spans="2:17" ht="20.100000000000001" customHeight="1" x14ac:dyDescent="0.2">
      <c r="B43" s="81"/>
      <c r="C43" s="150" t="s">
        <v>47</v>
      </c>
      <c r="D43" s="102" t="s">
        <v>48</v>
      </c>
      <c r="E43" s="98"/>
      <c r="F43" s="98"/>
      <c r="G43" s="98"/>
      <c r="H43" s="98"/>
      <c r="J43" s="103" t="s">
        <v>263</v>
      </c>
      <c r="K43" s="104" t="s">
        <v>121</v>
      </c>
      <c r="L43" s="105">
        <v>0.20833333333333334</v>
      </c>
      <c r="M43" s="106">
        <v>0.5625</v>
      </c>
      <c r="N43" s="107">
        <v>1</v>
      </c>
      <c r="O43" s="108">
        <f t="shared" si="0"/>
        <v>0.33333333333333331</v>
      </c>
      <c r="P43" s="142"/>
      <c r="Q43" s="118"/>
    </row>
    <row r="44" spans="2:17" ht="20.100000000000001" customHeight="1" x14ac:dyDescent="0.2">
      <c r="B44" s="81"/>
      <c r="C44" s="150" t="s">
        <v>52</v>
      </c>
      <c r="D44" s="102" t="s">
        <v>53</v>
      </c>
      <c r="E44" s="98"/>
      <c r="F44" s="98"/>
      <c r="G44" s="98"/>
      <c r="H44" s="98"/>
      <c r="J44" s="103" t="s">
        <v>264</v>
      </c>
      <c r="K44" s="104" t="s">
        <v>121</v>
      </c>
      <c r="L44" s="105">
        <v>0.22916666666666666</v>
      </c>
      <c r="M44" s="106">
        <v>0.52083333333333337</v>
      </c>
      <c r="N44" s="146">
        <v>0</v>
      </c>
      <c r="O44" s="108">
        <f t="shared" si="0"/>
        <v>0.29166666666666674</v>
      </c>
      <c r="P44" s="147" t="s">
        <v>125</v>
      </c>
      <c r="Q44" s="118"/>
    </row>
    <row r="45" spans="2:17" ht="20.100000000000001" customHeight="1" x14ac:dyDescent="0.2">
      <c r="B45" s="81"/>
      <c r="C45" s="149" t="s">
        <v>57</v>
      </c>
      <c r="D45" s="102" t="s">
        <v>58</v>
      </c>
      <c r="E45" s="98"/>
      <c r="F45" s="98"/>
      <c r="G45" s="98"/>
      <c r="H45" s="98"/>
      <c r="I45" s="98"/>
      <c r="J45" s="103" t="s">
        <v>266</v>
      </c>
      <c r="K45" s="104" t="s">
        <v>123</v>
      </c>
      <c r="L45" s="105">
        <v>0.25</v>
      </c>
      <c r="M45" s="106">
        <v>0.5625</v>
      </c>
      <c r="N45" s="107">
        <v>1</v>
      </c>
      <c r="O45" s="108">
        <f t="shared" si="0"/>
        <v>0.29166666666666669</v>
      </c>
      <c r="P45" s="142"/>
      <c r="Q45" s="118"/>
    </row>
    <row r="46" spans="2:17" ht="20.100000000000001" customHeight="1" x14ac:dyDescent="0.2">
      <c r="B46" s="81"/>
      <c r="C46" s="150" t="s">
        <v>63</v>
      </c>
      <c r="D46" s="102" t="s">
        <v>64</v>
      </c>
      <c r="E46" s="98"/>
      <c r="F46" s="98"/>
      <c r="G46" s="98"/>
      <c r="H46" s="98"/>
      <c r="I46" s="98"/>
      <c r="J46" s="103" t="s">
        <v>267</v>
      </c>
      <c r="K46" s="104" t="s">
        <v>119</v>
      </c>
      <c r="L46" s="105">
        <v>0.29166666666666669</v>
      </c>
      <c r="M46" s="106">
        <v>0.625</v>
      </c>
      <c r="N46" s="107">
        <v>1</v>
      </c>
      <c r="O46" s="108">
        <f t="shared" si="0"/>
        <v>0.3125</v>
      </c>
      <c r="P46" s="142"/>
      <c r="Q46" s="118"/>
    </row>
    <row r="47" spans="2:17" ht="20.100000000000001" customHeight="1" x14ac:dyDescent="0.3">
      <c r="B47" s="81"/>
      <c r="C47" s="149" t="s">
        <v>66</v>
      </c>
      <c r="D47" s="102" t="s">
        <v>67</v>
      </c>
      <c r="E47" s="98"/>
      <c r="F47" s="98"/>
      <c r="G47" s="98"/>
      <c r="H47" s="98"/>
      <c r="I47" s="98"/>
      <c r="K47" s="151"/>
      <c r="L47" s="152"/>
      <c r="M47" s="153"/>
      <c r="N47" s="153"/>
      <c r="O47" s="154"/>
      <c r="P47" s="142"/>
      <c r="Q47" s="118"/>
    </row>
    <row r="48" spans="2:17" ht="20.100000000000001" customHeight="1" x14ac:dyDescent="0.2">
      <c r="B48" s="81"/>
      <c r="C48" s="149" t="s">
        <v>68</v>
      </c>
      <c r="D48" s="102" t="s">
        <v>69</v>
      </c>
      <c r="E48" s="98"/>
      <c r="F48" s="98"/>
      <c r="G48" s="98"/>
      <c r="H48" s="98"/>
      <c r="I48" s="98"/>
      <c r="J48" s="103"/>
      <c r="K48" s="104" t="s">
        <v>127</v>
      </c>
      <c r="L48" s="105">
        <v>0.29166666666666669</v>
      </c>
      <c r="M48" s="106">
        <v>0.47916666666666669</v>
      </c>
      <c r="N48" s="107">
        <v>1</v>
      </c>
      <c r="O48" s="108">
        <f>(M48-L48)-("00:30"*N48)</f>
        <v>0.16666666666666666</v>
      </c>
      <c r="P48" s="142"/>
      <c r="Q48" s="118"/>
    </row>
    <row r="49" spans="2:17" ht="20.100000000000001" customHeight="1" x14ac:dyDescent="0.2">
      <c r="B49" s="81"/>
      <c r="C49" s="150" t="s">
        <v>74</v>
      </c>
      <c r="D49" s="102" t="s">
        <v>75</v>
      </c>
      <c r="E49" s="98"/>
      <c r="F49" s="98"/>
      <c r="G49" s="98"/>
      <c r="H49" s="98"/>
      <c r="I49" s="98"/>
      <c r="J49" s="103"/>
      <c r="K49" s="104" t="s">
        <v>127</v>
      </c>
      <c r="L49" s="105">
        <v>0.4375</v>
      </c>
      <c r="M49" s="106">
        <v>0.625</v>
      </c>
      <c r="N49" s="107">
        <v>1</v>
      </c>
      <c r="O49" s="108">
        <f>(M49-L49)-("00:30"*N49)</f>
        <v>0.16666666666666666</v>
      </c>
      <c r="P49" s="142"/>
      <c r="Q49" s="118"/>
    </row>
    <row r="50" spans="2:17" ht="20.100000000000001" customHeight="1" x14ac:dyDescent="0.2">
      <c r="B50" s="81"/>
      <c r="C50" s="98"/>
      <c r="D50" s="98"/>
      <c r="E50" s="98"/>
      <c r="F50" s="98"/>
      <c r="G50" s="98"/>
      <c r="H50" s="98"/>
      <c r="I50" s="98"/>
      <c r="J50" s="103"/>
      <c r="K50" s="104" t="s">
        <v>127</v>
      </c>
      <c r="L50" s="105">
        <v>0.58333333333333337</v>
      </c>
      <c r="M50" s="106">
        <v>0.75</v>
      </c>
      <c r="N50" s="146">
        <v>0</v>
      </c>
      <c r="O50" s="108">
        <f>(M50-L50)-("00:30"*N50)</f>
        <v>0.16666666666666663</v>
      </c>
      <c r="P50" s="147" t="s">
        <v>125</v>
      </c>
      <c r="Q50" s="118"/>
    </row>
    <row r="51" spans="2:17" ht="20.100000000000001" customHeight="1" x14ac:dyDescent="0.2">
      <c r="B51" s="81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118"/>
    </row>
    <row r="52" spans="2:17" ht="20.100000000000001" customHeight="1" x14ac:dyDescent="0.2">
      <c r="B52" s="81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118"/>
    </row>
    <row r="53" spans="2:17" ht="20.100000000000001" customHeight="1" x14ac:dyDescent="0.2">
      <c r="B53" s="81"/>
      <c r="C53" s="104">
        <v>13</v>
      </c>
      <c r="D53" s="155" t="s">
        <v>128</v>
      </c>
      <c r="E53" s="98"/>
      <c r="F53" s="104" t="s">
        <v>127</v>
      </c>
      <c r="G53" s="155" t="s">
        <v>129</v>
      </c>
      <c r="H53" s="155"/>
      <c r="I53" s="98"/>
      <c r="J53" s="98"/>
      <c r="K53" s="104" t="s">
        <v>124</v>
      </c>
      <c r="L53" s="155" t="s">
        <v>130</v>
      </c>
      <c r="M53" s="155"/>
      <c r="N53" s="98"/>
      <c r="O53" s="104" t="s">
        <v>118</v>
      </c>
      <c r="P53" s="155" t="s">
        <v>97</v>
      </c>
      <c r="Q53" s="118"/>
    </row>
    <row r="54" spans="2:17" ht="20.100000000000001" customHeight="1" x14ac:dyDescent="0.2">
      <c r="B54" s="81"/>
      <c r="C54" s="111">
        <v>14</v>
      </c>
      <c r="D54" s="155" t="s">
        <v>99</v>
      </c>
      <c r="E54" s="98"/>
      <c r="F54" s="104" t="s">
        <v>119</v>
      </c>
      <c r="G54" s="155" t="s">
        <v>131</v>
      </c>
      <c r="H54" s="155"/>
      <c r="I54" s="98"/>
      <c r="J54" s="98"/>
      <c r="K54" s="104" t="s">
        <v>123</v>
      </c>
      <c r="L54" s="155" t="s">
        <v>132</v>
      </c>
      <c r="M54" s="155"/>
      <c r="N54" s="98"/>
      <c r="O54" s="104" t="s">
        <v>121</v>
      </c>
      <c r="P54" s="155" t="s">
        <v>98</v>
      </c>
      <c r="Q54" s="118"/>
    </row>
    <row r="55" spans="2:17" ht="20.100000000000001" customHeight="1" x14ac:dyDescent="0.2">
      <c r="B55" s="81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118"/>
    </row>
    <row r="56" spans="2:17" ht="20.100000000000001" customHeight="1" x14ac:dyDescent="0.2">
      <c r="B56" s="156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8"/>
    </row>
  </sheetData>
  <mergeCells count="6">
    <mergeCell ref="D6:H7"/>
    <mergeCell ref="L6:Q7"/>
    <mergeCell ref="D2:H3"/>
    <mergeCell ref="L2:Q3"/>
    <mergeCell ref="D4:H5"/>
    <mergeCell ref="L4:Q5"/>
  </mergeCells>
  <phoneticPr fontId="3" type="noConversion"/>
  <printOptions horizontalCentered="1"/>
  <pageMargins left="0.59055118110236227" right="0" top="0.59055118110236227" bottom="0.19685039370078741" header="0" footer="0"/>
  <pageSetup paperSize="9" scale="68" orientation="portrait" horizontalDpi="300" verticalDpi="300" r:id="rId1"/>
  <headerFooter alignWithMargins="0">
    <oddFooter>&amp;R&amp;D-&amp;F-&amp;A-&amp;T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77FC-25F2-4EA1-89F3-0FA97BCFACE8}">
  <dimension ref="A1:BI240"/>
  <sheetViews>
    <sheetView topLeftCell="A9" zoomScaleNormal="100" workbookViewId="0">
      <selection activeCell="AJ9" sqref="AJ9"/>
    </sheetView>
  </sheetViews>
  <sheetFormatPr baseColWidth="10" defaultRowHeight="15.75" x14ac:dyDescent="0.25"/>
  <cols>
    <col min="1" max="1" width="1.33203125" style="352" customWidth="1"/>
    <col min="2" max="2" width="17" style="352" customWidth="1"/>
    <col min="3" max="32" width="7.5" style="352" customWidth="1"/>
    <col min="33" max="33" width="9.83203125" style="352" customWidth="1"/>
    <col min="34" max="34" width="15" style="352" customWidth="1"/>
    <col min="35" max="35" width="12" style="352"/>
    <col min="36" max="36" width="13.5" style="352" customWidth="1"/>
    <col min="37" max="16384" width="12" style="352"/>
  </cols>
  <sheetData>
    <row r="1" spans="1:49" s="160" customFormat="1" ht="20.100000000000001" customHeight="1" x14ac:dyDescent="0.25">
      <c r="A1" s="159"/>
      <c r="B1" s="423" t="s">
        <v>298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5"/>
      <c r="R1" s="425"/>
      <c r="S1" s="425"/>
      <c r="T1" s="425"/>
      <c r="U1" s="425"/>
      <c r="V1" s="460"/>
      <c r="W1" s="460"/>
      <c r="X1" s="460"/>
      <c r="Y1" s="460"/>
      <c r="Z1" s="460"/>
      <c r="AA1" s="460"/>
      <c r="AB1" s="459"/>
      <c r="AC1" s="459"/>
      <c r="AD1" s="459"/>
      <c r="AE1" s="459"/>
      <c r="AF1" s="459"/>
      <c r="AG1" s="459"/>
      <c r="AH1" s="460"/>
      <c r="AI1" s="354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</row>
    <row r="2" spans="1:49" s="164" customFormat="1" ht="9.9499999999999993" customHeight="1" x14ac:dyDescent="0.25">
      <c r="A2" s="159"/>
      <c r="B2" s="161" t="s">
        <v>25</v>
      </c>
      <c r="C2" s="571" t="str">
        <f ca="1">CELL("nomfichier")</f>
        <v xml:space="preserve">D:\Données\1.UPRT\0-UPRT.fait\uprt-php\www\mesimages\fichiers-uprt\so-social\so-plannings\[so-planningconges2008.xlsx]Mode d'emploi </v>
      </c>
      <c r="D2" s="571"/>
      <c r="E2" s="571"/>
      <c r="F2" s="571"/>
      <c r="G2" s="571"/>
      <c r="H2" s="571"/>
      <c r="I2" s="571"/>
      <c r="J2" s="571"/>
      <c r="K2" s="571"/>
      <c r="L2" s="571"/>
      <c r="M2" s="572"/>
      <c r="N2" s="162" t="s">
        <v>26</v>
      </c>
      <c r="O2" s="420"/>
      <c r="P2" s="420"/>
      <c r="Q2" s="581"/>
      <c r="R2" s="581"/>
      <c r="S2" s="581"/>
      <c r="T2" s="581"/>
      <c r="U2" s="582"/>
      <c r="V2" s="458" t="s">
        <v>331</v>
      </c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5"/>
      <c r="AI2" s="354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</row>
    <row r="3" spans="1:49" s="164" customFormat="1" ht="9.9499999999999993" customHeight="1" x14ac:dyDescent="0.25">
      <c r="A3" s="159"/>
      <c r="B3" s="165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4"/>
      <c r="N3" s="166" t="s">
        <v>27</v>
      </c>
      <c r="O3" s="421"/>
      <c r="P3" s="421"/>
      <c r="Q3" s="583"/>
      <c r="R3" s="583"/>
      <c r="S3" s="583"/>
      <c r="T3" s="583"/>
      <c r="U3" s="584"/>
      <c r="V3" s="594" t="s">
        <v>332</v>
      </c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5"/>
      <c r="AH3" s="596"/>
      <c r="AI3" s="354"/>
      <c r="AJ3" s="351"/>
      <c r="AK3" s="351"/>
      <c r="AL3" s="351"/>
      <c r="AM3" s="351"/>
      <c r="AN3" s="351"/>
      <c r="AO3" s="351"/>
      <c r="AP3" s="351"/>
      <c r="AQ3" s="351"/>
      <c r="AR3" s="351"/>
      <c r="AS3" s="351"/>
      <c r="AT3" s="351"/>
      <c r="AU3" s="351"/>
      <c r="AV3" s="351"/>
      <c r="AW3" s="351"/>
    </row>
    <row r="4" spans="1:49" s="164" customFormat="1" ht="9.9499999999999993" customHeight="1" x14ac:dyDescent="0.25">
      <c r="A4" s="159"/>
      <c r="B4" s="161" t="s">
        <v>2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6"/>
      <c r="N4" s="162" t="s">
        <v>3</v>
      </c>
      <c r="O4" s="163"/>
      <c r="P4" s="163"/>
      <c r="Q4" s="581"/>
      <c r="R4" s="581"/>
      <c r="S4" s="581"/>
      <c r="T4" s="581"/>
      <c r="U4" s="585"/>
      <c r="V4" s="594"/>
      <c r="W4" s="595"/>
      <c r="X4" s="595"/>
      <c r="Y4" s="595"/>
      <c r="Z4" s="595"/>
      <c r="AA4" s="595"/>
      <c r="AB4" s="595"/>
      <c r="AC4" s="595"/>
      <c r="AD4" s="595"/>
      <c r="AE4" s="595"/>
      <c r="AF4" s="595"/>
      <c r="AG4" s="595"/>
      <c r="AH4" s="596"/>
      <c r="AI4" s="354"/>
      <c r="AJ4" s="351"/>
      <c r="AK4" s="351"/>
      <c r="AL4" s="351"/>
      <c r="AM4" s="351"/>
      <c r="AN4" s="351"/>
      <c r="AO4" s="351"/>
      <c r="AP4" s="351"/>
      <c r="AQ4" s="351"/>
      <c r="AR4" s="351"/>
      <c r="AS4" s="351"/>
      <c r="AT4" s="351"/>
      <c r="AU4" s="351"/>
      <c r="AV4" s="351"/>
      <c r="AW4" s="351"/>
    </row>
    <row r="5" spans="1:49" s="164" customFormat="1" ht="9.9499999999999993" customHeight="1" x14ac:dyDescent="0.25">
      <c r="A5" s="159"/>
      <c r="B5" s="165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8"/>
      <c r="N5" s="166" t="s">
        <v>4</v>
      </c>
      <c r="O5" s="167"/>
      <c r="P5" s="167"/>
      <c r="Q5" s="583"/>
      <c r="R5" s="583"/>
      <c r="S5" s="583"/>
      <c r="T5" s="583"/>
      <c r="U5" s="584"/>
      <c r="V5" s="594"/>
      <c r="W5" s="595"/>
      <c r="X5" s="595"/>
      <c r="Y5" s="595"/>
      <c r="Z5" s="595"/>
      <c r="AA5" s="595"/>
      <c r="AB5" s="595"/>
      <c r="AC5" s="595"/>
      <c r="AD5" s="595"/>
      <c r="AE5" s="595"/>
      <c r="AF5" s="595"/>
      <c r="AG5" s="595"/>
      <c r="AH5" s="596"/>
      <c r="AI5" s="354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  <c r="AW5" s="351"/>
    </row>
    <row r="6" spans="1:49" s="164" customFormat="1" ht="9.9499999999999993" customHeight="1" x14ac:dyDescent="0.25">
      <c r="A6" s="159"/>
      <c r="B6" s="161" t="s">
        <v>5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6"/>
      <c r="N6" s="162" t="s">
        <v>28</v>
      </c>
      <c r="O6" s="163"/>
      <c r="P6" s="586">
        <f ca="1">NOW()</f>
        <v>45399.782035185184</v>
      </c>
      <c r="Q6" s="586"/>
      <c r="R6" s="586"/>
      <c r="S6" s="586"/>
      <c r="T6" s="586"/>
      <c r="U6" s="586"/>
      <c r="V6" s="588" t="s">
        <v>330</v>
      </c>
      <c r="W6" s="589"/>
      <c r="X6" s="589"/>
      <c r="Y6" s="597">
        <v>40203</v>
      </c>
      <c r="Z6" s="597"/>
      <c r="AA6" s="597"/>
      <c r="AB6" s="597"/>
      <c r="AC6" s="597"/>
      <c r="AD6" s="597"/>
      <c r="AE6" s="597"/>
      <c r="AF6" s="597"/>
      <c r="AG6" s="597"/>
      <c r="AH6" s="598"/>
      <c r="AI6" s="354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  <c r="AW6" s="351"/>
    </row>
    <row r="7" spans="1:49" s="164" customFormat="1" ht="9.9499999999999993" customHeight="1" x14ac:dyDescent="0.25">
      <c r="A7" s="159"/>
      <c r="B7" s="168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80"/>
      <c r="N7" s="170" t="s">
        <v>29</v>
      </c>
      <c r="O7" s="169"/>
      <c r="P7" s="587"/>
      <c r="Q7" s="587"/>
      <c r="R7" s="587"/>
      <c r="S7" s="587"/>
      <c r="T7" s="587"/>
      <c r="U7" s="587"/>
      <c r="V7" s="590"/>
      <c r="W7" s="591"/>
      <c r="X7" s="591"/>
      <c r="Y7" s="599"/>
      <c r="Z7" s="599"/>
      <c r="AA7" s="599"/>
      <c r="AB7" s="599"/>
      <c r="AC7" s="599"/>
      <c r="AD7" s="599"/>
      <c r="AE7" s="599"/>
      <c r="AF7" s="599"/>
      <c r="AG7" s="599"/>
      <c r="AH7" s="600"/>
      <c r="AI7" s="354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</row>
    <row r="8" spans="1:49" s="172" customFormat="1" ht="6" customHeight="1" x14ac:dyDescent="0.25">
      <c r="A8" s="159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505"/>
      <c r="Z8" s="505"/>
      <c r="AA8" s="505"/>
      <c r="AB8" s="505"/>
      <c r="AC8" s="505"/>
      <c r="AD8" s="505"/>
      <c r="AE8" s="505"/>
      <c r="AF8" s="505"/>
      <c r="AH8" s="456"/>
      <c r="AI8" s="354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</row>
    <row r="9" spans="1:49" s="172" customFormat="1" ht="21" customHeight="1" x14ac:dyDescent="0.35">
      <c r="A9" s="159"/>
      <c r="B9" s="173" t="s">
        <v>329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5"/>
      <c r="N9" s="175"/>
      <c r="O9" s="175"/>
      <c r="P9" s="175"/>
      <c r="Q9" s="175"/>
      <c r="R9" s="175"/>
      <c r="S9" s="175"/>
      <c r="T9" s="175"/>
      <c r="U9" s="422"/>
      <c r="V9" s="175"/>
      <c r="W9" s="175"/>
      <c r="X9" s="175"/>
      <c r="Y9" s="506"/>
      <c r="Z9" s="506"/>
      <c r="AA9" s="506"/>
      <c r="AB9" s="506"/>
      <c r="AC9" s="520"/>
      <c r="AD9" s="520"/>
      <c r="AE9" s="592">
        <v>2020</v>
      </c>
      <c r="AF9" s="592"/>
      <c r="AG9" s="592"/>
      <c r="AH9" s="593"/>
      <c r="AI9" s="354"/>
      <c r="AJ9" s="519" t="s">
        <v>372</v>
      </c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</row>
    <row r="10" spans="1:49" s="172" customFormat="1" ht="21" customHeight="1" x14ac:dyDescent="0.25">
      <c r="A10" s="159"/>
      <c r="B10" s="431" t="s">
        <v>293</v>
      </c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61"/>
      <c r="X10" s="461"/>
      <c r="Y10" s="461"/>
      <c r="Z10" s="461"/>
      <c r="AA10" s="461"/>
      <c r="AB10" s="461"/>
      <c r="AC10" s="461"/>
      <c r="AD10" s="461"/>
      <c r="AE10" s="432"/>
      <c r="AF10" s="432"/>
      <c r="AH10" s="521"/>
      <c r="AI10" s="354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1"/>
      <c r="AW10" s="351"/>
    </row>
    <row r="11" spans="1:49" s="176" customFormat="1" ht="22.5" customHeight="1" thickBot="1" x14ac:dyDescent="0.3">
      <c r="B11" s="177" t="s">
        <v>334</v>
      </c>
      <c r="C11" s="178"/>
      <c r="D11" s="179"/>
      <c r="E11" s="179"/>
      <c r="F11" s="180">
        <f>COUNTIF(C18:AG73,F12)</f>
        <v>3</v>
      </c>
      <c r="G11" s="180">
        <f>COUNTIF(C18:AG73,G12)</f>
        <v>1</v>
      </c>
      <c r="H11" s="180">
        <f>COUNTIF(C18:AG73,H12)</f>
        <v>8</v>
      </c>
      <c r="I11" s="180">
        <f>COUNTIF(C18:AG73,I12)</f>
        <v>1</v>
      </c>
      <c r="J11" s="180">
        <f>COUNTIF(C18:AG73,J12)</f>
        <v>1</v>
      </c>
      <c r="K11" s="180">
        <f>COUNTIF(C18:AG73,K12)</f>
        <v>0</v>
      </c>
      <c r="L11" s="180">
        <f>COUNTIF(C18:AG73,L12)</f>
        <v>0</v>
      </c>
      <c r="M11" s="180">
        <f>COUNTIF(C18:AG73,M12)</f>
        <v>1</v>
      </c>
      <c r="N11" s="180">
        <f>COUNTIF(C18:AG73,N12)</f>
        <v>0</v>
      </c>
      <c r="O11" s="180">
        <f>COUNTIF(C18:AG73,O12)</f>
        <v>1</v>
      </c>
      <c r="P11" s="180">
        <f>COUNTIF(C18:AG73,P12)</f>
        <v>0</v>
      </c>
      <c r="Q11" s="180">
        <f>COUNTIF(C18:AG73,Q12)</f>
        <v>0</v>
      </c>
      <c r="R11" s="180">
        <f>COUNTIF(C18:AG73,R12)</f>
        <v>0</v>
      </c>
      <c r="S11" s="416"/>
      <c r="T11" s="416"/>
      <c r="U11" s="417" t="s">
        <v>204</v>
      </c>
      <c r="V11" s="508"/>
      <c r="W11" s="508"/>
      <c r="X11" s="509"/>
      <c r="Y11" s="509"/>
      <c r="Z11" s="509"/>
      <c r="AA11" s="509"/>
      <c r="AB11" s="509"/>
      <c r="AC11" s="509"/>
      <c r="AD11" s="510"/>
      <c r="AE11" s="508"/>
      <c r="AF11" s="508"/>
      <c r="AG11" s="522"/>
      <c r="AH11" s="511"/>
      <c r="AI11" s="354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</row>
    <row r="12" spans="1:49" s="172" customFormat="1" ht="21.75" customHeight="1" thickBot="1" x14ac:dyDescent="0.3">
      <c r="A12" s="159"/>
      <c r="B12" s="181" t="s">
        <v>203</v>
      </c>
      <c r="C12" s="182"/>
      <c r="D12" s="183"/>
      <c r="E12" s="183"/>
      <c r="F12" s="365" t="s">
        <v>83</v>
      </c>
      <c r="G12" s="386" t="s">
        <v>109</v>
      </c>
      <c r="H12" s="387" t="s">
        <v>300</v>
      </c>
      <c r="I12" s="388" t="s">
        <v>44</v>
      </c>
      <c r="J12" s="389" t="s">
        <v>61</v>
      </c>
      <c r="K12" s="390" t="s">
        <v>36</v>
      </c>
      <c r="L12" s="391" t="s">
        <v>40</v>
      </c>
      <c r="M12" s="392" t="s">
        <v>294</v>
      </c>
      <c r="N12" s="393" t="s">
        <v>49</v>
      </c>
      <c r="O12" s="394" t="s">
        <v>86</v>
      </c>
      <c r="P12" s="395" t="s">
        <v>76</v>
      </c>
      <c r="Q12" s="396" t="s">
        <v>296</v>
      </c>
      <c r="R12" s="397" t="s">
        <v>297</v>
      </c>
      <c r="S12" s="413"/>
      <c r="T12" s="418" t="s">
        <v>328</v>
      </c>
      <c r="U12" s="419"/>
      <c r="V12" s="457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523"/>
      <c r="AH12" s="512"/>
      <c r="AI12" s="354"/>
      <c r="AJ12" s="570" t="s">
        <v>333</v>
      </c>
      <c r="AK12" s="570"/>
      <c r="AL12" s="570"/>
      <c r="AM12" s="570"/>
      <c r="AN12" s="570"/>
      <c r="AO12" s="570"/>
      <c r="AP12" s="570"/>
      <c r="AQ12" s="570"/>
      <c r="AR12" s="570"/>
      <c r="AS12" s="570"/>
      <c r="AT12" s="570"/>
      <c r="AU12" s="570"/>
      <c r="AV12" s="570"/>
      <c r="AW12" s="351"/>
    </row>
    <row r="13" spans="1:49" ht="15.75" customHeight="1" thickBot="1" x14ac:dyDescent="0.35">
      <c r="A13" s="351"/>
      <c r="B13" s="351"/>
      <c r="C13" s="351"/>
      <c r="D13" s="351"/>
      <c r="E13" s="355"/>
      <c r="F13" s="355"/>
      <c r="G13" s="355"/>
      <c r="H13" s="351"/>
      <c r="I13" s="412"/>
      <c r="J13" s="412"/>
      <c r="K13" s="412"/>
      <c r="L13" s="412"/>
      <c r="M13" s="412"/>
      <c r="N13" s="412"/>
      <c r="O13" s="412"/>
      <c r="P13" s="412"/>
      <c r="Q13" s="412"/>
      <c r="R13" s="351"/>
      <c r="S13" s="414" t="s">
        <v>327</v>
      </c>
      <c r="T13" s="351"/>
      <c r="U13" s="356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4"/>
      <c r="AI13" s="354"/>
      <c r="AW13" s="354"/>
    </row>
    <row r="14" spans="1:49" ht="9.75" customHeight="1" x14ac:dyDescent="0.25">
      <c r="A14" s="351"/>
      <c r="B14" s="415" t="s">
        <v>317</v>
      </c>
      <c r="C14" s="381">
        <f t="shared" ref="C14:J14" si="0">WEEKNUM(C15,21)</f>
        <v>1</v>
      </c>
      <c r="D14" s="382">
        <f t="shared" si="0"/>
        <v>1</v>
      </c>
      <c r="E14" s="382">
        <f t="shared" si="0"/>
        <v>1</v>
      </c>
      <c r="F14" s="382">
        <f t="shared" si="0"/>
        <v>1</v>
      </c>
      <c r="G14" s="382">
        <f t="shared" si="0"/>
        <v>1</v>
      </c>
      <c r="H14" s="382">
        <f t="shared" si="0"/>
        <v>2</v>
      </c>
      <c r="I14" s="382">
        <f t="shared" si="0"/>
        <v>2</v>
      </c>
      <c r="J14" s="382">
        <f t="shared" si="0"/>
        <v>2</v>
      </c>
      <c r="K14" s="382">
        <f>WEEKNUM(K15,21)</f>
        <v>2</v>
      </c>
      <c r="L14" s="413">
        <f t="shared" ref="L14:AE14" si="1">WEEKNUM(L15,21)</f>
        <v>2</v>
      </c>
      <c r="M14" s="382">
        <f t="shared" si="1"/>
        <v>2</v>
      </c>
      <c r="N14" s="382">
        <f t="shared" si="1"/>
        <v>2</v>
      </c>
      <c r="O14" s="382">
        <f t="shared" si="1"/>
        <v>3</v>
      </c>
      <c r="P14" s="382">
        <f t="shared" si="1"/>
        <v>3</v>
      </c>
      <c r="Q14" s="382">
        <f t="shared" si="1"/>
        <v>3</v>
      </c>
      <c r="R14" s="382">
        <f t="shared" si="1"/>
        <v>3</v>
      </c>
      <c r="S14" s="382">
        <f t="shared" si="1"/>
        <v>3</v>
      </c>
      <c r="T14" s="382">
        <f t="shared" si="1"/>
        <v>3</v>
      </c>
      <c r="U14" s="382">
        <f t="shared" si="1"/>
        <v>3</v>
      </c>
      <c r="V14" s="382">
        <f t="shared" si="1"/>
        <v>4</v>
      </c>
      <c r="W14" s="382">
        <f t="shared" si="1"/>
        <v>4</v>
      </c>
      <c r="X14" s="382">
        <f t="shared" si="1"/>
        <v>4</v>
      </c>
      <c r="Y14" s="382">
        <f t="shared" si="1"/>
        <v>4</v>
      </c>
      <c r="Z14" s="382">
        <f t="shared" si="1"/>
        <v>4</v>
      </c>
      <c r="AA14" s="382">
        <f t="shared" si="1"/>
        <v>4</v>
      </c>
      <c r="AB14" s="382">
        <f t="shared" si="1"/>
        <v>4</v>
      </c>
      <c r="AC14" s="382">
        <f t="shared" si="1"/>
        <v>5</v>
      </c>
      <c r="AD14" s="382">
        <f>WEEKNUM(AD15,21)</f>
        <v>5</v>
      </c>
      <c r="AE14" s="382">
        <f t="shared" si="1"/>
        <v>5</v>
      </c>
      <c r="AF14" s="382">
        <f>IF(AF15="","",WEEKNUM(AF15,21))</f>
        <v>5</v>
      </c>
      <c r="AG14" s="383">
        <f>IF(AG15="","",WEEKNUM(AG15,21))</f>
        <v>5</v>
      </c>
      <c r="AH14" s="535" t="s">
        <v>343</v>
      </c>
      <c r="AI14" s="351"/>
      <c r="AJ14" s="604" t="s">
        <v>319</v>
      </c>
      <c r="AK14" s="607" t="s">
        <v>320</v>
      </c>
      <c r="AL14" s="607" t="s">
        <v>318</v>
      </c>
      <c r="AM14" s="607" t="s">
        <v>45</v>
      </c>
      <c r="AN14" s="607" t="s">
        <v>322</v>
      </c>
      <c r="AO14" s="607" t="s">
        <v>295</v>
      </c>
      <c r="AP14" s="607" t="s">
        <v>324</v>
      </c>
      <c r="AQ14" s="607" t="s">
        <v>73</v>
      </c>
      <c r="AR14" s="607" t="s">
        <v>323</v>
      </c>
      <c r="AS14" s="607" t="s">
        <v>87</v>
      </c>
      <c r="AT14" s="607" t="s">
        <v>321</v>
      </c>
      <c r="AU14" s="607" t="s">
        <v>325</v>
      </c>
      <c r="AV14" s="601" t="s">
        <v>326</v>
      </c>
      <c r="AW14" s="351"/>
    </row>
    <row r="15" spans="1:49" ht="14.25" customHeight="1" x14ac:dyDescent="0.25">
      <c r="A15" s="351"/>
      <c r="B15" s="429" t="s">
        <v>299</v>
      </c>
      <c r="C15" s="372">
        <f>B16</f>
        <v>43831</v>
      </c>
      <c r="D15" s="373">
        <f t="shared" ref="D15:AG15" si="2">IFERROR(IF(C15+1&gt;$B$17,"",C15+1),"")</f>
        <v>43832</v>
      </c>
      <c r="E15" s="373">
        <f t="shared" si="2"/>
        <v>43833</v>
      </c>
      <c r="F15" s="373">
        <f t="shared" si="2"/>
        <v>43834</v>
      </c>
      <c r="G15" s="373">
        <f t="shared" si="2"/>
        <v>43835</v>
      </c>
      <c r="H15" s="373">
        <f t="shared" si="2"/>
        <v>43836</v>
      </c>
      <c r="I15" s="373">
        <f t="shared" si="2"/>
        <v>43837</v>
      </c>
      <c r="J15" s="373">
        <f t="shared" si="2"/>
        <v>43838</v>
      </c>
      <c r="K15" s="373">
        <f t="shared" si="2"/>
        <v>43839</v>
      </c>
      <c r="L15" s="373">
        <f t="shared" si="2"/>
        <v>43840</v>
      </c>
      <c r="M15" s="373">
        <f t="shared" si="2"/>
        <v>43841</v>
      </c>
      <c r="N15" s="373">
        <f t="shared" si="2"/>
        <v>43842</v>
      </c>
      <c r="O15" s="373">
        <f t="shared" si="2"/>
        <v>43843</v>
      </c>
      <c r="P15" s="373">
        <f t="shared" si="2"/>
        <v>43844</v>
      </c>
      <c r="Q15" s="373">
        <f t="shared" si="2"/>
        <v>43845</v>
      </c>
      <c r="R15" s="373">
        <f t="shared" si="2"/>
        <v>43846</v>
      </c>
      <c r="S15" s="373">
        <f t="shared" si="2"/>
        <v>43847</v>
      </c>
      <c r="T15" s="373">
        <f t="shared" si="2"/>
        <v>43848</v>
      </c>
      <c r="U15" s="373">
        <f t="shared" si="2"/>
        <v>43849</v>
      </c>
      <c r="V15" s="373">
        <f t="shared" si="2"/>
        <v>43850</v>
      </c>
      <c r="W15" s="373">
        <f t="shared" si="2"/>
        <v>43851</v>
      </c>
      <c r="X15" s="373">
        <f t="shared" si="2"/>
        <v>43852</v>
      </c>
      <c r="Y15" s="373">
        <f t="shared" si="2"/>
        <v>43853</v>
      </c>
      <c r="Z15" s="373">
        <f t="shared" si="2"/>
        <v>43854</v>
      </c>
      <c r="AA15" s="373">
        <f t="shared" si="2"/>
        <v>43855</v>
      </c>
      <c r="AB15" s="373">
        <f t="shared" si="2"/>
        <v>43856</v>
      </c>
      <c r="AC15" s="373">
        <f t="shared" si="2"/>
        <v>43857</v>
      </c>
      <c r="AD15" s="373">
        <f t="shared" si="2"/>
        <v>43858</v>
      </c>
      <c r="AE15" s="373">
        <f t="shared" si="2"/>
        <v>43859</v>
      </c>
      <c r="AF15" s="373">
        <f t="shared" si="2"/>
        <v>43860</v>
      </c>
      <c r="AG15" s="374">
        <f t="shared" si="2"/>
        <v>43861</v>
      </c>
      <c r="AH15" s="536"/>
      <c r="AJ15" s="605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08"/>
      <c r="AV15" s="602"/>
    </row>
    <row r="16" spans="1:49" ht="18.75" customHeight="1" x14ac:dyDescent="0.25">
      <c r="A16" s="351"/>
      <c r="B16" s="430">
        <f>DATE($AE$9,MONTH(1&amp;"/"&amp;B15),1)</f>
        <v>43831</v>
      </c>
      <c r="C16" s="358">
        <f t="shared" ref="C16:AG16" si="3">IFERROR(DAY(C15),"")</f>
        <v>1</v>
      </c>
      <c r="D16" s="359">
        <f t="shared" si="3"/>
        <v>2</v>
      </c>
      <c r="E16" s="359">
        <f t="shared" si="3"/>
        <v>3</v>
      </c>
      <c r="F16" s="359">
        <f t="shared" si="3"/>
        <v>4</v>
      </c>
      <c r="G16" s="359">
        <f t="shared" si="3"/>
        <v>5</v>
      </c>
      <c r="H16" s="359">
        <f t="shared" si="3"/>
        <v>6</v>
      </c>
      <c r="I16" s="359">
        <f t="shared" si="3"/>
        <v>7</v>
      </c>
      <c r="J16" s="359">
        <f t="shared" si="3"/>
        <v>8</v>
      </c>
      <c r="K16" s="359">
        <f t="shared" si="3"/>
        <v>9</v>
      </c>
      <c r="L16" s="359">
        <f t="shared" si="3"/>
        <v>10</v>
      </c>
      <c r="M16" s="359">
        <f t="shared" si="3"/>
        <v>11</v>
      </c>
      <c r="N16" s="359">
        <f t="shared" si="3"/>
        <v>12</v>
      </c>
      <c r="O16" s="359">
        <f t="shared" si="3"/>
        <v>13</v>
      </c>
      <c r="P16" s="359">
        <f t="shared" si="3"/>
        <v>14</v>
      </c>
      <c r="Q16" s="359">
        <f t="shared" si="3"/>
        <v>15</v>
      </c>
      <c r="R16" s="359">
        <f t="shared" si="3"/>
        <v>16</v>
      </c>
      <c r="S16" s="359">
        <f t="shared" si="3"/>
        <v>17</v>
      </c>
      <c r="T16" s="359">
        <f t="shared" si="3"/>
        <v>18</v>
      </c>
      <c r="U16" s="359">
        <f t="shared" si="3"/>
        <v>19</v>
      </c>
      <c r="V16" s="359">
        <f t="shared" si="3"/>
        <v>20</v>
      </c>
      <c r="W16" s="359">
        <f t="shared" si="3"/>
        <v>21</v>
      </c>
      <c r="X16" s="359">
        <f t="shared" si="3"/>
        <v>22</v>
      </c>
      <c r="Y16" s="359">
        <f t="shared" si="3"/>
        <v>23</v>
      </c>
      <c r="Z16" s="359">
        <f t="shared" si="3"/>
        <v>24</v>
      </c>
      <c r="AA16" s="359">
        <f t="shared" si="3"/>
        <v>25</v>
      </c>
      <c r="AB16" s="359">
        <f t="shared" si="3"/>
        <v>26</v>
      </c>
      <c r="AC16" s="359">
        <f t="shared" si="3"/>
        <v>27</v>
      </c>
      <c r="AD16" s="359">
        <f t="shared" si="3"/>
        <v>28</v>
      </c>
      <c r="AE16" s="359">
        <f t="shared" si="3"/>
        <v>29</v>
      </c>
      <c r="AF16" s="359">
        <f t="shared" si="3"/>
        <v>30</v>
      </c>
      <c r="AG16" s="360">
        <f t="shared" si="3"/>
        <v>31</v>
      </c>
      <c r="AH16" s="536"/>
      <c r="AI16" s="351"/>
      <c r="AJ16" s="606"/>
      <c r="AK16" s="609"/>
      <c r="AL16" s="609"/>
      <c r="AM16" s="609"/>
      <c r="AN16" s="609"/>
      <c r="AO16" s="609"/>
      <c r="AP16" s="609"/>
      <c r="AQ16" s="609"/>
      <c r="AR16" s="609"/>
      <c r="AS16" s="609"/>
      <c r="AT16" s="609"/>
      <c r="AU16" s="609"/>
      <c r="AV16" s="603"/>
      <c r="AW16" s="351"/>
    </row>
    <row r="17" spans="1:49" ht="16.5" customHeight="1" x14ac:dyDescent="0.25">
      <c r="A17" s="351"/>
      <c r="B17" s="430">
        <f>EOMONTH(B16,0)</f>
        <v>43861</v>
      </c>
      <c r="C17" s="361">
        <f t="shared" ref="C17:AG17" si="4">IF(C15="","",WEEKDAY(C15,1))</f>
        <v>4</v>
      </c>
      <c r="D17" s="362">
        <f t="shared" si="4"/>
        <v>5</v>
      </c>
      <c r="E17" s="362">
        <f t="shared" si="4"/>
        <v>6</v>
      </c>
      <c r="F17" s="362">
        <f t="shared" si="4"/>
        <v>7</v>
      </c>
      <c r="G17" s="362">
        <f t="shared" si="4"/>
        <v>1</v>
      </c>
      <c r="H17" s="362">
        <f t="shared" si="4"/>
        <v>2</v>
      </c>
      <c r="I17" s="362">
        <f t="shared" si="4"/>
        <v>3</v>
      </c>
      <c r="J17" s="362">
        <f t="shared" si="4"/>
        <v>4</v>
      </c>
      <c r="K17" s="362">
        <f t="shared" si="4"/>
        <v>5</v>
      </c>
      <c r="L17" s="362">
        <f t="shared" si="4"/>
        <v>6</v>
      </c>
      <c r="M17" s="362">
        <f t="shared" si="4"/>
        <v>7</v>
      </c>
      <c r="N17" s="362">
        <f t="shared" si="4"/>
        <v>1</v>
      </c>
      <c r="O17" s="362">
        <f t="shared" si="4"/>
        <v>2</v>
      </c>
      <c r="P17" s="362">
        <f t="shared" si="4"/>
        <v>3</v>
      </c>
      <c r="Q17" s="362">
        <f t="shared" si="4"/>
        <v>4</v>
      </c>
      <c r="R17" s="362">
        <f t="shared" si="4"/>
        <v>5</v>
      </c>
      <c r="S17" s="362">
        <f t="shared" si="4"/>
        <v>6</v>
      </c>
      <c r="T17" s="362">
        <f t="shared" si="4"/>
        <v>7</v>
      </c>
      <c r="U17" s="362">
        <f t="shared" si="4"/>
        <v>1</v>
      </c>
      <c r="V17" s="362">
        <f t="shared" si="4"/>
        <v>2</v>
      </c>
      <c r="W17" s="362">
        <f t="shared" si="4"/>
        <v>3</v>
      </c>
      <c r="X17" s="362">
        <f t="shared" si="4"/>
        <v>4</v>
      </c>
      <c r="Y17" s="362">
        <f t="shared" si="4"/>
        <v>5</v>
      </c>
      <c r="Z17" s="362">
        <f t="shared" si="4"/>
        <v>6</v>
      </c>
      <c r="AA17" s="362">
        <f t="shared" si="4"/>
        <v>7</v>
      </c>
      <c r="AB17" s="362">
        <f t="shared" si="4"/>
        <v>1</v>
      </c>
      <c r="AC17" s="362">
        <f t="shared" si="4"/>
        <v>2</v>
      </c>
      <c r="AD17" s="362">
        <f t="shared" si="4"/>
        <v>3</v>
      </c>
      <c r="AE17" s="362">
        <f t="shared" si="4"/>
        <v>4</v>
      </c>
      <c r="AF17" s="362">
        <f t="shared" si="4"/>
        <v>5</v>
      </c>
      <c r="AG17" s="363">
        <f t="shared" si="4"/>
        <v>6</v>
      </c>
      <c r="AH17" s="536"/>
      <c r="AI17" s="351"/>
      <c r="AJ17" s="398">
        <f>COUNTIF(C18:AG18,AJ18)</f>
        <v>3</v>
      </c>
      <c r="AK17" s="399">
        <f>COUNTIF(C18:AG18,AK18)</f>
        <v>1</v>
      </c>
      <c r="AL17" s="400">
        <f>COUNTIF(C18:AG18,AL18)</f>
        <v>8</v>
      </c>
      <c r="AM17" s="385">
        <f>COUNTIF(C18:AG18,AM18)</f>
        <v>1</v>
      </c>
      <c r="AN17" s="401">
        <f>COUNTIF(C18:AG18,AN18)</f>
        <v>1</v>
      </c>
      <c r="AO17" s="402">
        <f>COUNTIF(C18:AG18,AO18)</f>
        <v>0</v>
      </c>
      <c r="AP17" s="403">
        <f>COUNTIF(C18:AG18,AP18)</f>
        <v>0</v>
      </c>
      <c r="AQ17" s="384">
        <f>COUNTIF(C18:AG18,AQ18)</f>
        <v>1</v>
      </c>
      <c r="AR17" s="404">
        <f>COUNTIF(C18:AG18,AR18)</f>
        <v>0</v>
      </c>
      <c r="AS17" s="405">
        <f>COUNTIF(C18:AG18,AS18)</f>
        <v>1</v>
      </c>
      <c r="AT17" s="406">
        <f>COUNTIF(C18:AG18,AT18)</f>
        <v>0</v>
      </c>
      <c r="AU17" s="407">
        <f>COUNTIF(C18:AG18,AU18)</f>
        <v>0</v>
      </c>
      <c r="AV17" s="364">
        <f>COUNTIF(C18:AG18,AV18)</f>
        <v>0</v>
      </c>
      <c r="AW17" s="351"/>
    </row>
    <row r="18" spans="1:49" ht="16.5" customHeight="1" thickBot="1" x14ac:dyDescent="0.3">
      <c r="A18" s="351"/>
      <c r="B18" s="409">
        <f>COUNTIF(C18:AG18,$F$12)</f>
        <v>3</v>
      </c>
      <c r="C18" s="427" t="s">
        <v>83</v>
      </c>
      <c r="D18" s="388" t="s">
        <v>44</v>
      </c>
      <c r="E18" s="365" t="s">
        <v>83</v>
      </c>
      <c r="F18" s="387" t="s">
        <v>300</v>
      </c>
      <c r="G18" s="387" t="s">
        <v>300</v>
      </c>
      <c r="H18" s="365" t="s">
        <v>83</v>
      </c>
      <c r="I18" s="389" t="s">
        <v>61</v>
      </c>
      <c r="J18" s="392" t="s">
        <v>294</v>
      </c>
      <c r="K18" s="386" t="s">
        <v>109</v>
      </c>
      <c r="L18" s="394" t="s">
        <v>86</v>
      </c>
      <c r="M18" s="387" t="s">
        <v>300</v>
      </c>
      <c r="N18" s="387" t="s">
        <v>300</v>
      </c>
      <c r="O18" s="426"/>
      <c r="P18" s="426"/>
      <c r="Q18" s="426"/>
      <c r="R18" s="426"/>
      <c r="S18" s="426"/>
      <c r="T18" s="387" t="s">
        <v>300</v>
      </c>
      <c r="U18" s="387" t="s">
        <v>300</v>
      </c>
      <c r="V18" s="426"/>
      <c r="W18" s="426"/>
      <c r="X18" s="426"/>
      <c r="Y18" s="426"/>
      <c r="Z18" s="426"/>
      <c r="AA18" s="387" t="s">
        <v>300</v>
      </c>
      <c r="AB18" s="387" t="s">
        <v>300</v>
      </c>
      <c r="AC18" s="426"/>
      <c r="AD18" s="426"/>
      <c r="AE18" s="426"/>
      <c r="AF18" s="426"/>
      <c r="AG18" s="428"/>
      <c r="AH18" s="537"/>
      <c r="AI18" s="351"/>
      <c r="AJ18" s="365" t="s">
        <v>83</v>
      </c>
      <c r="AK18" s="386" t="s">
        <v>109</v>
      </c>
      <c r="AL18" s="387" t="s">
        <v>300</v>
      </c>
      <c r="AM18" s="388" t="s">
        <v>44</v>
      </c>
      <c r="AN18" s="389" t="s">
        <v>61</v>
      </c>
      <c r="AO18" s="390" t="s">
        <v>36</v>
      </c>
      <c r="AP18" s="391" t="s">
        <v>40</v>
      </c>
      <c r="AQ18" s="392" t="s">
        <v>294</v>
      </c>
      <c r="AR18" s="393" t="s">
        <v>49</v>
      </c>
      <c r="AS18" s="394" t="s">
        <v>86</v>
      </c>
      <c r="AT18" s="395" t="s">
        <v>76</v>
      </c>
      <c r="AU18" s="396" t="s">
        <v>296</v>
      </c>
      <c r="AV18" s="397" t="s">
        <v>297</v>
      </c>
      <c r="AW18" s="351"/>
    </row>
    <row r="19" spans="1:49" ht="9.75" customHeight="1" x14ac:dyDescent="0.25">
      <c r="A19" s="351"/>
      <c r="B19" s="408" t="s">
        <v>317</v>
      </c>
      <c r="C19" s="381">
        <f t="shared" ref="C19" si="5">WEEKNUM(C20,21)</f>
        <v>5</v>
      </c>
      <c r="D19" s="382">
        <f t="shared" ref="D19" si="6">WEEKNUM(D20,21)</f>
        <v>5</v>
      </c>
      <c r="E19" s="382">
        <f t="shared" ref="E19" si="7">WEEKNUM(E20,21)</f>
        <v>6</v>
      </c>
      <c r="F19" s="382">
        <f t="shared" ref="F19" si="8">WEEKNUM(F20,21)</f>
        <v>6</v>
      </c>
      <c r="G19" s="382">
        <f t="shared" ref="G19" si="9">WEEKNUM(G20,21)</f>
        <v>6</v>
      </c>
      <c r="H19" s="382">
        <f t="shared" ref="H19" si="10">WEEKNUM(H20,21)</f>
        <v>6</v>
      </c>
      <c r="I19" s="382">
        <f t="shared" ref="I19" si="11">WEEKNUM(I20,21)</f>
        <v>6</v>
      </c>
      <c r="J19" s="382">
        <f t="shared" ref="J19" si="12">WEEKNUM(J20,21)</f>
        <v>6</v>
      </c>
      <c r="K19" s="382">
        <f>WEEKNUM(K20,21)</f>
        <v>6</v>
      </c>
      <c r="L19" s="413">
        <f t="shared" ref="L19" si="13">WEEKNUM(L20,21)</f>
        <v>7</v>
      </c>
      <c r="M19" s="382">
        <f t="shared" ref="M19" si="14">WEEKNUM(M20,21)</f>
        <v>7</v>
      </c>
      <c r="N19" s="382">
        <f t="shared" ref="N19" si="15">WEEKNUM(N20,21)</f>
        <v>7</v>
      </c>
      <c r="O19" s="382">
        <f t="shared" ref="O19" si="16">WEEKNUM(O20,21)</f>
        <v>7</v>
      </c>
      <c r="P19" s="382">
        <f t="shared" ref="P19" si="17">WEEKNUM(P20,21)</f>
        <v>7</v>
      </c>
      <c r="Q19" s="382">
        <f t="shared" ref="Q19" si="18">WEEKNUM(Q20,21)</f>
        <v>7</v>
      </c>
      <c r="R19" s="382">
        <f t="shared" ref="R19" si="19">WEEKNUM(R20,21)</f>
        <v>7</v>
      </c>
      <c r="S19" s="382">
        <f t="shared" ref="S19" si="20">WEEKNUM(S20,21)</f>
        <v>8</v>
      </c>
      <c r="T19" s="382">
        <f t="shared" ref="T19" si="21">WEEKNUM(T20,21)</f>
        <v>8</v>
      </c>
      <c r="U19" s="382">
        <f t="shared" ref="U19" si="22">WEEKNUM(U20,21)</f>
        <v>8</v>
      </c>
      <c r="V19" s="382">
        <f t="shared" ref="V19" si="23">WEEKNUM(V20,21)</f>
        <v>8</v>
      </c>
      <c r="W19" s="382">
        <f t="shared" ref="W19" si="24">WEEKNUM(W20,21)</f>
        <v>8</v>
      </c>
      <c r="X19" s="382">
        <f t="shared" ref="X19" si="25">WEEKNUM(X20,21)</f>
        <v>8</v>
      </c>
      <c r="Y19" s="382">
        <f t="shared" ref="Y19" si="26">WEEKNUM(Y20,21)</f>
        <v>8</v>
      </c>
      <c r="Z19" s="382">
        <f t="shared" ref="Z19" si="27">WEEKNUM(Z20,21)</f>
        <v>9</v>
      </c>
      <c r="AA19" s="382">
        <f t="shared" ref="AA19" si="28">WEEKNUM(AA20,21)</f>
        <v>9</v>
      </c>
      <c r="AB19" s="382">
        <f t="shared" ref="AB19" si="29">WEEKNUM(AB20,21)</f>
        <v>9</v>
      </c>
      <c r="AC19" s="382">
        <f t="shared" ref="AC19" si="30">WEEKNUM(AC20,21)</f>
        <v>9</v>
      </c>
      <c r="AD19" s="382">
        <f t="shared" ref="AD19" si="31">WEEKNUM(AD20,21)</f>
        <v>9</v>
      </c>
      <c r="AE19" s="382">
        <f>IF(AE20="","",WEEKNUM(AE20,21))</f>
        <v>9</v>
      </c>
      <c r="AF19" s="382" t="str">
        <f>IF(AF20="","",WEEKNUM(AF20,21))</f>
        <v/>
      </c>
      <c r="AG19" s="383" t="str">
        <f>IF(AG20="","",WEEKNUM(AG20,21))</f>
        <v/>
      </c>
      <c r="AH19" s="535" t="s">
        <v>346</v>
      </c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351"/>
      <c r="AW19" s="351"/>
    </row>
    <row r="20" spans="1:49" ht="14.25" customHeight="1" x14ac:dyDescent="0.25">
      <c r="A20" s="351"/>
      <c r="B20" s="429" t="s">
        <v>301</v>
      </c>
      <c r="C20" s="375">
        <f>B21</f>
        <v>43862</v>
      </c>
      <c r="D20" s="376">
        <f t="shared" ref="D20:AG20" si="32">IFERROR(IF(C20+1&gt;$B$22,"",C20+1),"")</f>
        <v>43863</v>
      </c>
      <c r="E20" s="376">
        <f t="shared" si="32"/>
        <v>43864</v>
      </c>
      <c r="F20" s="376">
        <f t="shared" si="32"/>
        <v>43865</v>
      </c>
      <c r="G20" s="376">
        <f t="shared" si="32"/>
        <v>43866</v>
      </c>
      <c r="H20" s="376">
        <f t="shared" si="32"/>
        <v>43867</v>
      </c>
      <c r="I20" s="376">
        <f t="shared" si="32"/>
        <v>43868</v>
      </c>
      <c r="J20" s="376">
        <f t="shared" si="32"/>
        <v>43869</v>
      </c>
      <c r="K20" s="376">
        <f t="shared" si="32"/>
        <v>43870</v>
      </c>
      <c r="L20" s="376">
        <f t="shared" si="32"/>
        <v>43871</v>
      </c>
      <c r="M20" s="376">
        <f t="shared" si="32"/>
        <v>43872</v>
      </c>
      <c r="N20" s="376">
        <f t="shared" si="32"/>
        <v>43873</v>
      </c>
      <c r="O20" s="376">
        <f t="shared" si="32"/>
        <v>43874</v>
      </c>
      <c r="P20" s="376">
        <f t="shared" si="32"/>
        <v>43875</v>
      </c>
      <c r="Q20" s="376">
        <f t="shared" si="32"/>
        <v>43876</v>
      </c>
      <c r="R20" s="376">
        <f t="shared" si="32"/>
        <v>43877</v>
      </c>
      <c r="S20" s="376">
        <f t="shared" si="32"/>
        <v>43878</v>
      </c>
      <c r="T20" s="376">
        <f t="shared" si="32"/>
        <v>43879</v>
      </c>
      <c r="U20" s="376">
        <f t="shared" si="32"/>
        <v>43880</v>
      </c>
      <c r="V20" s="376">
        <f t="shared" si="32"/>
        <v>43881</v>
      </c>
      <c r="W20" s="376">
        <f t="shared" si="32"/>
        <v>43882</v>
      </c>
      <c r="X20" s="376">
        <f t="shared" si="32"/>
        <v>43883</v>
      </c>
      <c r="Y20" s="376">
        <f t="shared" si="32"/>
        <v>43884</v>
      </c>
      <c r="Z20" s="376">
        <f t="shared" si="32"/>
        <v>43885</v>
      </c>
      <c r="AA20" s="376">
        <f t="shared" si="32"/>
        <v>43886</v>
      </c>
      <c r="AB20" s="376">
        <f t="shared" si="32"/>
        <v>43887</v>
      </c>
      <c r="AC20" s="376">
        <f t="shared" si="32"/>
        <v>43888</v>
      </c>
      <c r="AD20" s="376">
        <f t="shared" si="32"/>
        <v>43889</v>
      </c>
      <c r="AE20" s="376">
        <f t="shared" si="32"/>
        <v>43890</v>
      </c>
      <c r="AF20" s="376" t="str">
        <f t="shared" si="32"/>
        <v/>
      </c>
      <c r="AG20" s="377" t="str">
        <f t="shared" si="32"/>
        <v/>
      </c>
      <c r="AH20" s="536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</row>
    <row r="21" spans="1:49" x14ac:dyDescent="0.25">
      <c r="A21" s="351"/>
      <c r="B21" s="430">
        <f>DATE($AE$9,MONTH(1&amp;"/"&amp;B20),1)</f>
        <v>43862</v>
      </c>
      <c r="C21" s="358">
        <f t="shared" ref="C21:AG21" si="33">IFERROR(DAY(C20),"")</f>
        <v>1</v>
      </c>
      <c r="D21" s="359">
        <f t="shared" si="33"/>
        <v>2</v>
      </c>
      <c r="E21" s="359">
        <f t="shared" si="33"/>
        <v>3</v>
      </c>
      <c r="F21" s="359">
        <f t="shared" si="33"/>
        <v>4</v>
      </c>
      <c r="G21" s="359">
        <f t="shared" si="33"/>
        <v>5</v>
      </c>
      <c r="H21" s="359">
        <f t="shared" si="33"/>
        <v>6</v>
      </c>
      <c r="I21" s="359">
        <f t="shared" si="33"/>
        <v>7</v>
      </c>
      <c r="J21" s="359">
        <f t="shared" si="33"/>
        <v>8</v>
      </c>
      <c r="K21" s="359">
        <f t="shared" si="33"/>
        <v>9</v>
      </c>
      <c r="L21" s="359">
        <f t="shared" si="33"/>
        <v>10</v>
      </c>
      <c r="M21" s="359">
        <f t="shared" si="33"/>
        <v>11</v>
      </c>
      <c r="N21" s="359">
        <f t="shared" si="33"/>
        <v>12</v>
      </c>
      <c r="O21" s="359">
        <f t="shared" si="33"/>
        <v>13</v>
      </c>
      <c r="P21" s="359">
        <f t="shared" si="33"/>
        <v>14</v>
      </c>
      <c r="Q21" s="359">
        <f t="shared" si="33"/>
        <v>15</v>
      </c>
      <c r="R21" s="359">
        <f t="shared" si="33"/>
        <v>16</v>
      </c>
      <c r="S21" s="359">
        <f t="shared" si="33"/>
        <v>17</v>
      </c>
      <c r="T21" s="359">
        <f t="shared" si="33"/>
        <v>18</v>
      </c>
      <c r="U21" s="359">
        <f t="shared" si="33"/>
        <v>19</v>
      </c>
      <c r="V21" s="359">
        <f t="shared" si="33"/>
        <v>20</v>
      </c>
      <c r="W21" s="359">
        <f t="shared" si="33"/>
        <v>21</v>
      </c>
      <c r="X21" s="359">
        <f t="shared" si="33"/>
        <v>22</v>
      </c>
      <c r="Y21" s="359">
        <f t="shared" si="33"/>
        <v>23</v>
      </c>
      <c r="Z21" s="359">
        <f t="shared" si="33"/>
        <v>24</v>
      </c>
      <c r="AA21" s="359">
        <f t="shared" si="33"/>
        <v>25</v>
      </c>
      <c r="AB21" s="359">
        <f t="shared" si="33"/>
        <v>26</v>
      </c>
      <c r="AC21" s="359">
        <f t="shared" si="33"/>
        <v>27</v>
      </c>
      <c r="AD21" s="359">
        <f t="shared" si="33"/>
        <v>28</v>
      </c>
      <c r="AE21" s="359">
        <f t="shared" si="33"/>
        <v>29</v>
      </c>
      <c r="AF21" s="359" t="str">
        <f t="shared" si="33"/>
        <v/>
      </c>
      <c r="AG21" s="360" t="str">
        <f t="shared" si="33"/>
        <v/>
      </c>
      <c r="AH21" s="536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  <c r="AU21" s="351"/>
      <c r="AV21" s="351"/>
      <c r="AW21" s="351"/>
    </row>
    <row r="22" spans="1:49" ht="16.5" customHeight="1" x14ac:dyDescent="0.25">
      <c r="A22" s="351"/>
      <c r="B22" s="430">
        <f>EOMONTH(B21,0)</f>
        <v>43890</v>
      </c>
      <c r="C22" s="378">
        <f t="shared" ref="C22:AG22" si="34">IF(C20="","",WEEKDAY(C20,1))</f>
        <v>7</v>
      </c>
      <c r="D22" s="379">
        <f t="shared" si="34"/>
        <v>1</v>
      </c>
      <c r="E22" s="379">
        <f t="shared" si="34"/>
        <v>2</v>
      </c>
      <c r="F22" s="379">
        <f t="shared" si="34"/>
        <v>3</v>
      </c>
      <c r="G22" s="379">
        <f t="shared" si="34"/>
        <v>4</v>
      </c>
      <c r="H22" s="379">
        <f t="shared" si="34"/>
        <v>5</v>
      </c>
      <c r="I22" s="379">
        <f t="shared" si="34"/>
        <v>6</v>
      </c>
      <c r="J22" s="379">
        <f t="shared" si="34"/>
        <v>7</v>
      </c>
      <c r="K22" s="379">
        <f t="shared" si="34"/>
        <v>1</v>
      </c>
      <c r="L22" s="379">
        <f t="shared" si="34"/>
        <v>2</v>
      </c>
      <c r="M22" s="379">
        <f t="shared" si="34"/>
        <v>3</v>
      </c>
      <c r="N22" s="379">
        <f t="shared" si="34"/>
        <v>4</v>
      </c>
      <c r="O22" s="379">
        <f t="shared" si="34"/>
        <v>5</v>
      </c>
      <c r="P22" s="379">
        <f t="shared" si="34"/>
        <v>6</v>
      </c>
      <c r="Q22" s="379">
        <f t="shared" si="34"/>
        <v>7</v>
      </c>
      <c r="R22" s="379">
        <f t="shared" si="34"/>
        <v>1</v>
      </c>
      <c r="S22" s="379">
        <f t="shared" si="34"/>
        <v>2</v>
      </c>
      <c r="T22" s="379">
        <f t="shared" si="34"/>
        <v>3</v>
      </c>
      <c r="U22" s="379">
        <f t="shared" si="34"/>
        <v>4</v>
      </c>
      <c r="V22" s="379">
        <f t="shared" si="34"/>
        <v>5</v>
      </c>
      <c r="W22" s="379">
        <f t="shared" si="34"/>
        <v>6</v>
      </c>
      <c r="X22" s="379">
        <f t="shared" si="34"/>
        <v>7</v>
      </c>
      <c r="Y22" s="379">
        <f t="shared" si="34"/>
        <v>1</v>
      </c>
      <c r="Z22" s="379">
        <f t="shared" si="34"/>
        <v>2</v>
      </c>
      <c r="AA22" s="379">
        <f t="shared" si="34"/>
        <v>3</v>
      </c>
      <c r="AB22" s="379">
        <f t="shared" si="34"/>
        <v>4</v>
      </c>
      <c r="AC22" s="379">
        <f t="shared" si="34"/>
        <v>5</v>
      </c>
      <c r="AD22" s="379">
        <f t="shared" si="34"/>
        <v>6</v>
      </c>
      <c r="AE22" s="379">
        <f t="shared" si="34"/>
        <v>7</v>
      </c>
      <c r="AF22" s="379" t="str">
        <f t="shared" si="34"/>
        <v/>
      </c>
      <c r="AG22" s="380" t="str">
        <f t="shared" si="34"/>
        <v/>
      </c>
      <c r="AH22" s="536"/>
      <c r="AI22" s="351"/>
      <c r="AJ22" s="398">
        <f>COUNTIF(C23:AG23,AJ23)</f>
        <v>0</v>
      </c>
      <c r="AK22" s="399">
        <f>COUNTIF(C23:AG23,AK23)</f>
        <v>0</v>
      </c>
      <c r="AL22" s="400">
        <f>COUNTIF(C23:AG23,AL23)</f>
        <v>0</v>
      </c>
      <c r="AM22" s="385">
        <f>COUNTIF(C23:AG23,AM23)</f>
        <v>0</v>
      </c>
      <c r="AN22" s="401">
        <f>COUNTIF(C23:AG23,AN23)</f>
        <v>0</v>
      </c>
      <c r="AO22" s="402">
        <f>COUNTIF(C23:AG23,AO23)</f>
        <v>0</v>
      </c>
      <c r="AP22" s="403">
        <f>COUNTIF(C23:AG23,AP23)</f>
        <v>0</v>
      </c>
      <c r="AQ22" s="384">
        <f>COUNTIF(C23:AG23,AQ23)</f>
        <v>0</v>
      </c>
      <c r="AR22" s="404">
        <f>COUNTIF(C23:AG23,AR23)</f>
        <v>0</v>
      </c>
      <c r="AS22" s="405">
        <f>COUNTIF(C23:AG23,AS23)</f>
        <v>0</v>
      </c>
      <c r="AT22" s="406">
        <f>COUNTIF(C23:AG23,AT23)</f>
        <v>0</v>
      </c>
      <c r="AU22" s="407">
        <f>COUNTIF(C23:AG23,AU23)</f>
        <v>0</v>
      </c>
      <c r="AV22" s="364">
        <f>COUNTIF(C23:AG23,AV23)</f>
        <v>0</v>
      </c>
      <c r="AW22" s="351"/>
    </row>
    <row r="23" spans="1:49" ht="16.5" customHeight="1" thickBot="1" x14ac:dyDescent="0.3">
      <c r="A23" s="351"/>
      <c r="B23" s="409">
        <f>COUNTIF(C23:AG23,$F$12)</f>
        <v>0</v>
      </c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8"/>
      <c r="AH23" s="537"/>
      <c r="AI23" s="351"/>
      <c r="AJ23" s="365" t="s">
        <v>83</v>
      </c>
      <c r="AK23" s="386" t="s">
        <v>109</v>
      </c>
      <c r="AL23" s="387" t="s">
        <v>300</v>
      </c>
      <c r="AM23" s="388" t="s">
        <v>44</v>
      </c>
      <c r="AN23" s="389" t="s">
        <v>61</v>
      </c>
      <c r="AO23" s="390" t="s">
        <v>36</v>
      </c>
      <c r="AP23" s="391" t="s">
        <v>40</v>
      </c>
      <c r="AQ23" s="392" t="s">
        <v>294</v>
      </c>
      <c r="AR23" s="393" t="s">
        <v>49</v>
      </c>
      <c r="AS23" s="394" t="s">
        <v>86</v>
      </c>
      <c r="AT23" s="395" t="s">
        <v>76</v>
      </c>
      <c r="AU23" s="396" t="s">
        <v>296</v>
      </c>
      <c r="AV23" s="397" t="s">
        <v>297</v>
      </c>
      <c r="AW23" s="351"/>
    </row>
    <row r="24" spans="1:49" ht="9.75" customHeight="1" x14ac:dyDescent="0.25">
      <c r="A24" s="351"/>
      <c r="B24" s="408" t="s">
        <v>317</v>
      </c>
      <c r="C24" s="381">
        <f t="shared" ref="C24" si="35">WEEKNUM(C25,21)</f>
        <v>9</v>
      </c>
      <c r="D24" s="382">
        <f t="shared" ref="D24" si="36">WEEKNUM(D25,21)</f>
        <v>10</v>
      </c>
      <c r="E24" s="382">
        <f t="shared" ref="E24" si="37">WEEKNUM(E25,21)</f>
        <v>10</v>
      </c>
      <c r="F24" s="382">
        <f t="shared" ref="F24" si="38">WEEKNUM(F25,21)</f>
        <v>10</v>
      </c>
      <c r="G24" s="382">
        <f t="shared" ref="G24" si="39">WEEKNUM(G25,21)</f>
        <v>10</v>
      </c>
      <c r="H24" s="382">
        <f t="shared" ref="H24" si="40">WEEKNUM(H25,21)</f>
        <v>10</v>
      </c>
      <c r="I24" s="382">
        <f t="shared" ref="I24" si="41">WEEKNUM(I25,21)</f>
        <v>10</v>
      </c>
      <c r="J24" s="382">
        <f t="shared" ref="J24" si="42">WEEKNUM(J25,21)</f>
        <v>10</v>
      </c>
      <c r="K24" s="382">
        <f>WEEKNUM(K25,21)</f>
        <v>11</v>
      </c>
      <c r="L24" s="382">
        <f t="shared" ref="L24" si="43">WEEKNUM(L25,21)</f>
        <v>11</v>
      </c>
      <c r="M24" s="382">
        <f t="shared" ref="M24" si="44">WEEKNUM(M25,21)</f>
        <v>11</v>
      </c>
      <c r="N24" s="382">
        <f t="shared" ref="N24" si="45">WEEKNUM(N25,21)</f>
        <v>11</v>
      </c>
      <c r="O24" s="382">
        <f t="shared" ref="O24" si="46">WEEKNUM(O25,21)</f>
        <v>11</v>
      </c>
      <c r="P24" s="382">
        <f t="shared" ref="P24" si="47">WEEKNUM(P25,21)</f>
        <v>11</v>
      </c>
      <c r="Q24" s="382">
        <f t="shared" ref="Q24" si="48">WEEKNUM(Q25,21)</f>
        <v>11</v>
      </c>
      <c r="R24" s="382">
        <f t="shared" ref="R24" si="49">WEEKNUM(R25,21)</f>
        <v>12</v>
      </c>
      <c r="S24" s="382">
        <f t="shared" ref="S24" si="50">WEEKNUM(S25,21)</f>
        <v>12</v>
      </c>
      <c r="T24" s="382">
        <f t="shared" ref="T24" si="51">WEEKNUM(T25,21)</f>
        <v>12</v>
      </c>
      <c r="U24" s="382">
        <f t="shared" ref="U24" si="52">WEEKNUM(U25,21)</f>
        <v>12</v>
      </c>
      <c r="V24" s="382">
        <f t="shared" ref="V24" si="53">WEEKNUM(V25,21)</f>
        <v>12</v>
      </c>
      <c r="W24" s="382">
        <f t="shared" ref="W24" si="54">WEEKNUM(W25,21)</f>
        <v>12</v>
      </c>
      <c r="X24" s="382">
        <f t="shared" ref="X24" si="55">WEEKNUM(X25,21)</f>
        <v>12</v>
      </c>
      <c r="Y24" s="382">
        <f t="shared" ref="Y24" si="56">WEEKNUM(Y25,21)</f>
        <v>13</v>
      </c>
      <c r="Z24" s="382">
        <f t="shared" ref="Z24" si="57">WEEKNUM(Z25,21)</f>
        <v>13</v>
      </c>
      <c r="AA24" s="382">
        <f t="shared" ref="AA24" si="58">WEEKNUM(AA25,21)</f>
        <v>13</v>
      </c>
      <c r="AB24" s="382">
        <f t="shared" ref="AB24" si="59">WEEKNUM(AB25,21)</f>
        <v>13</v>
      </c>
      <c r="AC24" s="382">
        <f t="shared" ref="AC24" si="60">WEEKNUM(AC25,21)</f>
        <v>13</v>
      </c>
      <c r="AD24" s="382">
        <f t="shared" ref="AD24" si="61">WEEKNUM(AD25,21)</f>
        <v>13</v>
      </c>
      <c r="AE24" s="382">
        <f>IF(AE25="","",WEEKNUM(AE25,21))</f>
        <v>13</v>
      </c>
      <c r="AF24" s="382">
        <f>IF(AF25="","",WEEKNUM(AF25,21))</f>
        <v>14</v>
      </c>
      <c r="AG24" s="383">
        <f>IF(AG25="","",WEEKNUM(AG25,21))</f>
        <v>14</v>
      </c>
      <c r="AH24" s="535" t="s">
        <v>355</v>
      </c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  <c r="AW24" s="351"/>
    </row>
    <row r="25" spans="1:49" ht="14.25" customHeight="1" x14ac:dyDescent="0.25">
      <c r="A25" s="351"/>
      <c r="B25" s="429" t="s">
        <v>302</v>
      </c>
      <c r="C25" s="375">
        <f>B26</f>
        <v>43891</v>
      </c>
      <c r="D25" s="376">
        <f t="shared" ref="D25:AG25" si="62">IFERROR(IF(C25+1&gt;$B$27,"",C25+1),"")</f>
        <v>43892</v>
      </c>
      <c r="E25" s="376">
        <f t="shared" si="62"/>
        <v>43893</v>
      </c>
      <c r="F25" s="376">
        <f t="shared" si="62"/>
        <v>43894</v>
      </c>
      <c r="G25" s="376">
        <f t="shared" si="62"/>
        <v>43895</v>
      </c>
      <c r="H25" s="376">
        <f t="shared" si="62"/>
        <v>43896</v>
      </c>
      <c r="I25" s="376">
        <f t="shared" si="62"/>
        <v>43897</v>
      </c>
      <c r="J25" s="376">
        <f t="shared" si="62"/>
        <v>43898</v>
      </c>
      <c r="K25" s="376">
        <f t="shared" si="62"/>
        <v>43899</v>
      </c>
      <c r="L25" s="376">
        <f t="shared" si="62"/>
        <v>43900</v>
      </c>
      <c r="M25" s="376">
        <f t="shared" si="62"/>
        <v>43901</v>
      </c>
      <c r="N25" s="376">
        <f t="shared" si="62"/>
        <v>43902</v>
      </c>
      <c r="O25" s="376">
        <f t="shared" si="62"/>
        <v>43903</v>
      </c>
      <c r="P25" s="376">
        <f t="shared" si="62"/>
        <v>43904</v>
      </c>
      <c r="Q25" s="376">
        <f t="shared" si="62"/>
        <v>43905</v>
      </c>
      <c r="R25" s="376">
        <f t="shared" si="62"/>
        <v>43906</v>
      </c>
      <c r="S25" s="376">
        <f t="shared" si="62"/>
        <v>43907</v>
      </c>
      <c r="T25" s="376">
        <f t="shared" si="62"/>
        <v>43908</v>
      </c>
      <c r="U25" s="376">
        <f t="shared" si="62"/>
        <v>43909</v>
      </c>
      <c r="V25" s="376">
        <f t="shared" si="62"/>
        <v>43910</v>
      </c>
      <c r="W25" s="376">
        <f t="shared" si="62"/>
        <v>43911</v>
      </c>
      <c r="X25" s="376">
        <f t="shared" si="62"/>
        <v>43912</v>
      </c>
      <c r="Y25" s="376">
        <f t="shared" si="62"/>
        <v>43913</v>
      </c>
      <c r="Z25" s="376">
        <f t="shared" si="62"/>
        <v>43914</v>
      </c>
      <c r="AA25" s="376">
        <f t="shared" si="62"/>
        <v>43915</v>
      </c>
      <c r="AB25" s="376">
        <f t="shared" si="62"/>
        <v>43916</v>
      </c>
      <c r="AC25" s="376">
        <f t="shared" si="62"/>
        <v>43917</v>
      </c>
      <c r="AD25" s="376">
        <f t="shared" si="62"/>
        <v>43918</v>
      </c>
      <c r="AE25" s="376">
        <f t="shared" si="62"/>
        <v>43919</v>
      </c>
      <c r="AF25" s="376">
        <f t="shared" si="62"/>
        <v>43920</v>
      </c>
      <c r="AG25" s="377">
        <f t="shared" si="62"/>
        <v>43921</v>
      </c>
      <c r="AH25" s="536"/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  <c r="AW25" s="351"/>
    </row>
    <row r="26" spans="1:49" x14ac:dyDescent="0.25">
      <c r="A26" s="351"/>
      <c r="B26" s="430">
        <f>DATE($AE$9,MONTH(1&amp;"/"&amp;B25),1)</f>
        <v>43891</v>
      </c>
      <c r="C26" s="358">
        <f t="shared" ref="C26:AG26" si="63">IFERROR(DAY(C25),"")</f>
        <v>1</v>
      </c>
      <c r="D26" s="359">
        <f t="shared" si="63"/>
        <v>2</v>
      </c>
      <c r="E26" s="359">
        <f t="shared" si="63"/>
        <v>3</v>
      </c>
      <c r="F26" s="359">
        <f t="shared" si="63"/>
        <v>4</v>
      </c>
      <c r="G26" s="359">
        <f t="shared" si="63"/>
        <v>5</v>
      </c>
      <c r="H26" s="359">
        <f t="shared" si="63"/>
        <v>6</v>
      </c>
      <c r="I26" s="359">
        <f t="shared" si="63"/>
        <v>7</v>
      </c>
      <c r="J26" s="359">
        <f t="shared" si="63"/>
        <v>8</v>
      </c>
      <c r="K26" s="359">
        <f t="shared" si="63"/>
        <v>9</v>
      </c>
      <c r="L26" s="359">
        <f t="shared" si="63"/>
        <v>10</v>
      </c>
      <c r="M26" s="359">
        <f t="shared" si="63"/>
        <v>11</v>
      </c>
      <c r="N26" s="359">
        <f t="shared" si="63"/>
        <v>12</v>
      </c>
      <c r="O26" s="359">
        <f t="shared" si="63"/>
        <v>13</v>
      </c>
      <c r="P26" s="359">
        <f t="shared" si="63"/>
        <v>14</v>
      </c>
      <c r="Q26" s="359">
        <f t="shared" si="63"/>
        <v>15</v>
      </c>
      <c r="R26" s="359">
        <f t="shared" si="63"/>
        <v>16</v>
      </c>
      <c r="S26" s="359">
        <f t="shared" si="63"/>
        <v>17</v>
      </c>
      <c r="T26" s="359">
        <f t="shared" si="63"/>
        <v>18</v>
      </c>
      <c r="U26" s="359">
        <f t="shared" si="63"/>
        <v>19</v>
      </c>
      <c r="V26" s="359">
        <f t="shared" si="63"/>
        <v>20</v>
      </c>
      <c r="W26" s="359">
        <f t="shared" si="63"/>
        <v>21</v>
      </c>
      <c r="X26" s="359">
        <f t="shared" si="63"/>
        <v>22</v>
      </c>
      <c r="Y26" s="359">
        <f t="shared" si="63"/>
        <v>23</v>
      </c>
      <c r="Z26" s="359">
        <f t="shared" si="63"/>
        <v>24</v>
      </c>
      <c r="AA26" s="359">
        <f t="shared" si="63"/>
        <v>25</v>
      </c>
      <c r="AB26" s="359">
        <f t="shared" si="63"/>
        <v>26</v>
      </c>
      <c r="AC26" s="359">
        <f t="shared" si="63"/>
        <v>27</v>
      </c>
      <c r="AD26" s="359">
        <f t="shared" si="63"/>
        <v>28</v>
      </c>
      <c r="AE26" s="359">
        <f t="shared" si="63"/>
        <v>29</v>
      </c>
      <c r="AF26" s="359">
        <f t="shared" si="63"/>
        <v>30</v>
      </c>
      <c r="AG26" s="360">
        <f t="shared" si="63"/>
        <v>31</v>
      </c>
      <c r="AH26" s="536"/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  <c r="AW26" s="351"/>
    </row>
    <row r="27" spans="1:49" ht="16.5" customHeight="1" x14ac:dyDescent="0.25">
      <c r="A27" s="351"/>
      <c r="B27" s="430">
        <f>EOMONTH(B26,0)</f>
        <v>43921</v>
      </c>
      <c r="C27" s="378">
        <f t="shared" ref="C27:AG27" si="64">IF(C25="","",WEEKDAY(C25,1))</f>
        <v>1</v>
      </c>
      <c r="D27" s="379">
        <f t="shared" si="64"/>
        <v>2</v>
      </c>
      <c r="E27" s="379">
        <f t="shared" si="64"/>
        <v>3</v>
      </c>
      <c r="F27" s="379">
        <f t="shared" si="64"/>
        <v>4</v>
      </c>
      <c r="G27" s="379">
        <f t="shared" si="64"/>
        <v>5</v>
      </c>
      <c r="H27" s="379">
        <f t="shared" si="64"/>
        <v>6</v>
      </c>
      <c r="I27" s="379">
        <f t="shared" si="64"/>
        <v>7</v>
      </c>
      <c r="J27" s="379">
        <f t="shared" si="64"/>
        <v>1</v>
      </c>
      <c r="K27" s="379">
        <f t="shared" si="64"/>
        <v>2</v>
      </c>
      <c r="L27" s="379">
        <f t="shared" si="64"/>
        <v>3</v>
      </c>
      <c r="M27" s="379">
        <f t="shared" si="64"/>
        <v>4</v>
      </c>
      <c r="N27" s="379">
        <f t="shared" si="64"/>
        <v>5</v>
      </c>
      <c r="O27" s="379">
        <f t="shared" si="64"/>
        <v>6</v>
      </c>
      <c r="P27" s="379">
        <f t="shared" si="64"/>
        <v>7</v>
      </c>
      <c r="Q27" s="379">
        <f t="shared" si="64"/>
        <v>1</v>
      </c>
      <c r="R27" s="379">
        <f t="shared" si="64"/>
        <v>2</v>
      </c>
      <c r="S27" s="379">
        <f t="shared" si="64"/>
        <v>3</v>
      </c>
      <c r="T27" s="379">
        <f t="shared" si="64"/>
        <v>4</v>
      </c>
      <c r="U27" s="379">
        <f t="shared" si="64"/>
        <v>5</v>
      </c>
      <c r="V27" s="379">
        <f t="shared" si="64"/>
        <v>6</v>
      </c>
      <c r="W27" s="379">
        <f t="shared" si="64"/>
        <v>7</v>
      </c>
      <c r="X27" s="379">
        <f t="shared" si="64"/>
        <v>1</v>
      </c>
      <c r="Y27" s="379">
        <f t="shared" si="64"/>
        <v>2</v>
      </c>
      <c r="Z27" s="379">
        <f t="shared" si="64"/>
        <v>3</v>
      </c>
      <c r="AA27" s="379">
        <f t="shared" si="64"/>
        <v>4</v>
      </c>
      <c r="AB27" s="379">
        <f t="shared" si="64"/>
        <v>5</v>
      </c>
      <c r="AC27" s="379">
        <f t="shared" si="64"/>
        <v>6</v>
      </c>
      <c r="AD27" s="379">
        <f t="shared" si="64"/>
        <v>7</v>
      </c>
      <c r="AE27" s="379">
        <f t="shared" si="64"/>
        <v>1</v>
      </c>
      <c r="AF27" s="379">
        <f t="shared" si="64"/>
        <v>2</v>
      </c>
      <c r="AG27" s="380">
        <f t="shared" si="64"/>
        <v>3</v>
      </c>
      <c r="AH27" s="536"/>
      <c r="AI27" s="351"/>
      <c r="AJ27" s="398">
        <f>COUNTIF(C28:AG28,AJ28)</f>
        <v>0</v>
      </c>
      <c r="AK27" s="399">
        <f>COUNTIF(C28:AG28,AK28)</f>
        <v>0</v>
      </c>
      <c r="AL27" s="400">
        <f>COUNTIF(C28:AG28,AL28)</f>
        <v>0</v>
      </c>
      <c r="AM27" s="385">
        <f>COUNTIF(C28:AG28,AM28)</f>
        <v>0</v>
      </c>
      <c r="AN27" s="401">
        <f>COUNTIF(C28:AG28,AN28)</f>
        <v>0</v>
      </c>
      <c r="AO27" s="402">
        <f>COUNTIF(C28:AG28,AO28)</f>
        <v>0</v>
      </c>
      <c r="AP27" s="403">
        <f>COUNTIF(C28:AG28,AP28)</f>
        <v>0</v>
      </c>
      <c r="AQ27" s="384">
        <f>COUNTIF(C28:AG28,AQ28)</f>
        <v>0</v>
      </c>
      <c r="AR27" s="404">
        <f>COUNTIF(C28:AG28,AR28)</f>
        <v>0</v>
      </c>
      <c r="AS27" s="405">
        <f>COUNTIF(C28:AG28,AS28)</f>
        <v>0</v>
      </c>
      <c r="AT27" s="406">
        <f>COUNTIF(C28:AG28,AT28)</f>
        <v>0</v>
      </c>
      <c r="AU27" s="407">
        <f>COUNTIF(C28:AG28,AU28)</f>
        <v>0</v>
      </c>
      <c r="AV27" s="364">
        <f>COUNTIF(C28:AG28,AV28)</f>
        <v>0</v>
      </c>
      <c r="AW27" s="351"/>
    </row>
    <row r="28" spans="1:49" ht="16.5" customHeight="1" thickBot="1" x14ac:dyDescent="0.3">
      <c r="A28" s="351"/>
      <c r="B28" s="409">
        <f>COUNTIF(C28:AG28,$F$12)</f>
        <v>0</v>
      </c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8"/>
      <c r="AH28" s="537"/>
      <c r="AI28" s="351"/>
      <c r="AJ28" s="365" t="s">
        <v>83</v>
      </c>
      <c r="AK28" s="386" t="s">
        <v>109</v>
      </c>
      <c r="AL28" s="387" t="s">
        <v>300</v>
      </c>
      <c r="AM28" s="388" t="s">
        <v>44</v>
      </c>
      <c r="AN28" s="389" t="s">
        <v>61</v>
      </c>
      <c r="AO28" s="390" t="s">
        <v>36</v>
      </c>
      <c r="AP28" s="391" t="s">
        <v>40</v>
      </c>
      <c r="AQ28" s="392" t="s">
        <v>294</v>
      </c>
      <c r="AR28" s="393" t="s">
        <v>49</v>
      </c>
      <c r="AS28" s="394" t="s">
        <v>86</v>
      </c>
      <c r="AT28" s="395" t="s">
        <v>76</v>
      </c>
      <c r="AU28" s="396" t="s">
        <v>296</v>
      </c>
      <c r="AV28" s="397" t="s">
        <v>297</v>
      </c>
      <c r="AW28" s="351"/>
    </row>
    <row r="29" spans="1:49" ht="9.75" customHeight="1" x14ac:dyDescent="0.25">
      <c r="A29" s="351"/>
      <c r="B29" s="408" t="s">
        <v>317</v>
      </c>
      <c r="C29" s="381">
        <f t="shared" ref="C29" si="65">WEEKNUM(C30,21)</f>
        <v>14</v>
      </c>
      <c r="D29" s="382">
        <f t="shared" ref="D29" si="66">WEEKNUM(D30,21)</f>
        <v>14</v>
      </c>
      <c r="E29" s="382">
        <f t="shared" ref="E29" si="67">WEEKNUM(E30,21)</f>
        <v>14</v>
      </c>
      <c r="F29" s="382">
        <f t="shared" ref="F29" si="68">WEEKNUM(F30,21)</f>
        <v>14</v>
      </c>
      <c r="G29" s="382">
        <f t="shared" ref="G29" si="69">WEEKNUM(G30,21)</f>
        <v>14</v>
      </c>
      <c r="H29" s="382">
        <f t="shared" ref="H29" si="70">WEEKNUM(H30,21)</f>
        <v>15</v>
      </c>
      <c r="I29" s="382">
        <f t="shared" ref="I29" si="71">WEEKNUM(I30,21)</f>
        <v>15</v>
      </c>
      <c r="J29" s="382">
        <f t="shared" ref="J29" si="72">WEEKNUM(J30,21)</f>
        <v>15</v>
      </c>
      <c r="K29" s="382">
        <f>WEEKNUM(K30,21)</f>
        <v>15</v>
      </c>
      <c r="L29" s="382">
        <f t="shared" ref="L29" si="73">WEEKNUM(L30,21)</f>
        <v>15</v>
      </c>
      <c r="M29" s="382">
        <f t="shared" ref="M29" si="74">WEEKNUM(M30,21)</f>
        <v>15</v>
      </c>
      <c r="N29" s="382">
        <f t="shared" ref="N29" si="75">WEEKNUM(N30,21)</f>
        <v>15</v>
      </c>
      <c r="O29" s="382">
        <f t="shared" ref="O29" si="76">WEEKNUM(O30,21)</f>
        <v>16</v>
      </c>
      <c r="P29" s="382">
        <f t="shared" ref="P29" si="77">WEEKNUM(P30,21)</f>
        <v>16</v>
      </c>
      <c r="Q29" s="382">
        <f t="shared" ref="Q29" si="78">WEEKNUM(Q30,21)</f>
        <v>16</v>
      </c>
      <c r="R29" s="382">
        <f t="shared" ref="R29" si="79">WEEKNUM(R30,21)</f>
        <v>16</v>
      </c>
      <c r="S29" s="382">
        <f t="shared" ref="S29" si="80">WEEKNUM(S30,21)</f>
        <v>16</v>
      </c>
      <c r="T29" s="382">
        <f t="shared" ref="T29" si="81">WEEKNUM(T30,21)</f>
        <v>16</v>
      </c>
      <c r="U29" s="382">
        <f t="shared" ref="U29" si="82">WEEKNUM(U30,21)</f>
        <v>16</v>
      </c>
      <c r="V29" s="382">
        <f t="shared" ref="V29" si="83">WEEKNUM(V30,21)</f>
        <v>17</v>
      </c>
      <c r="W29" s="382">
        <f t="shared" ref="W29" si="84">WEEKNUM(W30,21)</f>
        <v>17</v>
      </c>
      <c r="X29" s="382">
        <f t="shared" ref="X29" si="85">WEEKNUM(X30,21)</f>
        <v>17</v>
      </c>
      <c r="Y29" s="382">
        <f t="shared" ref="Y29" si="86">WEEKNUM(Y30,21)</f>
        <v>17</v>
      </c>
      <c r="Z29" s="382">
        <f t="shared" ref="Z29" si="87">WEEKNUM(Z30,21)</f>
        <v>17</v>
      </c>
      <c r="AA29" s="382">
        <f t="shared" ref="AA29" si="88">WEEKNUM(AA30,21)</f>
        <v>17</v>
      </c>
      <c r="AB29" s="382">
        <f t="shared" ref="AB29" si="89">WEEKNUM(AB30,21)</f>
        <v>17</v>
      </c>
      <c r="AC29" s="382">
        <f t="shared" ref="AC29" si="90">WEEKNUM(AC30,21)</f>
        <v>18</v>
      </c>
      <c r="AD29" s="382">
        <f t="shared" ref="AD29" si="91">WEEKNUM(AD30,21)</f>
        <v>18</v>
      </c>
      <c r="AE29" s="382">
        <f>IF(AE30="","",WEEKNUM(AE30,21))</f>
        <v>18</v>
      </c>
      <c r="AF29" s="382">
        <f>IF(AF30="","",WEEKNUM(AF30,21))</f>
        <v>18</v>
      </c>
      <c r="AG29" s="383" t="str">
        <f>IF(AG30="","",WEEKNUM(AG30,21))</f>
        <v/>
      </c>
      <c r="AH29" s="535" t="s">
        <v>347</v>
      </c>
      <c r="AI29" s="351"/>
      <c r="AJ29" s="351"/>
      <c r="AK29" s="351"/>
      <c r="AL29" s="351"/>
      <c r="AM29" s="351"/>
      <c r="AN29" s="351"/>
      <c r="AO29" s="351"/>
      <c r="AP29" s="351"/>
      <c r="AQ29" s="351"/>
      <c r="AR29" s="351"/>
      <c r="AS29" s="351"/>
      <c r="AT29" s="351"/>
      <c r="AU29" s="351"/>
      <c r="AV29" s="351"/>
      <c r="AW29" s="351"/>
    </row>
    <row r="30" spans="1:49" ht="14.25" customHeight="1" x14ac:dyDescent="0.25">
      <c r="A30" s="351"/>
      <c r="B30" s="429" t="s">
        <v>303</v>
      </c>
      <c r="C30" s="375">
        <f>B31</f>
        <v>43922</v>
      </c>
      <c r="D30" s="376">
        <f t="shared" ref="D30:AG30" si="92">IFERROR(IF(C30+1&gt;$B$32,"",C30+1),"")</f>
        <v>43923</v>
      </c>
      <c r="E30" s="376">
        <f t="shared" si="92"/>
        <v>43924</v>
      </c>
      <c r="F30" s="376">
        <f t="shared" si="92"/>
        <v>43925</v>
      </c>
      <c r="G30" s="376">
        <f t="shared" si="92"/>
        <v>43926</v>
      </c>
      <c r="H30" s="376">
        <f t="shared" si="92"/>
        <v>43927</v>
      </c>
      <c r="I30" s="376">
        <f t="shared" si="92"/>
        <v>43928</v>
      </c>
      <c r="J30" s="376">
        <f t="shared" si="92"/>
        <v>43929</v>
      </c>
      <c r="K30" s="376">
        <f t="shared" si="92"/>
        <v>43930</v>
      </c>
      <c r="L30" s="376">
        <f t="shared" si="92"/>
        <v>43931</v>
      </c>
      <c r="M30" s="376">
        <f t="shared" si="92"/>
        <v>43932</v>
      </c>
      <c r="N30" s="376">
        <f t="shared" si="92"/>
        <v>43933</v>
      </c>
      <c r="O30" s="376">
        <f t="shared" si="92"/>
        <v>43934</v>
      </c>
      <c r="P30" s="376">
        <f t="shared" si="92"/>
        <v>43935</v>
      </c>
      <c r="Q30" s="376">
        <f t="shared" si="92"/>
        <v>43936</v>
      </c>
      <c r="R30" s="376">
        <f t="shared" si="92"/>
        <v>43937</v>
      </c>
      <c r="S30" s="376">
        <f t="shared" si="92"/>
        <v>43938</v>
      </c>
      <c r="T30" s="376">
        <f t="shared" si="92"/>
        <v>43939</v>
      </c>
      <c r="U30" s="376">
        <f t="shared" si="92"/>
        <v>43940</v>
      </c>
      <c r="V30" s="376">
        <f t="shared" si="92"/>
        <v>43941</v>
      </c>
      <c r="W30" s="376">
        <f t="shared" si="92"/>
        <v>43942</v>
      </c>
      <c r="X30" s="376">
        <f t="shared" si="92"/>
        <v>43943</v>
      </c>
      <c r="Y30" s="376">
        <f t="shared" si="92"/>
        <v>43944</v>
      </c>
      <c r="Z30" s="376">
        <f t="shared" si="92"/>
        <v>43945</v>
      </c>
      <c r="AA30" s="376">
        <f t="shared" si="92"/>
        <v>43946</v>
      </c>
      <c r="AB30" s="376">
        <f t="shared" si="92"/>
        <v>43947</v>
      </c>
      <c r="AC30" s="376">
        <f t="shared" si="92"/>
        <v>43948</v>
      </c>
      <c r="AD30" s="376">
        <f t="shared" si="92"/>
        <v>43949</v>
      </c>
      <c r="AE30" s="376">
        <f t="shared" si="92"/>
        <v>43950</v>
      </c>
      <c r="AF30" s="376">
        <f t="shared" si="92"/>
        <v>43951</v>
      </c>
      <c r="AG30" s="377" t="str">
        <f t="shared" si="92"/>
        <v/>
      </c>
      <c r="AH30" s="536"/>
      <c r="AI30" s="351"/>
      <c r="AJ30" s="351"/>
      <c r="AK30" s="351"/>
      <c r="AL30" s="351"/>
      <c r="AM30" s="351"/>
      <c r="AN30" s="351"/>
      <c r="AO30" s="351"/>
      <c r="AP30" s="351"/>
      <c r="AQ30" s="351"/>
      <c r="AR30" s="351"/>
      <c r="AS30" s="351"/>
      <c r="AT30" s="351"/>
      <c r="AU30" s="351"/>
      <c r="AV30" s="351"/>
      <c r="AW30" s="351"/>
    </row>
    <row r="31" spans="1:49" x14ac:dyDescent="0.25">
      <c r="A31" s="351"/>
      <c r="B31" s="430">
        <f>DATE($AE$9,MONTH(1&amp;"/"&amp;B30),1)</f>
        <v>43922</v>
      </c>
      <c r="C31" s="358">
        <f t="shared" ref="C31:AG31" si="93">IFERROR(DAY(C30),"")</f>
        <v>1</v>
      </c>
      <c r="D31" s="359">
        <f t="shared" si="93"/>
        <v>2</v>
      </c>
      <c r="E31" s="359">
        <f t="shared" si="93"/>
        <v>3</v>
      </c>
      <c r="F31" s="359">
        <f t="shared" si="93"/>
        <v>4</v>
      </c>
      <c r="G31" s="359">
        <f t="shared" si="93"/>
        <v>5</v>
      </c>
      <c r="H31" s="359">
        <f t="shared" si="93"/>
        <v>6</v>
      </c>
      <c r="I31" s="359">
        <f t="shared" si="93"/>
        <v>7</v>
      </c>
      <c r="J31" s="359">
        <f t="shared" si="93"/>
        <v>8</v>
      </c>
      <c r="K31" s="359">
        <f t="shared" si="93"/>
        <v>9</v>
      </c>
      <c r="L31" s="359">
        <f t="shared" si="93"/>
        <v>10</v>
      </c>
      <c r="M31" s="359">
        <f t="shared" si="93"/>
        <v>11</v>
      </c>
      <c r="N31" s="359">
        <f t="shared" si="93"/>
        <v>12</v>
      </c>
      <c r="O31" s="359">
        <f t="shared" si="93"/>
        <v>13</v>
      </c>
      <c r="P31" s="359">
        <f t="shared" si="93"/>
        <v>14</v>
      </c>
      <c r="Q31" s="359">
        <f t="shared" si="93"/>
        <v>15</v>
      </c>
      <c r="R31" s="359">
        <f t="shared" si="93"/>
        <v>16</v>
      </c>
      <c r="S31" s="359">
        <f t="shared" si="93"/>
        <v>17</v>
      </c>
      <c r="T31" s="359">
        <f t="shared" si="93"/>
        <v>18</v>
      </c>
      <c r="U31" s="359">
        <f t="shared" si="93"/>
        <v>19</v>
      </c>
      <c r="V31" s="359">
        <f t="shared" si="93"/>
        <v>20</v>
      </c>
      <c r="W31" s="359">
        <f t="shared" si="93"/>
        <v>21</v>
      </c>
      <c r="X31" s="359">
        <f t="shared" si="93"/>
        <v>22</v>
      </c>
      <c r="Y31" s="359">
        <f t="shared" si="93"/>
        <v>23</v>
      </c>
      <c r="Z31" s="359">
        <f t="shared" si="93"/>
        <v>24</v>
      </c>
      <c r="AA31" s="359">
        <f t="shared" si="93"/>
        <v>25</v>
      </c>
      <c r="AB31" s="359">
        <f t="shared" si="93"/>
        <v>26</v>
      </c>
      <c r="AC31" s="359">
        <f t="shared" si="93"/>
        <v>27</v>
      </c>
      <c r="AD31" s="359">
        <f t="shared" si="93"/>
        <v>28</v>
      </c>
      <c r="AE31" s="359">
        <f t="shared" si="93"/>
        <v>29</v>
      </c>
      <c r="AF31" s="359">
        <f t="shared" si="93"/>
        <v>30</v>
      </c>
      <c r="AG31" s="360" t="str">
        <f t="shared" si="93"/>
        <v/>
      </c>
      <c r="AH31" s="536"/>
      <c r="AI31" s="351"/>
      <c r="AJ31" s="351"/>
      <c r="AK31" s="351"/>
      <c r="AL31" s="351"/>
      <c r="AM31" s="351"/>
      <c r="AN31" s="351"/>
      <c r="AO31" s="351"/>
      <c r="AP31" s="351"/>
      <c r="AQ31" s="351"/>
      <c r="AR31" s="351"/>
      <c r="AS31" s="351"/>
      <c r="AT31" s="351"/>
      <c r="AU31" s="351"/>
      <c r="AV31" s="351"/>
      <c r="AW31" s="351"/>
    </row>
    <row r="32" spans="1:49" ht="16.5" customHeight="1" x14ac:dyDescent="0.25">
      <c r="A32" s="351"/>
      <c r="B32" s="430">
        <f>EOMONTH(B31,0)</f>
        <v>43951</v>
      </c>
      <c r="C32" s="378">
        <f t="shared" ref="C32:AG32" si="94">IF(C30="","",WEEKDAY(C30,1))</f>
        <v>4</v>
      </c>
      <c r="D32" s="379">
        <f t="shared" si="94"/>
        <v>5</v>
      </c>
      <c r="E32" s="379">
        <f t="shared" si="94"/>
        <v>6</v>
      </c>
      <c r="F32" s="379">
        <f t="shared" si="94"/>
        <v>7</v>
      </c>
      <c r="G32" s="379">
        <f t="shared" si="94"/>
        <v>1</v>
      </c>
      <c r="H32" s="379">
        <f t="shared" si="94"/>
        <v>2</v>
      </c>
      <c r="I32" s="379">
        <f t="shared" si="94"/>
        <v>3</v>
      </c>
      <c r="J32" s="379">
        <f t="shared" si="94"/>
        <v>4</v>
      </c>
      <c r="K32" s="379">
        <f t="shared" si="94"/>
        <v>5</v>
      </c>
      <c r="L32" s="379">
        <f t="shared" si="94"/>
        <v>6</v>
      </c>
      <c r="M32" s="379">
        <f t="shared" si="94"/>
        <v>7</v>
      </c>
      <c r="N32" s="379">
        <f t="shared" si="94"/>
        <v>1</v>
      </c>
      <c r="O32" s="379">
        <f t="shared" si="94"/>
        <v>2</v>
      </c>
      <c r="P32" s="379">
        <f t="shared" si="94"/>
        <v>3</v>
      </c>
      <c r="Q32" s="379">
        <f t="shared" si="94"/>
        <v>4</v>
      </c>
      <c r="R32" s="379">
        <f t="shared" si="94"/>
        <v>5</v>
      </c>
      <c r="S32" s="379">
        <f t="shared" si="94"/>
        <v>6</v>
      </c>
      <c r="T32" s="379">
        <f t="shared" si="94"/>
        <v>7</v>
      </c>
      <c r="U32" s="379">
        <f t="shared" si="94"/>
        <v>1</v>
      </c>
      <c r="V32" s="379">
        <f t="shared" si="94"/>
        <v>2</v>
      </c>
      <c r="W32" s="379">
        <f t="shared" si="94"/>
        <v>3</v>
      </c>
      <c r="X32" s="379">
        <f t="shared" si="94"/>
        <v>4</v>
      </c>
      <c r="Y32" s="379">
        <f t="shared" si="94"/>
        <v>5</v>
      </c>
      <c r="Z32" s="379">
        <f t="shared" si="94"/>
        <v>6</v>
      </c>
      <c r="AA32" s="379">
        <f t="shared" si="94"/>
        <v>7</v>
      </c>
      <c r="AB32" s="379">
        <f t="shared" si="94"/>
        <v>1</v>
      </c>
      <c r="AC32" s="379">
        <f t="shared" si="94"/>
        <v>2</v>
      </c>
      <c r="AD32" s="379">
        <f t="shared" si="94"/>
        <v>3</v>
      </c>
      <c r="AE32" s="379">
        <f t="shared" si="94"/>
        <v>4</v>
      </c>
      <c r="AF32" s="379">
        <f t="shared" si="94"/>
        <v>5</v>
      </c>
      <c r="AG32" s="380" t="str">
        <f t="shared" si="94"/>
        <v/>
      </c>
      <c r="AH32" s="536"/>
      <c r="AI32" s="351"/>
      <c r="AJ32" s="398">
        <f>COUNTIF(C33:AG33,AJ33)</f>
        <v>0</v>
      </c>
      <c r="AK32" s="399">
        <f>COUNTIF(C33:AG33,AK33)</f>
        <v>0</v>
      </c>
      <c r="AL32" s="400">
        <f>COUNTIF(C33:AG33,AL33)</f>
        <v>0</v>
      </c>
      <c r="AM32" s="385">
        <f>COUNTIF(C33:AG33,AM33)</f>
        <v>0</v>
      </c>
      <c r="AN32" s="401">
        <f>COUNTIF(C33:AG33,AN33)</f>
        <v>0</v>
      </c>
      <c r="AO32" s="402">
        <f>COUNTIF(C33:AG33,AO33)</f>
        <v>0</v>
      </c>
      <c r="AP32" s="403">
        <f>COUNTIF(C33:AG33,AP33)</f>
        <v>0</v>
      </c>
      <c r="AQ32" s="384">
        <f>COUNTIF(C33:AG33,AQ33)</f>
        <v>0</v>
      </c>
      <c r="AR32" s="404">
        <f>COUNTIF(C33:AG33,AR33)</f>
        <v>0</v>
      </c>
      <c r="AS32" s="405">
        <f>COUNTIF(C33:AG33,AS33)</f>
        <v>0</v>
      </c>
      <c r="AT32" s="406">
        <f>COUNTIF(C33:AG33,AT33)</f>
        <v>0</v>
      </c>
      <c r="AU32" s="407">
        <f>COUNTIF(C33:AG33,AU33)</f>
        <v>0</v>
      </c>
      <c r="AV32" s="364">
        <f>COUNTIF(C33:AG33,AV33)</f>
        <v>0</v>
      </c>
      <c r="AW32" s="351"/>
    </row>
    <row r="33" spans="1:49" ht="16.5" customHeight="1" thickBot="1" x14ac:dyDescent="0.3">
      <c r="A33" s="351"/>
      <c r="B33" s="409">
        <f>COUNTIF(C33:AG33,$F$12)</f>
        <v>0</v>
      </c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  <c r="AD33" s="426"/>
      <c r="AE33" s="426"/>
      <c r="AF33" s="426"/>
      <c r="AG33" s="428"/>
      <c r="AH33" s="537"/>
      <c r="AI33" s="351"/>
      <c r="AJ33" s="365" t="s">
        <v>83</v>
      </c>
      <c r="AK33" s="386" t="s">
        <v>109</v>
      </c>
      <c r="AL33" s="387" t="s">
        <v>300</v>
      </c>
      <c r="AM33" s="388" t="s">
        <v>44</v>
      </c>
      <c r="AN33" s="389" t="s">
        <v>61</v>
      </c>
      <c r="AO33" s="390" t="s">
        <v>36</v>
      </c>
      <c r="AP33" s="391" t="s">
        <v>40</v>
      </c>
      <c r="AQ33" s="392" t="s">
        <v>294</v>
      </c>
      <c r="AR33" s="393" t="s">
        <v>49</v>
      </c>
      <c r="AS33" s="394" t="s">
        <v>86</v>
      </c>
      <c r="AT33" s="395" t="s">
        <v>76</v>
      </c>
      <c r="AU33" s="396" t="s">
        <v>296</v>
      </c>
      <c r="AV33" s="397" t="s">
        <v>297</v>
      </c>
      <c r="AW33" s="351"/>
    </row>
    <row r="34" spans="1:49" ht="9.75" customHeight="1" x14ac:dyDescent="0.25">
      <c r="A34" s="351"/>
      <c r="B34" s="408" t="s">
        <v>317</v>
      </c>
      <c r="C34" s="381">
        <f t="shared" ref="C34" si="95">WEEKNUM(C35,21)</f>
        <v>18</v>
      </c>
      <c r="D34" s="382">
        <f t="shared" ref="D34" si="96">WEEKNUM(D35,21)</f>
        <v>18</v>
      </c>
      <c r="E34" s="382">
        <f t="shared" ref="E34" si="97">WEEKNUM(E35,21)</f>
        <v>18</v>
      </c>
      <c r="F34" s="382">
        <f t="shared" ref="F34" si="98">WEEKNUM(F35,21)</f>
        <v>19</v>
      </c>
      <c r="G34" s="382">
        <f t="shared" ref="G34" si="99">WEEKNUM(G35,21)</f>
        <v>19</v>
      </c>
      <c r="H34" s="382">
        <f t="shared" ref="H34" si="100">WEEKNUM(H35,21)</f>
        <v>19</v>
      </c>
      <c r="I34" s="382">
        <f t="shared" ref="I34" si="101">WEEKNUM(I35,21)</f>
        <v>19</v>
      </c>
      <c r="J34" s="382">
        <f t="shared" ref="J34" si="102">WEEKNUM(J35,21)</f>
        <v>19</v>
      </c>
      <c r="K34" s="382">
        <f>WEEKNUM(K35,21)</f>
        <v>19</v>
      </c>
      <c r="L34" s="382">
        <f t="shared" ref="L34" si="103">WEEKNUM(L35,21)</f>
        <v>19</v>
      </c>
      <c r="M34" s="382">
        <f t="shared" ref="M34" si="104">WEEKNUM(M35,21)</f>
        <v>20</v>
      </c>
      <c r="N34" s="382">
        <f t="shared" ref="N34" si="105">WEEKNUM(N35,21)</f>
        <v>20</v>
      </c>
      <c r="O34" s="382">
        <f t="shared" ref="O34" si="106">WEEKNUM(O35,21)</f>
        <v>20</v>
      </c>
      <c r="P34" s="382">
        <f t="shared" ref="P34" si="107">WEEKNUM(P35,21)</f>
        <v>20</v>
      </c>
      <c r="Q34" s="382">
        <f t="shared" ref="Q34" si="108">WEEKNUM(Q35,21)</f>
        <v>20</v>
      </c>
      <c r="R34" s="382">
        <f t="shared" ref="R34" si="109">WEEKNUM(R35,21)</f>
        <v>20</v>
      </c>
      <c r="S34" s="382">
        <f t="shared" ref="S34" si="110">WEEKNUM(S35,21)</f>
        <v>20</v>
      </c>
      <c r="T34" s="382">
        <f t="shared" ref="T34" si="111">WEEKNUM(T35,21)</f>
        <v>21</v>
      </c>
      <c r="U34" s="382">
        <f t="shared" ref="U34" si="112">WEEKNUM(U35,21)</f>
        <v>21</v>
      </c>
      <c r="V34" s="382">
        <f t="shared" ref="V34" si="113">WEEKNUM(V35,21)</f>
        <v>21</v>
      </c>
      <c r="W34" s="382">
        <f t="shared" ref="W34" si="114">WEEKNUM(W35,21)</f>
        <v>21</v>
      </c>
      <c r="X34" s="382">
        <f t="shared" ref="X34" si="115">WEEKNUM(X35,21)</f>
        <v>21</v>
      </c>
      <c r="Y34" s="382">
        <f t="shared" ref="Y34" si="116">WEEKNUM(Y35,21)</f>
        <v>21</v>
      </c>
      <c r="Z34" s="382">
        <f t="shared" ref="Z34" si="117">WEEKNUM(Z35,21)</f>
        <v>21</v>
      </c>
      <c r="AA34" s="382">
        <f t="shared" ref="AA34" si="118">WEEKNUM(AA35,21)</f>
        <v>22</v>
      </c>
      <c r="AB34" s="382">
        <f t="shared" ref="AB34" si="119">WEEKNUM(AB35,21)</f>
        <v>22</v>
      </c>
      <c r="AC34" s="382">
        <f t="shared" ref="AC34" si="120">WEEKNUM(AC35,21)</f>
        <v>22</v>
      </c>
      <c r="AD34" s="382">
        <f t="shared" ref="AD34" si="121">WEEKNUM(AD35,21)</f>
        <v>22</v>
      </c>
      <c r="AE34" s="382">
        <f>IF(AE35="","",WEEKNUM(AE35,21))</f>
        <v>22</v>
      </c>
      <c r="AF34" s="382">
        <f>IF(AF35="","",WEEKNUM(AF35,21))</f>
        <v>22</v>
      </c>
      <c r="AG34" s="383">
        <f>IF(AG35="","",WEEKNUM(AG35,21))</f>
        <v>22</v>
      </c>
      <c r="AH34" s="535" t="s">
        <v>348</v>
      </c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  <c r="AW34" s="351"/>
    </row>
    <row r="35" spans="1:49" ht="14.25" customHeight="1" x14ac:dyDescent="0.25">
      <c r="A35" s="351"/>
      <c r="B35" s="429" t="s">
        <v>304</v>
      </c>
      <c r="C35" s="375">
        <f>B36</f>
        <v>43952</v>
      </c>
      <c r="D35" s="376">
        <f t="shared" ref="D35:AG35" si="122">IFERROR(IF(C35+1&gt;$B$37,"",C35+1),"")</f>
        <v>43953</v>
      </c>
      <c r="E35" s="376">
        <f t="shared" si="122"/>
        <v>43954</v>
      </c>
      <c r="F35" s="376">
        <f t="shared" si="122"/>
        <v>43955</v>
      </c>
      <c r="G35" s="376">
        <f t="shared" si="122"/>
        <v>43956</v>
      </c>
      <c r="H35" s="376">
        <f t="shared" si="122"/>
        <v>43957</v>
      </c>
      <c r="I35" s="376">
        <f t="shared" si="122"/>
        <v>43958</v>
      </c>
      <c r="J35" s="376">
        <f t="shared" si="122"/>
        <v>43959</v>
      </c>
      <c r="K35" s="376">
        <f t="shared" si="122"/>
        <v>43960</v>
      </c>
      <c r="L35" s="376">
        <f t="shared" si="122"/>
        <v>43961</v>
      </c>
      <c r="M35" s="376">
        <f t="shared" si="122"/>
        <v>43962</v>
      </c>
      <c r="N35" s="376">
        <f t="shared" si="122"/>
        <v>43963</v>
      </c>
      <c r="O35" s="376">
        <f t="shared" si="122"/>
        <v>43964</v>
      </c>
      <c r="P35" s="376">
        <f t="shared" si="122"/>
        <v>43965</v>
      </c>
      <c r="Q35" s="376">
        <f t="shared" si="122"/>
        <v>43966</v>
      </c>
      <c r="R35" s="376">
        <f t="shared" si="122"/>
        <v>43967</v>
      </c>
      <c r="S35" s="376">
        <f t="shared" si="122"/>
        <v>43968</v>
      </c>
      <c r="T35" s="376">
        <f t="shared" si="122"/>
        <v>43969</v>
      </c>
      <c r="U35" s="376">
        <f t="shared" si="122"/>
        <v>43970</v>
      </c>
      <c r="V35" s="376">
        <f t="shared" si="122"/>
        <v>43971</v>
      </c>
      <c r="W35" s="376">
        <f t="shared" si="122"/>
        <v>43972</v>
      </c>
      <c r="X35" s="376">
        <f t="shared" si="122"/>
        <v>43973</v>
      </c>
      <c r="Y35" s="376">
        <f t="shared" si="122"/>
        <v>43974</v>
      </c>
      <c r="Z35" s="376">
        <f t="shared" si="122"/>
        <v>43975</v>
      </c>
      <c r="AA35" s="376">
        <f t="shared" si="122"/>
        <v>43976</v>
      </c>
      <c r="AB35" s="376">
        <f t="shared" si="122"/>
        <v>43977</v>
      </c>
      <c r="AC35" s="376">
        <f t="shared" si="122"/>
        <v>43978</v>
      </c>
      <c r="AD35" s="376">
        <f t="shared" si="122"/>
        <v>43979</v>
      </c>
      <c r="AE35" s="376">
        <f t="shared" si="122"/>
        <v>43980</v>
      </c>
      <c r="AF35" s="376">
        <f t="shared" si="122"/>
        <v>43981</v>
      </c>
      <c r="AG35" s="377">
        <f t="shared" si="122"/>
        <v>43982</v>
      </c>
      <c r="AH35" s="536"/>
      <c r="AI35" s="351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  <c r="AT35" s="351"/>
      <c r="AU35" s="351"/>
      <c r="AV35" s="351"/>
      <c r="AW35" s="351"/>
    </row>
    <row r="36" spans="1:49" ht="15.75" customHeight="1" x14ac:dyDescent="0.25">
      <c r="A36" s="351"/>
      <c r="B36" s="430">
        <f>DATE($AE$9,MONTH(1&amp;"/"&amp;B35),1)</f>
        <v>43952</v>
      </c>
      <c r="C36" s="358">
        <f t="shared" ref="C36:AG36" si="123">IFERROR(DAY(C35),"")</f>
        <v>1</v>
      </c>
      <c r="D36" s="359">
        <f t="shared" si="123"/>
        <v>2</v>
      </c>
      <c r="E36" s="359">
        <f t="shared" si="123"/>
        <v>3</v>
      </c>
      <c r="F36" s="359">
        <f t="shared" si="123"/>
        <v>4</v>
      </c>
      <c r="G36" s="359">
        <f t="shared" si="123"/>
        <v>5</v>
      </c>
      <c r="H36" s="359">
        <f t="shared" si="123"/>
        <v>6</v>
      </c>
      <c r="I36" s="359">
        <f t="shared" si="123"/>
        <v>7</v>
      </c>
      <c r="J36" s="359">
        <f t="shared" si="123"/>
        <v>8</v>
      </c>
      <c r="K36" s="359">
        <f t="shared" si="123"/>
        <v>9</v>
      </c>
      <c r="L36" s="359">
        <f t="shared" si="123"/>
        <v>10</v>
      </c>
      <c r="M36" s="359">
        <f t="shared" si="123"/>
        <v>11</v>
      </c>
      <c r="N36" s="359">
        <f t="shared" si="123"/>
        <v>12</v>
      </c>
      <c r="O36" s="359">
        <f t="shared" si="123"/>
        <v>13</v>
      </c>
      <c r="P36" s="359">
        <f t="shared" si="123"/>
        <v>14</v>
      </c>
      <c r="Q36" s="359">
        <f t="shared" si="123"/>
        <v>15</v>
      </c>
      <c r="R36" s="359">
        <f t="shared" si="123"/>
        <v>16</v>
      </c>
      <c r="S36" s="359">
        <f t="shared" si="123"/>
        <v>17</v>
      </c>
      <c r="T36" s="359">
        <f t="shared" si="123"/>
        <v>18</v>
      </c>
      <c r="U36" s="359">
        <f t="shared" si="123"/>
        <v>19</v>
      </c>
      <c r="V36" s="359">
        <f t="shared" si="123"/>
        <v>20</v>
      </c>
      <c r="W36" s="359">
        <f t="shared" si="123"/>
        <v>21</v>
      </c>
      <c r="X36" s="359">
        <f t="shared" si="123"/>
        <v>22</v>
      </c>
      <c r="Y36" s="359">
        <f t="shared" si="123"/>
        <v>23</v>
      </c>
      <c r="Z36" s="359">
        <f t="shared" si="123"/>
        <v>24</v>
      </c>
      <c r="AA36" s="359">
        <f t="shared" si="123"/>
        <v>25</v>
      </c>
      <c r="AB36" s="359">
        <f t="shared" si="123"/>
        <v>26</v>
      </c>
      <c r="AC36" s="359">
        <f t="shared" si="123"/>
        <v>27</v>
      </c>
      <c r="AD36" s="359">
        <f t="shared" si="123"/>
        <v>28</v>
      </c>
      <c r="AE36" s="359">
        <f t="shared" si="123"/>
        <v>29</v>
      </c>
      <c r="AF36" s="359">
        <f t="shared" si="123"/>
        <v>30</v>
      </c>
      <c r="AG36" s="360">
        <f t="shared" si="123"/>
        <v>31</v>
      </c>
      <c r="AH36" s="536"/>
      <c r="AI36" s="351"/>
      <c r="AJ36" s="351"/>
      <c r="AK36" s="351"/>
      <c r="AL36" s="351"/>
      <c r="AM36" s="351"/>
      <c r="AN36" s="351"/>
      <c r="AO36" s="351"/>
      <c r="AP36" s="351"/>
      <c r="AQ36" s="351"/>
      <c r="AR36" s="351"/>
      <c r="AS36" s="351"/>
      <c r="AT36" s="351"/>
      <c r="AU36" s="351"/>
      <c r="AV36" s="351"/>
      <c r="AW36" s="351"/>
    </row>
    <row r="37" spans="1:49" ht="16.5" customHeight="1" x14ac:dyDescent="0.25">
      <c r="A37" s="351"/>
      <c r="B37" s="430">
        <f>EOMONTH(B36,0)</f>
        <v>43982</v>
      </c>
      <c r="C37" s="378">
        <f t="shared" ref="C37:AG37" si="124">IF(C35="","",WEEKDAY(C35,1))</f>
        <v>6</v>
      </c>
      <c r="D37" s="379">
        <f t="shared" si="124"/>
        <v>7</v>
      </c>
      <c r="E37" s="379">
        <f t="shared" si="124"/>
        <v>1</v>
      </c>
      <c r="F37" s="379">
        <f t="shared" si="124"/>
        <v>2</v>
      </c>
      <c r="G37" s="379">
        <f t="shared" si="124"/>
        <v>3</v>
      </c>
      <c r="H37" s="379">
        <f t="shared" si="124"/>
        <v>4</v>
      </c>
      <c r="I37" s="379">
        <f t="shared" si="124"/>
        <v>5</v>
      </c>
      <c r="J37" s="379">
        <f t="shared" si="124"/>
        <v>6</v>
      </c>
      <c r="K37" s="379">
        <f t="shared" si="124"/>
        <v>7</v>
      </c>
      <c r="L37" s="379">
        <f t="shared" si="124"/>
        <v>1</v>
      </c>
      <c r="M37" s="379">
        <f t="shared" si="124"/>
        <v>2</v>
      </c>
      <c r="N37" s="379">
        <f t="shared" si="124"/>
        <v>3</v>
      </c>
      <c r="O37" s="379">
        <f t="shared" si="124"/>
        <v>4</v>
      </c>
      <c r="P37" s="379">
        <f t="shared" si="124"/>
        <v>5</v>
      </c>
      <c r="Q37" s="379">
        <f t="shared" si="124"/>
        <v>6</v>
      </c>
      <c r="R37" s="379">
        <f t="shared" si="124"/>
        <v>7</v>
      </c>
      <c r="S37" s="379">
        <f t="shared" si="124"/>
        <v>1</v>
      </c>
      <c r="T37" s="379">
        <f t="shared" si="124"/>
        <v>2</v>
      </c>
      <c r="U37" s="379">
        <f t="shared" si="124"/>
        <v>3</v>
      </c>
      <c r="V37" s="379">
        <f t="shared" si="124"/>
        <v>4</v>
      </c>
      <c r="W37" s="379">
        <f t="shared" si="124"/>
        <v>5</v>
      </c>
      <c r="X37" s="379">
        <f t="shared" si="124"/>
        <v>6</v>
      </c>
      <c r="Y37" s="379">
        <f t="shared" si="124"/>
        <v>7</v>
      </c>
      <c r="Z37" s="379">
        <f t="shared" si="124"/>
        <v>1</v>
      </c>
      <c r="AA37" s="379">
        <f t="shared" si="124"/>
        <v>2</v>
      </c>
      <c r="AB37" s="379">
        <f t="shared" si="124"/>
        <v>3</v>
      </c>
      <c r="AC37" s="379">
        <f t="shared" si="124"/>
        <v>4</v>
      </c>
      <c r="AD37" s="379">
        <f t="shared" si="124"/>
        <v>5</v>
      </c>
      <c r="AE37" s="379">
        <f t="shared" si="124"/>
        <v>6</v>
      </c>
      <c r="AF37" s="379">
        <f t="shared" si="124"/>
        <v>7</v>
      </c>
      <c r="AG37" s="380">
        <f t="shared" si="124"/>
        <v>1</v>
      </c>
      <c r="AH37" s="536"/>
      <c r="AI37" s="351"/>
      <c r="AJ37" s="398">
        <f>COUNTIF(C38:AG38,AJ38)</f>
        <v>0</v>
      </c>
      <c r="AK37" s="399">
        <f>COUNTIF(C38:AG38,AK38)</f>
        <v>0</v>
      </c>
      <c r="AL37" s="400">
        <f>COUNTIF(C38:AG38,AL38)</f>
        <v>0</v>
      </c>
      <c r="AM37" s="385">
        <f>COUNTIF(C38:AG38,AM38)</f>
        <v>0</v>
      </c>
      <c r="AN37" s="401">
        <f>COUNTIF(C38:AG38,AN38)</f>
        <v>0</v>
      </c>
      <c r="AO37" s="402">
        <f>COUNTIF(C38:AG38,AO38)</f>
        <v>0</v>
      </c>
      <c r="AP37" s="403">
        <f>COUNTIF(C38:AG38,AP38)</f>
        <v>0</v>
      </c>
      <c r="AQ37" s="384">
        <f>COUNTIF(C38:AG38,AQ38)</f>
        <v>0</v>
      </c>
      <c r="AR37" s="404">
        <f>COUNTIF(C38:AG38,AR38)</f>
        <v>0</v>
      </c>
      <c r="AS37" s="405">
        <f>COUNTIF(C38:AG38,AS38)</f>
        <v>0</v>
      </c>
      <c r="AT37" s="406">
        <f>COUNTIF(C38:AG38,AT38)</f>
        <v>0</v>
      </c>
      <c r="AU37" s="407">
        <f>COUNTIF(C38:AG38,AU38)</f>
        <v>0</v>
      </c>
      <c r="AV37" s="364">
        <f>COUNTIF(C38:AG38,AV38)</f>
        <v>0</v>
      </c>
      <c r="AW37" s="351"/>
    </row>
    <row r="38" spans="1:49" ht="16.5" customHeight="1" thickBot="1" x14ac:dyDescent="0.3">
      <c r="A38" s="351"/>
      <c r="B38" s="409">
        <f>COUNTIF(C38:AG38,$F$12)</f>
        <v>0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8"/>
      <c r="AH38" s="537"/>
      <c r="AI38" s="351"/>
      <c r="AJ38" s="365" t="s">
        <v>83</v>
      </c>
      <c r="AK38" s="386" t="s">
        <v>109</v>
      </c>
      <c r="AL38" s="387" t="s">
        <v>300</v>
      </c>
      <c r="AM38" s="388" t="s">
        <v>44</v>
      </c>
      <c r="AN38" s="389" t="s">
        <v>61</v>
      </c>
      <c r="AO38" s="390" t="s">
        <v>36</v>
      </c>
      <c r="AP38" s="391" t="s">
        <v>40</v>
      </c>
      <c r="AQ38" s="392" t="s">
        <v>294</v>
      </c>
      <c r="AR38" s="393" t="s">
        <v>49</v>
      </c>
      <c r="AS38" s="394" t="s">
        <v>86</v>
      </c>
      <c r="AT38" s="395" t="s">
        <v>76</v>
      </c>
      <c r="AU38" s="396" t="s">
        <v>296</v>
      </c>
      <c r="AV38" s="397" t="s">
        <v>297</v>
      </c>
      <c r="AW38" s="351"/>
    </row>
    <row r="39" spans="1:49" ht="9.75" customHeight="1" x14ac:dyDescent="0.25">
      <c r="A39" s="351"/>
      <c r="B39" s="408" t="s">
        <v>317</v>
      </c>
      <c r="C39" s="381">
        <f t="shared" ref="C39" si="125">WEEKNUM(C40,21)</f>
        <v>23</v>
      </c>
      <c r="D39" s="382">
        <f t="shared" ref="D39" si="126">WEEKNUM(D40,21)</f>
        <v>23</v>
      </c>
      <c r="E39" s="382">
        <f t="shared" ref="E39" si="127">WEEKNUM(E40,21)</f>
        <v>23</v>
      </c>
      <c r="F39" s="382">
        <f t="shared" ref="F39" si="128">WEEKNUM(F40,21)</f>
        <v>23</v>
      </c>
      <c r="G39" s="382">
        <f t="shared" ref="G39" si="129">WEEKNUM(G40,21)</f>
        <v>23</v>
      </c>
      <c r="H39" s="382">
        <f t="shared" ref="H39" si="130">WEEKNUM(H40,21)</f>
        <v>23</v>
      </c>
      <c r="I39" s="382">
        <f t="shared" ref="I39" si="131">WEEKNUM(I40,21)</f>
        <v>23</v>
      </c>
      <c r="J39" s="382">
        <f t="shared" ref="J39" si="132">WEEKNUM(J40,21)</f>
        <v>24</v>
      </c>
      <c r="K39" s="382">
        <f>WEEKNUM(K40,21)</f>
        <v>24</v>
      </c>
      <c r="L39" s="382">
        <f t="shared" ref="L39" si="133">WEEKNUM(L40,21)</f>
        <v>24</v>
      </c>
      <c r="M39" s="382">
        <f t="shared" ref="M39" si="134">WEEKNUM(M40,21)</f>
        <v>24</v>
      </c>
      <c r="N39" s="382">
        <f t="shared" ref="N39" si="135">WEEKNUM(N40,21)</f>
        <v>24</v>
      </c>
      <c r="O39" s="382">
        <f t="shared" ref="O39" si="136">WEEKNUM(O40,21)</f>
        <v>24</v>
      </c>
      <c r="P39" s="382">
        <f t="shared" ref="P39" si="137">WEEKNUM(P40,21)</f>
        <v>24</v>
      </c>
      <c r="Q39" s="382">
        <f t="shared" ref="Q39" si="138">WEEKNUM(Q40,21)</f>
        <v>25</v>
      </c>
      <c r="R39" s="382">
        <f t="shared" ref="R39" si="139">WEEKNUM(R40,21)</f>
        <v>25</v>
      </c>
      <c r="S39" s="382">
        <f t="shared" ref="S39" si="140">WEEKNUM(S40,21)</f>
        <v>25</v>
      </c>
      <c r="T39" s="382">
        <f t="shared" ref="T39" si="141">WEEKNUM(T40,21)</f>
        <v>25</v>
      </c>
      <c r="U39" s="382">
        <f t="shared" ref="U39" si="142">WEEKNUM(U40,21)</f>
        <v>25</v>
      </c>
      <c r="V39" s="382">
        <f t="shared" ref="V39" si="143">WEEKNUM(V40,21)</f>
        <v>25</v>
      </c>
      <c r="W39" s="382">
        <f t="shared" ref="W39" si="144">WEEKNUM(W40,21)</f>
        <v>25</v>
      </c>
      <c r="X39" s="382">
        <f t="shared" ref="X39" si="145">WEEKNUM(X40,21)</f>
        <v>26</v>
      </c>
      <c r="Y39" s="382">
        <f t="shared" ref="Y39" si="146">WEEKNUM(Y40,21)</f>
        <v>26</v>
      </c>
      <c r="Z39" s="382">
        <f t="shared" ref="Z39" si="147">WEEKNUM(Z40,21)</f>
        <v>26</v>
      </c>
      <c r="AA39" s="382">
        <f t="shared" ref="AA39" si="148">WEEKNUM(AA40,21)</f>
        <v>26</v>
      </c>
      <c r="AB39" s="382">
        <f t="shared" ref="AB39" si="149">WEEKNUM(AB40,21)</f>
        <v>26</v>
      </c>
      <c r="AC39" s="382">
        <f t="shared" ref="AC39" si="150">WEEKNUM(AC40,21)</f>
        <v>26</v>
      </c>
      <c r="AD39" s="382">
        <f t="shared" ref="AD39" si="151">WEEKNUM(AD40,21)</f>
        <v>26</v>
      </c>
      <c r="AE39" s="382">
        <f>IF(AE40="","",WEEKNUM(AE40,21))</f>
        <v>27</v>
      </c>
      <c r="AF39" s="382">
        <f>IF(AF40="","",WEEKNUM(AF40,21))</f>
        <v>27</v>
      </c>
      <c r="AG39" s="383" t="str">
        <f>IF(AG40="","",WEEKNUM(AG40,21))</f>
        <v/>
      </c>
      <c r="AH39" s="535" t="s">
        <v>349</v>
      </c>
      <c r="AI39" s="351"/>
      <c r="AJ39" s="351"/>
      <c r="AK39" s="351"/>
      <c r="AL39" s="351"/>
      <c r="AM39" s="351"/>
      <c r="AN39" s="351"/>
      <c r="AO39" s="351"/>
      <c r="AP39" s="351"/>
      <c r="AQ39" s="351"/>
      <c r="AR39" s="351"/>
      <c r="AS39" s="351"/>
      <c r="AT39" s="351"/>
      <c r="AU39" s="351"/>
      <c r="AV39" s="351"/>
      <c r="AW39" s="351"/>
    </row>
    <row r="40" spans="1:49" ht="14.25" customHeight="1" x14ac:dyDescent="0.25">
      <c r="A40" s="351"/>
      <c r="B40" s="429" t="s">
        <v>305</v>
      </c>
      <c r="C40" s="375">
        <f>B41</f>
        <v>43983</v>
      </c>
      <c r="D40" s="376">
        <f t="shared" ref="D40:AG40" si="152">IFERROR(IF(C40+1&gt;$B$42,"",C40+1),"")</f>
        <v>43984</v>
      </c>
      <c r="E40" s="376">
        <f t="shared" si="152"/>
        <v>43985</v>
      </c>
      <c r="F40" s="376">
        <f t="shared" si="152"/>
        <v>43986</v>
      </c>
      <c r="G40" s="376">
        <f t="shared" si="152"/>
        <v>43987</v>
      </c>
      <c r="H40" s="376">
        <f t="shared" si="152"/>
        <v>43988</v>
      </c>
      <c r="I40" s="376">
        <f t="shared" si="152"/>
        <v>43989</v>
      </c>
      <c r="J40" s="376">
        <f t="shared" si="152"/>
        <v>43990</v>
      </c>
      <c r="K40" s="376">
        <f t="shared" si="152"/>
        <v>43991</v>
      </c>
      <c r="L40" s="376">
        <f t="shared" si="152"/>
        <v>43992</v>
      </c>
      <c r="M40" s="376">
        <f t="shared" si="152"/>
        <v>43993</v>
      </c>
      <c r="N40" s="376">
        <f t="shared" si="152"/>
        <v>43994</v>
      </c>
      <c r="O40" s="376">
        <f t="shared" si="152"/>
        <v>43995</v>
      </c>
      <c r="P40" s="376">
        <f t="shared" si="152"/>
        <v>43996</v>
      </c>
      <c r="Q40" s="376">
        <f t="shared" si="152"/>
        <v>43997</v>
      </c>
      <c r="R40" s="376">
        <f t="shared" si="152"/>
        <v>43998</v>
      </c>
      <c r="S40" s="376">
        <f t="shared" si="152"/>
        <v>43999</v>
      </c>
      <c r="T40" s="376">
        <f t="shared" si="152"/>
        <v>44000</v>
      </c>
      <c r="U40" s="376">
        <f t="shared" si="152"/>
        <v>44001</v>
      </c>
      <c r="V40" s="376">
        <f t="shared" si="152"/>
        <v>44002</v>
      </c>
      <c r="W40" s="376">
        <f t="shared" si="152"/>
        <v>44003</v>
      </c>
      <c r="X40" s="376">
        <f t="shared" si="152"/>
        <v>44004</v>
      </c>
      <c r="Y40" s="376">
        <f t="shared" si="152"/>
        <v>44005</v>
      </c>
      <c r="Z40" s="376">
        <f t="shared" si="152"/>
        <v>44006</v>
      </c>
      <c r="AA40" s="376">
        <f t="shared" si="152"/>
        <v>44007</v>
      </c>
      <c r="AB40" s="376">
        <f t="shared" si="152"/>
        <v>44008</v>
      </c>
      <c r="AC40" s="376">
        <f t="shared" si="152"/>
        <v>44009</v>
      </c>
      <c r="AD40" s="376">
        <f t="shared" si="152"/>
        <v>44010</v>
      </c>
      <c r="AE40" s="376">
        <f t="shared" si="152"/>
        <v>44011</v>
      </c>
      <c r="AF40" s="376">
        <f t="shared" si="152"/>
        <v>44012</v>
      </c>
      <c r="AG40" s="377" t="str">
        <f t="shared" si="152"/>
        <v/>
      </c>
      <c r="AH40" s="536"/>
      <c r="AI40" s="351"/>
      <c r="AJ40" s="351"/>
      <c r="AK40" s="351"/>
      <c r="AL40" s="351"/>
      <c r="AM40" s="351"/>
      <c r="AN40" s="351"/>
      <c r="AO40" s="351"/>
      <c r="AP40" s="351"/>
      <c r="AQ40" s="351"/>
      <c r="AR40" s="351"/>
      <c r="AS40" s="351"/>
      <c r="AT40" s="351"/>
      <c r="AU40" s="351"/>
      <c r="AV40" s="351"/>
      <c r="AW40" s="351"/>
    </row>
    <row r="41" spans="1:49" x14ac:dyDescent="0.25">
      <c r="A41" s="351"/>
      <c r="B41" s="430">
        <f>DATE($AE$9,MONTH(1&amp;"/"&amp;B40),1)</f>
        <v>43983</v>
      </c>
      <c r="C41" s="358">
        <f t="shared" ref="C41:AG41" si="153">IFERROR(DAY(C40),"")</f>
        <v>1</v>
      </c>
      <c r="D41" s="359">
        <f t="shared" si="153"/>
        <v>2</v>
      </c>
      <c r="E41" s="359">
        <f t="shared" si="153"/>
        <v>3</v>
      </c>
      <c r="F41" s="359">
        <f t="shared" si="153"/>
        <v>4</v>
      </c>
      <c r="G41" s="359">
        <f t="shared" si="153"/>
        <v>5</v>
      </c>
      <c r="H41" s="359">
        <f t="shared" si="153"/>
        <v>6</v>
      </c>
      <c r="I41" s="359">
        <f t="shared" si="153"/>
        <v>7</v>
      </c>
      <c r="J41" s="359">
        <f t="shared" si="153"/>
        <v>8</v>
      </c>
      <c r="K41" s="359">
        <f t="shared" si="153"/>
        <v>9</v>
      </c>
      <c r="L41" s="359">
        <f t="shared" si="153"/>
        <v>10</v>
      </c>
      <c r="M41" s="359">
        <f t="shared" si="153"/>
        <v>11</v>
      </c>
      <c r="N41" s="359">
        <f t="shared" si="153"/>
        <v>12</v>
      </c>
      <c r="O41" s="359">
        <f t="shared" si="153"/>
        <v>13</v>
      </c>
      <c r="P41" s="359">
        <f t="shared" si="153"/>
        <v>14</v>
      </c>
      <c r="Q41" s="359">
        <f t="shared" si="153"/>
        <v>15</v>
      </c>
      <c r="R41" s="359">
        <f t="shared" si="153"/>
        <v>16</v>
      </c>
      <c r="S41" s="359">
        <f t="shared" si="153"/>
        <v>17</v>
      </c>
      <c r="T41" s="359">
        <f t="shared" si="153"/>
        <v>18</v>
      </c>
      <c r="U41" s="359">
        <f t="shared" si="153"/>
        <v>19</v>
      </c>
      <c r="V41" s="359">
        <f t="shared" si="153"/>
        <v>20</v>
      </c>
      <c r="W41" s="359">
        <f t="shared" si="153"/>
        <v>21</v>
      </c>
      <c r="X41" s="359">
        <f t="shared" si="153"/>
        <v>22</v>
      </c>
      <c r="Y41" s="359">
        <f t="shared" si="153"/>
        <v>23</v>
      </c>
      <c r="Z41" s="359">
        <f t="shared" si="153"/>
        <v>24</v>
      </c>
      <c r="AA41" s="359">
        <f t="shared" si="153"/>
        <v>25</v>
      </c>
      <c r="AB41" s="359">
        <f t="shared" si="153"/>
        <v>26</v>
      </c>
      <c r="AC41" s="359">
        <f t="shared" si="153"/>
        <v>27</v>
      </c>
      <c r="AD41" s="359">
        <f t="shared" si="153"/>
        <v>28</v>
      </c>
      <c r="AE41" s="359">
        <f t="shared" si="153"/>
        <v>29</v>
      </c>
      <c r="AF41" s="359">
        <f t="shared" si="153"/>
        <v>30</v>
      </c>
      <c r="AG41" s="360" t="str">
        <f t="shared" si="153"/>
        <v/>
      </c>
      <c r="AH41" s="536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  <c r="AT41" s="351"/>
      <c r="AU41" s="351"/>
      <c r="AV41" s="351"/>
      <c r="AW41" s="351"/>
    </row>
    <row r="42" spans="1:49" ht="16.5" customHeight="1" x14ac:dyDescent="0.25">
      <c r="A42" s="351"/>
      <c r="B42" s="430">
        <f>EOMONTH(B41,0)</f>
        <v>44012</v>
      </c>
      <c r="C42" s="378">
        <f t="shared" ref="C42:AG42" si="154">IF(C40="","",WEEKDAY(C40,1))</f>
        <v>2</v>
      </c>
      <c r="D42" s="379">
        <f t="shared" si="154"/>
        <v>3</v>
      </c>
      <c r="E42" s="379">
        <f t="shared" si="154"/>
        <v>4</v>
      </c>
      <c r="F42" s="379">
        <f t="shared" si="154"/>
        <v>5</v>
      </c>
      <c r="G42" s="379">
        <f t="shared" si="154"/>
        <v>6</v>
      </c>
      <c r="H42" s="379">
        <f t="shared" si="154"/>
        <v>7</v>
      </c>
      <c r="I42" s="379">
        <f t="shared" si="154"/>
        <v>1</v>
      </c>
      <c r="J42" s="379">
        <f t="shared" si="154"/>
        <v>2</v>
      </c>
      <c r="K42" s="379">
        <f t="shared" si="154"/>
        <v>3</v>
      </c>
      <c r="L42" s="379">
        <f t="shared" si="154"/>
        <v>4</v>
      </c>
      <c r="M42" s="379">
        <f t="shared" si="154"/>
        <v>5</v>
      </c>
      <c r="N42" s="379">
        <f t="shared" si="154"/>
        <v>6</v>
      </c>
      <c r="O42" s="379">
        <f t="shared" si="154"/>
        <v>7</v>
      </c>
      <c r="P42" s="379">
        <f t="shared" si="154"/>
        <v>1</v>
      </c>
      <c r="Q42" s="379">
        <f t="shared" si="154"/>
        <v>2</v>
      </c>
      <c r="R42" s="379">
        <f t="shared" si="154"/>
        <v>3</v>
      </c>
      <c r="S42" s="379">
        <f t="shared" si="154"/>
        <v>4</v>
      </c>
      <c r="T42" s="379">
        <f t="shared" si="154"/>
        <v>5</v>
      </c>
      <c r="U42" s="379">
        <f t="shared" si="154"/>
        <v>6</v>
      </c>
      <c r="V42" s="379">
        <f t="shared" si="154"/>
        <v>7</v>
      </c>
      <c r="W42" s="379">
        <f t="shared" si="154"/>
        <v>1</v>
      </c>
      <c r="X42" s="379">
        <f t="shared" si="154"/>
        <v>2</v>
      </c>
      <c r="Y42" s="379">
        <f t="shared" si="154"/>
        <v>3</v>
      </c>
      <c r="Z42" s="379">
        <f t="shared" si="154"/>
        <v>4</v>
      </c>
      <c r="AA42" s="379">
        <f t="shared" si="154"/>
        <v>5</v>
      </c>
      <c r="AB42" s="379">
        <f t="shared" si="154"/>
        <v>6</v>
      </c>
      <c r="AC42" s="379">
        <f t="shared" si="154"/>
        <v>7</v>
      </c>
      <c r="AD42" s="379">
        <f t="shared" si="154"/>
        <v>1</v>
      </c>
      <c r="AE42" s="379">
        <f t="shared" si="154"/>
        <v>2</v>
      </c>
      <c r="AF42" s="379">
        <f t="shared" si="154"/>
        <v>3</v>
      </c>
      <c r="AG42" s="380" t="str">
        <f t="shared" si="154"/>
        <v/>
      </c>
      <c r="AH42" s="536"/>
      <c r="AI42" s="351"/>
      <c r="AJ42" s="398">
        <f>COUNTIF(C43:AG43,AJ43)</f>
        <v>0</v>
      </c>
      <c r="AK42" s="399">
        <f>COUNTIF(C43:AG43,AK43)</f>
        <v>0</v>
      </c>
      <c r="AL42" s="400">
        <f>COUNTIF(C43:AG43,AL43)</f>
        <v>0</v>
      </c>
      <c r="AM42" s="385">
        <f>COUNTIF(C43:AG43,AM43)</f>
        <v>0</v>
      </c>
      <c r="AN42" s="401">
        <f>COUNTIF(C43:AG43,AN43)</f>
        <v>0</v>
      </c>
      <c r="AO42" s="402">
        <f>COUNTIF(C43:AG43,AO43)</f>
        <v>0</v>
      </c>
      <c r="AP42" s="403">
        <f>COUNTIF(C43:AG43,AP43)</f>
        <v>0</v>
      </c>
      <c r="AQ42" s="384">
        <f>COUNTIF(C43:AG43,AQ43)</f>
        <v>0</v>
      </c>
      <c r="AR42" s="404">
        <f>COUNTIF(C43:AG43,AR43)</f>
        <v>0</v>
      </c>
      <c r="AS42" s="405">
        <f>COUNTIF(C43:AG43,AS43)</f>
        <v>0</v>
      </c>
      <c r="AT42" s="406">
        <f>COUNTIF(C43:AG43,AT43)</f>
        <v>0</v>
      </c>
      <c r="AU42" s="407">
        <f>COUNTIF(C43:AG43,AU43)</f>
        <v>0</v>
      </c>
      <c r="AV42" s="364">
        <f>COUNTIF(C43:AG43,AV43)</f>
        <v>0</v>
      </c>
      <c r="AW42" s="351"/>
    </row>
    <row r="43" spans="1:49" ht="16.5" customHeight="1" thickBot="1" x14ac:dyDescent="0.3">
      <c r="A43" s="351"/>
      <c r="B43" s="409">
        <f>COUNTIF(C43:AG43,$F$12)</f>
        <v>0</v>
      </c>
      <c r="C43" s="426"/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8"/>
      <c r="AH43" s="537"/>
      <c r="AI43" s="351"/>
      <c r="AJ43" s="365" t="s">
        <v>83</v>
      </c>
      <c r="AK43" s="386" t="s">
        <v>109</v>
      </c>
      <c r="AL43" s="387" t="s">
        <v>300</v>
      </c>
      <c r="AM43" s="388" t="s">
        <v>44</v>
      </c>
      <c r="AN43" s="389" t="s">
        <v>61</v>
      </c>
      <c r="AO43" s="390" t="s">
        <v>36</v>
      </c>
      <c r="AP43" s="391" t="s">
        <v>40</v>
      </c>
      <c r="AQ43" s="392" t="s">
        <v>294</v>
      </c>
      <c r="AR43" s="393" t="s">
        <v>49</v>
      </c>
      <c r="AS43" s="394" t="s">
        <v>86</v>
      </c>
      <c r="AT43" s="395" t="s">
        <v>76</v>
      </c>
      <c r="AU43" s="396" t="s">
        <v>296</v>
      </c>
      <c r="AV43" s="397" t="s">
        <v>297</v>
      </c>
      <c r="AW43" s="351"/>
    </row>
    <row r="44" spans="1:49" ht="9.75" customHeight="1" x14ac:dyDescent="0.25">
      <c r="A44" s="351"/>
      <c r="B44" s="408" t="s">
        <v>317</v>
      </c>
      <c r="C44" s="381">
        <f t="shared" ref="C44" si="155">WEEKNUM(C45,21)</f>
        <v>27</v>
      </c>
      <c r="D44" s="382">
        <f t="shared" ref="D44" si="156">WEEKNUM(D45,21)</f>
        <v>27</v>
      </c>
      <c r="E44" s="382">
        <f t="shared" ref="E44" si="157">WEEKNUM(E45,21)</f>
        <v>27</v>
      </c>
      <c r="F44" s="382">
        <f t="shared" ref="F44" si="158">WEEKNUM(F45,21)</f>
        <v>27</v>
      </c>
      <c r="G44" s="382">
        <f t="shared" ref="G44" si="159">WEEKNUM(G45,21)</f>
        <v>27</v>
      </c>
      <c r="H44" s="382">
        <f t="shared" ref="H44" si="160">WEEKNUM(H45,21)</f>
        <v>28</v>
      </c>
      <c r="I44" s="382">
        <f t="shared" ref="I44" si="161">WEEKNUM(I45,21)</f>
        <v>28</v>
      </c>
      <c r="J44" s="382">
        <f t="shared" ref="J44" si="162">WEEKNUM(J45,21)</f>
        <v>28</v>
      </c>
      <c r="K44" s="382">
        <f>WEEKNUM(K45,21)</f>
        <v>28</v>
      </c>
      <c r="L44" s="382">
        <f t="shared" ref="L44" si="163">WEEKNUM(L45,21)</f>
        <v>28</v>
      </c>
      <c r="M44" s="382">
        <f t="shared" ref="M44" si="164">WEEKNUM(M45,21)</f>
        <v>28</v>
      </c>
      <c r="N44" s="382">
        <f t="shared" ref="N44" si="165">WEEKNUM(N45,21)</f>
        <v>28</v>
      </c>
      <c r="O44" s="382">
        <f t="shared" ref="O44" si="166">WEEKNUM(O45,21)</f>
        <v>29</v>
      </c>
      <c r="P44" s="382">
        <f t="shared" ref="P44" si="167">WEEKNUM(P45,21)</f>
        <v>29</v>
      </c>
      <c r="Q44" s="382">
        <f t="shared" ref="Q44" si="168">WEEKNUM(Q45,21)</f>
        <v>29</v>
      </c>
      <c r="R44" s="382">
        <f t="shared" ref="R44" si="169">WEEKNUM(R45,21)</f>
        <v>29</v>
      </c>
      <c r="S44" s="382">
        <f t="shared" ref="S44" si="170">WEEKNUM(S45,21)</f>
        <v>29</v>
      </c>
      <c r="T44" s="382">
        <f t="shared" ref="T44" si="171">WEEKNUM(T45,21)</f>
        <v>29</v>
      </c>
      <c r="U44" s="382">
        <f t="shared" ref="U44" si="172">WEEKNUM(U45,21)</f>
        <v>29</v>
      </c>
      <c r="V44" s="382">
        <f t="shared" ref="V44" si="173">WEEKNUM(V45,21)</f>
        <v>30</v>
      </c>
      <c r="W44" s="382">
        <f t="shared" ref="W44" si="174">WEEKNUM(W45,21)</f>
        <v>30</v>
      </c>
      <c r="X44" s="382">
        <f t="shared" ref="X44" si="175">WEEKNUM(X45,21)</f>
        <v>30</v>
      </c>
      <c r="Y44" s="382">
        <f t="shared" ref="Y44" si="176">WEEKNUM(Y45,21)</f>
        <v>30</v>
      </c>
      <c r="Z44" s="382">
        <f t="shared" ref="Z44" si="177">WEEKNUM(Z45,21)</f>
        <v>30</v>
      </c>
      <c r="AA44" s="382">
        <f t="shared" ref="AA44" si="178">WEEKNUM(AA45,21)</f>
        <v>30</v>
      </c>
      <c r="AB44" s="382">
        <f t="shared" ref="AB44" si="179">WEEKNUM(AB45,21)</f>
        <v>30</v>
      </c>
      <c r="AC44" s="382">
        <f t="shared" ref="AC44" si="180">WEEKNUM(AC45,21)</f>
        <v>31</v>
      </c>
      <c r="AD44" s="382">
        <f t="shared" ref="AD44" si="181">WEEKNUM(AD45,21)</f>
        <v>31</v>
      </c>
      <c r="AE44" s="382">
        <f>IF(AE45="","",WEEKNUM(AE45,21))</f>
        <v>31</v>
      </c>
      <c r="AF44" s="382">
        <f>IF(AF45="","",WEEKNUM(AF45,21))</f>
        <v>31</v>
      </c>
      <c r="AG44" s="383">
        <f>IF(AG45="","",WEEKNUM(AG45,21))</f>
        <v>31</v>
      </c>
      <c r="AH44" s="535" t="s">
        <v>350</v>
      </c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1"/>
      <c r="AW44" s="351"/>
    </row>
    <row r="45" spans="1:49" ht="14.25" customHeight="1" x14ac:dyDescent="0.25">
      <c r="A45" s="351"/>
      <c r="B45" s="429" t="s">
        <v>306</v>
      </c>
      <c r="C45" s="375">
        <f>B46</f>
        <v>44013</v>
      </c>
      <c r="D45" s="376">
        <f t="shared" ref="D45:AG45" si="182">IFERROR(IF(C45+1&gt;$B$47,"",C45+1),"")</f>
        <v>44014</v>
      </c>
      <c r="E45" s="376">
        <f t="shared" si="182"/>
        <v>44015</v>
      </c>
      <c r="F45" s="376">
        <f t="shared" si="182"/>
        <v>44016</v>
      </c>
      <c r="G45" s="376">
        <f t="shared" si="182"/>
        <v>44017</v>
      </c>
      <c r="H45" s="376">
        <f t="shared" si="182"/>
        <v>44018</v>
      </c>
      <c r="I45" s="376">
        <f t="shared" si="182"/>
        <v>44019</v>
      </c>
      <c r="J45" s="376">
        <f t="shared" si="182"/>
        <v>44020</v>
      </c>
      <c r="K45" s="376">
        <f t="shared" si="182"/>
        <v>44021</v>
      </c>
      <c r="L45" s="376">
        <f t="shared" si="182"/>
        <v>44022</v>
      </c>
      <c r="M45" s="376">
        <f t="shared" si="182"/>
        <v>44023</v>
      </c>
      <c r="N45" s="376">
        <f t="shared" si="182"/>
        <v>44024</v>
      </c>
      <c r="O45" s="376">
        <f t="shared" si="182"/>
        <v>44025</v>
      </c>
      <c r="P45" s="376">
        <f t="shared" si="182"/>
        <v>44026</v>
      </c>
      <c r="Q45" s="376">
        <f t="shared" si="182"/>
        <v>44027</v>
      </c>
      <c r="R45" s="376">
        <f t="shared" si="182"/>
        <v>44028</v>
      </c>
      <c r="S45" s="376">
        <f t="shared" si="182"/>
        <v>44029</v>
      </c>
      <c r="T45" s="376">
        <f t="shared" si="182"/>
        <v>44030</v>
      </c>
      <c r="U45" s="376">
        <f t="shared" si="182"/>
        <v>44031</v>
      </c>
      <c r="V45" s="376">
        <f t="shared" si="182"/>
        <v>44032</v>
      </c>
      <c r="W45" s="376">
        <f t="shared" si="182"/>
        <v>44033</v>
      </c>
      <c r="X45" s="376">
        <f t="shared" si="182"/>
        <v>44034</v>
      </c>
      <c r="Y45" s="376">
        <f t="shared" si="182"/>
        <v>44035</v>
      </c>
      <c r="Z45" s="376">
        <f t="shared" si="182"/>
        <v>44036</v>
      </c>
      <c r="AA45" s="376">
        <f t="shared" si="182"/>
        <v>44037</v>
      </c>
      <c r="AB45" s="376">
        <f t="shared" si="182"/>
        <v>44038</v>
      </c>
      <c r="AC45" s="376">
        <f t="shared" si="182"/>
        <v>44039</v>
      </c>
      <c r="AD45" s="376">
        <f t="shared" si="182"/>
        <v>44040</v>
      </c>
      <c r="AE45" s="376">
        <f t="shared" si="182"/>
        <v>44041</v>
      </c>
      <c r="AF45" s="376">
        <f t="shared" si="182"/>
        <v>44042</v>
      </c>
      <c r="AG45" s="377">
        <f t="shared" si="182"/>
        <v>44043</v>
      </c>
      <c r="AH45" s="536"/>
      <c r="AI45" s="351"/>
      <c r="AJ45" s="351"/>
      <c r="AK45" s="351"/>
      <c r="AL45" s="35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351"/>
    </row>
    <row r="46" spans="1:49" x14ac:dyDescent="0.25">
      <c r="A46" s="351"/>
      <c r="B46" s="430">
        <f>DATE($AE$9,MONTH(1&amp;"/"&amp;B45),1)</f>
        <v>44013</v>
      </c>
      <c r="C46" s="358">
        <f t="shared" ref="C46:AG46" si="183">IFERROR(DAY(C45),"")</f>
        <v>1</v>
      </c>
      <c r="D46" s="359">
        <f t="shared" si="183"/>
        <v>2</v>
      </c>
      <c r="E46" s="359">
        <f t="shared" si="183"/>
        <v>3</v>
      </c>
      <c r="F46" s="359">
        <f t="shared" si="183"/>
        <v>4</v>
      </c>
      <c r="G46" s="359">
        <f t="shared" si="183"/>
        <v>5</v>
      </c>
      <c r="H46" s="359">
        <f t="shared" si="183"/>
        <v>6</v>
      </c>
      <c r="I46" s="359">
        <f t="shared" si="183"/>
        <v>7</v>
      </c>
      <c r="J46" s="359">
        <f t="shared" si="183"/>
        <v>8</v>
      </c>
      <c r="K46" s="359">
        <f t="shared" si="183"/>
        <v>9</v>
      </c>
      <c r="L46" s="359">
        <f t="shared" si="183"/>
        <v>10</v>
      </c>
      <c r="M46" s="359">
        <f t="shared" si="183"/>
        <v>11</v>
      </c>
      <c r="N46" s="359">
        <f t="shared" si="183"/>
        <v>12</v>
      </c>
      <c r="O46" s="359">
        <f t="shared" si="183"/>
        <v>13</v>
      </c>
      <c r="P46" s="359">
        <f t="shared" si="183"/>
        <v>14</v>
      </c>
      <c r="Q46" s="359">
        <f t="shared" si="183"/>
        <v>15</v>
      </c>
      <c r="R46" s="359">
        <f t="shared" si="183"/>
        <v>16</v>
      </c>
      <c r="S46" s="359">
        <f t="shared" si="183"/>
        <v>17</v>
      </c>
      <c r="T46" s="359">
        <f t="shared" si="183"/>
        <v>18</v>
      </c>
      <c r="U46" s="359">
        <f t="shared" si="183"/>
        <v>19</v>
      </c>
      <c r="V46" s="359">
        <f t="shared" si="183"/>
        <v>20</v>
      </c>
      <c r="W46" s="359">
        <f t="shared" si="183"/>
        <v>21</v>
      </c>
      <c r="X46" s="359">
        <f t="shared" si="183"/>
        <v>22</v>
      </c>
      <c r="Y46" s="359">
        <f t="shared" si="183"/>
        <v>23</v>
      </c>
      <c r="Z46" s="359">
        <f t="shared" si="183"/>
        <v>24</v>
      </c>
      <c r="AA46" s="359">
        <f t="shared" si="183"/>
        <v>25</v>
      </c>
      <c r="AB46" s="359">
        <f t="shared" si="183"/>
        <v>26</v>
      </c>
      <c r="AC46" s="359">
        <f t="shared" si="183"/>
        <v>27</v>
      </c>
      <c r="AD46" s="359">
        <f t="shared" si="183"/>
        <v>28</v>
      </c>
      <c r="AE46" s="359">
        <f t="shared" si="183"/>
        <v>29</v>
      </c>
      <c r="AF46" s="359">
        <f t="shared" si="183"/>
        <v>30</v>
      </c>
      <c r="AG46" s="360">
        <f t="shared" si="183"/>
        <v>31</v>
      </c>
      <c r="AH46" s="536"/>
      <c r="AI46" s="351"/>
      <c r="AJ46" s="351"/>
      <c r="AK46" s="351"/>
      <c r="AL46" s="351"/>
      <c r="AM46" s="351"/>
      <c r="AN46" s="351"/>
      <c r="AO46" s="351"/>
      <c r="AP46" s="351"/>
      <c r="AQ46" s="351"/>
      <c r="AR46" s="351"/>
      <c r="AS46" s="351"/>
      <c r="AT46" s="351"/>
      <c r="AU46" s="351"/>
      <c r="AV46" s="351"/>
      <c r="AW46" s="351"/>
    </row>
    <row r="47" spans="1:49" x14ac:dyDescent="0.25">
      <c r="A47" s="351"/>
      <c r="B47" s="430">
        <f>EOMONTH(B46,0)</f>
        <v>44043</v>
      </c>
      <c r="C47" s="378">
        <f t="shared" ref="C47:AG47" si="184">IF(C45="","",WEEKDAY(C45,1))</f>
        <v>4</v>
      </c>
      <c r="D47" s="379">
        <f t="shared" si="184"/>
        <v>5</v>
      </c>
      <c r="E47" s="379">
        <f t="shared" si="184"/>
        <v>6</v>
      </c>
      <c r="F47" s="379">
        <f t="shared" si="184"/>
        <v>7</v>
      </c>
      <c r="G47" s="379">
        <f t="shared" si="184"/>
        <v>1</v>
      </c>
      <c r="H47" s="379">
        <f t="shared" si="184"/>
        <v>2</v>
      </c>
      <c r="I47" s="379">
        <f t="shared" si="184"/>
        <v>3</v>
      </c>
      <c r="J47" s="379">
        <f t="shared" si="184"/>
        <v>4</v>
      </c>
      <c r="K47" s="379">
        <f t="shared" si="184"/>
        <v>5</v>
      </c>
      <c r="L47" s="379">
        <f t="shared" si="184"/>
        <v>6</v>
      </c>
      <c r="M47" s="379">
        <f t="shared" si="184"/>
        <v>7</v>
      </c>
      <c r="N47" s="379">
        <f t="shared" si="184"/>
        <v>1</v>
      </c>
      <c r="O47" s="379">
        <f t="shared" si="184"/>
        <v>2</v>
      </c>
      <c r="P47" s="379">
        <f t="shared" si="184"/>
        <v>3</v>
      </c>
      <c r="Q47" s="379">
        <f t="shared" si="184"/>
        <v>4</v>
      </c>
      <c r="R47" s="379">
        <f t="shared" si="184"/>
        <v>5</v>
      </c>
      <c r="S47" s="379">
        <f t="shared" si="184"/>
        <v>6</v>
      </c>
      <c r="T47" s="379">
        <f t="shared" si="184"/>
        <v>7</v>
      </c>
      <c r="U47" s="379">
        <f t="shared" si="184"/>
        <v>1</v>
      </c>
      <c r="V47" s="379">
        <f t="shared" si="184"/>
        <v>2</v>
      </c>
      <c r="W47" s="379">
        <f t="shared" si="184"/>
        <v>3</v>
      </c>
      <c r="X47" s="379">
        <f t="shared" si="184"/>
        <v>4</v>
      </c>
      <c r="Y47" s="379">
        <f t="shared" si="184"/>
        <v>5</v>
      </c>
      <c r="Z47" s="379">
        <f t="shared" si="184"/>
        <v>6</v>
      </c>
      <c r="AA47" s="379">
        <f t="shared" si="184"/>
        <v>7</v>
      </c>
      <c r="AB47" s="379">
        <f t="shared" si="184"/>
        <v>1</v>
      </c>
      <c r="AC47" s="379">
        <f t="shared" si="184"/>
        <v>2</v>
      </c>
      <c r="AD47" s="379">
        <f t="shared" si="184"/>
        <v>3</v>
      </c>
      <c r="AE47" s="379">
        <f t="shared" si="184"/>
        <v>4</v>
      </c>
      <c r="AF47" s="379">
        <f t="shared" si="184"/>
        <v>5</v>
      </c>
      <c r="AG47" s="380">
        <f t="shared" si="184"/>
        <v>6</v>
      </c>
      <c r="AH47" s="536"/>
      <c r="AI47" s="351"/>
      <c r="AJ47" s="398">
        <f>COUNTIF(C48:AG48,AJ48)</f>
        <v>0</v>
      </c>
      <c r="AK47" s="399">
        <f>COUNTIF(C48:AG48,AK48)</f>
        <v>0</v>
      </c>
      <c r="AL47" s="400">
        <f>COUNTIF(C48:AG48,AL48)</f>
        <v>0</v>
      </c>
      <c r="AM47" s="385">
        <f>COUNTIF(C48:AG48,AM48)</f>
        <v>0</v>
      </c>
      <c r="AN47" s="401">
        <f>COUNTIF(C48:AG48,AN48)</f>
        <v>0</v>
      </c>
      <c r="AO47" s="402">
        <f>COUNTIF(C48:AG48,AO48)</f>
        <v>0</v>
      </c>
      <c r="AP47" s="403">
        <f>COUNTIF(C48:AG48,AP48)</f>
        <v>0</v>
      </c>
      <c r="AQ47" s="384">
        <f>COUNTIF(C48:AG48,AQ48)</f>
        <v>0</v>
      </c>
      <c r="AR47" s="404">
        <f>COUNTIF(C48:AG48,AR48)</f>
        <v>0</v>
      </c>
      <c r="AS47" s="405">
        <f>COUNTIF(C48:AG48,AS48)</f>
        <v>0</v>
      </c>
      <c r="AT47" s="406">
        <f>COUNTIF(C48:AG48,AT48)</f>
        <v>0</v>
      </c>
      <c r="AU47" s="407">
        <f>COUNTIF(C48:AG48,AU48)</f>
        <v>0</v>
      </c>
      <c r="AV47" s="364">
        <f>COUNTIF(C48:AG48,AV48)</f>
        <v>0</v>
      </c>
      <c r="AW47" s="351"/>
    </row>
    <row r="48" spans="1:49" ht="16.5" customHeight="1" thickBot="1" x14ac:dyDescent="0.3">
      <c r="A48" s="351"/>
      <c r="B48" s="409">
        <f>COUNTIF(C48:AG48,$F$12)</f>
        <v>0</v>
      </c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8"/>
      <c r="AH48" s="537"/>
      <c r="AI48" s="351"/>
      <c r="AJ48" s="365" t="s">
        <v>83</v>
      </c>
      <c r="AK48" s="386" t="s">
        <v>109</v>
      </c>
      <c r="AL48" s="387" t="s">
        <v>300</v>
      </c>
      <c r="AM48" s="388" t="s">
        <v>44</v>
      </c>
      <c r="AN48" s="389" t="s">
        <v>61</v>
      </c>
      <c r="AO48" s="390" t="s">
        <v>36</v>
      </c>
      <c r="AP48" s="391" t="s">
        <v>40</v>
      </c>
      <c r="AQ48" s="392" t="s">
        <v>294</v>
      </c>
      <c r="AR48" s="393" t="s">
        <v>49</v>
      </c>
      <c r="AS48" s="394" t="s">
        <v>86</v>
      </c>
      <c r="AT48" s="395" t="s">
        <v>76</v>
      </c>
      <c r="AU48" s="396" t="s">
        <v>296</v>
      </c>
      <c r="AV48" s="397" t="s">
        <v>297</v>
      </c>
      <c r="AW48" s="351"/>
    </row>
    <row r="49" spans="1:49" ht="9.75" customHeight="1" x14ac:dyDescent="0.25">
      <c r="A49" s="351"/>
      <c r="B49" s="408" t="s">
        <v>317</v>
      </c>
      <c r="C49" s="381">
        <f t="shared" ref="C49" si="185">WEEKNUM(C50,21)</f>
        <v>31</v>
      </c>
      <c r="D49" s="382">
        <f t="shared" ref="D49" si="186">WEEKNUM(D50,21)</f>
        <v>31</v>
      </c>
      <c r="E49" s="382">
        <f t="shared" ref="E49" si="187">WEEKNUM(E50,21)</f>
        <v>32</v>
      </c>
      <c r="F49" s="382">
        <f t="shared" ref="F49" si="188">WEEKNUM(F50,21)</f>
        <v>32</v>
      </c>
      <c r="G49" s="382">
        <f t="shared" ref="G49" si="189">WEEKNUM(G50,21)</f>
        <v>32</v>
      </c>
      <c r="H49" s="382">
        <f t="shared" ref="H49" si="190">WEEKNUM(H50,21)</f>
        <v>32</v>
      </c>
      <c r="I49" s="382">
        <f t="shared" ref="I49" si="191">WEEKNUM(I50,21)</f>
        <v>32</v>
      </c>
      <c r="J49" s="382">
        <f t="shared" ref="J49" si="192">WEEKNUM(J50,21)</f>
        <v>32</v>
      </c>
      <c r="K49" s="382">
        <f>WEEKNUM(K50,21)</f>
        <v>32</v>
      </c>
      <c r="L49" s="382">
        <f t="shared" ref="L49" si="193">WEEKNUM(L50,21)</f>
        <v>33</v>
      </c>
      <c r="M49" s="382">
        <f t="shared" ref="M49" si="194">WEEKNUM(M50,21)</f>
        <v>33</v>
      </c>
      <c r="N49" s="382">
        <f t="shared" ref="N49" si="195">WEEKNUM(N50,21)</f>
        <v>33</v>
      </c>
      <c r="O49" s="382">
        <f t="shared" ref="O49" si="196">WEEKNUM(O50,21)</f>
        <v>33</v>
      </c>
      <c r="P49" s="382">
        <f t="shared" ref="P49" si="197">WEEKNUM(P50,21)</f>
        <v>33</v>
      </c>
      <c r="Q49" s="382">
        <f t="shared" ref="Q49" si="198">WEEKNUM(Q50,21)</f>
        <v>33</v>
      </c>
      <c r="R49" s="382">
        <f t="shared" ref="R49" si="199">WEEKNUM(R50,21)</f>
        <v>33</v>
      </c>
      <c r="S49" s="382">
        <f t="shared" ref="S49" si="200">WEEKNUM(S50,21)</f>
        <v>34</v>
      </c>
      <c r="T49" s="382">
        <f t="shared" ref="T49" si="201">WEEKNUM(T50,21)</f>
        <v>34</v>
      </c>
      <c r="U49" s="382">
        <f t="shared" ref="U49" si="202">WEEKNUM(U50,21)</f>
        <v>34</v>
      </c>
      <c r="V49" s="382">
        <f t="shared" ref="V49" si="203">WEEKNUM(V50,21)</f>
        <v>34</v>
      </c>
      <c r="W49" s="382">
        <f t="shared" ref="W49" si="204">WEEKNUM(W50,21)</f>
        <v>34</v>
      </c>
      <c r="X49" s="382">
        <f t="shared" ref="X49" si="205">WEEKNUM(X50,21)</f>
        <v>34</v>
      </c>
      <c r="Y49" s="382">
        <f t="shared" ref="Y49" si="206">WEEKNUM(Y50,21)</f>
        <v>34</v>
      </c>
      <c r="Z49" s="382">
        <f t="shared" ref="Z49" si="207">WEEKNUM(Z50,21)</f>
        <v>35</v>
      </c>
      <c r="AA49" s="382">
        <f t="shared" ref="AA49" si="208">WEEKNUM(AA50,21)</f>
        <v>35</v>
      </c>
      <c r="AB49" s="382">
        <f t="shared" ref="AB49" si="209">WEEKNUM(AB50,21)</f>
        <v>35</v>
      </c>
      <c r="AC49" s="382">
        <f t="shared" ref="AC49" si="210">WEEKNUM(AC50,21)</f>
        <v>35</v>
      </c>
      <c r="AD49" s="382">
        <f t="shared" ref="AD49" si="211">WEEKNUM(AD50,21)</f>
        <v>35</v>
      </c>
      <c r="AE49" s="382">
        <f>IF(AE50="","",WEEKNUM(AE50,21))</f>
        <v>35</v>
      </c>
      <c r="AF49" s="382">
        <f>IF(AF50="","",WEEKNUM(AF50,21))</f>
        <v>35</v>
      </c>
      <c r="AG49" s="383">
        <f>IF(AG50="","",WEEKNUM(AG50,21))</f>
        <v>36</v>
      </c>
      <c r="AH49" s="535" t="s">
        <v>351</v>
      </c>
      <c r="AI49" s="351"/>
      <c r="AJ49" s="351"/>
      <c r="AK49" s="351"/>
      <c r="AL49" s="351"/>
      <c r="AM49" s="351"/>
      <c r="AN49" s="351"/>
      <c r="AO49" s="351"/>
      <c r="AP49" s="351"/>
      <c r="AQ49" s="351"/>
      <c r="AR49" s="351"/>
      <c r="AS49" s="351"/>
      <c r="AT49" s="351"/>
      <c r="AU49" s="351"/>
      <c r="AV49" s="351"/>
      <c r="AW49" s="351"/>
    </row>
    <row r="50" spans="1:49" ht="14.25" customHeight="1" x14ac:dyDescent="0.25">
      <c r="A50" s="351"/>
      <c r="B50" s="429" t="s">
        <v>307</v>
      </c>
      <c r="C50" s="375">
        <f>B51</f>
        <v>44044</v>
      </c>
      <c r="D50" s="376">
        <f t="shared" ref="D50:AG50" si="212">IFERROR(IF(C50+1&gt;$B$52,"",C50+1),"")</f>
        <v>44045</v>
      </c>
      <c r="E50" s="376">
        <f t="shared" si="212"/>
        <v>44046</v>
      </c>
      <c r="F50" s="376">
        <f t="shared" si="212"/>
        <v>44047</v>
      </c>
      <c r="G50" s="376">
        <f t="shared" si="212"/>
        <v>44048</v>
      </c>
      <c r="H50" s="376">
        <f t="shared" si="212"/>
        <v>44049</v>
      </c>
      <c r="I50" s="376">
        <f t="shared" si="212"/>
        <v>44050</v>
      </c>
      <c r="J50" s="376">
        <f t="shared" si="212"/>
        <v>44051</v>
      </c>
      <c r="K50" s="376">
        <f t="shared" si="212"/>
        <v>44052</v>
      </c>
      <c r="L50" s="376">
        <f t="shared" si="212"/>
        <v>44053</v>
      </c>
      <c r="M50" s="376">
        <f t="shared" si="212"/>
        <v>44054</v>
      </c>
      <c r="N50" s="376">
        <f t="shared" si="212"/>
        <v>44055</v>
      </c>
      <c r="O50" s="376">
        <f t="shared" si="212"/>
        <v>44056</v>
      </c>
      <c r="P50" s="376">
        <f t="shared" si="212"/>
        <v>44057</v>
      </c>
      <c r="Q50" s="376">
        <f t="shared" si="212"/>
        <v>44058</v>
      </c>
      <c r="R50" s="376">
        <f t="shared" si="212"/>
        <v>44059</v>
      </c>
      <c r="S50" s="376">
        <f t="shared" si="212"/>
        <v>44060</v>
      </c>
      <c r="T50" s="376">
        <f t="shared" si="212"/>
        <v>44061</v>
      </c>
      <c r="U50" s="376">
        <f t="shared" si="212"/>
        <v>44062</v>
      </c>
      <c r="V50" s="376">
        <f t="shared" si="212"/>
        <v>44063</v>
      </c>
      <c r="W50" s="376">
        <f t="shared" si="212"/>
        <v>44064</v>
      </c>
      <c r="X50" s="376">
        <f t="shared" si="212"/>
        <v>44065</v>
      </c>
      <c r="Y50" s="376">
        <f t="shared" si="212"/>
        <v>44066</v>
      </c>
      <c r="Z50" s="376">
        <f t="shared" si="212"/>
        <v>44067</v>
      </c>
      <c r="AA50" s="376">
        <f t="shared" si="212"/>
        <v>44068</v>
      </c>
      <c r="AB50" s="376">
        <f t="shared" si="212"/>
        <v>44069</v>
      </c>
      <c r="AC50" s="376">
        <f t="shared" si="212"/>
        <v>44070</v>
      </c>
      <c r="AD50" s="376">
        <f t="shared" si="212"/>
        <v>44071</v>
      </c>
      <c r="AE50" s="376">
        <f t="shared" si="212"/>
        <v>44072</v>
      </c>
      <c r="AF50" s="376">
        <f t="shared" si="212"/>
        <v>44073</v>
      </c>
      <c r="AG50" s="377">
        <f t="shared" si="212"/>
        <v>44074</v>
      </c>
      <c r="AH50" s="536"/>
      <c r="AI50" s="351"/>
      <c r="AJ50" s="351"/>
      <c r="AK50" s="351"/>
      <c r="AL50" s="351"/>
      <c r="AM50" s="351"/>
      <c r="AN50" s="351"/>
      <c r="AO50" s="351"/>
      <c r="AP50" s="351"/>
      <c r="AQ50" s="351"/>
      <c r="AR50" s="351"/>
      <c r="AS50" s="351"/>
      <c r="AT50" s="351"/>
      <c r="AU50" s="351"/>
      <c r="AV50" s="351"/>
      <c r="AW50" s="351"/>
    </row>
    <row r="51" spans="1:49" x14ac:dyDescent="0.25">
      <c r="A51" s="351"/>
      <c r="B51" s="430">
        <f>DATE($AE$9,MONTH(1&amp;"/"&amp;B50),1)</f>
        <v>44044</v>
      </c>
      <c r="C51" s="358">
        <f t="shared" ref="C51:AG51" si="213">IFERROR(DAY(C50),"")</f>
        <v>1</v>
      </c>
      <c r="D51" s="359">
        <f t="shared" si="213"/>
        <v>2</v>
      </c>
      <c r="E51" s="359">
        <f t="shared" si="213"/>
        <v>3</v>
      </c>
      <c r="F51" s="359">
        <f t="shared" si="213"/>
        <v>4</v>
      </c>
      <c r="G51" s="359">
        <f t="shared" si="213"/>
        <v>5</v>
      </c>
      <c r="H51" s="359">
        <f t="shared" si="213"/>
        <v>6</v>
      </c>
      <c r="I51" s="359">
        <f t="shared" si="213"/>
        <v>7</v>
      </c>
      <c r="J51" s="359">
        <f t="shared" si="213"/>
        <v>8</v>
      </c>
      <c r="K51" s="359">
        <f t="shared" si="213"/>
        <v>9</v>
      </c>
      <c r="L51" s="359">
        <f t="shared" si="213"/>
        <v>10</v>
      </c>
      <c r="M51" s="359">
        <f t="shared" si="213"/>
        <v>11</v>
      </c>
      <c r="N51" s="359">
        <f t="shared" si="213"/>
        <v>12</v>
      </c>
      <c r="O51" s="359">
        <f t="shared" si="213"/>
        <v>13</v>
      </c>
      <c r="P51" s="359">
        <f t="shared" si="213"/>
        <v>14</v>
      </c>
      <c r="Q51" s="359">
        <f t="shared" si="213"/>
        <v>15</v>
      </c>
      <c r="R51" s="359">
        <f t="shared" si="213"/>
        <v>16</v>
      </c>
      <c r="S51" s="359">
        <f t="shared" si="213"/>
        <v>17</v>
      </c>
      <c r="T51" s="359">
        <f t="shared" si="213"/>
        <v>18</v>
      </c>
      <c r="U51" s="359">
        <f t="shared" si="213"/>
        <v>19</v>
      </c>
      <c r="V51" s="359">
        <f t="shared" si="213"/>
        <v>20</v>
      </c>
      <c r="W51" s="359">
        <f t="shared" si="213"/>
        <v>21</v>
      </c>
      <c r="X51" s="359">
        <f t="shared" si="213"/>
        <v>22</v>
      </c>
      <c r="Y51" s="359">
        <f t="shared" si="213"/>
        <v>23</v>
      </c>
      <c r="Z51" s="359">
        <f t="shared" si="213"/>
        <v>24</v>
      </c>
      <c r="AA51" s="359">
        <f t="shared" si="213"/>
        <v>25</v>
      </c>
      <c r="AB51" s="359">
        <f t="shared" si="213"/>
        <v>26</v>
      </c>
      <c r="AC51" s="359">
        <f t="shared" si="213"/>
        <v>27</v>
      </c>
      <c r="AD51" s="359">
        <f t="shared" si="213"/>
        <v>28</v>
      </c>
      <c r="AE51" s="359">
        <f t="shared" si="213"/>
        <v>29</v>
      </c>
      <c r="AF51" s="359">
        <f t="shared" si="213"/>
        <v>30</v>
      </c>
      <c r="AG51" s="360">
        <f t="shared" si="213"/>
        <v>31</v>
      </c>
      <c r="AH51" s="536"/>
      <c r="AI51" s="351"/>
      <c r="AJ51" s="351"/>
      <c r="AK51" s="351"/>
      <c r="AL51" s="351"/>
      <c r="AM51" s="351"/>
      <c r="AN51" s="351"/>
      <c r="AO51" s="351"/>
      <c r="AP51" s="351"/>
      <c r="AQ51" s="351"/>
      <c r="AR51" s="351"/>
      <c r="AS51" s="351"/>
      <c r="AT51" s="351"/>
      <c r="AU51" s="351"/>
      <c r="AV51" s="351"/>
      <c r="AW51" s="351"/>
    </row>
    <row r="52" spans="1:49" x14ac:dyDescent="0.25">
      <c r="A52" s="351"/>
      <c r="B52" s="430">
        <f>EOMONTH(B51,0)</f>
        <v>44074</v>
      </c>
      <c r="C52" s="378">
        <f t="shared" ref="C52:AG52" si="214">IF(C50="","",WEEKDAY(C50,1))</f>
        <v>7</v>
      </c>
      <c r="D52" s="379">
        <f t="shared" si="214"/>
        <v>1</v>
      </c>
      <c r="E52" s="379">
        <f t="shared" si="214"/>
        <v>2</v>
      </c>
      <c r="F52" s="379">
        <f t="shared" si="214"/>
        <v>3</v>
      </c>
      <c r="G52" s="379">
        <f t="shared" si="214"/>
        <v>4</v>
      </c>
      <c r="H52" s="379">
        <f t="shared" si="214"/>
        <v>5</v>
      </c>
      <c r="I52" s="379">
        <f t="shared" si="214"/>
        <v>6</v>
      </c>
      <c r="J52" s="379">
        <f t="shared" si="214"/>
        <v>7</v>
      </c>
      <c r="K52" s="379">
        <f t="shared" si="214"/>
        <v>1</v>
      </c>
      <c r="L52" s="379">
        <f t="shared" si="214"/>
        <v>2</v>
      </c>
      <c r="M52" s="379">
        <f t="shared" si="214"/>
        <v>3</v>
      </c>
      <c r="N52" s="379">
        <f t="shared" si="214"/>
        <v>4</v>
      </c>
      <c r="O52" s="379">
        <f t="shared" si="214"/>
        <v>5</v>
      </c>
      <c r="P52" s="379">
        <f t="shared" si="214"/>
        <v>6</v>
      </c>
      <c r="Q52" s="379">
        <f t="shared" si="214"/>
        <v>7</v>
      </c>
      <c r="R52" s="379">
        <f t="shared" si="214"/>
        <v>1</v>
      </c>
      <c r="S52" s="379">
        <f t="shared" si="214"/>
        <v>2</v>
      </c>
      <c r="T52" s="379">
        <f t="shared" si="214"/>
        <v>3</v>
      </c>
      <c r="U52" s="379">
        <f t="shared" si="214"/>
        <v>4</v>
      </c>
      <c r="V52" s="379">
        <f t="shared" si="214"/>
        <v>5</v>
      </c>
      <c r="W52" s="379">
        <f t="shared" si="214"/>
        <v>6</v>
      </c>
      <c r="X52" s="379">
        <f t="shared" si="214"/>
        <v>7</v>
      </c>
      <c r="Y52" s="379">
        <f t="shared" si="214"/>
        <v>1</v>
      </c>
      <c r="Z52" s="379">
        <f t="shared" si="214"/>
        <v>2</v>
      </c>
      <c r="AA52" s="379">
        <f t="shared" si="214"/>
        <v>3</v>
      </c>
      <c r="AB52" s="379">
        <f t="shared" si="214"/>
        <v>4</v>
      </c>
      <c r="AC52" s="379">
        <f t="shared" si="214"/>
        <v>5</v>
      </c>
      <c r="AD52" s="379">
        <f t="shared" si="214"/>
        <v>6</v>
      </c>
      <c r="AE52" s="379">
        <f t="shared" si="214"/>
        <v>7</v>
      </c>
      <c r="AF52" s="379">
        <f t="shared" si="214"/>
        <v>1</v>
      </c>
      <c r="AG52" s="380">
        <f t="shared" si="214"/>
        <v>2</v>
      </c>
      <c r="AH52" s="536"/>
      <c r="AI52" s="351"/>
      <c r="AJ52" s="398">
        <f>COUNTIF(C53:AG53,AJ53)</f>
        <v>0</v>
      </c>
      <c r="AK52" s="399">
        <f>COUNTIF(C53:AG53,AK53)</f>
        <v>0</v>
      </c>
      <c r="AL52" s="400">
        <f>COUNTIF(C53:AG53,AL53)</f>
        <v>0</v>
      </c>
      <c r="AM52" s="385">
        <f>COUNTIF(C53:AG53,AM53)</f>
        <v>0</v>
      </c>
      <c r="AN52" s="401">
        <f>COUNTIF(C53:AG53,AN53)</f>
        <v>0</v>
      </c>
      <c r="AO52" s="402">
        <f>COUNTIF(C53:AG53,AO53)</f>
        <v>0</v>
      </c>
      <c r="AP52" s="403">
        <f>COUNTIF(C53:AG53,AP53)</f>
        <v>0</v>
      </c>
      <c r="AQ52" s="384">
        <f>COUNTIF(C53:AG53,AQ53)</f>
        <v>0</v>
      </c>
      <c r="AR52" s="404">
        <f>COUNTIF(C53:AG53,AR53)</f>
        <v>0</v>
      </c>
      <c r="AS52" s="405">
        <f>COUNTIF(C53:AG53,AS53)</f>
        <v>0</v>
      </c>
      <c r="AT52" s="406">
        <f>COUNTIF(C53:AG53,AT53)</f>
        <v>0</v>
      </c>
      <c r="AU52" s="407">
        <f>COUNTIF(C53:AG53,AU53)</f>
        <v>0</v>
      </c>
      <c r="AV52" s="364">
        <f>COUNTIF(C53:AG53,AV53)</f>
        <v>0</v>
      </c>
      <c r="AW52" s="351"/>
    </row>
    <row r="53" spans="1:49" ht="16.5" customHeight="1" thickBot="1" x14ac:dyDescent="0.3">
      <c r="A53" s="351"/>
      <c r="B53" s="409">
        <f>COUNTIF(C53:AG53,$F$12)</f>
        <v>0</v>
      </c>
      <c r="C53" s="426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8"/>
      <c r="AH53" s="537"/>
      <c r="AI53" s="351"/>
      <c r="AJ53" s="365" t="s">
        <v>83</v>
      </c>
      <c r="AK53" s="386" t="s">
        <v>109</v>
      </c>
      <c r="AL53" s="387" t="s">
        <v>300</v>
      </c>
      <c r="AM53" s="388" t="s">
        <v>44</v>
      </c>
      <c r="AN53" s="389" t="s">
        <v>61</v>
      </c>
      <c r="AO53" s="390" t="s">
        <v>36</v>
      </c>
      <c r="AP53" s="391" t="s">
        <v>40</v>
      </c>
      <c r="AQ53" s="392" t="s">
        <v>294</v>
      </c>
      <c r="AR53" s="393" t="s">
        <v>49</v>
      </c>
      <c r="AS53" s="394" t="s">
        <v>86</v>
      </c>
      <c r="AT53" s="395" t="s">
        <v>76</v>
      </c>
      <c r="AU53" s="396" t="s">
        <v>296</v>
      </c>
      <c r="AV53" s="397" t="s">
        <v>297</v>
      </c>
      <c r="AW53" s="351"/>
    </row>
    <row r="54" spans="1:49" ht="9.75" customHeight="1" x14ac:dyDescent="0.25">
      <c r="A54" s="351"/>
      <c r="B54" s="408" t="s">
        <v>317</v>
      </c>
      <c r="C54" s="381">
        <f t="shared" ref="C54" si="215">WEEKNUM(C55,21)</f>
        <v>36</v>
      </c>
      <c r="D54" s="382">
        <f t="shared" ref="D54" si="216">WEEKNUM(D55,21)</f>
        <v>36</v>
      </c>
      <c r="E54" s="382">
        <f t="shared" ref="E54" si="217">WEEKNUM(E55,21)</f>
        <v>36</v>
      </c>
      <c r="F54" s="382">
        <f t="shared" ref="F54" si="218">WEEKNUM(F55,21)</f>
        <v>36</v>
      </c>
      <c r="G54" s="382">
        <f t="shared" ref="G54" si="219">WEEKNUM(G55,21)</f>
        <v>36</v>
      </c>
      <c r="H54" s="382">
        <f t="shared" ref="H54" si="220">WEEKNUM(H55,21)</f>
        <v>36</v>
      </c>
      <c r="I54" s="382">
        <f t="shared" ref="I54" si="221">WEEKNUM(I55,21)</f>
        <v>37</v>
      </c>
      <c r="J54" s="382">
        <f t="shared" ref="J54" si="222">WEEKNUM(J55,21)</f>
        <v>37</v>
      </c>
      <c r="K54" s="382">
        <f>WEEKNUM(K55,21)</f>
        <v>37</v>
      </c>
      <c r="L54" s="382">
        <f t="shared" ref="L54" si="223">WEEKNUM(L55,21)</f>
        <v>37</v>
      </c>
      <c r="M54" s="382">
        <f t="shared" ref="M54" si="224">WEEKNUM(M55,21)</f>
        <v>37</v>
      </c>
      <c r="N54" s="382">
        <f t="shared" ref="N54" si="225">WEEKNUM(N55,21)</f>
        <v>37</v>
      </c>
      <c r="O54" s="382">
        <f t="shared" ref="O54" si="226">WEEKNUM(O55,21)</f>
        <v>37</v>
      </c>
      <c r="P54" s="382">
        <f t="shared" ref="P54" si="227">WEEKNUM(P55,21)</f>
        <v>38</v>
      </c>
      <c r="Q54" s="382">
        <f t="shared" ref="Q54" si="228">WEEKNUM(Q55,21)</f>
        <v>38</v>
      </c>
      <c r="R54" s="382">
        <f t="shared" ref="R54" si="229">WEEKNUM(R55,21)</f>
        <v>38</v>
      </c>
      <c r="S54" s="382">
        <f t="shared" ref="S54" si="230">WEEKNUM(S55,21)</f>
        <v>38</v>
      </c>
      <c r="T54" s="382">
        <f t="shared" ref="T54" si="231">WEEKNUM(T55,21)</f>
        <v>38</v>
      </c>
      <c r="U54" s="382">
        <f t="shared" ref="U54" si="232">WEEKNUM(U55,21)</f>
        <v>38</v>
      </c>
      <c r="V54" s="382">
        <f t="shared" ref="V54" si="233">WEEKNUM(V55,21)</f>
        <v>38</v>
      </c>
      <c r="W54" s="382">
        <f t="shared" ref="W54" si="234">WEEKNUM(W55,21)</f>
        <v>39</v>
      </c>
      <c r="X54" s="382">
        <f t="shared" ref="X54" si="235">WEEKNUM(X55,21)</f>
        <v>39</v>
      </c>
      <c r="Y54" s="382">
        <f t="shared" ref="Y54" si="236">WEEKNUM(Y55,21)</f>
        <v>39</v>
      </c>
      <c r="Z54" s="382">
        <f t="shared" ref="Z54" si="237">WEEKNUM(Z55,21)</f>
        <v>39</v>
      </c>
      <c r="AA54" s="382">
        <f t="shared" ref="AA54" si="238">WEEKNUM(AA55,21)</f>
        <v>39</v>
      </c>
      <c r="AB54" s="382">
        <f t="shared" ref="AB54" si="239">WEEKNUM(AB55,21)</f>
        <v>39</v>
      </c>
      <c r="AC54" s="382">
        <f t="shared" ref="AC54" si="240">WEEKNUM(AC55,21)</f>
        <v>39</v>
      </c>
      <c r="AD54" s="382">
        <f t="shared" ref="AD54" si="241">WEEKNUM(AD55,21)</f>
        <v>40</v>
      </c>
      <c r="AE54" s="382">
        <f>IF(AE55="","",WEEKNUM(AE55,21))</f>
        <v>40</v>
      </c>
      <c r="AF54" s="382">
        <f>IF(AF55="","",WEEKNUM(AF55,21))</f>
        <v>40</v>
      </c>
      <c r="AG54" s="383" t="str">
        <f>IF(AG55="","",WEEKNUM(AG55,21))</f>
        <v/>
      </c>
      <c r="AH54" s="535" t="s">
        <v>352</v>
      </c>
      <c r="AI54" s="351"/>
      <c r="AJ54" s="351"/>
      <c r="AK54" s="351"/>
      <c r="AL54" s="351"/>
      <c r="AM54" s="351"/>
      <c r="AN54" s="351"/>
      <c r="AO54" s="351"/>
      <c r="AP54" s="351"/>
      <c r="AQ54" s="351"/>
      <c r="AR54" s="351"/>
      <c r="AS54" s="351"/>
      <c r="AT54" s="351"/>
      <c r="AU54" s="351"/>
      <c r="AV54" s="351"/>
      <c r="AW54" s="351"/>
    </row>
    <row r="55" spans="1:49" ht="14.25" customHeight="1" x14ac:dyDescent="0.25">
      <c r="A55" s="351"/>
      <c r="B55" s="429" t="s">
        <v>308</v>
      </c>
      <c r="C55" s="375">
        <f>B56</f>
        <v>44075</v>
      </c>
      <c r="D55" s="376">
        <f t="shared" ref="D55:AG55" si="242">IFERROR(IF(C55+1&gt;$B$57,"",C55+1),"")</f>
        <v>44076</v>
      </c>
      <c r="E55" s="376">
        <f t="shared" si="242"/>
        <v>44077</v>
      </c>
      <c r="F55" s="376">
        <f t="shared" si="242"/>
        <v>44078</v>
      </c>
      <c r="G55" s="376">
        <f t="shared" si="242"/>
        <v>44079</v>
      </c>
      <c r="H55" s="376">
        <f t="shared" si="242"/>
        <v>44080</v>
      </c>
      <c r="I55" s="376">
        <f t="shared" si="242"/>
        <v>44081</v>
      </c>
      <c r="J55" s="376">
        <f t="shared" si="242"/>
        <v>44082</v>
      </c>
      <c r="K55" s="376">
        <f t="shared" si="242"/>
        <v>44083</v>
      </c>
      <c r="L55" s="376">
        <f t="shared" si="242"/>
        <v>44084</v>
      </c>
      <c r="M55" s="376">
        <f t="shared" si="242"/>
        <v>44085</v>
      </c>
      <c r="N55" s="376">
        <f t="shared" si="242"/>
        <v>44086</v>
      </c>
      <c r="O55" s="376">
        <f t="shared" si="242"/>
        <v>44087</v>
      </c>
      <c r="P55" s="376">
        <f t="shared" si="242"/>
        <v>44088</v>
      </c>
      <c r="Q55" s="376">
        <f t="shared" si="242"/>
        <v>44089</v>
      </c>
      <c r="R55" s="376">
        <f t="shared" si="242"/>
        <v>44090</v>
      </c>
      <c r="S55" s="376">
        <f t="shared" si="242"/>
        <v>44091</v>
      </c>
      <c r="T55" s="376">
        <f t="shared" si="242"/>
        <v>44092</v>
      </c>
      <c r="U55" s="376">
        <f t="shared" si="242"/>
        <v>44093</v>
      </c>
      <c r="V55" s="376">
        <f t="shared" si="242"/>
        <v>44094</v>
      </c>
      <c r="W55" s="376">
        <f t="shared" si="242"/>
        <v>44095</v>
      </c>
      <c r="X55" s="376">
        <f t="shared" si="242"/>
        <v>44096</v>
      </c>
      <c r="Y55" s="376">
        <f t="shared" si="242"/>
        <v>44097</v>
      </c>
      <c r="Z55" s="376">
        <f t="shared" si="242"/>
        <v>44098</v>
      </c>
      <c r="AA55" s="376">
        <f t="shared" si="242"/>
        <v>44099</v>
      </c>
      <c r="AB55" s="376">
        <f t="shared" si="242"/>
        <v>44100</v>
      </c>
      <c r="AC55" s="376">
        <f t="shared" si="242"/>
        <v>44101</v>
      </c>
      <c r="AD55" s="376">
        <f t="shared" si="242"/>
        <v>44102</v>
      </c>
      <c r="AE55" s="376">
        <f t="shared" si="242"/>
        <v>44103</v>
      </c>
      <c r="AF55" s="376">
        <f t="shared" si="242"/>
        <v>44104</v>
      </c>
      <c r="AG55" s="377" t="str">
        <f t="shared" si="242"/>
        <v/>
      </c>
      <c r="AH55" s="536"/>
      <c r="AI55" s="351"/>
      <c r="AJ55" s="351"/>
      <c r="AK55" s="351"/>
      <c r="AL55" s="351"/>
      <c r="AM55" s="351"/>
      <c r="AN55" s="351"/>
      <c r="AO55" s="351"/>
      <c r="AP55" s="351"/>
      <c r="AQ55" s="351"/>
      <c r="AR55" s="351"/>
      <c r="AS55" s="351"/>
      <c r="AT55" s="351"/>
      <c r="AU55" s="351"/>
      <c r="AV55" s="351"/>
      <c r="AW55" s="351"/>
    </row>
    <row r="56" spans="1:49" x14ac:dyDescent="0.25">
      <c r="A56" s="351"/>
      <c r="B56" s="430">
        <f>DATE($AE$9,MONTH(1&amp;"/"&amp;B55),1)</f>
        <v>44075</v>
      </c>
      <c r="C56" s="358">
        <f t="shared" ref="C56:AG56" si="243">IFERROR(DAY(C55),"")</f>
        <v>1</v>
      </c>
      <c r="D56" s="359">
        <f t="shared" si="243"/>
        <v>2</v>
      </c>
      <c r="E56" s="359">
        <f t="shared" si="243"/>
        <v>3</v>
      </c>
      <c r="F56" s="359">
        <f t="shared" si="243"/>
        <v>4</v>
      </c>
      <c r="G56" s="359">
        <f t="shared" si="243"/>
        <v>5</v>
      </c>
      <c r="H56" s="359">
        <f t="shared" si="243"/>
        <v>6</v>
      </c>
      <c r="I56" s="359">
        <f t="shared" si="243"/>
        <v>7</v>
      </c>
      <c r="J56" s="359">
        <f t="shared" si="243"/>
        <v>8</v>
      </c>
      <c r="K56" s="359">
        <f t="shared" si="243"/>
        <v>9</v>
      </c>
      <c r="L56" s="359">
        <f t="shared" si="243"/>
        <v>10</v>
      </c>
      <c r="M56" s="359">
        <f t="shared" si="243"/>
        <v>11</v>
      </c>
      <c r="N56" s="359">
        <f t="shared" si="243"/>
        <v>12</v>
      </c>
      <c r="O56" s="359">
        <f t="shared" si="243"/>
        <v>13</v>
      </c>
      <c r="P56" s="359">
        <f t="shared" si="243"/>
        <v>14</v>
      </c>
      <c r="Q56" s="359">
        <f t="shared" si="243"/>
        <v>15</v>
      </c>
      <c r="R56" s="359">
        <f t="shared" si="243"/>
        <v>16</v>
      </c>
      <c r="S56" s="359">
        <f t="shared" si="243"/>
        <v>17</v>
      </c>
      <c r="T56" s="359">
        <f t="shared" si="243"/>
        <v>18</v>
      </c>
      <c r="U56" s="359">
        <f t="shared" si="243"/>
        <v>19</v>
      </c>
      <c r="V56" s="359">
        <f t="shared" si="243"/>
        <v>20</v>
      </c>
      <c r="W56" s="359">
        <f t="shared" si="243"/>
        <v>21</v>
      </c>
      <c r="X56" s="359">
        <f t="shared" si="243"/>
        <v>22</v>
      </c>
      <c r="Y56" s="359">
        <f t="shared" si="243"/>
        <v>23</v>
      </c>
      <c r="Z56" s="359">
        <f t="shared" si="243"/>
        <v>24</v>
      </c>
      <c r="AA56" s="359">
        <f t="shared" si="243"/>
        <v>25</v>
      </c>
      <c r="AB56" s="359">
        <f t="shared" si="243"/>
        <v>26</v>
      </c>
      <c r="AC56" s="359">
        <f t="shared" si="243"/>
        <v>27</v>
      </c>
      <c r="AD56" s="359">
        <f t="shared" si="243"/>
        <v>28</v>
      </c>
      <c r="AE56" s="359">
        <f t="shared" si="243"/>
        <v>29</v>
      </c>
      <c r="AF56" s="359">
        <f t="shared" si="243"/>
        <v>30</v>
      </c>
      <c r="AG56" s="360" t="str">
        <f t="shared" si="243"/>
        <v/>
      </c>
      <c r="AH56" s="536"/>
      <c r="AI56" s="351"/>
      <c r="AJ56" s="351"/>
      <c r="AK56" s="351"/>
      <c r="AL56" s="351"/>
      <c r="AM56" s="351"/>
      <c r="AN56" s="351"/>
      <c r="AO56" s="351"/>
      <c r="AP56" s="351"/>
      <c r="AQ56" s="351"/>
      <c r="AR56" s="351"/>
      <c r="AS56" s="351"/>
      <c r="AT56" s="351"/>
      <c r="AU56" s="351"/>
      <c r="AV56" s="351"/>
      <c r="AW56" s="351"/>
    </row>
    <row r="57" spans="1:49" x14ac:dyDescent="0.25">
      <c r="A57" s="351"/>
      <c r="B57" s="430">
        <f>EOMONTH(B56,0)</f>
        <v>44104</v>
      </c>
      <c r="C57" s="378">
        <f t="shared" ref="C57:AG57" si="244">IF(C55="","",WEEKDAY(C55,1))</f>
        <v>3</v>
      </c>
      <c r="D57" s="379">
        <f t="shared" si="244"/>
        <v>4</v>
      </c>
      <c r="E57" s="379">
        <f t="shared" si="244"/>
        <v>5</v>
      </c>
      <c r="F57" s="379">
        <f t="shared" si="244"/>
        <v>6</v>
      </c>
      <c r="G57" s="379">
        <f t="shared" si="244"/>
        <v>7</v>
      </c>
      <c r="H57" s="379">
        <f t="shared" si="244"/>
        <v>1</v>
      </c>
      <c r="I57" s="379">
        <f t="shared" si="244"/>
        <v>2</v>
      </c>
      <c r="J57" s="379">
        <f t="shared" si="244"/>
        <v>3</v>
      </c>
      <c r="K57" s="379">
        <f t="shared" si="244"/>
        <v>4</v>
      </c>
      <c r="L57" s="379">
        <f t="shared" si="244"/>
        <v>5</v>
      </c>
      <c r="M57" s="379">
        <f t="shared" si="244"/>
        <v>6</v>
      </c>
      <c r="N57" s="379">
        <f t="shared" si="244"/>
        <v>7</v>
      </c>
      <c r="O57" s="379">
        <f t="shared" si="244"/>
        <v>1</v>
      </c>
      <c r="P57" s="379">
        <f t="shared" si="244"/>
        <v>2</v>
      </c>
      <c r="Q57" s="379">
        <f t="shared" si="244"/>
        <v>3</v>
      </c>
      <c r="R57" s="379">
        <f t="shared" si="244"/>
        <v>4</v>
      </c>
      <c r="S57" s="379">
        <f t="shared" si="244"/>
        <v>5</v>
      </c>
      <c r="T57" s="379">
        <f t="shared" si="244"/>
        <v>6</v>
      </c>
      <c r="U57" s="379">
        <f t="shared" si="244"/>
        <v>7</v>
      </c>
      <c r="V57" s="379">
        <f t="shared" si="244"/>
        <v>1</v>
      </c>
      <c r="W57" s="379">
        <f t="shared" si="244"/>
        <v>2</v>
      </c>
      <c r="X57" s="379">
        <f t="shared" si="244"/>
        <v>3</v>
      </c>
      <c r="Y57" s="379">
        <f t="shared" si="244"/>
        <v>4</v>
      </c>
      <c r="Z57" s="379">
        <f t="shared" si="244"/>
        <v>5</v>
      </c>
      <c r="AA57" s="379">
        <f t="shared" si="244"/>
        <v>6</v>
      </c>
      <c r="AB57" s="379">
        <f t="shared" si="244"/>
        <v>7</v>
      </c>
      <c r="AC57" s="379">
        <f t="shared" si="244"/>
        <v>1</v>
      </c>
      <c r="AD57" s="379">
        <f t="shared" si="244"/>
        <v>2</v>
      </c>
      <c r="AE57" s="379">
        <f t="shared" si="244"/>
        <v>3</v>
      </c>
      <c r="AF57" s="379">
        <f t="shared" si="244"/>
        <v>4</v>
      </c>
      <c r="AG57" s="380" t="str">
        <f t="shared" si="244"/>
        <v/>
      </c>
      <c r="AH57" s="536"/>
      <c r="AI57" s="351"/>
      <c r="AJ57" s="398">
        <f>COUNTIF(C58:AG58,AJ58)</f>
        <v>0</v>
      </c>
      <c r="AK57" s="399">
        <f>COUNTIF(C58:AG58,AK58)</f>
        <v>0</v>
      </c>
      <c r="AL57" s="400">
        <f>COUNTIF(C58:AG58,AL58)</f>
        <v>0</v>
      </c>
      <c r="AM57" s="385">
        <f>COUNTIF(C58:AG58,AM58)</f>
        <v>0</v>
      </c>
      <c r="AN57" s="401">
        <f>COUNTIF(C58:AG58,AN58)</f>
        <v>0</v>
      </c>
      <c r="AO57" s="402">
        <f>COUNTIF(C58:AG58,AO58)</f>
        <v>0</v>
      </c>
      <c r="AP57" s="403">
        <f>COUNTIF(C58:AG58,AP58)</f>
        <v>0</v>
      </c>
      <c r="AQ57" s="384">
        <f>COUNTIF(C58:AG58,AQ58)</f>
        <v>0</v>
      </c>
      <c r="AR57" s="404">
        <f>COUNTIF(C58:AG58,AR58)</f>
        <v>0</v>
      </c>
      <c r="AS57" s="405">
        <f>COUNTIF(C58:AG58,AS58)</f>
        <v>0</v>
      </c>
      <c r="AT57" s="406">
        <f>COUNTIF(C58:AG58,AT58)</f>
        <v>0</v>
      </c>
      <c r="AU57" s="407">
        <f>COUNTIF(C58:AG58,AU58)</f>
        <v>0</v>
      </c>
      <c r="AV57" s="364">
        <f>COUNTIF(C58:AG58,AV58)</f>
        <v>0</v>
      </c>
      <c r="AW57" s="351"/>
    </row>
    <row r="58" spans="1:49" ht="16.5" customHeight="1" thickBot="1" x14ac:dyDescent="0.3">
      <c r="A58" s="351"/>
      <c r="B58" s="409">
        <f>COUNTIF(C58:AG58,$F$12)</f>
        <v>0</v>
      </c>
      <c r="C58" s="426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426"/>
      <c r="O58" s="426"/>
      <c r="P58" s="426"/>
      <c r="Q58" s="426"/>
      <c r="R58" s="426"/>
      <c r="S58" s="426"/>
      <c r="T58" s="426"/>
      <c r="U58" s="426"/>
      <c r="V58" s="426"/>
      <c r="W58" s="426"/>
      <c r="X58" s="426"/>
      <c r="Y58" s="426"/>
      <c r="Z58" s="426"/>
      <c r="AA58" s="426"/>
      <c r="AB58" s="426"/>
      <c r="AC58" s="426"/>
      <c r="AD58" s="426"/>
      <c r="AE58" s="426"/>
      <c r="AF58" s="426"/>
      <c r="AG58" s="428"/>
      <c r="AH58" s="537"/>
      <c r="AI58" s="351"/>
      <c r="AJ58" s="365" t="s">
        <v>83</v>
      </c>
      <c r="AK58" s="386" t="s">
        <v>109</v>
      </c>
      <c r="AL58" s="387" t="s">
        <v>300</v>
      </c>
      <c r="AM58" s="388" t="s">
        <v>44</v>
      </c>
      <c r="AN58" s="389" t="s">
        <v>61</v>
      </c>
      <c r="AO58" s="390" t="s">
        <v>36</v>
      </c>
      <c r="AP58" s="391" t="s">
        <v>40</v>
      </c>
      <c r="AQ58" s="392" t="s">
        <v>294</v>
      </c>
      <c r="AR58" s="393" t="s">
        <v>49</v>
      </c>
      <c r="AS58" s="394" t="s">
        <v>86</v>
      </c>
      <c r="AT58" s="395" t="s">
        <v>76</v>
      </c>
      <c r="AU58" s="396" t="s">
        <v>296</v>
      </c>
      <c r="AV58" s="397" t="s">
        <v>297</v>
      </c>
      <c r="AW58" s="351"/>
    </row>
    <row r="59" spans="1:49" ht="9.75" customHeight="1" x14ac:dyDescent="0.25">
      <c r="A59" s="351"/>
      <c r="B59" s="408" t="s">
        <v>317</v>
      </c>
      <c r="C59" s="381">
        <f t="shared" ref="C59" si="245">WEEKNUM(C60,21)</f>
        <v>40</v>
      </c>
      <c r="D59" s="382">
        <f t="shared" ref="D59" si="246">WEEKNUM(D60,21)</f>
        <v>40</v>
      </c>
      <c r="E59" s="382">
        <f t="shared" ref="E59" si="247">WEEKNUM(E60,21)</f>
        <v>40</v>
      </c>
      <c r="F59" s="382">
        <f t="shared" ref="F59" si="248">WEEKNUM(F60,21)</f>
        <v>40</v>
      </c>
      <c r="G59" s="382">
        <f t="shared" ref="G59" si="249">WEEKNUM(G60,21)</f>
        <v>41</v>
      </c>
      <c r="H59" s="382">
        <f t="shared" ref="H59" si="250">WEEKNUM(H60,21)</f>
        <v>41</v>
      </c>
      <c r="I59" s="382">
        <f t="shared" ref="I59" si="251">WEEKNUM(I60,21)</f>
        <v>41</v>
      </c>
      <c r="J59" s="382">
        <f t="shared" ref="J59" si="252">WEEKNUM(J60,21)</f>
        <v>41</v>
      </c>
      <c r="K59" s="382">
        <f>WEEKNUM(K60,21)</f>
        <v>41</v>
      </c>
      <c r="L59" s="382">
        <f t="shared" ref="L59" si="253">WEEKNUM(L60,21)</f>
        <v>41</v>
      </c>
      <c r="M59" s="382">
        <f t="shared" ref="M59" si="254">WEEKNUM(M60,21)</f>
        <v>41</v>
      </c>
      <c r="N59" s="382">
        <f t="shared" ref="N59" si="255">WEEKNUM(N60,21)</f>
        <v>42</v>
      </c>
      <c r="O59" s="382">
        <f t="shared" ref="O59" si="256">WEEKNUM(O60,21)</f>
        <v>42</v>
      </c>
      <c r="P59" s="382">
        <f t="shared" ref="P59" si="257">WEEKNUM(P60,21)</f>
        <v>42</v>
      </c>
      <c r="Q59" s="382">
        <f t="shared" ref="Q59" si="258">WEEKNUM(Q60,21)</f>
        <v>42</v>
      </c>
      <c r="R59" s="382">
        <f t="shared" ref="R59" si="259">WEEKNUM(R60,21)</f>
        <v>42</v>
      </c>
      <c r="S59" s="382">
        <f t="shared" ref="S59" si="260">WEEKNUM(S60,21)</f>
        <v>42</v>
      </c>
      <c r="T59" s="382">
        <f t="shared" ref="T59" si="261">WEEKNUM(T60,21)</f>
        <v>42</v>
      </c>
      <c r="U59" s="382">
        <f t="shared" ref="U59" si="262">WEEKNUM(U60,21)</f>
        <v>43</v>
      </c>
      <c r="V59" s="382">
        <f t="shared" ref="V59" si="263">WEEKNUM(V60,21)</f>
        <v>43</v>
      </c>
      <c r="W59" s="382">
        <f t="shared" ref="W59" si="264">WEEKNUM(W60,21)</f>
        <v>43</v>
      </c>
      <c r="X59" s="382">
        <f t="shared" ref="X59" si="265">WEEKNUM(X60,21)</f>
        <v>43</v>
      </c>
      <c r="Y59" s="382">
        <f t="shared" ref="Y59" si="266">WEEKNUM(Y60,21)</f>
        <v>43</v>
      </c>
      <c r="Z59" s="382">
        <f t="shared" ref="Z59" si="267">WEEKNUM(Z60,21)</f>
        <v>43</v>
      </c>
      <c r="AA59" s="382">
        <f t="shared" ref="AA59" si="268">WEEKNUM(AA60,21)</f>
        <v>43</v>
      </c>
      <c r="AB59" s="382">
        <f t="shared" ref="AB59" si="269">WEEKNUM(AB60,21)</f>
        <v>44</v>
      </c>
      <c r="AC59" s="382">
        <f t="shared" ref="AC59" si="270">WEEKNUM(AC60,21)</f>
        <v>44</v>
      </c>
      <c r="AD59" s="382">
        <f t="shared" ref="AD59" si="271">WEEKNUM(AD60,21)</f>
        <v>44</v>
      </c>
      <c r="AE59" s="382">
        <f>IF(AE60="","",WEEKNUM(AE60,21))</f>
        <v>44</v>
      </c>
      <c r="AF59" s="382">
        <f>IF(AF60="","",WEEKNUM(AF60,21))</f>
        <v>44</v>
      </c>
      <c r="AG59" s="383">
        <f>IF(AG60="","",WEEKNUM(AG60,21))</f>
        <v>44</v>
      </c>
      <c r="AH59" s="535" t="s">
        <v>353</v>
      </c>
      <c r="AI59" s="351"/>
      <c r="AJ59" s="351"/>
      <c r="AK59" s="351"/>
      <c r="AL59" s="351"/>
      <c r="AM59" s="351"/>
      <c r="AN59" s="351"/>
      <c r="AO59" s="351"/>
      <c r="AP59" s="351"/>
      <c r="AQ59" s="351"/>
      <c r="AR59" s="351"/>
      <c r="AS59" s="351"/>
      <c r="AT59" s="351"/>
      <c r="AU59" s="351"/>
      <c r="AV59" s="351"/>
      <c r="AW59" s="351"/>
    </row>
    <row r="60" spans="1:49" ht="14.25" customHeight="1" x14ac:dyDescent="0.25">
      <c r="A60" s="351"/>
      <c r="B60" s="429" t="s">
        <v>309</v>
      </c>
      <c r="C60" s="375">
        <f>B61</f>
        <v>44105</v>
      </c>
      <c r="D60" s="376">
        <f t="shared" ref="D60:AG60" si="272">IFERROR(IF(C60+1&gt;$B$62,"",C60+1),"")</f>
        <v>44106</v>
      </c>
      <c r="E60" s="376">
        <f t="shared" si="272"/>
        <v>44107</v>
      </c>
      <c r="F60" s="376">
        <f t="shared" si="272"/>
        <v>44108</v>
      </c>
      <c r="G60" s="376">
        <f t="shared" si="272"/>
        <v>44109</v>
      </c>
      <c r="H60" s="376">
        <f t="shared" si="272"/>
        <v>44110</v>
      </c>
      <c r="I60" s="376">
        <f t="shared" si="272"/>
        <v>44111</v>
      </c>
      <c r="J60" s="376">
        <f t="shared" si="272"/>
        <v>44112</v>
      </c>
      <c r="K60" s="376">
        <f t="shared" si="272"/>
        <v>44113</v>
      </c>
      <c r="L60" s="376">
        <f t="shared" si="272"/>
        <v>44114</v>
      </c>
      <c r="M60" s="376">
        <f t="shared" si="272"/>
        <v>44115</v>
      </c>
      <c r="N60" s="376">
        <f t="shared" si="272"/>
        <v>44116</v>
      </c>
      <c r="O60" s="376">
        <f t="shared" si="272"/>
        <v>44117</v>
      </c>
      <c r="P60" s="376">
        <f t="shared" si="272"/>
        <v>44118</v>
      </c>
      <c r="Q60" s="376">
        <f t="shared" si="272"/>
        <v>44119</v>
      </c>
      <c r="R60" s="376">
        <f t="shared" si="272"/>
        <v>44120</v>
      </c>
      <c r="S60" s="376">
        <f t="shared" si="272"/>
        <v>44121</v>
      </c>
      <c r="T60" s="376">
        <f t="shared" si="272"/>
        <v>44122</v>
      </c>
      <c r="U60" s="376">
        <f t="shared" si="272"/>
        <v>44123</v>
      </c>
      <c r="V60" s="376">
        <f t="shared" si="272"/>
        <v>44124</v>
      </c>
      <c r="W60" s="376">
        <f t="shared" si="272"/>
        <v>44125</v>
      </c>
      <c r="X60" s="376">
        <f t="shared" si="272"/>
        <v>44126</v>
      </c>
      <c r="Y60" s="376">
        <f t="shared" si="272"/>
        <v>44127</v>
      </c>
      <c r="Z60" s="376">
        <f t="shared" si="272"/>
        <v>44128</v>
      </c>
      <c r="AA60" s="376">
        <f t="shared" si="272"/>
        <v>44129</v>
      </c>
      <c r="AB60" s="376">
        <f t="shared" si="272"/>
        <v>44130</v>
      </c>
      <c r="AC60" s="376">
        <f t="shared" si="272"/>
        <v>44131</v>
      </c>
      <c r="AD60" s="376">
        <f t="shared" si="272"/>
        <v>44132</v>
      </c>
      <c r="AE60" s="376">
        <f t="shared" si="272"/>
        <v>44133</v>
      </c>
      <c r="AF60" s="376">
        <f t="shared" si="272"/>
        <v>44134</v>
      </c>
      <c r="AG60" s="377">
        <f t="shared" si="272"/>
        <v>44135</v>
      </c>
      <c r="AH60" s="536"/>
      <c r="AI60" s="351"/>
      <c r="AJ60" s="351"/>
      <c r="AK60" s="351"/>
      <c r="AL60" s="351"/>
      <c r="AM60" s="351"/>
      <c r="AN60" s="351"/>
      <c r="AO60" s="351"/>
      <c r="AP60" s="351"/>
      <c r="AQ60" s="351"/>
      <c r="AR60" s="351"/>
      <c r="AS60" s="351"/>
      <c r="AT60" s="351"/>
      <c r="AU60" s="351"/>
      <c r="AV60" s="351"/>
      <c r="AW60" s="351"/>
    </row>
    <row r="61" spans="1:49" x14ac:dyDescent="0.25">
      <c r="A61" s="351"/>
      <c r="B61" s="430">
        <f>DATE($AE$9,MONTH(1&amp;"/"&amp;B60),1)</f>
        <v>44105</v>
      </c>
      <c r="C61" s="358">
        <f t="shared" ref="C61:AG61" si="273">IFERROR(DAY(C60),"")</f>
        <v>1</v>
      </c>
      <c r="D61" s="359">
        <f t="shared" si="273"/>
        <v>2</v>
      </c>
      <c r="E61" s="359">
        <f t="shared" si="273"/>
        <v>3</v>
      </c>
      <c r="F61" s="359">
        <f t="shared" si="273"/>
        <v>4</v>
      </c>
      <c r="G61" s="359">
        <f t="shared" si="273"/>
        <v>5</v>
      </c>
      <c r="H61" s="359">
        <f t="shared" si="273"/>
        <v>6</v>
      </c>
      <c r="I61" s="359">
        <f t="shared" si="273"/>
        <v>7</v>
      </c>
      <c r="J61" s="359">
        <f t="shared" si="273"/>
        <v>8</v>
      </c>
      <c r="K61" s="359">
        <f t="shared" si="273"/>
        <v>9</v>
      </c>
      <c r="L61" s="359">
        <f t="shared" si="273"/>
        <v>10</v>
      </c>
      <c r="M61" s="359">
        <f t="shared" si="273"/>
        <v>11</v>
      </c>
      <c r="N61" s="359">
        <f t="shared" si="273"/>
        <v>12</v>
      </c>
      <c r="O61" s="359">
        <f t="shared" si="273"/>
        <v>13</v>
      </c>
      <c r="P61" s="359">
        <f t="shared" si="273"/>
        <v>14</v>
      </c>
      <c r="Q61" s="359">
        <f t="shared" si="273"/>
        <v>15</v>
      </c>
      <c r="R61" s="359">
        <f t="shared" si="273"/>
        <v>16</v>
      </c>
      <c r="S61" s="359">
        <f t="shared" si="273"/>
        <v>17</v>
      </c>
      <c r="T61" s="359">
        <f t="shared" si="273"/>
        <v>18</v>
      </c>
      <c r="U61" s="359">
        <f t="shared" si="273"/>
        <v>19</v>
      </c>
      <c r="V61" s="359">
        <f t="shared" si="273"/>
        <v>20</v>
      </c>
      <c r="W61" s="359">
        <f t="shared" si="273"/>
        <v>21</v>
      </c>
      <c r="X61" s="359">
        <f t="shared" si="273"/>
        <v>22</v>
      </c>
      <c r="Y61" s="359">
        <f t="shared" si="273"/>
        <v>23</v>
      </c>
      <c r="Z61" s="359">
        <f t="shared" si="273"/>
        <v>24</v>
      </c>
      <c r="AA61" s="359">
        <f t="shared" si="273"/>
        <v>25</v>
      </c>
      <c r="AB61" s="359">
        <f t="shared" si="273"/>
        <v>26</v>
      </c>
      <c r="AC61" s="359">
        <f t="shared" si="273"/>
        <v>27</v>
      </c>
      <c r="AD61" s="359">
        <f t="shared" si="273"/>
        <v>28</v>
      </c>
      <c r="AE61" s="359">
        <f t="shared" si="273"/>
        <v>29</v>
      </c>
      <c r="AF61" s="359">
        <f t="shared" si="273"/>
        <v>30</v>
      </c>
      <c r="AG61" s="360">
        <f t="shared" si="273"/>
        <v>31</v>
      </c>
      <c r="AH61" s="536"/>
      <c r="AI61" s="351"/>
      <c r="AJ61" s="351"/>
      <c r="AK61" s="351"/>
      <c r="AL61" s="351"/>
      <c r="AM61" s="351"/>
      <c r="AN61" s="351"/>
      <c r="AO61" s="351"/>
      <c r="AP61" s="351"/>
      <c r="AQ61" s="351"/>
      <c r="AR61" s="351"/>
      <c r="AS61" s="351"/>
      <c r="AT61" s="351"/>
      <c r="AU61" s="351"/>
      <c r="AV61" s="351"/>
      <c r="AW61" s="351"/>
    </row>
    <row r="62" spans="1:49" x14ac:dyDescent="0.25">
      <c r="A62" s="351"/>
      <c r="B62" s="430">
        <f>EOMONTH(B61,0)</f>
        <v>44135</v>
      </c>
      <c r="C62" s="378">
        <f t="shared" ref="C62:AG62" si="274">IF(C60="","",WEEKDAY(C60,1))</f>
        <v>5</v>
      </c>
      <c r="D62" s="379">
        <f t="shared" si="274"/>
        <v>6</v>
      </c>
      <c r="E62" s="379">
        <f t="shared" si="274"/>
        <v>7</v>
      </c>
      <c r="F62" s="379">
        <f t="shared" si="274"/>
        <v>1</v>
      </c>
      <c r="G62" s="379">
        <f t="shared" si="274"/>
        <v>2</v>
      </c>
      <c r="H62" s="379">
        <f t="shared" si="274"/>
        <v>3</v>
      </c>
      <c r="I62" s="379">
        <f t="shared" si="274"/>
        <v>4</v>
      </c>
      <c r="J62" s="379">
        <f t="shared" si="274"/>
        <v>5</v>
      </c>
      <c r="K62" s="379">
        <f t="shared" si="274"/>
        <v>6</v>
      </c>
      <c r="L62" s="379">
        <f t="shared" si="274"/>
        <v>7</v>
      </c>
      <c r="M62" s="379">
        <f t="shared" si="274"/>
        <v>1</v>
      </c>
      <c r="N62" s="379">
        <f t="shared" si="274"/>
        <v>2</v>
      </c>
      <c r="O62" s="379">
        <f t="shared" si="274"/>
        <v>3</v>
      </c>
      <c r="P62" s="379">
        <f t="shared" si="274"/>
        <v>4</v>
      </c>
      <c r="Q62" s="379">
        <f t="shared" si="274"/>
        <v>5</v>
      </c>
      <c r="R62" s="379">
        <f t="shared" si="274"/>
        <v>6</v>
      </c>
      <c r="S62" s="379">
        <f t="shared" si="274"/>
        <v>7</v>
      </c>
      <c r="T62" s="379">
        <f t="shared" si="274"/>
        <v>1</v>
      </c>
      <c r="U62" s="379">
        <f t="shared" si="274"/>
        <v>2</v>
      </c>
      <c r="V62" s="379">
        <f t="shared" si="274"/>
        <v>3</v>
      </c>
      <c r="W62" s="379">
        <f t="shared" si="274"/>
        <v>4</v>
      </c>
      <c r="X62" s="379">
        <f t="shared" si="274"/>
        <v>5</v>
      </c>
      <c r="Y62" s="379">
        <f t="shared" si="274"/>
        <v>6</v>
      </c>
      <c r="Z62" s="379">
        <f t="shared" si="274"/>
        <v>7</v>
      </c>
      <c r="AA62" s="379">
        <f t="shared" si="274"/>
        <v>1</v>
      </c>
      <c r="AB62" s="379">
        <f t="shared" si="274"/>
        <v>2</v>
      </c>
      <c r="AC62" s="379">
        <f t="shared" si="274"/>
        <v>3</v>
      </c>
      <c r="AD62" s="379">
        <f t="shared" si="274"/>
        <v>4</v>
      </c>
      <c r="AE62" s="379">
        <f t="shared" si="274"/>
        <v>5</v>
      </c>
      <c r="AF62" s="379">
        <f t="shared" si="274"/>
        <v>6</v>
      </c>
      <c r="AG62" s="380">
        <f t="shared" si="274"/>
        <v>7</v>
      </c>
      <c r="AH62" s="536"/>
      <c r="AI62" s="351"/>
      <c r="AJ62" s="398">
        <f>COUNTIF(C63:AG63,AJ63)</f>
        <v>0</v>
      </c>
      <c r="AK62" s="399">
        <f>COUNTIF(C63:AG63,AK63)</f>
        <v>0</v>
      </c>
      <c r="AL62" s="400">
        <f>COUNTIF(C63:AG63,AL63)</f>
        <v>0</v>
      </c>
      <c r="AM62" s="385">
        <f>COUNTIF(C63:AG63,AM63)</f>
        <v>0</v>
      </c>
      <c r="AN62" s="401">
        <f>COUNTIF(C63:AG63,AN63)</f>
        <v>0</v>
      </c>
      <c r="AO62" s="402">
        <f>COUNTIF(C63:AG63,AO63)</f>
        <v>0</v>
      </c>
      <c r="AP62" s="403">
        <f>COUNTIF(C63:AG63,AP63)</f>
        <v>0</v>
      </c>
      <c r="AQ62" s="384">
        <f>COUNTIF(C63:AG63,AQ63)</f>
        <v>0</v>
      </c>
      <c r="AR62" s="404">
        <f>COUNTIF(C63:AG63,AR63)</f>
        <v>0</v>
      </c>
      <c r="AS62" s="405">
        <f>COUNTIF(C63:AG63,AS63)</f>
        <v>0</v>
      </c>
      <c r="AT62" s="406">
        <f>COUNTIF(C63:AG63,AT63)</f>
        <v>0</v>
      </c>
      <c r="AU62" s="407">
        <f>COUNTIF(C63:AG63,AU63)</f>
        <v>0</v>
      </c>
      <c r="AV62" s="364">
        <f>COUNTIF(C63:AG63,AV63)</f>
        <v>0</v>
      </c>
      <c r="AW62" s="351"/>
    </row>
    <row r="63" spans="1:49" ht="16.5" customHeight="1" thickBot="1" x14ac:dyDescent="0.3">
      <c r="A63" s="351"/>
      <c r="B63" s="409">
        <f>COUNTIF(C63:AG63,$F$12)</f>
        <v>0</v>
      </c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6"/>
      <c r="AD63" s="426"/>
      <c r="AE63" s="426"/>
      <c r="AF63" s="426"/>
      <c r="AG63" s="428"/>
      <c r="AH63" s="537"/>
      <c r="AI63" s="351"/>
      <c r="AJ63" s="365" t="s">
        <v>83</v>
      </c>
      <c r="AK63" s="386" t="s">
        <v>109</v>
      </c>
      <c r="AL63" s="387" t="s">
        <v>300</v>
      </c>
      <c r="AM63" s="388" t="s">
        <v>44</v>
      </c>
      <c r="AN63" s="389" t="s">
        <v>61</v>
      </c>
      <c r="AO63" s="390" t="s">
        <v>36</v>
      </c>
      <c r="AP63" s="391" t="s">
        <v>40</v>
      </c>
      <c r="AQ63" s="392" t="s">
        <v>294</v>
      </c>
      <c r="AR63" s="393" t="s">
        <v>49</v>
      </c>
      <c r="AS63" s="394" t="s">
        <v>86</v>
      </c>
      <c r="AT63" s="395" t="s">
        <v>76</v>
      </c>
      <c r="AU63" s="396" t="s">
        <v>296</v>
      </c>
      <c r="AV63" s="397" t="s">
        <v>297</v>
      </c>
      <c r="AW63" s="351"/>
    </row>
    <row r="64" spans="1:49" ht="9.75" customHeight="1" x14ac:dyDescent="0.25">
      <c r="A64" s="351"/>
      <c r="B64" s="408" t="s">
        <v>317</v>
      </c>
      <c r="C64" s="381">
        <f t="shared" ref="C64:J64" si="275">WEEKNUM(C65,21)</f>
        <v>44</v>
      </c>
      <c r="D64" s="382">
        <f t="shared" si="275"/>
        <v>45</v>
      </c>
      <c r="E64" s="382">
        <f t="shared" si="275"/>
        <v>45</v>
      </c>
      <c r="F64" s="382">
        <f t="shared" si="275"/>
        <v>45</v>
      </c>
      <c r="G64" s="382">
        <f t="shared" si="275"/>
        <v>45</v>
      </c>
      <c r="H64" s="382">
        <f t="shared" si="275"/>
        <v>45</v>
      </c>
      <c r="I64" s="382">
        <f t="shared" si="275"/>
        <v>45</v>
      </c>
      <c r="J64" s="382">
        <f t="shared" si="275"/>
        <v>45</v>
      </c>
      <c r="K64" s="382">
        <f>WEEKNUM(K65,21)</f>
        <v>46</v>
      </c>
      <c r="L64" s="382">
        <f t="shared" ref="L64:AD64" si="276">WEEKNUM(L65,21)</f>
        <v>46</v>
      </c>
      <c r="M64" s="382">
        <f t="shared" si="276"/>
        <v>46</v>
      </c>
      <c r="N64" s="382">
        <f t="shared" si="276"/>
        <v>46</v>
      </c>
      <c r="O64" s="382">
        <f t="shared" si="276"/>
        <v>46</v>
      </c>
      <c r="P64" s="382">
        <f t="shared" si="276"/>
        <v>46</v>
      </c>
      <c r="Q64" s="382">
        <f t="shared" si="276"/>
        <v>46</v>
      </c>
      <c r="R64" s="382">
        <f t="shared" si="276"/>
        <v>47</v>
      </c>
      <c r="S64" s="382">
        <f t="shared" si="276"/>
        <v>47</v>
      </c>
      <c r="T64" s="382">
        <f t="shared" si="276"/>
        <v>47</v>
      </c>
      <c r="U64" s="382">
        <f t="shared" si="276"/>
        <v>47</v>
      </c>
      <c r="V64" s="382">
        <f t="shared" si="276"/>
        <v>47</v>
      </c>
      <c r="W64" s="382">
        <f t="shared" si="276"/>
        <v>47</v>
      </c>
      <c r="X64" s="382">
        <f t="shared" si="276"/>
        <v>47</v>
      </c>
      <c r="Y64" s="382">
        <f t="shared" si="276"/>
        <v>48</v>
      </c>
      <c r="Z64" s="382">
        <f t="shared" si="276"/>
        <v>48</v>
      </c>
      <c r="AA64" s="382">
        <f t="shared" si="276"/>
        <v>48</v>
      </c>
      <c r="AB64" s="382">
        <f t="shared" si="276"/>
        <v>48</v>
      </c>
      <c r="AC64" s="382">
        <f t="shared" si="276"/>
        <v>48</v>
      </c>
      <c r="AD64" s="382">
        <f t="shared" si="276"/>
        <v>48</v>
      </c>
      <c r="AE64" s="382">
        <f>IF(AE65="","",WEEKNUM(AE65,21))</f>
        <v>48</v>
      </c>
      <c r="AF64" s="382">
        <f>IF(AF65="","",WEEKNUM(AF65,21))</f>
        <v>49</v>
      </c>
      <c r="AG64" s="383" t="str">
        <f>IF(AG65="","",WEEKNUM(AG65,21))</f>
        <v/>
      </c>
      <c r="AH64" s="535" t="s">
        <v>354</v>
      </c>
      <c r="AI64" s="351"/>
      <c r="AJ64" s="351"/>
      <c r="AK64" s="351"/>
      <c r="AL64" s="351"/>
      <c r="AM64" s="351"/>
      <c r="AN64" s="351"/>
      <c r="AO64" s="351"/>
      <c r="AP64" s="351"/>
      <c r="AQ64" s="351"/>
      <c r="AR64" s="351"/>
      <c r="AS64" s="351"/>
      <c r="AT64" s="351"/>
      <c r="AU64" s="351"/>
      <c r="AV64" s="351"/>
      <c r="AW64" s="351"/>
    </row>
    <row r="65" spans="1:61" ht="14.25" customHeight="1" x14ac:dyDescent="0.25">
      <c r="A65" s="351"/>
      <c r="B65" s="429" t="s">
        <v>310</v>
      </c>
      <c r="C65" s="375">
        <f>B66</f>
        <v>44136</v>
      </c>
      <c r="D65" s="376">
        <f t="shared" ref="D65:AG65" si="277">IFERROR(IF(C65+1&gt;$B$67,"",C65+1),"")</f>
        <v>44137</v>
      </c>
      <c r="E65" s="376">
        <f t="shared" si="277"/>
        <v>44138</v>
      </c>
      <c r="F65" s="376">
        <f t="shared" si="277"/>
        <v>44139</v>
      </c>
      <c r="G65" s="376">
        <f t="shared" si="277"/>
        <v>44140</v>
      </c>
      <c r="H65" s="376">
        <f t="shared" si="277"/>
        <v>44141</v>
      </c>
      <c r="I65" s="376">
        <f t="shared" si="277"/>
        <v>44142</v>
      </c>
      <c r="J65" s="376">
        <f t="shared" si="277"/>
        <v>44143</v>
      </c>
      <c r="K65" s="376">
        <f t="shared" si="277"/>
        <v>44144</v>
      </c>
      <c r="L65" s="376">
        <f t="shared" si="277"/>
        <v>44145</v>
      </c>
      <c r="M65" s="376">
        <f t="shared" si="277"/>
        <v>44146</v>
      </c>
      <c r="N65" s="376">
        <f t="shared" si="277"/>
        <v>44147</v>
      </c>
      <c r="O65" s="376">
        <f t="shared" si="277"/>
        <v>44148</v>
      </c>
      <c r="P65" s="376">
        <f t="shared" si="277"/>
        <v>44149</v>
      </c>
      <c r="Q65" s="376">
        <f t="shared" si="277"/>
        <v>44150</v>
      </c>
      <c r="R65" s="376">
        <f t="shared" si="277"/>
        <v>44151</v>
      </c>
      <c r="S65" s="376">
        <f t="shared" si="277"/>
        <v>44152</v>
      </c>
      <c r="T65" s="376">
        <f t="shared" si="277"/>
        <v>44153</v>
      </c>
      <c r="U65" s="376">
        <f t="shared" si="277"/>
        <v>44154</v>
      </c>
      <c r="V65" s="376">
        <f t="shared" si="277"/>
        <v>44155</v>
      </c>
      <c r="W65" s="376">
        <f t="shared" si="277"/>
        <v>44156</v>
      </c>
      <c r="X65" s="376">
        <f t="shared" si="277"/>
        <v>44157</v>
      </c>
      <c r="Y65" s="376">
        <f t="shared" si="277"/>
        <v>44158</v>
      </c>
      <c r="Z65" s="376">
        <f t="shared" si="277"/>
        <v>44159</v>
      </c>
      <c r="AA65" s="376">
        <f t="shared" si="277"/>
        <v>44160</v>
      </c>
      <c r="AB65" s="376">
        <f t="shared" si="277"/>
        <v>44161</v>
      </c>
      <c r="AC65" s="376">
        <f t="shared" si="277"/>
        <v>44162</v>
      </c>
      <c r="AD65" s="376">
        <f t="shared" si="277"/>
        <v>44163</v>
      </c>
      <c r="AE65" s="376">
        <f t="shared" si="277"/>
        <v>44164</v>
      </c>
      <c r="AF65" s="376">
        <f t="shared" si="277"/>
        <v>44165</v>
      </c>
      <c r="AG65" s="377" t="str">
        <f t="shared" si="277"/>
        <v/>
      </c>
      <c r="AH65" s="536"/>
      <c r="AI65" s="351"/>
      <c r="AJ65" s="351"/>
      <c r="AK65" s="351"/>
      <c r="AL65" s="351"/>
      <c r="AM65" s="351"/>
      <c r="AN65" s="351"/>
      <c r="AO65" s="351"/>
      <c r="AP65" s="351"/>
      <c r="AQ65" s="351"/>
      <c r="AR65" s="351"/>
      <c r="AS65" s="351"/>
      <c r="AT65" s="351"/>
      <c r="AU65" s="351"/>
      <c r="AV65" s="351"/>
      <c r="AW65" s="351"/>
    </row>
    <row r="66" spans="1:61" x14ac:dyDescent="0.25">
      <c r="A66" s="351"/>
      <c r="B66" s="430">
        <f>DATE($AE$9,MONTH(1&amp;"/"&amp;B65),1)</f>
        <v>44136</v>
      </c>
      <c r="C66" s="358">
        <f t="shared" ref="C66:AG66" si="278">IFERROR(DAY(C65),"")</f>
        <v>1</v>
      </c>
      <c r="D66" s="359">
        <f t="shared" si="278"/>
        <v>2</v>
      </c>
      <c r="E66" s="359">
        <f t="shared" si="278"/>
        <v>3</v>
      </c>
      <c r="F66" s="359">
        <f t="shared" si="278"/>
        <v>4</v>
      </c>
      <c r="G66" s="359">
        <f t="shared" si="278"/>
        <v>5</v>
      </c>
      <c r="H66" s="359">
        <f t="shared" si="278"/>
        <v>6</v>
      </c>
      <c r="I66" s="359">
        <f t="shared" si="278"/>
        <v>7</v>
      </c>
      <c r="J66" s="359">
        <f t="shared" si="278"/>
        <v>8</v>
      </c>
      <c r="K66" s="359">
        <f t="shared" si="278"/>
        <v>9</v>
      </c>
      <c r="L66" s="359">
        <f t="shared" si="278"/>
        <v>10</v>
      </c>
      <c r="M66" s="359">
        <f t="shared" si="278"/>
        <v>11</v>
      </c>
      <c r="N66" s="359">
        <f t="shared" si="278"/>
        <v>12</v>
      </c>
      <c r="O66" s="359">
        <f t="shared" si="278"/>
        <v>13</v>
      </c>
      <c r="P66" s="359">
        <f t="shared" si="278"/>
        <v>14</v>
      </c>
      <c r="Q66" s="359">
        <f t="shared" si="278"/>
        <v>15</v>
      </c>
      <c r="R66" s="359">
        <f t="shared" si="278"/>
        <v>16</v>
      </c>
      <c r="S66" s="359">
        <f t="shared" si="278"/>
        <v>17</v>
      </c>
      <c r="T66" s="359">
        <f t="shared" si="278"/>
        <v>18</v>
      </c>
      <c r="U66" s="359">
        <f t="shared" si="278"/>
        <v>19</v>
      </c>
      <c r="V66" s="359">
        <f t="shared" si="278"/>
        <v>20</v>
      </c>
      <c r="W66" s="359">
        <f t="shared" si="278"/>
        <v>21</v>
      </c>
      <c r="X66" s="359">
        <f t="shared" si="278"/>
        <v>22</v>
      </c>
      <c r="Y66" s="359">
        <f t="shared" si="278"/>
        <v>23</v>
      </c>
      <c r="Z66" s="359">
        <f t="shared" si="278"/>
        <v>24</v>
      </c>
      <c r="AA66" s="359">
        <f t="shared" si="278"/>
        <v>25</v>
      </c>
      <c r="AB66" s="359">
        <f t="shared" si="278"/>
        <v>26</v>
      </c>
      <c r="AC66" s="359">
        <f t="shared" si="278"/>
        <v>27</v>
      </c>
      <c r="AD66" s="359">
        <f t="shared" si="278"/>
        <v>28</v>
      </c>
      <c r="AE66" s="359">
        <f t="shared" si="278"/>
        <v>29</v>
      </c>
      <c r="AF66" s="359">
        <f t="shared" si="278"/>
        <v>30</v>
      </c>
      <c r="AG66" s="360" t="str">
        <f t="shared" si="278"/>
        <v/>
      </c>
      <c r="AH66" s="536"/>
      <c r="AI66" s="351"/>
      <c r="AJ66" s="351"/>
      <c r="AK66" s="351"/>
      <c r="AL66" s="351"/>
      <c r="AM66" s="351"/>
      <c r="AN66" s="351"/>
      <c r="AO66" s="351"/>
      <c r="AP66" s="351"/>
      <c r="AQ66" s="351"/>
      <c r="AR66" s="351"/>
      <c r="AS66" s="351"/>
      <c r="AT66" s="351"/>
      <c r="AU66" s="351"/>
      <c r="AV66" s="351"/>
      <c r="AW66" s="351"/>
    </row>
    <row r="67" spans="1:61" x14ac:dyDescent="0.25">
      <c r="A67" s="351"/>
      <c r="B67" s="430">
        <f>EOMONTH(B66,0)</f>
        <v>44165</v>
      </c>
      <c r="C67" s="378">
        <f t="shared" ref="C67:AG67" si="279">IF(C65="","",WEEKDAY(C65,1))</f>
        <v>1</v>
      </c>
      <c r="D67" s="379">
        <f t="shared" si="279"/>
        <v>2</v>
      </c>
      <c r="E67" s="379">
        <f t="shared" si="279"/>
        <v>3</v>
      </c>
      <c r="F67" s="379">
        <f t="shared" si="279"/>
        <v>4</v>
      </c>
      <c r="G67" s="379">
        <f t="shared" si="279"/>
        <v>5</v>
      </c>
      <c r="H67" s="379">
        <f t="shared" si="279"/>
        <v>6</v>
      </c>
      <c r="I67" s="379">
        <f t="shared" si="279"/>
        <v>7</v>
      </c>
      <c r="J67" s="379">
        <f t="shared" si="279"/>
        <v>1</v>
      </c>
      <c r="K67" s="379">
        <f t="shared" si="279"/>
        <v>2</v>
      </c>
      <c r="L67" s="379">
        <f t="shared" si="279"/>
        <v>3</v>
      </c>
      <c r="M67" s="379">
        <f t="shared" si="279"/>
        <v>4</v>
      </c>
      <c r="N67" s="379">
        <f t="shared" si="279"/>
        <v>5</v>
      </c>
      <c r="O67" s="379">
        <f t="shared" si="279"/>
        <v>6</v>
      </c>
      <c r="P67" s="379">
        <f t="shared" si="279"/>
        <v>7</v>
      </c>
      <c r="Q67" s="379">
        <f t="shared" si="279"/>
        <v>1</v>
      </c>
      <c r="R67" s="379">
        <f t="shared" si="279"/>
        <v>2</v>
      </c>
      <c r="S67" s="379">
        <f t="shared" si="279"/>
        <v>3</v>
      </c>
      <c r="T67" s="379">
        <f t="shared" si="279"/>
        <v>4</v>
      </c>
      <c r="U67" s="379">
        <f t="shared" si="279"/>
        <v>5</v>
      </c>
      <c r="V67" s="379">
        <f t="shared" si="279"/>
        <v>6</v>
      </c>
      <c r="W67" s="379">
        <f t="shared" si="279"/>
        <v>7</v>
      </c>
      <c r="X67" s="379">
        <f t="shared" si="279"/>
        <v>1</v>
      </c>
      <c r="Y67" s="379">
        <f t="shared" si="279"/>
        <v>2</v>
      </c>
      <c r="Z67" s="379">
        <f t="shared" si="279"/>
        <v>3</v>
      </c>
      <c r="AA67" s="379">
        <f t="shared" si="279"/>
        <v>4</v>
      </c>
      <c r="AB67" s="379">
        <f t="shared" si="279"/>
        <v>5</v>
      </c>
      <c r="AC67" s="379">
        <f t="shared" si="279"/>
        <v>6</v>
      </c>
      <c r="AD67" s="379">
        <f t="shared" si="279"/>
        <v>7</v>
      </c>
      <c r="AE67" s="379">
        <f t="shared" si="279"/>
        <v>1</v>
      </c>
      <c r="AF67" s="379">
        <f t="shared" si="279"/>
        <v>2</v>
      </c>
      <c r="AG67" s="380" t="str">
        <f t="shared" si="279"/>
        <v/>
      </c>
      <c r="AH67" s="536"/>
      <c r="AI67" s="351"/>
      <c r="AJ67" s="398">
        <f>COUNTIF(C68:AG68,AJ68)</f>
        <v>0</v>
      </c>
      <c r="AK67" s="399">
        <f>COUNTIF(C68:AG68,AK68)</f>
        <v>0</v>
      </c>
      <c r="AL67" s="400">
        <f>COUNTIF(C68:AG68,AL68)</f>
        <v>0</v>
      </c>
      <c r="AM67" s="385">
        <f>COUNTIF(C68:AG68,AM68)</f>
        <v>0</v>
      </c>
      <c r="AN67" s="401">
        <f>COUNTIF(C68:AG68,AN68)</f>
        <v>0</v>
      </c>
      <c r="AO67" s="402">
        <f>COUNTIF(C68:AG68,AO68)</f>
        <v>0</v>
      </c>
      <c r="AP67" s="403">
        <f>COUNTIF(C68:AG68,AP68)</f>
        <v>0</v>
      </c>
      <c r="AQ67" s="384">
        <f>COUNTIF(C68:AG68,AQ68)</f>
        <v>0</v>
      </c>
      <c r="AR67" s="404">
        <f>COUNTIF(C68:AG68,AR68)</f>
        <v>0</v>
      </c>
      <c r="AS67" s="405">
        <f>COUNTIF(C68:AG68,AS68)</f>
        <v>0</v>
      </c>
      <c r="AT67" s="406">
        <f>COUNTIF(C68:AG68,AT68)</f>
        <v>0</v>
      </c>
      <c r="AU67" s="407">
        <f>COUNTIF(C68:AG68,AU68)</f>
        <v>0</v>
      </c>
      <c r="AV67" s="364">
        <f>COUNTIF(C68:AG68,AV68)</f>
        <v>0</v>
      </c>
      <c r="AW67" s="351"/>
    </row>
    <row r="68" spans="1:61" ht="16.5" customHeight="1" thickBot="1" x14ac:dyDescent="0.3">
      <c r="A68" s="351"/>
      <c r="B68" s="409">
        <f>COUNTIF(C68:AG68,$F$12)</f>
        <v>0</v>
      </c>
      <c r="C68" s="426"/>
      <c r="D68" s="426"/>
      <c r="E68" s="426"/>
      <c r="F68" s="426"/>
      <c r="G68" s="426"/>
      <c r="H68" s="426"/>
      <c r="I68" s="426"/>
      <c r="J68" s="426"/>
      <c r="K68" s="426"/>
      <c r="L68" s="426"/>
      <c r="M68" s="426"/>
      <c r="N68" s="426"/>
      <c r="O68" s="426"/>
      <c r="P68" s="426"/>
      <c r="Q68" s="426"/>
      <c r="R68" s="426"/>
      <c r="S68" s="426"/>
      <c r="T68" s="426"/>
      <c r="U68" s="426"/>
      <c r="V68" s="426"/>
      <c r="W68" s="426"/>
      <c r="X68" s="426"/>
      <c r="Y68" s="426"/>
      <c r="Z68" s="426"/>
      <c r="AA68" s="426"/>
      <c r="AB68" s="426"/>
      <c r="AC68" s="426"/>
      <c r="AD68" s="426"/>
      <c r="AE68" s="426"/>
      <c r="AF68" s="426"/>
      <c r="AG68" s="428"/>
      <c r="AH68" s="537"/>
      <c r="AI68" s="351"/>
      <c r="AJ68" s="365" t="s">
        <v>83</v>
      </c>
      <c r="AK68" s="386" t="s">
        <v>109</v>
      </c>
      <c r="AL68" s="387" t="s">
        <v>300</v>
      </c>
      <c r="AM68" s="388" t="s">
        <v>44</v>
      </c>
      <c r="AN68" s="389" t="s">
        <v>61</v>
      </c>
      <c r="AO68" s="390" t="s">
        <v>36</v>
      </c>
      <c r="AP68" s="391" t="s">
        <v>40</v>
      </c>
      <c r="AQ68" s="392" t="s">
        <v>294</v>
      </c>
      <c r="AR68" s="393" t="s">
        <v>49</v>
      </c>
      <c r="AS68" s="394" t="s">
        <v>86</v>
      </c>
      <c r="AT68" s="395" t="s">
        <v>76</v>
      </c>
      <c r="AU68" s="396" t="s">
        <v>296</v>
      </c>
      <c r="AV68" s="397" t="s">
        <v>297</v>
      </c>
      <c r="AW68" s="351"/>
    </row>
    <row r="69" spans="1:61" ht="9.75" customHeight="1" x14ac:dyDescent="0.25">
      <c r="A69" s="351"/>
      <c r="B69" s="411" t="s">
        <v>317</v>
      </c>
      <c r="C69" s="371">
        <f t="shared" ref="C69:J69" si="280">WEEKNUM(C70,21)</f>
        <v>49</v>
      </c>
      <c r="D69" s="371">
        <f t="shared" si="280"/>
        <v>49</v>
      </c>
      <c r="E69" s="371">
        <f t="shared" si="280"/>
        <v>49</v>
      </c>
      <c r="F69" s="371">
        <f t="shared" si="280"/>
        <v>49</v>
      </c>
      <c r="G69" s="371">
        <f t="shared" si="280"/>
        <v>49</v>
      </c>
      <c r="H69" s="371">
        <f t="shared" si="280"/>
        <v>49</v>
      </c>
      <c r="I69" s="371">
        <f t="shared" si="280"/>
        <v>50</v>
      </c>
      <c r="J69" s="371">
        <f t="shared" si="280"/>
        <v>50</v>
      </c>
      <c r="K69" s="371">
        <f>WEEKNUM(K70,21)</f>
        <v>50</v>
      </c>
      <c r="L69" s="371">
        <f t="shared" ref="L69:AD69" si="281">WEEKNUM(L70,21)</f>
        <v>50</v>
      </c>
      <c r="M69" s="371">
        <f t="shared" si="281"/>
        <v>50</v>
      </c>
      <c r="N69" s="371">
        <f t="shared" si="281"/>
        <v>50</v>
      </c>
      <c r="O69" s="371">
        <f t="shared" si="281"/>
        <v>50</v>
      </c>
      <c r="P69" s="371">
        <f t="shared" si="281"/>
        <v>51</v>
      </c>
      <c r="Q69" s="371">
        <f t="shared" si="281"/>
        <v>51</v>
      </c>
      <c r="R69" s="371">
        <f t="shared" si="281"/>
        <v>51</v>
      </c>
      <c r="S69" s="371">
        <f t="shared" si="281"/>
        <v>51</v>
      </c>
      <c r="T69" s="371">
        <f t="shared" si="281"/>
        <v>51</v>
      </c>
      <c r="U69" s="371">
        <f t="shared" si="281"/>
        <v>51</v>
      </c>
      <c r="V69" s="371">
        <f t="shared" si="281"/>
        <v>51</v>
      </c>
      <c r="W69" s="371">
        <f t="shared" si="281"/>
        <v>52</v>
      </c>
      <c r="X69" s="371">
        <f t="shared" si="281"/>
        <v>52</v>
      </c>
      <c r="Y69" s="371">
        <f t="shared" si="281"/>
        <v>52</v>
      </c>
      <c r="Z69" s="371">
        <f t="shared" si="281"/>
        <v>52</v>
      </c>
      <c r="AA69" s="371">
        <f t="shared" si="281"/>
        <v>52</v>
      </c>
      <c r="AB69" s="371">
        <f t="shared" si="281"/>
        <v>52</v>
      </c>
      <c r="AC69" s="371">
        <f t="shared" si="281"/>
        <v>52</v>
      </c>
      <c r="AD69" s="371">
        <f t="shared" si="281"/>
        <v>53</v>
      </c>
      <c r="AE69" s="371">
        <f>IF(AE70="","",WEEKNUM(AE70,21))</f>
        <v>53</v>
      </c>
      <c r="AF69" s="371">
        <f>IF(AF70="","",WEEKNUM(AF70,21))</f>
        <v>53</v>
      </c>
      <c r="AG69" s="371">
        <f>IF(AG70="","",WEEKNUM(AG70,21))</f>
        <v>53</v>
      </c>
      <c r="AH69" s="535" t="s">
        <v>356</v>
      </c>
      <c r="AI69" s="351"/>
      <c r="AJ69" s="351"/>
      <c r="AK69" s="351"/>
      <c r="AL69" s="351"/>
      <c r="AM69" s="351"/>
      <c r="AN69" s="351"/>
      <c r="AO69" s="351"/>
      <c r="AP69" s="351"/>
      <c r="AQ69" s="351"/>
      <c r="AR69" s="351"/>
      <c r="AS69" s="351"/>
      <c r="AT69" s="351"/>
      <c r="AU69" s="351"/>
      <c r="AV69" s="351"/>
      <c r="AW69" s="351"/>
    </row>
    <row r="70" spans="1:61" ht="14.25" customHeight="1" x14ac:dyDescent="0.25">
      <c r="A70" s="351"/>
      <c r="B70" s="429" t="s">
        <v>311</v>
      </c>
      <c r="C70" s="375">
        <f>B71</f>
        <v>44166</v>
      </c>
      <c r="D70" s="376">
        <f t="shared" ref="D70:AG70" si="282">IFERROR(IF(C70+1&gt;$B$72,"",C70+1),"")</f>
        <v>44167</v>
      </c>
      <c r="E70" s="376">
        <f t="shared" si="282"/>
        <v>44168</v>
      </c>
      <c r="F70" s="376">
        <f t="shared" si="282"/>
        <v>44169</v>
      </c>
      <c r="G70" s="376">
        <f t="shared" si="282"/>
        <v>44170</v>
      </c>
      <c r="H70" s="376">
        <f t="shared" si="282"/>
        <v>44171</v>
      </c>
      <c r="I70" s="376">
        <f t="shared" si="282"/>
        <v>44172</v>
      </c>
      <c r="J70" s="376">
        <f t="shared" si="282"/>
        <v>44173</v>
      </c>
      <c r="K70" s="376">
        <f t="shared" si="282"/>
        <v>44174</v>
      </c>
      <c r="L70" s="376">
        <f t="shared" si="282"/>
        <v>44175</v>
      </c>
      <c r="M70" s="376">
        <f t="shared" si="282"/>
        <v>44176</v>
      </c>
      <c r="N70" s="376">
        <f t="shared" si="282"/>
        <v>44177</v>
      </c>
      <c r="O70" s="376">
        <f t="shared" si="282"/>
        <v>44178</v>
      </c>
      <c r="P70" s="376">
        <f t="shared" si="282"/>
        <v>44179</v>
      </c>
      <c r="Q70" s="376">
        <f t="shared" si="282"/>
        <v>44180</v>
      </c>
      <c r="R70" s="376">
        <f t="shared" si="282"/>
        <v>44181</v>
      </c>
      <c r="S70" s="376">
        <f t="shared" si="282"/>
        <v>44182</v>
      </c>
      <c r="T70" s="376">
        <f t="shared" si="282"/>
        <v>44183</v>
      </c>
      <c r="U70" s="376">
        <f t="shared" si="282"/>
        <v>44184</v>
      </c>
      <c r="V70" s="376">
        <f t="shared" si="282"/>
        <v>44185</v>
      </c>
      <c r="W70" s="376">
        <f t="shared" si="282"/>
        <v>44186</v>
      </c>
      <c r="X70" s="376">
        <f t="shared" si="282"/>
        <v>44187</v>
      </c>
      <c r="Y70" s="376">
        <f t="shared" si="282"/>
        <v>44188</v>
      </c>
      <c r="Z70" s="376">
        <f t="shared" si="282"/>
        <v>44189</v>
      </c>
      <c r="AA70" s="376">
        <f t="shared" si="282"/>
        <v>44190</v>
      </c>
      <c r="AB70" s="376">
        <f t="shared" si="282"/>
        <v>44191</v>
      </c>
      <c r="AC70" s="376">
        <f t="shared" si="282"/>
        <v>44192</v>
      </c>
      <c r="AD70" s="376">
        <f t="shared" si="282"/>
        <v>44193</v>
      </c>
      <c r="AE70" s="376">
        <f t="shared" si="282"/>
        <v>44194</v>
      </c>
      <c r="AF70" s="376">
        <f t="shared" si="282"/>
        <v>44195</v>
      </c>
      <c r="AG70" s="377">
        <f t="shared" si="282"/>
        <v>44196</v>
      </c>
      <c r="AH70" s="536"/>
      <c r="AI70" s="351"/>
      <c r="AJ70" s="351"/>
      <c r="AK70" s="351"/>
      <c r="AL70" s="351"/>
      <c r="AM70" s="351"/>
      <c r="AN70" s="351"/>
      <c r="AO70" s="351"/>
      <c r="AP70" s="351"/>
      <c r="AQ70" s="351"/>
      <c r="AR70" s="351"/>
      <c r="AS70" s="351"/>
      <c r="AT70" s="351"/>
      <c r="AU70" s="351"/>
      <c r="AV70" s="351"/>
      <c r="AW70" s="351"/>
    </row>
    <row r="71" spans="1:61" x14ac:dyDescent="0.25">
      <c r="A71" s="351"/>
      <c r="B71" s="430">
        <f>DATE($AE$9,MONTH(1&amp;"/"&amp;B70),1)</f>
        <v>44166</v>
      </c>
      <c r="C71" s="358">
        <f t="shared" ref="C71:AG71" si="283">IFERROR(DAY(C70),"")</f>
        <v>1</v>
      </c>
      <c r="D71" s="359">
        <f t="shared" si="283"/>
        <v>2</v>
      </c>
      <c r="E71" s="359">
        <f t="shared" si="283"/>
        <v>3</v>
      </c>
      <c r="F71" s="359">
        <f t="shared" si="283"/>
        <v>4</v>
      </c>
      <c r="G71" s="359">
        <f t="shared" si="283"/>
        <v>5</v>
      </c>
      <c r="H71" s="359">
        <f t="shared" si="283"/>
        <v>6</v>
      </c>
      <c r="I71" s="359">
        <f t="shared" si="283"/>
        <v>7</v>
      </c>
      <c r="J71" s="359">
        <f t="shared" si="283"/>
        <v>8</v>
      </c>
      <c r="K71" s="359">
        <f t="shared" si="283"/>
        <v>9</v>
      </c>
      <c r="L71" s="359">
        <f t="shared" si="283"/>
        <v>10</v>
      </c>
      <c r="M71" s="359">
        <f t="shared" si="283"/>
        <v>11</v>
      </c>
      <c r="N71" s="359">
        <f t="shared" si="283"/>
        <v>12</v>
      </c>
      <c r="O71" s="359">
        <f t="shared" si="283"/>
        <v>13</v>
      </c>
      <c r="P71" s="359">
        <f t="shared" si="283"/>
        <v>14</v>
      </c>
      <c r="Q71" s="359">
        <f t="shared" si="283"/>
        <v>15</v>
      </c>
      <c r="R71" s="359">
        <f t="shared" si="283"/>
        <v>16</v>
      </c>
      <c r="S71" s="359">
        <f t="shared" si="283"/>
        <v>17</v>
      </c>
      <c r="T71" s="359">
        <f t="shared" si="283"/>
        <v>18</v>
      </c>
      <c r="U71" s="359">
        <f t="shared" si="283"/>
        <v>19</v>
      </c>
      <c r="V71" s="359">
        <f t="shared" si="283"/>
        <v>20</v>
      </c>
      <c r="W71" s="359">
        <f t="shared" si="283"/>
        <v>21</v>
      </c>
      <c r="X71" s="359">
        <f t="shared" si="283"/>
        <v>22</v>
      </c>
      <c r="Y71" s="359">
        <f t="shared" si="283"/>
        <v>23</v>
      </c>
      <c r="Z71" s="359">
        <f t="shared" si="283"/>
        <v>24</v>
      </c>
      <c r="AA71" s="359">
        <f t="shared" si="283"/>
        <v>25</v>
      </c>
      <c r="AB71" s="359">
        <f t="shared" si="283"/>
        <v>26</v>
      </c>
      <c r="AC71" s="359">
        <f t="shared" si="283"/>
        <v>27</v>
      </c>
      <c r="AD71" s="359">
        <f t="shared" si="283"/>
        <v>28</v>
      </c>
      <c r="AE71" s="359">
        <f t="shared" si="283"/>
        <v>29</v>
      </c>
      <c r="AF71" s="359">
        <f t="shared" si="283"/>
        <v>30</v>
      </c>
      <c r="AG71" s="360">
        <f t="shared" si="283"/>
        <v>31</v>
      </c>
      <c r="AH71" s="536"/>
      <c r="AI71" s="351"/>
      <c r="AJ71" s="351"/>
      <c r="AK71" s="351"/>
      <c r="AL71" s="351"/>
      <c r="AM71" s="351"/>
      <c r="AN71" s="351"/>
      <c r="AO71" s="351"/>
      <c r="AP71" s="351"/>
      <c r="AQ71" s="351"/>
      <c r="AR71" s="351"/>
      <c r="AS71" s="351"/>
      <c r="AT71" s="351"/>
      <c r="AU71" s="351"/>
      <c r="AV71" s="351"/>
      <c r="AW71" s="351"/>
    </row>
    <row r="72" spans="1:61" ht="16.5" customHeight="1" x14ac:dyDescent="0.25">
      <c r="A72" s="351"/>
      <c r="B72" s="430">
        <f>EOMONTH(B71,0)</f>
        <v>44196</v>
      </c>
      <c r="C72" s="378">
        <f t="shared" ref="C72:AC72" si="284">IF(C70="","",WEEKDAY(C70,1))</f>
        <v>3</v>
      </c>
      <c r="D72" s="379">
        <f t="shared" si="284"/>
        <v>4</v>
      </c>
      <c r="E72" s="379">
        <f t="shared" si="284"/>
        <v>5</v>
      </c>
      <c r="F72" s="379">
        <f t="shared" si="284"/>
        <v>6</v>
      </c>
      <c r="G72" s="379">
        <f t="shared" si="284"/>
        <v>7</v>
      </c>
      <c r="H72" s="379">
        <f t="shared" si="284"/>
        <v>1</v>
      </c>
      <c r="I72" s="379">
        <f t="shared" si="284"/>
        <v>2</v>
      </c>
      <c r="J72" s="379">
        <f t="shared" si="284"/>
        <v>3</v>
      </c>
      <c r="K72" s="379">
        <f t="shared" si="284"/>
        <v>4</v>
      </c>
      <c r="L72" s="379">
        <f t="shared" si="284"/>
        <v>5</v>
      </c>
      <c r="M72" s="379">
        <f t="shared" si="284"/>
        <v>6</v>
      </c>
      <c r="N72" s="379">
        <f t="shared" si="284"/>
        <v>7</v>
      </c>
      <c r="O72" s="379">
        <f t="shared" si="284"/>
        <v>1</v>
      </c>
      <c r="P72" s="379">
        <f t="shared" si="284"/>
        <v>2</v>
      </c>
      <c r="Q72" s="379">
        <f t="shared" si="284"/>
        <v>3</v>
      </c>
      <c r="R72" s="379">
        <f t="shared" si="284"/>
        <v>4</v>
      </c>
      <c r="S72" s="379">
        <f t="shared" si="284"/>
        <v>5</v>
      </c>
      <c r="T72" s="379">
        <f t="shared" si="284"/>
        <v>6</v>
      </c>
      <c r="U72" s="379">
        <f t="shared" si="284"/>
        <v>7</v>
      </c>
      <c r="V72" s="379">
        <f t="shared" si="284"/>
        <v>1</v>
      </c>
      <c r="W72" s="379">
        <f t="shared" si="284"/>
        <v>2</v>
      </c>
      <c r="X72" s="379">
        <f t="shared" si="284"/>
        <v>3</v>
      </c>
      <c r="Y72" s="379">
        <f t="shared" si="284"/>
        <v>4</v>
      </c>
      <c r="Z72" s="379">
        <f t="shared" si="284"/>
        <v>5</v>
      </c>
      <c r="AA72" s="379">
        <f t="shared" si="284"/>
        <v>6</v>
      </c>
      <c r="AB72" s="379">
        <f t="shared" si="284"/>
        <v>7</v>
      </c>
      <c r="AC72" s="379">
        <f t="shared" si="284"/>
        <v>1</v>
      </c>
      <c r="AD72" s="379">
        <f>IF(AD70="","",WEEKDAY(AD70,1))</f>
        <v>2</v>
      </c>
      <c r="AE72" s="379">
        <f>IF(AE70="","",WEEKDAY(AE70,1))</f>
        <v>3</v>
      </c>
      <c r="AF72" s="379">
        <f t="shared" ref="AF72:AG72" si="285">IF(AF70="","",WEEKDAY(AF70,1))</f>
        <v>4</v>
      </c>
      <c r="AG72" s="380">
        <f t="shared" si="285"/>
        <v>5</v>
      </c>
      <c r="AH72" s="536"/>
      <c r="AI72" s="351"/>
      <c r="AJ72" s="398">
        <f>COUNTIF(C73:AG73,AJ73)</f>
        <v>0</v>
      </c>
      <c r="AK72" s="399">
        <f>COUNTIF(C73:AG73,AK73)</f>
        <v>0</v>
      </c>
      <c r="AL72" s="400">
        <f>COUNTIF(C73:AG73,AL73)</f>
        <v>0</v>
      </c>
      <c r="AM72" s="385">
        <f>COUNTIF(C73:AG73,AM73)</f>
        <v>0</v>
      </c>
      <c r="AN72" s="401">
        <f>COUNTIF(C73:AG73,AN73)</f>
        <v>0</v>
      </c>
      <c r="AO72" s="402">
        <f>COUNTIF(C73:AG73,AO73)</f>
        <v>0</v>
      </c>
      <c r="AP72" s="403">
        <f>COUNTIF(C73:AG73,AP73)</f>
        <v>0</v>
      </c>
      <c r="AQ72" s="384">
        <f>COUNTIF(C73:AG73,AQ73)</f>
        <v>0</v>
      </c>
      <c r="AR72" s="404">
        <f>COUNTIF(C73:AG73,AR73)</f>
        <v>0</v>
      </c>
      <c r="AS72" s="405">
        <f>COUNTIF(C73:AG73,AS73)</f>
        <v>0</v>
      </c>
      <c r="AT72" s="406">
        <f>COUNTIF(C73:AG73,AT73)</f>
        <v>0</v>
      </c>
      <c r="AU72" s="407">
        <f>COUNTIF(C73:AG73,AU73)</f>
        <v>0</v>
      </c>
      <c r="AV72" s="364">
        <f>COUNTIF(C73:AG73,AV73)</f>
        <v>0</v>
      </c>
      <c r="AW72" s="351"/>
    </row>
    <row r="73" spans="1:61" ht="16.5" customHeight="1" thickBot="1" x14ac:dyDescent="0.3">
      <c r="A73" s="351"/>
      <c r="B73" s="410">
        <f>COUNTA(C73:AG73)</f>
        <v>0</v>
      </c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426"/>
      <c r="AE73" s="426"/>
      <c r="AF73" s="426"/>
      <c r="AG73" s="428"/>
      <c r="AH73" s="537"/>
      <c r="AI73" s="351"/>
      <c r="AJ73" s="365" t="s">
        <v>83</v>
      </c>
      <c r="AK73" s="386" t="s">
        <v>109</v>
      </c>
      <c r="AL73" s="387" t="s">
        <v>300</v>
      </c>
      <c r="AM73" s="388" t="s">
        <v>44</v>
      </c>
      <c r="AN73" s="389" t="s">
        <v>61</v>
      </c>
      <c r="AO73" s="390" t="s">
        <v>36</v>
      </c>
      <c r="AP73" s="391" t="s">
        <v>40</v>
      </c>
      <c r="AQ73" s="392" t="s">
        <v>294</v>
      </c>
      <c r="AR73" s="393" t="s">
        <v>49</v>
      </c>
      <c r="AS73" s="394" t="s">
        <v>86</v>
      </c>
      <c r="AT73" s="395" t="s">
        <v>76</v>
      </c>
      <c r="AU73" s="396" t="s">
        <v>296</v>
      </c>
      <c r="AV73" s="397" t="s">
        <v>297</v>
      </c>
      <c r="AW73" s="351"/>
    </row>
    <row r="74" spans="1:61" s="176" customFormat="1" x14ac:dyDescent="0.25">
      <c r="B74" s="184" t="s">
        <v>110</v>
      </c>
      <c r="C74" s="185"/>
      <c r="D74" s="185"/>
      <c r="E74" s="186"/>
      <c r="F74" s="185" t="s">
        <v>111</v>
      </c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7" t="s">
        <v>112</v>
      </c>
      <c r="AC74" s="185"/>
      <c r="AD74" s="185"/>
      <c r="AE74" s="185"/>
      <c r="AF74" s="185"/>
      <c r="AG74" s="185"/>
      <c r="AH74" s="352"/>
      <c r="AI74" s="352"/>
      <c r="AJ74" s="352"/>
      <c r="AK74" s="352"/>
      <c r="AL74" s="352"/>
      <c r="AM74" s="352"/>
      <c r="AN74" s="352"/>
      <c r="AO74" s="352"/>
      <c r="AP74" s="352"/>
      <c r="AQ74" s="352"/>
      <c r="AR74" s="352"/>
      <c r="AS74" s="352"/>
      <c r="AT74" s="352"/>
      <c r="AU74" s="352"/>
      <c r="AV74" s="352"/>
      <c r="AW74" s="352"/>
      <c r="AX74" s="352"/>
      <c r="AY74" s="352"/>
      <c r="AZ74" s="352"/>
      <c r="BA74" s="352"/>
      <c r="BB74" s="352"/>
      <c r="BC74" s="352"/>
      <c r="BD74" s="352"/>
      <c r="BE74" s="352"/>
      <c r="BF74" s="352"/>
      <c r="BG74" s="352"/>
      <c r="BH74" s="352"/>
      <c r="BI74" s="352"/>
    </row>
    <row r="75" spans="1:61" s="160" customFormat="1" ht="12.75" customHeight="1" x14ac:dyDescent="0.25">
      <c r="B75" s="188"/>
      <c r="E75" s="189"/>
      <c r="F75" s="556"/>
      <c r="G75" s="557"/>
      <c r="H75" s="557"/>
      <c r="I75" s="557"/>
      <c r="J75" s="557"/>
      <c r="K75" s="557"/>
      <c r="L75" s="557"/>
      <c r="M75" s="557"/>
      <c r="N75" s="557"/>
      <c r="O75" s="557"/>
      <c r="P75" s="557"/>
      <c r="Q75" s="557"/>
      <c r="R75" s="557"/>
      <c r="S75" s="557"/>
      <c r="T75" s="557"/>
      <c r="U75" s="557"/>
      <c r="V75" s="557"/>
      <c r="W75" s="557"/>
      <c r="X75" s="557"/>
      <c r="Y75" s="557"/>
      <c r="Z75" s="557"/>
      <c r="AA75" s="558"/>
      <c r="AB75" s="544"/>
      <c r="AC75" s="545"/>
      <c r="AD75" s="545"/>
      <c r="AE75" s="545"/>
      <c r="AF75" s="545"/>
      <c r="AG75" s="546"/>
      <c r="AH75" s="352"/>
      <c r="AI75" s="352"/>
      <c r="AJ75" s="352"/>
      <c r="AK75" s="352"/>
      <c r="AL75" s="352"/>
      <c r="AM75" s="352"/>
      <c r="AN75" s="352"/>
      <c r="AO75" s="352"/>
      <c r="AP75" s="352"/>
      <c r="AQ75" s="352"/>
      <c r="AR75" s="352"/>
      <c r="AS75" s="352"/>
      <c r="AT75" s="352"/>
      <c r="AU75" s="352"/>
      <c r="AV75" s="352"/>
      <c r="AW75" s="352"/>
      <c r="AX75" s="352"/>
      <c r="AY75" s="352"/>
      <c r="AZ75" s="352"/>
      <c r="BA75" s="352"/>
      <c r="BB75" s="352"/>
      <c r="BC75" s="352"/>
      <c r="BD75" s="352"/>
      <c r="BE75" s="352"/>
      <c r="BF75" s="352"/>
      <c r="BG75" s="352"/>
      <c r="BH75" s="352"/>
      <c r="BI75" s="352"/>
    </row>
    <row r="76" spans="1:61" s="160" customFormat="1" ht="12.75" customHeight="1" x14ac:dyDescent="0.25">
      <c r="B76" s="190" t="s">
        <v>212</v>
      </c>
      <c r="C76" s="191"/>
      <c r="D76" s="191"/>
      <c r="E76" s="192"/>
      <c r="F76" s="559"/>
      <c r="G76" s="560"/>
      <c r="H76" s="560"/>
      <c r="I76" s="560"/>
      <c r="J76" s="560"/>
      <c r="K76" s="560"/>
      <c r="L76" s="560"/>
      <c r="M76" s="560"/>
      <c r="N76" s="560"/>
      <c r="O76" s="560"/>
      <c r="P76" s="560"/>
      <c r="Q76" s="560"/>
      <c r="R76" s="560"/>
      <c r="S76" s="560"/>
      <c r="T76" s="560"/>
      <c r="U76" s="560"/>
      <c r="V76" s="560"/>
      <c r="W76" s="560"/>
      <c r="X76" s="560"/>
      <c r="Y76" s="560"/>
      <c r="Z76" s="560"/>
      <c r="AA76" s="561"/>
      <c r="AB76" s="547"/>
      <c r="AC76" s="548"/>
      <c r="AD76" s="548"/>
      <c r="AE76" s="548"/>
      <c r="AF76" s="548"/>
      <c r="AG76" s="549"/>
      <c r="AH76" s="352"/>
      <c r="AI76" s="352"/>
      <c r="AJ76" s="352"/>
      <c r="AK76" s="352"/>
      <c r="AL76" s="352"/>
      <c r="AM76" s="352"/>
      <c r="AN76" s="352"/>
      <c r="AO76" s="352"/>
      <c r="AP76" s="352"/>
      <c r="AQ76" s="352"/>
      <c r="AR76" s="352"/>
      <c r="AS76" s="352"/>
      <c r="AT76" s="352"/>
      <c r="AU76" s="352"/>
      <c r="AV76" s="352"/>
      <c r="AW76" s="352"/>
      <c r="AX76" s="352"/>
      <c r="AY76" s="352"/>
      <c r="AZ76" s="352"/>
      <c r="BA76" s="352"/>
      <c r="BB76" s="352"/>
      <c r="BC76" s="352"/>
      <c r="BD76" s="352"/>
      <c r="BE76" s="352"/>
      <c r="BF76" s="352"/>
      <c r="BG76" s="352"/>
      <c r="BH76" s="352"/>
      <c r="BI76" s="352"/>
    </row>
    <row r="77" spans="1:61" s="160" customFormat="1" ht="12.75" customHeight="1" x14ac:dyDescent="0.25">
      <c r="B77" s="193"/>
      <c r="C77" s="194"/>
      <c r="D77" s="194"/>
      <c r="E77" s="195"/>
      <c r="F77" s="562"/>
      <c r="G77" s="563"/>
      <c r="H77" s="563"/>
      <c r="I77" s="563"/>
      <c r="J77" s="563"/>
      <c r="K77" s="563"/>
      <c r="L77" s="563"/>
      <c r="M77" s="563"/>
      <c r="N77" s="563"/>
      <c r="O77" s="563"/>
      <c r="P77" s="563"/>
      <c r="Q77" s="563"/>
      <c r="R77" s="563"/>
      <c r="S77" s="563"/>
      <c r="T77" s="563"/>
      <c r="U77" s="563"/>
      <c r="V77" s="563"/>
      <c r="W77" s="563"/>
      <c r="X77" s="563"/>
      <c r="Y77" s="563"/>
      <c r="Z77" s="563"/>
      <c r="AA77" s="564"/>
      <c r="AB77" s="550"/>
      <c r="AC77" s="551"/>
      <c r="AD77" s="551"/>
      <c r="AE77" s="551"/>
      <c r="AF77" s="551"/>
      <c r="AG77" s="552"/>
      <c r="AH77" s="352"/>
      <c r="AI77" s="352"/>
      <c r="AJ77" s="352"/>
      <c r="AK77" s="352"/>
      <c r="AL77" s="352"/>
      <c r="AM77" s="352"/>
      <c r="AN77" s="352"/>
      <c r="AO77" s="352"/>
      <c r="AP77" s="352"/>
      <c r="AQ77" s="352"/>
      <c r="AR77" s="352"/>
      <c r="AS77" s="352"/>
      <c r="AT77" s="352"/>
      <c r="AU77" s="352"/>
      <c r="AV77" s="352"/>
      <c r="AW77" s="352"/>
      <c r="AX77" s="352"/>
      <c r="AY77" s="352"/>
      <c r="AZ77" s="352"/>
      <c r="BA77" s="352"/>
      <c r="BB77" s="352"/>
      <c r="BC77" s="352"/>
      <c r="BD77" s="352"/>
      <c r="BE77" s="352"/>
      <c r="BF77" s="352"/>
      <c r="BG77" s="352"/>
      <c r="BH77" s="352"/>
      <c r="BI77" s="352"/>
    </row>
    <row r="78" spans="1:61" s="160" customFormat="1" ht="12.75" customHeight="1" x14ac:dyDescent="0.25">
      <c r="B78" s="188"/>
      <c r="E78" s="189"/>
      <c r="F78" s="556"/>
      <c r="G78" s="557"/>
      <c r="H78" s="557"/>
      <c r="I78" s="557"/>
      <c r="J78" s="557"/>
      <c r="K78" s="557"/>
      <c r="L78" s="557"/>
      <c r="M78" s="557"/>
      <c r="N78" s="557"/>
      <c r="O78" s="557"/>
      <c r="P78" s="557"/>
      <c r="Q78" s="557"/>
      <c r="R78" s="557"/>
      <c r="S78" s="557"/>
      <c r="T78" s="557"/>
      <c r="U78" s="557"/>
      <c r="V78" s="557"/>
      <c r="W78" s="557"/>
      <c r="X78" s="557"/>
      <c r="Y78" s="557"/>
      <c r="Z78" s="557"/>
      <c r="AA78" s="558"/>
      <c r="AB78" s="544"/>
      <c r="AC78" s="545"/>
      <c r="AD78" s="545"/>
      <c r="AE78" s="545"/>
      <c r="AF78" s="545"/>
      <c r="AG78" s="546"/>
      <c r="AH78" s="352"/>
      <c r="AI78" s="352"/>
      <c r="AJ78" s="352"/>
      <c r="AK78" s="352"/>
      <c r="AL78" s="352"/>
      <c r="AM78" s="352"/>
      <c r="AN78" s="352"/>
      <c r="AO78" s="352"/>
      <c r="AP78" s="352"/>
      <c r="AQ78" s="352"/>
      <c r="AR78" s="352"/>
      <c r="AS78" s="352"/>
      <c r="AT78" s="352"/>
      <c r="AU78" s="352"/>
      <c r="AV78" s="352"/>
      <c r="AW78" s="352"/>
      <c r="AX78" s="352"/>
      <c r="AY78" s="352"/>
      <c r="AZ78" s="352"/>
      <c r="BA78" s="352"/>
      <c r="BB78" s="352"/>
      <c r="BC78" s="352"/>
      <c r="BD78" s="352"/>
      <c r="BE78" s="352"/>
      <c r="BF78" s="352"/>
      <c r="BG78" s="352"/>
      <c r="BH78" s="352"/>
      <c r="BI78" s="352"/>
    </row>
    <row r="79" spans="1:61" s="160" customFormat="1" ht="12.75" customHeight="1" x14ac:dyDescent="0.25">
      <c r="B79" s="190" t="s">
        <v>113</v>
      </c>
      <c r="C79" s="191"/>
      <c r="D79" s="191"/>
      <c r="E79" s="192"/>
      <c r="F79" s="559"/>
      <c r="G79" s="560"/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U79" s="560"/>
      <c r="V79" s="560"/>
      <c r="W79" s="560"/>
      <c r="X79" s="560"/>
      <c r="Y79" s="560"/>
      <c r="Z79" s="560"/>
      <c r="AA79" s="561"/>
      <c r="AB79" s="547"/>
      <c r="AC79" s="548"/>
      <c r="AD79" s="548"/>
      <c r="AE79" s="548"/>
      <c r="AF79" s="548"/>
      <c r="AG79" s="549"/>
      <c r="AH79" s="352"/>
      <c r="AI79" s="352"/>
      <c r="AJ79" s="352"/>
      <c r="AK79" s="352"/>
      <c r="AL79" s="352"/>
      <c r="AM79" s="352"/>
      <c r="AN79" s="352"/>
      <c r="AO79" s="352"/>
      <c r="AP79" s="352"/>
      <c r="AQ79" s="352"/>
      <c r="AR79" s="352"/>
      <c r="AS79" s="352"/>
      <c r="AT79" s="352"/>
      <c r="AU79" s="352"/>
      <c r="AV79" s="352"/>
      <c r="AW79" s="352"/>
      <c r="AX79" s="352"/>
      <c r="AY79" s="352"/>
      <c r="AZ79" s="352"/>
      <c r="BA79" s="352"/>
      <c r="BB79" s="352"/>
      <c r="BC79" s="352"/>
      <c r="BD79" s="352"/>
      <c r="BE79" s="352"/>
      <c r="BF79" s="352"/>
      <c r="BG79" s="352"/>
      <c r="BH79" s="352"/>
      <c r="BI79" s="352"/>
    </row>
    <row r="80" spans="1:61" s="160" customFormat="1" ht="12.75" customHeight="1" x14ac:dyDescent="0.25">
      <c r="B80" s="193"/>
      <c r="C80" s="194"/>
      <c r="D80" s="194"/>
      <c r="E80" s="195"/>
      <c r="F80" s="562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4"/>
      <c r="AB80" s="550"/>
      <c r="AC80" s="551"/>
      <c r="AD80" s="551"/>
      <c r="AE80" s="551"/>
      <c r="AF80" s="551"/>
      <c r="AG80" s="552"/>
      <c r="AH80" s="352"/>
      <c r="AI80" s="352"/>
      <c r="AJ80" s="352"/>
      <c r="AK80" s="352"/>
      <c r="AL80" s="352"/>
      <c r="AM80" s="352"/>
      <c r="AN80" s="352"/>
      <c r="AO80" s="352"/>
      <c r="AP80" s="352"/>
      <c r="AQ80" s="352"/>
      <c r="AR80" s="352"/>
      <c r="AS80" s="352"/>
      <c r="AT80" s="352"/>
      <c r="AU80" s="352"/>
      <c r="AV80" s="352"/>
      <c r="AW80" s="352"/>
      <c r="AX80" s="352"/>
      <c r="AY80" s="352"/>
      <c r="AZ80" s="352"/>
      <c r="BA80" s="352"/>
      <c r="BB80" s="352"/>
      <c r="BC80" s="352"/>
      <c r="BD80" s="352"/>
      <c r="BE80" s="352"/>
      <c r="BF80" s="352"/>
      <c r="BG80" s="352"/>
      <c r="BH80" s="352"/>
      <c r="BI80" s="352"/>
    </row>
    <row r="81" spans="1:61" s="160" customFormat="1" ht="12.75" customHeight="1" x14ac:dyDescent="0.25">
      <c r="B81" s="188"/>
      <c r="E81" s="189"/>
      <c r="F81" s="556"/>
      <c r="G81" s="557"/>
      <c r="H81" s="557"/>
      <c r="I81" s="557"/>
      <c r="J81" s="557"/>
      <c r="K81" s="557"/>
      <c r="L81" s="557"/>
      <c r="M81" s="557"/>
      <c r="N81" s="557"/>
      <c r="O81" s="557"/>
      <c r="P81" s="557"/>
      <c r="Q81" s="557"/>
      <c r="R81" s="557"/>
      <c r="S81" s="557"/>
      <c r="T81" s="557"/>
      <c r="U81" s="557"/>
      <c r="V81" s="557"/>
      <c r="W81" s="557"/>
      <c r="X81" s="557"/>
      <c r="Y81" s="557"/>
      <c r="Z81" s="557"/>
      <c r="AA81" s="558"/>
      <c r="AB81" s="544"/>
      <c r="AC81" s="545"/>
      <c r="AD81" s="545"/>
      <c r="AE81" s="545"/>
      <c r="AF81" s="545"/>
      <c r="AG81" s="546"/>
      <c r="AH81" s="352"/>
      <c r="AI81" s="352"/>
      <c r="AJ81" s="352"/>
      <c r="AK81" s="352"/>
      <c r="AL81" s="352"/>
      <c r="AM81" s="352"/>
      <c r="AN81" s="352"/>
      <c r="AO81" s="352"/>
      <c r="AP81" s="352"/>
      <c r="AQ81" s="352"/>
      <c r="AR81" s="352"/>
      <c r="AS81" s="352"/>
      <c r="AT81" s="352"/>
      <c r="AU81" s="352"/>
      <c r="AV81" s="352"/>
      <c r="AW81" s="352"/>
      <c r="AX81" s="352"/>
      <c r="AY81" s="352"/>
      <c r="AZ81" s="352"/>
      <c r="BA81" s="352"/>
      <c r="BB81" s="352"/>
      <c r="BC81" s="352"/>
      <c r="BD81" s="352"/>
      <c r="BE81" s="352"/>
      <c r="BF81" s="352"/>
      <c r="BG81" s="352"/>
      <c r="BH81" s="352"/>
      <c r="BI81" s="352"/>
    </row>
    <row r="82" spans="1:61" s="160" customFormat="1" ht="12.75" customHeight="1" x14ac:dyDescent="0.25">
      <c r="B82" s="190" t="s">
        <v>213</v>
      </c>
      <c r="C82" s="191"/>
      <c r="D82" s="191"/>
      <c r="E82" s="192"/>
      <c r="F82" s="559"/>
      <c r="G82" s="560"/>
      <c r="H82" s="560"/>
      <c r="I82" s="560"/>
      <c r="J82" s="560"/>
      <c r="K82" s="560"/>
      <c r="L82" s="560"/>
      <c r="M82" s="560"/>
      <c r="N82" s="560"/>
      <c r="O82" s="560"/>
      <c r="P82" s="560"/>
      <c r="Q82" s="560"/>
      <c r="R82" s="560"/>
      <c r="S82" s="560"/>
      <c r="T82" s="560"/>
      <c r="U82" s="560"/>
      <c r="V82" s="560"/>
      <c r="W82" s="560"/>
      <c r="X82" s="560"/>
      <c r="Y82" s="560"/>
      <c r="Z82" s="560"/>
      <c r="AA82" s="561"/>
      <c r="AB82" s="547"/>
      <c r="AC82" s="548"/>
      <c r="AD82" s="548"/>
      <c r="AE82" s="548"/>
      <c r="AF82" s="548"/>
      <c r="AG82" s="549"/>
      <c r="AH82" s="352"/>
      <c r="AI82" s="352"/>
      <c r="AJ82" s="352"/>
      <c r="AK82" s="352"/>
      <c r="AL82" s="352"/>
      <c r="AM82" s="352"/>
      <c r="AN82" s="352"/>
      <c r="AO82" s="352"/>
      <c r="AP82" s="352"/>
      <c r="AQ82" s="352"/>
      <c r="AR82" s="352"/>
      <c r="AS82" s="352"/>
      <c r="AT82" s="352"/>
      <c r="AU82" s="352"/>
      <c r="AV82" s="352"/>
      <c r="AW82" s="352"/>
      <c r="AX82" s="352"/>
      <c r="AY82" s="352"/>
      <c r="AZ82" s="352"/>
      <c r="BA82" s="352"/>
      <c r="BB82" s="352"/>
      <c r="BC82" s="352"/>
      <c r="BD82" s="352"/>
      <c r="BE82" s="352"/>
      <c r="BF82" s="352"/>
      <c r="BG82" s="352"/>
      <c r="BH82" s="352"/>
      <c r="BI82" s="352"/>
    </row>
    <row r="83" spans="1:61" s="160" customFormat="1" ht="12.75" customHeight="1" thickBot="1" x14ac:dyDescent="0.3">
      <c r="B83" s="196"/>
      <c r="C83" s="197"/>
      <c r="D83" s="197"/>
      <c r="E83" s="198"/>
      <c r="F83" s="565"/>
      <c r="G83" s="566"/>
      <c r="H83" s="566"/>
      <c r="I83" s="566"/>
      <c r="J83" s="566"/>
      <c r="K83" s="566"/>
      <c r="L83" s="566"/>
      <c r="M83" s="566"/>
      <c r="N83" s="566"/>
      <c r="O83" s="566"/>
      <c r="P83" s="566"/>
      <c r="Q83" s="566"/>
      <c r="R83" s="566"/>
      <c r="S83" s="566"/>
      <c r="T83" s="566"/>
      <c r="U83" s="566"/>
      <c r="V83" s="566"/>
      <c r="W83" s="566"/>
      <c r="X83" s="566"/>
      <c r="Y83" s="566"/>
      <c r="Z83" s="566"/>
      <c r="AA83" s="567"/>
      <c r="AB83" s="553"/>
      <c r="AC83" s="554"/>
      <c r="AD83" s="554"/>
      <c r="AE83" s="554"/>
      <c r="AF83" s="554"/>
      <c r="AG83" s="555"/>
      <c r="AH83" s="352"/>
      <c r="AI83" s="352"/>
      <c r="AJ83" s="352"/>
      <c r="AK83" s="352"/>
      <c r="AL83" s="352"/>
      <c r="AM83" s="352"/>
      <c r="AN83" s="352"/>
      <c r="AO83" s="352"/>
      <c r="AP83" s="352"/>
      <c r="AQ83" s="352"/>
      <c r="AR83" s="352"/>
      <c r="AS83" s="352"/>
      <c r="AT83" s="352"/>
      <c r="AU83" s="352"/>
      <c r="AV83" s="352"/>
      <c r="AW83" s="352"/>
      <c r="AX83" s="352"/>
      <c r="AY83" s="352"/>
      <c r="AZ83" s="352"/>
      <c r="BA83" s="352"/>
      <c r="BB83" s="352"/>
      <c r="BC83" s="352"/>
      <c r="BD83" s="352"/>
      <c r="BE83" s="352"/>
      <c r="BF83" s="352"/>
      <c r="BG83" s="352"/>
      <c r="BH83" s="352"/>
      <c r="BI83" s="352"/>
    </row>
    <row r="84" spans="1:61" s="176" customFormat="1" ht="21.75" customHeight="1" thickTop="1" x14ac:dyDescent="0.25">
      <c r="B84" s="452" t="s">
        <v>340</v>
      </c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200"/>
      <c r="AH84" s="352"/>
      <c r="AI84" s="352"/>
      <c r="AJ84" s="352"/>
      <c r="AK84" s="352"/>
      <c r="AL84" s="352"/>
      <c r="AM84" s="352"/>
      <c r="AN84" s="352"/>
      <c r="AO84" s="352"/>
      <c r="AP84" s="352"/>
      <c r="AQ84" s="352"/>
      <c r="AR84" s="352"/>
      <c r="AS84" s="352"/>
      <c r="AT84" s="352"/>
      <c r="AU84" s="352"/>
      <c r="AV84" s="352"/>
      <c r="AW84" s="352"/>
      <c r="AX84" s="352"/>
    </row>
    <row r="85" spans="1:61" s="176" customFormat="1" x14ac:dyDescent="0.25">
      <c r="AH85" s="352"/>
      <c r="AI85" s="352"/>
      <c r="AJ85" s="352"/>
      <c r="AK85" s="352"/>
      <c r="AL85" s="352"/>
      <c r="AM85" s="352"/>
      <c r="AN85" s="352"/>
      <c r="AO85" s="352"/>
      <c r="AP85" s="352"/>
      <c r="AQ85" s="352"/>
      <c r="AR85" s="352"/>
      <c r="AS85" s="352"/>
      <c r="AT85" s="352"/>
      <c r="AU85" s="352"/>
      <c r="AV85" s="352"/>
      <c r="AW85" s="352"/>
      <c r="AX85" s="352"/>
    </row>
    <row r="86" spans="1:61" x14ac:dyDescent="0.25">
      <c r="A86" s="35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</row>
    <row r="87" spans="1:61" ht="23.25" x14ac:dyDescent="0.25">
      <c r="A87" s="351"/>
      <c r="B87" s="353"/>
      <c r="C87" s="366" t="s">
        <v>312</v>
      </c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3"/>
      <c r="R87" s="353"/>
      <c r="S87" s="353"/>
      <c r="T87" s="353"/>
      <c r="U87" s="353"/>
      <c r="V87" s="353"/>
      <c r="W87" s="353"/>
      <c r="X87" s="353"/>
      <c r="Y87" s="353"/>
      <c r="Z87" s="351"/>
      <c r="AA87" s="351"/>
      <c r="AB87" s="351"/>
      <c r="AC87" s="351"/>
      <c r="AD87" s="351"/>
      <c r="AE87" s="351"/>
      <c r="AF87" s="351"/>
      <c r="AG87" s="351"/>
    </row>
    <row r="88" spans="1:61" x14ac:dyDescent="0.25">
      <c r="A88" s="351"/>
      <c r="B88" s="353"/>
      <c r="C88" s="353"/>
      <c r="D88" s="353"/>
      <c r="E88" s="353"/>
      <c r="F88" s="353"/>
      <c r="G88" s="353"/>
      <c r="H88" s="353"/>
      <c r="I88" s="353"/>
      <c r="J88" s="353"/>
      <c r="K88" s="353"/>
      <c r="L88" s="353"/>
      <c r="M88" s="353"/>
      <c r="N88" s="353"/>
      <c r="O88" s="353"/>
      <c r="P88" s="353"/>
      <c r="Q88" s="353"/>
      <c r="R88" s="353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F88" s="351"/>
      <c r="AG88" s="351"/>
    </row>
    <row r="89" spans="1:61" ht="21" x14ac:dyDescent="0.25">
      <c r="A89" s="351"/>
      <c r="B89" s="367"/>
      <c r="C89" s="368" t="s">
        <v>335</v>
      </c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1"/>
      <c r="AE89" s="351"/>
      <c r="AF89" s="351"/>
      <c r="AG89" s="351"/>
    </row>
    <row r="90" spans="1:61" x14ac:dyDescent="0.25">
      <c r="A90" s="351"/>
      <c r="B90" s="439"/>
      <c r="C90" s="434">
        <v>2020</v>
      </c>
      <c r="D90" s="439" t="s">
        <v>313</v>
      </c>
      <c r="E90" s="439"/>
      <c r="F90" s="439"/>
      <c r="G90" s="439"/>
      <c r="H90" s="439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F90" s="351"/>
      <c r="AG90" s="351"/>
    </row>
    <row r="91" spans="1:61" x14ac:dyDescent="0.25">
      <c r="A91" s="351"/>
      <c r="B91" s="439"/>
      <c r="C91" s="569" t="s">
        <v>292</v>
      </c>
      <c r="D91" s="569"/>
      <c r="E91" s="439" t="s">
        <v>314</v>
      </c>
      <c r="F91" s="439"/>
      <c r="G91" s="439"/>
      <c r="H91" s="439"/>
      <c r="I91" s="353"/>
      <c r="J91" s="353"/>
      <c r="K91" s="353"/>
      <c r="L91" s="353"/>
      <c r="M91" s="353"/>
      <c r="N91" s="353"/>
      <c r="O91" s="353"/>
      <c r="P91" s="353"/>
      <c r="Q91" s="353"/>
      <c r="R91" s="353"/>
      <c r="S91" s="351"/>
      <c r="T91" s="351"/>
      <c r="U91" s="351"/>
      <c r="V91" s="351"/>
      <c r="W91" s="351"/>
      <c r="Y91" s="351"/>
      <c r="Z91" s="351"/>
      <c r="AA91" s="351"/>
      <c r="AB91" s="351"/>
      <c r="AC91" s="351"/>
      <c r="AD91" s="351"/>
      <c r="AE91" s="351"/>
      <c r="AF91" s="351"/>
      <c r="AG91" s="351"/>
    </row>
    <row r="92" spans="1:61" ht="18.75" x14ac:dyDescent="0.25">
      <c r="A92" s="351"/>
      <c r="B92" s="439"/>
      <c r="C92" s="568">
        <v>40203</v>
      </c>
      <c r="D92" s="568"/>
      <c r="E92" s="568"/>
      <c r="F92" s="439" t="s">
        <v>336</v>
      </c>
      <c r="G92" s="445"/>
      <c r="H92" s="445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69"/>
      <c r="X92" s="369"/>
      <c r="Y92" s="351"/>
      <c r="Z92" s="351"/>
      <c r="AA92" s="351"/>
      <c r="AB92" s="369"/>
      <c r="AC92" s="369"/>
      <c r="AD92" s="369"/>
      <c r="AE92" s="369"/>
      <c r="AF92" s="369"/>
      <c r="AG92" s="351"/>
    </row>
    <row r="93" spans="1:61" ht="19.5" thickBot="1" x14ac:dyDescent="0.3">
      <c r="A93" s="351"/>
      <c r="B93" s="439"/>
      <c r="C93" s="451" t="s">
        <v>338</v>
      </c>
      <c r="D93" s="446"/>
      <c r="E93" s="446"/>
      <c r="F93" s="439"/>
      <c r="G93" s="445"/>
      <c r="H93" s="445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51"/>
      <c r="Z93" s="351"/>
      <c r="AA93" s="351"/>
      <c r="AB93" s="369"/>
      <c r="AC93" s="369"/>
      <c r="AD93" s="369"/>
      <c r="AE93" s="369"/>
      <c r="AF93" s="369"/>
      <c r="AG93" s="351"/>
    </row>
    <row r="94" spans="1:61" ht="19.5" thickBot="1" x14ac:dyDescent="0.3">
      <c r="A94" s="351"/>
      <c r="B94" s="439"/>
      <c r="C94" s="447"/>
      <c r="D94" s="448" t="s">
        <v>328</v>
      </c>
      <c r="E94" s="449"/>
      <c r="F94" s="439"/>
      <c r="G94" s="445"/>
      <c r="H94" s="445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69"/>
      <c r="Y94" s="351"/>
      <c r="Z94" s="351"/>
      <c r="AA94" s="351"/>
      <c r="AB94" s="369"/>
      <c r="AC94" s="369"/>
      <c r="AD94" s="369"/>
      <c r="AE94" s="369"/>
      <c r="AF94" s="369"/>
      <c r="AG94" s="351"/>
    </row>
    <row r="95" spans="1:61" ht="18.75" x14ac:dyDescent="0.25">
      <c r="A95" s="351"/>
      <c r="B95" s="353"/>
      <c r="C95" s="442" t="s">
        <v>317</v>
      </c>
      <c r="D95" s="381">
        <v>1</v>
      </c>
      <c r="E95" s="382">
        <v>1</v>
      </c>
      <c r="F95" s="382">
        <v>1</v>
      </c>
      <c r="G95" s="382">
        <v>1</v>
      </c>
      <c r="H95" s="382">
        <v>1</v>
      </c>
      <c r="I95" s="382">
        <v>2</v>
      </c>
      <c r="J95" s="413">
        <v>2</v>
      </c>
      <c r="K95" s="413">
        <v>2</v>
      </c>
      <c r="L95" s="413">
        <v>2</v>
      </c>
      <c r="M95" s="413">
        <v>2</v>
      </c>
      <c r="N95" s="369"/>
      <c r="O95" s="369"/>
      <c r="P95" s="369"/>
      <c r="Q95" s="369"/>
      <c r="R95" s="369"/>
      <c r="S95" s="369"/>
      <c r="T95" s="369"/>
      <c r="U95" s="369"/>
      <c r="V95" s="369"/>
      <c r="W95" s="369"/>
      <c r="X95" s="369"/>
      <c r="Y95" s="351"/>
      <c r="Z95" s="351"/>
      <c r="AA95" s="351"/>
      <c r="AB95" s="369"/>
      <c r="AC95" s="369"/>
      <c r="AD95" s="369"/>
      <c r="AE95" s="369"/>
      <c r="AF95" s="369"/>
      <c r="AG95" s="351"/>
    </row>
    <row r="96" spans="1:61" ht="18.75" x14ac:dyDescent="0.25">
      <c r="A96" s="351"/>
      <c r="B96" s="353"/>
      <c r="C96" s="450"/>
      <c r="D96" s="450"/>
      <c r="E96" s="450"/>
      <c r="F96" s="439"/>
      <c r="G96" s="369"/>
      <c r="H96" s="369"/>
      <c r="I96" s="369"/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69"/>
      <c r="X96" s="369"/>
      <c r="Y96" s="351"/>
      <c r="Z96" s="351"/>
      <c r="AA96" s="351"/>
      <c r="AB96" s="369"/>
      <c r="AC96" s="369"/>
      <c r="AD96" s="369"/>
      <c r="AE96" s="369"/>
      <c r="AF96" s="369"/>
      <c r="AG96" s="351"/>
    </row>
    <row r="97" spans="1:33" ht="21" x14ac:dyDescent="0.25">
      <c r="A97" s="351"/>
      <c r="B97" s="351"/>
      <c r="C97" s="368" t="s">
        <v>337</v>
      </c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V97" s="351"/>
      <c r="W97" s="351"/>
      <c r="X97" s="351"/>
      <c r="Y97" s="351"/>
      <c r="Z97" s="351"/>
      <c r="AA97" s="351"/>
      <c r="AB97" s="351"/>
      <c r="AC97" s="351"/>
      <c r="AD97" s="351"/>
      <c r="AE97" s="351"/>
      <c r="AF97" s="351"/>
      <c r="AG97" s="351"/>
    </row>
    <row r="98" spans="1:33" x14ac:dyDescent="0.25">
      <c r="A98" s="351"/>
      <c r="B98" s="351"/>
      <c r="C98" s="357" t="s">
        <v>339</v>
      </c>
      <c r="D98" s="351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440"/>
      <c r="V98" s="351"/>
      <c r="W98" s="351"/>
      <c r="X98" s="351"/>
      <c r="Y98" s="351"/>
      <c r="Z98" s="351"/>
      <c r="AA98" s="351"/>
      <c r="AB98" s="351"/>
      <c r="AC98" s="351"/>
      <c r="AD98" s="351"/>
      <c r="AE98" s="351"/>
      <c r="AF98" s="351"/>
      <c r="AG98" s="351"/>
    </row>
    <row r="99" spans="1:33" x14ac:dyDescent="0.25">
      <c r="A99" s="351"/>
      <c r="B99" s="351"/>
      <c r="C99" s="351"/>
      <c r="D99" s="351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1"/>
      <c r="V99" s="351"/>
      <c r="W99" s="351"/>
      <c r="X99" s="351"/>
      <c r="Y99" s="351"/>
      <c r="Z99" s="351"/>
      <c r="AA99" s="351"/>
      <c r="AB99" s="351"/>
      <c r="AC99" s="351"/>
      <c r="AD99" s="351"/>
      <c r="AE99" s="351"/>
      <c r="AF99" s="351"/>
      <c r="AG99" s="351"/>
    </row>
    <row r="100" spans="1:33" x14ac:dyDescent="0.25">
      <c r="A100" s="351"/>
      <c r="B100" s="351"/>
      <c r="C100" s="357" t="s">
        <v>358</v>
      </c>
      <c r="D100" s="351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1"/>
      <c r="X100" s="351"/>
      <c r="Y100" s="351"/>
      <c r="Z100" s="351"/>
      <c r="AA100" s="351"/>
      <c r="AB100" s="351"/>
      <c r="AC100" s="351"/>
      <c r="AD100" s="351"/>
      <c r="AE100" s="351"/>
      <c r="AF100" s="351"/>
      <c r="AG100" s="351"/>
    </row>
    <row r="101" spans="1:33" x14ac:dyDescent="0.25">
      <c r="A101" s="351"/>
      <c r="B101" s="351"/>
      <c r="C101" s="357"/>
      <c r="D101" s="351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1"/>
      <c r="X101" s="351"/>
      <c r="Y101" s="351"/>
      <c r="Z101" s="351"/>
      <c r="AA101" s="351"/>
      <c r="AB101" s="351"/>
      <c r="AC101" s="351"/>
      <c r="AD101" s="351"/>
      <c r="AE101" s="351"/>
      <c r="AF101" s="351"/>
      <c r="AG101" s="351"/>
    </row>
    <row r="102" spans="1:33" ht="21" x14ac:dyDescent="0.25">
      <c r="A102" s="351"/>
      <c r="B102" s="353"/>
      <c r="C102" s="370" t="s">
        <v>315</v>
      </c>
      <c r="D102" s="353"/>
      <c r="E102" s="353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1"/>
      <c r="X102" s="351"/>
      <c r="Y102" s="351"/>
      <c r="Z102" s="351"/>
      <c r="AA102" s="351"/>
      <c r="AB102" s="351"/>
      <c r="AC102" s="351"/>
      <c r="AD102" s="351"/>
      <c r="AE102" s="351"/>
      <c r="AF102" s="351"/>
      <c r="AG102" s="351"/>
    </row>
    <row r="103" spans="1:33" x14ac:dyDescent="0.25">
      <c r="A103" s="351"/>
      <c r="B103" s="351"/>
      <c r="C103" s="351"/>
      <c r="D103" s="351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1"/>
      <c r="W103" s="351"/>
      <c r="X103" s="351"/>
      <c r="Y103" s="351"/>
      <c r="Z103" s="351"/>
      <c r="AA103" s="351"/>
      <c r="AB103" s="351"/>
      <c r="AC103" s="351"/>
      <c r="AD103" s="351"/>
      <c r="AE103" s="351"/>
      <c r="AF103" s="351"/>
      <c r="AG103" s="351"/>
    </row>
    <row r="104" spans="1:33" ht="21" x14ac:dyDescent="0.25">
      <c r="A104" s="351"/>
      <c r="B104" s="351"/>
      <c r="C104" s="453" t="s">
        <v>341</v>
      </c>
      <c r="D104" s="351"/>
      <c r="E104" s="351"/>
      <c r="F104" s="351"/>
      <c r="G104" s="351"/>
      <c r="H104" s="351"/>
      <c r="I104" s="351"/>
      <c r="J104" s="351"/>
      <c r="K104" s="351"/>
      <c r="L104" s="351"/>
      <c r="M104" s="538" t="s">
        <v>343</v>
      </c>
      <c r="N104" s="539"/>
      <c r="O104" s="351"/>
      <c r="P104" s="351"/>
      <c r="Q104" s="351"/>
      <c r="R104" s="351"/>
      <c r="S104" s="351"/>
      <c r="T104" s="351"/>
      <c r="U104" s="351"/>
      <c r="V104" s="351"/>
      <c r="W104" s="351"/>
      <c r="X104" s="351"/>
      <c r="Y104" s="351"/>
      <c r="Z104" s="351"/>
      <c r="AA104" s="351"/>
      <c r="AB104" s="351"/>
      <c r="AC104" s="351"/>
      <c r="AD104" s="351"/>
      <c r="AE104" s="351"/>
      <c r="AF104" s="351"/>
      <c r="AG104" s="351"/>
    </row>
    <row r="105" spans="1:33" ht="18.75" x14ac:dyDescent="0.25">
      <c r="A105" s="351"/>
      <c r="B105" s="429" t="s">
        <v>303</v>
      </c>
      <c r="C105" s="441" t="s">
        <v>342</v>
      </c>
      <c r="D105" s="351"/>
      <c r="E105" s="351"/>
      <c r="F105" s="351"/>
      <c r="G105" s="351"/>
      <c r="H105" s="351"/>
      <c r="I105" s="351"/>
      <c r="J105" s="351"/>
      <c r="K105" s="351"/>
      <c r="L105" s="351"/>
      <c r="M105" s="540"/>
      <c r="N105" s="541"/>
      <c r="O105" s="351"/>
      <c r="P105" s="351"/>
      <c r="Q105" s="351"/>
      <c r="R105" s="351"/>
      <c r="S105" s="351"/>
      <c r="T105" s="351"/>
      <c r="U105" s="351"/>
      <c r="V105" s="351"/>
      <c r="W105" s="351"/>
      <c r="X105" s="351"/>
      <c r="Y105" s="351"/>
      <c r="Z105" s="351"/>
      <c r="AA105" s="351"/>
      <c r="AB105" s="351"/>
      <c r="AC105" s="351"/>
      <c r="AD105" s="351"/>
      <c r="AE105" s="351"/>
      <c r="AF105" s="351"/>
      <c r="AG105" s="351"/>
    </row>
    <row r="106" spans="1:33" x14ac:dyDescent="0.25">
      <c r="A106" s="351"/>
      <c r="B106" s="569" t="s">
        <v>357</v>
      </c>
      <c r="C106" s="569"/>
      <c r="D106" s="441" t="s">
        <v>344</v>
      </c>
      <c r="E106" s="351"/>
      <c r="F106" s="351"/>
      <c r="G106" s="351"/>
      <c r="H106" s="351"/>
      <c r="I106" s="351"/>
      <c r="J106" s="351"/>
      <c r="K106" s="351"/>
      <c r="L106" s="351"/>
      <c r="M106" s="540"/>
      <c r="N106" s="541"/>
      <c r="O106" s="351"/>
      <c r="P106" s="351"/>
      <c r="Q106" s="351"/>
      <c r="R106" s="351"/>
      <c r="S106" s="351"/>
      <c r="T106" s="351"/>
      <c r="U106" s="351"/>
      <c r="V106" s="351"/>
      <c r="W106" s="351"/>
      <c r="X106" s="351"/>
      <c r="Y106" s="351"/>
      <c r="Z106" s="351"/>
      <c r="AA106" s="351"/>
      <c r="AB106" s="351"/>
      <c r="AC106" s="351"/>
      <c r="AD106" s="351"/>
      <c r="AE106" s="351"/>
      <c r="AF106" s="351"/>
      <c r="AG106" s="351"/>
    </row>
    <row r="107" spans="1:33" x14ac:dyDescent="0.25">
      <c r="A107" s="351"/>
      <c r="B107" s="351"/>
      <c r="C107" s="441" t="s">
        <v>345</v>
      </c>
      <c r="D107" s="351"/>
      <c r="E107" s="351"/>
      <c r="F107" s="351"/>
      <c r="G107" s="351"/>
      <c r="H107" s="351"/>
      <c r="I107" s="351"/>
      <c r="J107" s="351"/>
      <c r="K107" s="351"/>
      <c r="L107" s="351"/>
      <c r="M107" s="542"/>
      <c r="N107" s="543"/>
      <c r="O107" s="351"/>
      <c r="P107" s="351"/>
      <c r="Q107" s="351"/>
      <c r="R107" s="351"/>
      <c r="S107" s="351"/>
      <c r="T107" s="351"/>
      <c r="U107" s="351"/>
      <c r="V107" s="351"/>
      <c r="W107" s="351"/>
      <c r="X107" s="351"/>
      <c r="Y107" s="351"/>
      <c r="Z107" s="351"/>
      <c r="AA107" s="351"/>
      <c r="AB107" s="351"/>
      <c r="AC107" s="351"/>
      <c r="AD107" s="351"/>
      <c r="AE107" s="351"/>
      <c r="AF107" s="351"/>
      <c r="AG107" s="351"/>
    </row>
    <row r="108" spans="1:33" x14ac:dyDescent="0.25">
      <c r="A108" s="351"/>
      <c r="B108" s="351"/>
      <c r="C108" s="44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/>
      <c r="U108" s="351"/>
      <c r="V108" s="351"/>
      <c r="W108" s="351"/>
      <c r="X108" s="351"/>
      <c r="Y108" s="351"/>
      <c r="Z108" s="351"/>
      <c r="AA108" s="351"/>
      <c r="AB108" s="351"/>
      <c r="AC108" s="351"/>
      <c r="AD108" s="351"/>
      <c r="AE108" s="351"/>
      <c r="AF108" s="351"/>
      <c r="AG108" s="351"/>
    </row>
    <row r="109" spans="1:33" x14ac:dyDescent="0.25">
      <c r="A109" s="351"/>
      <c r="B109" s="351"/>
      <c r="C109" s="44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  <c r="U109" s="351"/>
      <c r="V109" s="351"/>
      <c r="W109" s="351"/>
      <c r="X109" s="351"/>
      <c r="Y109" s="351"/>
      <c r="Z109" s="351"/>
      <c r="AA109" s="351"/>
      <c r="AB109" s="351"/>
      <c r="AC109" s="351"/>
      <c r="AD109" s="351"/>
      <c r="AE109" s="351"/>
      <c r="AF109" s="351"/>
      <c r="AG109" s="351"/>
    </row>
    <row r="110" spans="1:33" x14ac:dyDescent="0.25">
      <c r="A110" s="351"/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/>
      <c r="Z110" s="351"/>
      <c r="AA110" s="351"/>
      <c r="AB110" s="351"/>
      <c r="AC110" s="351"/>
      <c r="AD110" s="351"/>
      <c r="AE110" s="351"/>
      <c r="AF110" s="351"/>
      <c r="AG110" s="351"/>
    </row>
    <row r="111" spans="1:33" x14ac:dyDescent="0.25">
      <c r="A111" s="351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51"/>
      <c r="AE111" s="351"/>
      <c r="AF111" s="351"/>
      <c r="AG111" s="351"/>
    </row>
    <row r="112" spans="1:33" ht="21" x14ac:dyDescent="0.25">
      <c r="A112" s="351"/>
      <c r="B112" s="351"/>
      <c r="C112" s="370" t="s">
        <v>316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1"/>
      <c r="AC112" s="351"/>
      <c r="AD112" s="351"/>
      <c r="AE112" s="351"/>
      <c r="AF112" s="351"/>
      <c r="AG112" s="351"/>
    </row>
    <row r="113" spans="1:33" x14ac:dyDescent="0.25">
      <c r="A113" s="351"/>
      <c r="B113" s="351"/>
      <c r="C113" s="351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351"/>
      <c r="AA113" s="351"/>
      <c r="AB113" s="351"/>
      <c r="AC113" s="351"/>
      <c r="AD113" s="351"/>
      <c r="AE113" s="351"/>
      <c r="AF113" s="351"/>
      <c r="AG113" s="351"/>
    </row>
    <row r="114" spans="1:33" x14ac:dyDescent="0.25">
      <c r="A114" s="351"/>
      <c r="B114" s="351"/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1"/>
      <c r="Z114" s="351"/>
      <c r="AA114" s="351"/>
      <c r="AB114" s="351"/>
      <c r="AC114" s="351"/>
      <c r="AD114" s="351"/>
      <c r="AE114" s="351"/>
      <c r="AF114" s="351"/>
      <c r="AG114" s="351"/>
    </row>
    <row r="115" spans="1:33" ht="15.75" customHeight="1" x14ac:dyDescent="0.25">
      <c r="A115" s="351"/>
      <c r="B115" s="351"/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351"/>
      <c r="AA115" s="351"/>
      <c r="AB115" s="351"/>
      <c r="AC115" s="351"/>
      <c r="AD115" s="351"/>
      <c r="AE115" s="351"/>
      <c r="AF115" s="351"/>
      <c r="AG115" s="351"/>
    </row>
    <row r="116" spans="1:33" ht="15.75" customHeight="1" x14ac:dyDescent="0.25">
      <c r="A116" s="351"/>
      <c r="B116" s="351"/>
      <c r="C116" s="351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1"/>
      <c r="Z116" s="351"/>
      <c r="AA116" s="351"/>
      <c r="AB116" s="351"/>
      <c r="AC116" s="351"/>
      <c r="AD116" s="351"/>
      <c r="AE116" s="351"/>
      <c r="AF116" s="351"/>
      <c r="AG116" s="351"/>
    </row>
    <row r="117" spans="1:33" ht="15.75" customHeight="1" x14ac:dyDescent="0.25">
      <c r="A117" s="351"/>
      <c r="B117" s="351"/>
      <c r="C117" s="351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1"/>
      <c r="Z117" s="351"/>
      <c r="AA117" s="351"/>
      <c r="AB117" s="351"/>
      <c r="AC117" s="351"/>
      <c r="AD117" s="351"/>
      <c r="AE117" s="351"/>
      <c r="AF117" s="351"/>
      <c r="AG117" s="351"/>
    </row>
    <row r="118" spans="1:33" ht="15.75" customHeight="1" x14ac:dyDescent="0.25">
      <c r="A118" s="351"/>
      <c r="B118" s="351"/>
      <c r="C118" s="351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1"/>
      <c r="X118" s="351"/>
      <c r="Y118" s="351"/>
      <c r="Z118" s="351"/>
      <c r="AA118" s="351"/>
      <c r="AB118" s="351"/>
      <c r="AC118" s="351"/>
      <c r="AD118" s="351"/>
      <c r="AE118" s="351"/>
      <c r="AF118" s="351"/>
      <c r="AG118" s="351"/>
    </row>
    <row r="119" spans="1:33" ht="15.75" customHeight="1" x14ac:dyDescent="0.25">
      <c r="A119" s="351"/>
      <c r="B119" s="351"/>
      <c r="C119" s="351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351"/>
      <c r="V119" s="351"/>
      <c r="W119" s="351"/>
      <c r="X119" s="351"/>
      <c r="Y119" s="351"/>
      <c r="Z119" s="351"/>
      <c r="AA119" s="351"/>
      <c r="AB119" s="351"/>
      <c r="AC119" s="351"/>
      <c r="AD119" s="351"/>
      <c r="AE119" s="351"/>
      <c r="AF119" s="351"/>
      <c r="AG119" s="351"/>
    </row>
    <row r="120" spans="1:33" x14ac:dyDescent="0.25">
      <c r="A120" s="351"/>
      <c r="B120" s="351"/>
      <c r="C120" s="351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/>
      <c r="AG120" s="351"/>
    </row>
    <row r="121" spans="1:33" x14ac:dyDescent="0.25">
      <c r="A121" s="351"/>
      <c r="B121" s="351"/>
      <c r="C121" s="351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1"/>
      <c r="Z121" s="351"/>
      <c r="AA121" s="351"/>
      <c r="AB121" s="351"/>
      <c r="AC121" s="351"/>
      <c r="AD121" s="351"/>
      <c r="AE121" s="351"/>
      <c r="AF121" s="351"/>
      <c r="AG121" s="351"/>
    </row>
    <row r="122" spans="1:33" x14ac:dyDescent="0.25">
      <c r="A122" s="351"/>
    </row>
    <row r="124" spans="1:33" ht="15.75" customHeight="1" x14ac:dyDescent="0.25"/>
    <row r="125" spans="1:33" ht="15.75" customHeight="1" x14ac:dyDescent="0.25"/>
    <row r="126" spans="1:33" ht="15.75" customHeight="1" x14ac:dyDescent="0.25"/>
    <row r="127" spans="1:33" ht="15.75" customHeight="1" x14ac:dyDescent="0.25"/>
    <row r="128" spans="1:3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</sheetData>
  <mergeCells count="48">
    <mergeCell ref="AV14:AV16"/>
    <mergeCell ref="AJ14:AJ16"/>
    <mergeCell ref="AK14:AK16"/>
    <mergeCell ref="AL14:AL16"/>
    <mergeCell ref="AM14:AM16"/>
    <mergeCell ref="AN14:AN16"/>
    <mergeCell ref="AO14:AO16"/>
    <mergeCell ref="AP14:AP16"/>
    <mergeCell ref="AQ14:AQ16"/>
    <mergeCell ref="AR14:AR16"/>
    <mergeCell ref="AS14:AS16"/>
    <mergeCell ref="AT14:AT16"/>
    <mergeCell ref="AU14:AU16"/>
    <mergeCell ref="AJ12:AV12"/>
    <mergeCell ref="C2:M3"/>
    <mergeCell ref="C4:M5"/>
    <mergeCell ref="C6:M7"/>
    <mergeCell ref="Q2:U2"/>
    <mergeCell ref="Q3:U3"/>
    <mergeCell ref="Q4:U4"/>
    <mergeCell ref="Q5:U5"/>
    <mergeCell ref="P6:U7"/>
    <mergeCell ref="V6:X7"/>
    <mergeCell ref="AE9:AH9"/>
    <mergeCell ref="V3:AH5"/>
    <mergeCell ref="Y6:AH7"/>
    <mergeCell ref="F75:AA77"/>
    <mergeCell ref="F78:AA80"/>
    <mergeCell ref="F81:AA83"/>
    <mergeCell ref="C92:E92"/>
    <mergeCell ref="B106:C106"/>
    <mergeCell ref="C91:D91"/>
    <mergeCell ref="AH14:AH18"/>
    <mergeCell ref="M104:N107"/>
    <mergeCell ref="AH19:AH23"/>
    <mergeCell ref="AH24:AH28"/>
    <mergeCell ref="AH29:AH33"/>
    <mergeCell ref="AH34:AH38"/>
    <mergeCell ref="AH39:AH43"/>
    <mergeCell ref="AH44:AH48"/>
    <mergeCell ref="AH49:AH53"/>
    <mergeCell ref="AH54:AH58"/>
    <mergeCell ref="AH59:AH63"/>
    <mergeCell ref="AH64:AH68"/>
    <mergeCell ref="AH69:AH73"/>
    <mergeCell ref="AB75:AG77"/>
    <mergeCell ref="AB78:AG80"/>
    <mergeCell ref="AB81:AG83"/>
  </mergeCells>
  <conditionalFormatting sqref="C15:AG17">
    <cfRule type="expression" dxfId="111" priority="273">
      <formula>OR(C$17=1,C$17=7)</formula>
    </cfRule>
  </conditionalFormatting>
  <conditionalFormatting sqref="C20:AG22">
    <cfRule type="expression" dxfId="110" priority="268">
      <formula>OR(C$22=1,C$22=7)</formula>
    </cfRule>
  </conditionalFormatting>
  <conditionalFormatting sqref="C25:AG27">
    <cfRule type="expression" dxfId="109" priority="263">
      <formula>OR(C$27=1,C$27=7)</formula>
    </cfRule>
  </conditionalFormatting>
  <conditionalFormatting sqref="C30:AG32">
    <cfRule type="expression" dxfId="108" priority="258">
      <formula>OR(C$32=1,C$32=7)</formula>
    </cfRule>
  </conditionalFormatting>
  <conditionalFormatting sqref="C35:AG37">
    <cfRule type="expression" dxfId="107" priority="253">
      <formula>OR(C$37=1,C$37=7)</formula>
    </cfRule>
  </conditionalFormatting>
  <conditionalFormatting sqref="C40:AG42">
    <cfRule type="expression" dxfId="106" priority="248">
      <formula>OR(C$42=1,C$42=7)</formula>
    </cfRule>
  </conditionalFormatting>
  <conditionalFormatting sqref="C45:AG47">
    <cfRule type="expression" dxfId="105" priority="243">
      <formula>OR(C$47=1,C$47=7)</formula>
    </cfRule>
  </conditionalFormatting>
  <conditionalFormatting sqref="C50:AG52">
    <cfRule type="expression" dxfId="104" priority="238">
      <formula>OR(C$52=1,C$52=7)</formula>
    </cfRule>
  </conditionalFormatting>
  <conditionalFormatting sqref="C55:AG57">
    <cfRule type="expression" dxfId="103" priority="233">
      <formula>OR(C$57=1,C$57=7)</formula>
    </cfRule>
  </conditionalFormatting>
  <conditionalFormatting sqref="C61:AG62">
    <cfRule type="expression" dxfId="102" priority="228">
      <formula>OR(C$62=1,C$62=7)</formula>
    </cfRule>
  </conditionalFormatting>
  <conditionalFormatting sqref="C65:AG67">
    <cfRule type="expression" dxfId="101" priority="223">
      <formula>OR(C$67=1,C$67=7)</formula>
    </cfRule>
  </conditionalFormatting>
  <conditionalFormatting sqref="C70:AG72">
    <cfRule type="expression" dxfId="100" priority="218">
      <formula>OR(C$72=1,C$72=7)</formula>
    </cfRule>
  </conditionalFormatting>
  <conditionalFormatting sqref="Q12">
    <cfRule type="cellIs" dxfId="99" priority="2" operator="equal">
      <formula>"M"</formula>
    </cfRule>
    <cfRule type="cellIs" dxfId="98" priority="3" operator="equal">
      <formula>"RTT"</formula>
    </cfRule>
    <cfRule type="cellIs" dxfId="97" priority="4" operator="equal">
      <formula>"C"</formula>
    </cfRule>
    <cfRule type="expression" dxfId="96" priority="5">
      <formula>OR(#REF!=1,#REF!=7)</formula>
    </cfRule>
    <cfRule type="cellIs" dxfId="95" priority="1" operator="equal">
      <formula>"C"</formula>
    </cfRule>
  </conditionalFormatting>
  <conditionalFormatting sqref="AU17">
    <cfRule type="expression" dxfId="94" priority="120">
      <formula>OR(#REF!=1,#REF!=7)</formula>
    </cfRule>
  </conditionalFormatting>
  <conditionalFormatting sqref="AU17:AU18">
    <cfRule type="cellIs" dxfId="93" priority="119" operator="equal">
      <formula>"C"</formula>
    </cfRule>
    <cfRule type="cellIs" dxfId="92" priority="118" operator="equal">
      <formula>"RTT"</formula>
    </cfRule>
    <cfRule type="cellIs" dxfId="91" priority="117" operator="equal">
      <formula>"M"</formula>
    </cfRule>
    <cfRule type="cellIs" dxfId="90" priority="116" operator="equal">
      <formula>"C"</formula>
    </cfRule>
  </conditionalFormatting>
  <conditionalFormatting sqref="AU18">
    <cfRule type="expression" dxfId="89" priority="125">
      <formula>OR(#REF!=1,#REF!=7)</formula>
    </cfRule>
  </conditionalFormatting>
  <conditionalFormatting sqref="AU22">
    <cfRule type="expression" dxfId="88" priority="110">
      <formula>OR(#REF!=1,#REF!=7)</formula>
    </cfRule>
  </conditionalFormatting>
  <conditionalFormatting sqref="AU22:AU23">
    <cfRule type="cellIs" dxfId="87" priority="107" operator="equal">
      <formula>"M"</formula>
    </cfRule>
    <cfRule type="cellIs" dxfId="86" priority="106" operator="equal">
      <formula>"C"</formula>
    </cfRule>
    <cfRule type="cellIs" dxfId="85" priority="109" operator="equal">
      <formula>"C"</formula>
    </cfRule>
    <cfRule type="cellIs" dxfId="84" priority="108" operator="equal">
      <formula>"RTT"</formula>
    </cfRule>
  </conditionalFormatting>
  <conditionalFormatting sqref="AU23">
    <cfRule type="expression" dxfId="83" priority="115">
      <formula>OR(#REF!=1,#REF!=7)</formula>
    </cfRule>
  </conditionalFormatting>
  <conditionalFormatting sqref="AU27">
    <cfRule type="expression" dxfId="82" priority="100">
      <formula>OR(#REF!=1,#REF!=7)</formula>
    </cfRule>
  </conditionalFormatting>
  <conditionalFormatting sqref="AU27:AU28">
    <cfRule type="cellIs" dxfId="81" priority="98" operator="equal">
      <formula>"RTT"</formula>
    </cfRule>
    <cfRule type="cellIs" dxfId="80" priority="99" operator="equal">
      <formula>"C"</formula>
    </cfRule>
    <cfRule type="cellIs" dxfId="79" priority="97" operator="equal">
      <formula>"M"</formula>
    </cfRule>
    <cfRule type="cellIs" dxfId="78" priority="96" operator="equal">
      <formula>"C"</formula>
    </cfRule>
  </conditionalFormatting>
  <conditionalFormatting sqref="AU28">
    <cfRule type="expression" dxfId="77" priority="105">
      <formula>OR(#REF!=1,#REF!=7)</formula>
    </cfRule>
  </conditionalFormatting>
  <conditionalFormatting sqref="AU32:AU33">
    <cfRule type="cellIs" dxfId="76" priority="87" operator="equal">
      <formula>"M"</formula>
    </cfRule>
    <cfRule type="cellIs" dxfId="75" priority="86" operator="equal">
      <formula>"C"</formula>
    </cfRule>
    <cfRule type="expression" dxfId="74" priority="90">
      <formula>OR(#REF!=1,#REF!=7)</formula>
    </cfRule>
    <cfRule type="cellIs" dxfId="73" priority="89" operator="equal">
      <formula>"C"</formula>
    </cfRule>
    <cfRule type="cellIs" dxfId="72" priority="88" operator="equal">
      <formula>"RTT"</formula>
    </cfRule>
  </conditionalFormatting>
  <conditionalFormatting sqref="AU37:AU38">
    <cfRule type="expression" dxfId="71" priority="80">
      <formula>OR(#REF!=1,#REF!=7)</formula>
    </cfRule>
    <cfRule type="cellIs" dxfId="70" priority="79" operator="equal">
      <formula>"C"</formula>
    </cfRule>
    <cfRule type="cellIs" dxfId="69" priority="78" operator="equal">
      <formula>"RTT"</formula>
    </cfRule>
    <cfRule type="cellIs" dxfId="68" priority="76" operator="equal">
      <formula>"C"</formula>
    </cfRule>
    <cfRule type="cellIs" dxfId="67" priority="77" operator="equal">
      <formula>"M"</formula>
    </cfRule>
  </conditionalFormatting>
  <conditionalFormatting sqref="AU42:AU43">
    <cfRule type="expression" dxfId="66" priority="70">
      <formula>OR(#REF!=1,#REF!=7)</formula>
    </cfRule>
    <cfRule type="cellIs" dxfId="65" priority="66" operator="equal">
      <formula>"C"</formula>
    </cfRule>
    <cfRule type="cellIs" dxfId="64" priority="67" operator="equal">
      <formula>"M"</formula>
    </cfRule>
    <cfRule type="cellIs" dxfId="63" priority="68" operator="equal">
      <formula>"RTT"</formula>
    </cfRule>
    <cfRule type="cellIs" dxfId="62" priority="69" operator="equal">
      <formula>"C"</formula>
    </cfRule>
  </conditionalFormatting>
  <conditionalFormatting sqref="AU47:AU48">
    <cfRule type="expression" dxfId="61" priority="60">
      <formula>OR(#REF!=1,#REF!=7)</formula>
    </cfRule>
    <cfRule type="cellIs" dxfId="60" priority="59" operator="equal">
      <formula>"C"</formula>
    </cfRule>
    <cfRule type="cellIs" dxfId="59" priority="58" operator="equal">
      <formula>"RTT"</formula>
    </cfRule>
    <cfRule type="cellIs" dxfId="58" priority="57" operator="equal">
      <formula>"M"</formula>
    </cfRule>
    <cfRule type="cellIs" dxfId="57" priority="56" operator="equal">
      <formula>"C"</formula>
    </cfRule>
  </conditionalFormatting>
  <conditionalFormatting sqref="AU52:AU53">
    <cfRule type="expression" dxfId="56" priority="50">
      <formula>OR(#REF!=1,#REF!=7)</formula>
    </cfRule>
    <cfRule type="cellIs" dxfId="55" priority="49" operator="equal">
      <formula>"C"</formula>
    </cfRule>
    <cfRule type="cellIs" dxfId="54" priority="48" operator="equal">
      <formula>"RTT"</formula>
    </cfRule>
    <cfRule type="cellIs" dxfId="53" priority="47" operator="equal">
      <formula>"M"</formula>
    </cfRule>
    <cfRule type="cellIs" dxfId="52" priority="46" operator="equal">
      <formula>"C"</formula>
    </cfRule>
  </conditionalFormatting>
  <conditionalFormatting sqref="AU57:AU58">
    <cfRule type="expression" dxfId="51" priority="40">
      <formula>OR(#REF!=1,#REF!=7)</formula>
    </cfRule>
    <cfRule type="cellIs" dxfId="50" priority="39" operator="equal">
      <formula>"C"</formula>
    </cfRule>
    <cfRule type="cellIs" dxfId="49" priority="38" operator="equal">
      <formula>"RTT"</formula>
    </cfRule>
    <cfRule type="cellIs" dxfId="48" priority="37" operator="equal">
      <formula>"M"</formula>
    </cfRule>
    <cfRule type="cellIs" dxfId="47" priority="36" operator="equal">
      <formula>"C"</formula>
    </cfRule>
  </conditionalFormatting>
  <conditionalFormatting sqref="AU62:AU63">
    <cfRule type="cellIs" dxfId="46" priority="29" operator="equal">
      <formula>"C"</formula>
    </cfRule>
    <cfRule type="cellIs" dxfId="45" priority="28" operator="equal">
      <formula>"RTT"</formula>
    </cfRule>
    <cfRule type="cellIs" dxfId="44" priority="27" operator="equal">
      <formula>"M"</formula>
    </cfRule>
    <cfRule type="cellIs" dxfId="43" priority="26" operator="equal">
      <formula>"C"</formula>
    </cfRule>
    <cfRule type="expression" dxfId="42" priority="30">
      <formula>OR(#REF!=1,#REF!=7)</formula>
    </cfRule>
  </conditionalFormatting>
  <conditionalFormatting sqref="AU67:AU68">
    <cfRule type="expression" dxfId="41" priority="20">
      <formula>OR(#REF!=1,#REF!=7)</formula>
    </cfRule>
    <cfRule type="cellIs" dxfId="40" priority="19" operator="equal">
      <formula>"C"</formula>
    </cfRule>
    <cfRule type="cellIs" dxfId="39" priority="18" operator="equal">
      <formula>"RTT"</formula>
    </cfRule>
    <cfRule type="cellIs" dxfId="38" priority="17" operator="equal">
      <formula>"M"</formula>
    </cfRule>
    <cfRule type="cellIs" dxfId="37" priority="16" operator="equal">
      <formula>"C"</formula>
    </cfRule>
  </conditionalFormatting>
  <conditionalFormatting sqref="AU72">
    <cfRule type="expression" dxfId="36" priority="10">
      <formula>OR(#REF!=1,#REF!=7)</formula>
    </cfRule>
  </conditionalFormatting>
  <conditionalFormatting sqref="AU72:AU73">
    <cfRule type="cellIs" dxfId="35" priority="9" operator="equal">
      <formula>"C"</formula>
    </cfRule>
    <cfRule type="cellIs" dxfId="34" priority="8" operator="equal">
      <formula>"RTT"</formula>
    </cfRule>
    <cfRule type="cellIs" dxfId="33" priority="7" operator="equal">
      <formula>"M"</formula>
    </cfRule>
    <cfRule type="cellIs" dxfId="32" priority="6" operator="equal">
      <formula>"C"</formula>
    </cfRule>
  </conditionalFormatting>
  <conditionalFormatting sqref="AU73">
    <cfRule type="expression" dxfId="31" priority="15">
      <formula>OR(#REF!=1,#REF!=7)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E85F-CD15-4DCD-BBEC-162CBB1C2EE2}">
  <dimension ref="A1:BH207"/>
  <sheetViews>
    <sheetView topLeftCell="A5" zoomScaleNormal="100" workbookViewId="0">
      <selection activeCell="AN4" sqref="AN4"/>
    </sheetView>
  </sheetViews>
  <sheetFormatPr baseColWidth="10" defaultRowHeight="15.75" x14ac:dyDescent="0.25"/>
  <cols>
    <col min="1" max="1" width="1.33203125" style="352" customWidth="1"/>
    <col min="2" max="2" width="17" style="352" customWidth="1"/>
    <col min="3" max="32" width="7.5" style="352" customWidth="1"/>
    <col min="33" max="33" width="9.83203125" style="352" customWidth="1"/>
    <col min="34" max="34" width="15" style="352" customWidth="1"/>
    <col min="35" max="47" width="12" style="352"/>
    <col min="48" max="48" width="19" style="352" customWidth="1"/>
    <col min="49" max="16384" width="12" style="352"/>
  </cols>
  <sheetData>
    <row r="1" spans="1:48" s="160" customFormat="1" ht="20.100000000000001" customHeight="1" x14ac:dyDescent="0.25">
      <c r="A1" s="159"/>
      <c r="B1" s="423" t="s">
        <v>298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5"/>
      <c r="R1" s="425"/>
      <c r="S1" s="425"/>
      <c r="T1" s="425"/>
      <c r="U1" s="425"/>
      <c r="V1" s="460"/>
      <c r="W1" s="460"/>
      <c r="X1" s="460"/>
      <c r="Y1" s="460"/>
      <c r="Z1" s="460"/>
      <c r="AA1" s="460"/>
      <c r="AB1" s="459"/>
      <c r="AC1" s="459"/>
      <c r="AD1" s="459"/>
      <c r="AE1" s="459"/>
      <c r="AF1" s="459"/>
      <c r="AG1" s="459"/>
      <c r="AH1" s="460"/>
      <c r="AI1" s="354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</row>
    <row r="2" spans="1:48" s="164" customFormat="1" ht="9.9499999999999993" customHeight="1" x14ac:dyDescent="0.25">
      <c r="A2" s="159"/>
      <c r="B2" s="161" t="s">
        <v>25</v>
      </c>
      <c r="C2" s="571" t="str">
        <f ca="1">CELL("nomfichier")</f>
        <v xml:space="preserve">D:\Données\1.UPRT\0-UPRT.fait\uprt-php\www\mesimages\fichiers-uprt\so-social\so-plannings\[so-planningconges2008.xlsx]Mode d'emploi </v>
      </c>
      <c r="D2" s="571"/>
      <c r="E2" s="571"/>
      <c r="F2" s="571"/>
      <c r="G2" s="571"/>
      <c r="H2" s="571"/>
      <c r="I2" s="571"/>
      <c r="J2" s="571"/>
      <c r="K2" s="571"/>
      <c r="L2" s="571"/>
      <c r="M2" s="572"/>
      <c r="N2" s="162" t="s">
        <v>26</v>
      </c>
      <c r="O2" s="420"/>
      <c r="P2" s="420"/>
      <c r="Q2" s="581"/>
      <c r="R2" s="581"/>
      <c r="S2" s="581"/>
      <c r="T2" s="581"/>
      <c r="U2" s="582"/>
      <c r="V2" s="458" t="s">
        <v>366</v>
      </c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5"/>
      <c r="AI2" s="354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</row>
    <row r="3" spans="1:48" s="164" customFormat="1" ht="9.9499999999999993" customHeight="1" x14ac:dyDescent="0.25">
      <c r="A3" s="159"/>
      <c r="B3" s="165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4"/>
      <c r="N3" s="166" t="s">
        <v>27</v>
      </c>
      <c r="O3" s="421"/>
      <c r="P3" s="421"/>
      <c r="Q3" s="583"/>
      <c r="R3" s="583"/>
      <c r="S3" s="583"/>
      <c r="T3" s="583"/>
      <c r="U3" s="584"/>
      <c r="V3" s="610" t="s">
        <v>365</v>
      </c>
      <c r="W3" s="611"/>
      <c r="X3" s="611"/>
      <c r="Y3" s="611"/>
      <c r="Z3" s="611"/>
      <c r="AA3" s="611"/>
      <c r="AB3" s="611"/>
      <c r="AC3" s="611"/>
      <c r="AD3" s="611"/>
      <c r="AE3" s="611"/>
      <c r="AF3" s="611"/>
      <c r="AG3" s="611"/>
      <c r="AH3" s="612"/>
      <c r="AI3" s="354"/>
      <c r="AJ3" s="351"/>
      <c r="AK3" s="351"/>
      <c r="AL3" s="351"/>
      <c r="AM3" s="351"/>
      <c r="AN3" s="351"/>
      <c r="AO3" s="351"/>
      <c r="AP3" s="351"/>
      <c r="AQ3" s="351"/>
      <c r="AR3" s="351"/>
      <c r="AS3" s="351"/>
      <c r="AT3" s="351"/>
      <c r="AU3" s="351"/>
      <c r="AV3" s="351"/>
    </row>
    <row r="4" spans="1:48" s="164" customFormat="1" ht="9.9499999999999993" customHeight="1" x14ac:dyDescent="0.25">
      <c r="A4" s="159"/>
      <c r="B4" s="161" t="s">
        <v>2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6"/>
      <c r="N4" s="162" t="s">
        <v>3</v>
      </c>
      <c r="O4" s="163"/>
      <c r="P4" s="163"/>
      <c r="Q4" s="581"/>
      <c r="R4" s="581"/>
      <c r="S4" s="581"/>
      <c r="T4" s="581"/>
      <c r="U4" s="585"/>
      <c r="V4" s="610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2"/>
      <c r="AI4" s="354"/>
      <c r="AJ4" s="351"/>
      <c r="AK4" s="351"/>
      <c r="AL4" s="351"/>
      <c r="AM4" s="351"/>
      <c r="AN4" s="351"/>
      <c r="AO4" s="351"/>
      <c r="AP4" s="351"/>
      <c r="AQ4" s="351"/>
      <c r="AR4" s="351"/>
      <c r="AS4" s="351"/>
      <c r="AT4" s="351"/>
      <c r="AU4" s="351"/>
      <c r="AV4" s="351"/>
    </row>
    <row r="5" spans="1:48" s="164" customFormat="1" ht="9.9499999999999993" customHeight="1" x14ac:dyDescent="0.25">
      <c r="A5" s="159"/>
      <c r="B5" s="165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8"/>
      <c r="N5" s="166" t="s">
        <v>4</v>
      </c>
      <c r="O5" s="167"/>
      <c r="P5" s="167"/>
      <c r="Q5" s="583"/>
      <c r="R5" s="583"/>
      <c r="S5" s="583"/>
      <c r="T5" s="583"/>
      <c r="U5" s="584"/>
      <c r="V5" s="610"/>
      <c r="W5" s="611"/>
      <c r="X5" s="611"/>
      <c r="Y5" s="611"/>
      <c r="Z5" s="611"/>
      <c r="AA5" s="611"/>
      <c r="AB5" s="611"/>
      <c r="AC5" s="611"/>
      <c r="AD5" s="611"/>
      <c r="AE5" s="611"/>
      <c r="AF5" s="611"/>
      <c r="AG5" s="611"/>
      <c r="AH5" s="612"/>
      <c r="AI5" s="354"/>
      <c r="AJ5" s="351"/>
      <c r="AK5" s="351"/>
      <c r="AL5" s="351"/>
      <c r="AM5" s="351"/>
      <c r="AN5" s="351"/>
      <c r="AO5" s="351"/>
      <c r="AP5" s="351"/>
      <c r="AQ5" s="351"/>
      <c r="AR5" s="351"/>
      <c r="AS5" s="351"/>
      <c r="AT5" s="351"/>
      <c r="AU5" s="351"/>
      <c r="AV5" s="351"/>
    </row>
    <row r="6" spans="1:48" s="164" customFormat="1" ht="9.9499999999999993" customHeight="1" x14ac:dyDescent="0.25">
      <c r="A6" s="159"/>
      <c r="B6" s="161" t="s">
        <v>5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6"/>
      <c r="N6" s="162" t="s">
        <v>28</v>
      </c>
      <c r="O6" s="163"/>
      <c r="P6" s="586">
        <f ca="1">NOW()</f>
        <v>45399.782035185184</v>
      </c>
      <c r="Q6" s="586"/>
      <c r="R6" s="586"/>
      <c r="S6" s="586"/>
      <c r="T6" s="586"/>
      <c r="U6" s="586"/>
      <c r="V6" s="435" t="s">
        <v>330</v>
      </c>
      <c r="W6" s="436"/>
      <c r="X6" s="436"/>
      <c r="Y6" s="597">
        <v>40203</v>
      </c>
      <c r="Z6" s="597"/>
      <c r="AA6" s="597"/>
      <c r="AB6" s="597"/>
      <c r="AC6" s="597"/>
      <c r="AD6" s="597"/>
      <c r="AE6" s="597"/>
      <c r="AF6" s="597"/>
      <c r="AG6" s="597"/>
      <c r="AH6" s="598"/>
      <c r="AI6" s="354"/>
      <c r="AJ6" s="351"/>
      <c r="AK6" s="351"/>
      <c r="AL6" s="351"/>
      <c r="AM6" s="351"/>
      <c r="AN6" s="351"/>
      <c r="AO6" s="351"/>
      <c r="AP6" s="351"/>
      <c r="AQ6" s="351"/>
      <c r="AR6" s="351"/>
      <c r="AS6" s="351"/>
      <c r="AT6" s="351"/>
      <c r="AU6" s="351"/>
      <c r="AV6" s="351"/>
    </row>
    <row r="7" spans="1:48" s="164" customFormat="1" ht="9.9499999999999993" customHeight="1" x14ac:dyDescent="0.25">
      <c r="A7" s="159"/>
      <c r="B7" s="168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80"/>
      <c r="N7" s="170" t="s">
        <v>29</v>
      </c>
      <c r="O7" s="169"/>
      <c r="P7" s="587"/>
      <c r="Q7" s="587"/>
      <c r="R7" s="587"/>
      <c r="S7" s="587"/>
      <c r="T7" s="587"/>
      <c r="U7" s="587"/>
      <c r="V7" s="437"/>
      <c r="W7" s="438"/>
      <c r="X7" s="438"/>
      <c r="Y7" s="599"/>
      <c r="Z7" s="599"/>
      <c r="AA7" s="599"/>
      <c r="AB7" s="599"/>
      <c r="AC7" s="599"/>
      <c r="AD7" s="599"/>
      <c r="AE7" s="599"/>
      <c r="AF7" s="599"/>
      <c r="AG7" s="599"/>
      <c r="AH7" s="600"/>
      <c r="AI7" s="354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</row>
    <row r="8" spans="1:48" s="172" customFormat="1" ht="6" customHeight="1" x14ac:dyDescent="0.25">
      <c r="A8" s="159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505"/>
      <c r="W8" s="505"/>
      <c r="X8" s="505"/>
      <c r="Y8" s="505"/>
      <c r="Z8" s="505"/>
      <c r="AA8" s="505"/>
      <c r="AB8" s="505"/>
      <c r="AC8" s="505"/>
      <c r="AD8" s="504"/>
      <c r="AE8" s="505"/>
      <c r="AF8" s="505"/>
      <c r="AG8" s="505"/>
      <c r="AH8" s="456"/>
      <c r="AI8" s="354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</row>
    <row r="9" spans="1:48" s="172" customFormat="1" ht="21" customHeight="1" x14ac:dyDescent="0.35">
      <c r="A9" s="159"/>
      <c r="B9" s="173" t="s">
        <v>364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5"/>
      <c r="N9" s="175"/>
      <c r="O9" s="175"/>
      <c r="P9" s="175"/>
      <c r="Q9" s="175"/>
      <c r="R9" s="175"/>
      <c r="S9" s="175"/>
      <c r="T9" s="175"/>
      <c r="U9" s="422"/>
      <c r="V9" s="506"/>
      <c r="W9" s="506"/>
      <c r="X9" s="506"/>
      <c r="Y9" s="506"/>
      <c r="Z9" s="506"/>
      <c r="AA9" s="506"/>
      <c r="AB9" s="506"/>
      <c r="AC9" s="506"/>
      <c r="AD9" s="506"/>
      <c r="AE9" s="592">
        <v>2020</v>
      </c>
      <c r="AF9" s="592"/>
      <c r="AG9" s="592"/>
      <c r="AH9" s="593"/>
      <c r="AI9" s="354"/>
      <c r="AJ9" s="519" t="s">
        <v>373</v>
      </c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</row>
    <row r="10" spans="1:48" s="172" customFormat="1" ht="21" customHeight="1" x14ac:dyDescent="0.25">
      <c r="A10" s="159"/>
      <c r="B10" s="516" t="s">
        <v>293</v>
      </c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61"/>
      <c r="X10" s="461"/>
      <c r="Y10" s="461"/>
      <c r="Z10" s="461"/>
      <c r="AA10" s="461"/>
      <c r="AB10" s="461"/>
      <c r="AC10" s="461"/>
      <c r="AD10" s="461"/>
      <c r="AE10" s="432"/>
      <c r="AF10" s="432"/>
      <c r="AG10" s="433"/>
      <c r="AH10" s="507"/>
      <c r="AI10" s="354"/>
      <c r="AV10" s="351"/>
    </row>
    <row r="11" spans="1:48" s="176" customFormat="1" ht="22.5" customHeight="1" x14ac:dyDescent="0.25">
      <c r="B11" s="177" t="s">
        <v>334</v>
      </c>
      <c r="C11" s="178"/>
      <c r="D11" s="179"/>
      <c r="E11" s="179"/>
      <c r="F11" s="180">
        <f>COUNTIF(C18:AG49,F12)</f>
        <v>3</v>
      </c>
      <c r="G11" s="180">
        <f>COUNTIF(C18:AG49,G12)</f>
        <v>1</v>
      </c>
      <c r="H11" s="180">
        <f>COUNTIF(C18:AG49,H12)</f>
        <v>8</v>
      </c>
      <c r="I11" s="180">
        <f>COUNTIF(C18:AG49,I12)</f>
        <v>1</v>
      </c>
      <c r="J11" s="180">
        <f>COUNTIF(C18:AG49,J12)</f>
        <v>1</v>
      </c>
      <c r="K11" s="180">
        <f>COUNTIF(C18:AG49,K12)</f>
        <v>0</v>
      </c>
      <c r="L11" s="180">
        <f>COUNTIF(C18:AG49,L12)</f>
        <v>0</v>
      </c>
      <c r="M11" s="180">
        <f>COUNTIF(C18:AG49,M12)</f>
        <v>1</v>
      </c>
      <c r="N11" s="180">
        <f>COUNTIF(C18:AG49,N12)</f>
        <v>0</v>
      </c>
      <c r="O11" s="180">
        <f>COUNTIF(C18:AG49,O12)</f>
        <v>1</v>
      </c>
      <c r="P11" s="180">
        <f>COUNTIF(C18:AG49,P12)</f>
        <v>0</v>
      </c>
      <c r="Q11" s="180">
        <f>COUNTIF(C18:AG49,Q12)</f>
        <v>0</v>
      </c>
      <c r="R11" s="180">
        <f>COUNTIF(C18:AG49,R12)</f>
        <v>0</v>
      </c>
      <c r="S11" s="416"/>
      <c r="T11" s="416"/>
      <c r="U11" s="417" t="s">
        <v>204</v>
      </c>
      <c r="V11" s="508"/>
      <c r="W11" s="508"/>
      <c r="X11" s="509"/>
      <c r="Y11" s="509"/>
      <c r="Z11" s="509"/>
      <c r="AA11" s="509"/>
      <c r="AB11" s="509"/>
      <c r="AC11" s="509"/>
      <c r="AD11" s="510"/>
      <c r="AE11" s="508"/>
      <c r="AF11" s="508"/>
      <c r="AG11" s="508"/>
      <c r="AH11" s="511"/>
      <c r="AI11" s="354"/>
      <c r="AJ11" s="351"/>
      <c r="AK11" s="351"/>
      <c r="AL11" s="351"/>
      <c r="AM11" s="351"/>
      <c r="AN11" s="351"/>
      <c r="AO11" s="351"/>
      <c r="AP11" s="351"/>
      <c r="AQ11" s="351"/>
      <c r="AR11" s="351"/>
      <c r="AS11" s="351"/>
      <c r="AT11" s="351"/>
      <c r="AU11" s="351"/>
      <c r="AV11" s="351"/>
    </row>
    <row r="12" spans="1:48" s="172" customFormat="1" ht="21.75" customHeight="1" x14ac:dyDescent="0.25">
      <c r="A12" s="159"/>
      <c r="B12" s="181" t="s">
        <v>203</v>
      </c>
      <c r="C12" s="182"/>
      <c r="D12" s="183"/>
      <c r="E12" s="183"/>
      <c r="F12" s="485" t="s">
        <v>83</v>
      </c>
      <c r="G12" s="486" t="s">
        <v>109</v>
      </c>
      <c r="H12" s="487" t="s">
        <v>300</v>
      </c>
      <c r="I12" s="488" t="s">
        <v>44</v>
      </c>
      <c r="J12" s="489" t="s">
        <v>61</v>
      </c>
      <c r="K12" s="490" t="s">
        <v>36</v>
      </c>
      <c r="L12" s="491" t="s">
        <v>40</v>
      </c>
      <c r="M12" s="492" t="s">
        <v>294</v>
      </c>
      <c r="N12" s="493" t="s">
        <v>49</v>
      </c>
      <c r="O12" s="494" t="s">
        <v>86</v>
      </c>
      <c r="P12" s="495" t="s">
        <v>76</v>
      </c>
      <c r="Q12" s="496" t="s">
        <v>296</v>
      </c>
      <c r="R12" s="497" t="s">
        <v>297</v>
      </c>
      <c r="S12" s="498"/>
      <c r="T12" s="418" t="s">
        <v>328</v>
      </c>
      <c r="U12" s="419"/>
      <c r="V12" s="457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512"/>
      <c r="AI12" s="354"/>
      <c r="AJ12" s="570"/>
      <c r="AK12" s="570"/>
      <c r="AL12" s="570"/>
      <c r="AM12" s="570"/>
      <c r="AN12" s="570"/>
      <c r="AO12" s="570"/>
      <c r="AP12" s="570"/>
      <c r="AQ12" s="570"/>
      <c r="AR12" s="570"/>
      <c r="AS12" s="570"/>
      <c r="AT12" s="570"/>
      <c r="AU12" s="570"/>
      <c r="AV12" s="351"/>
    </row>
    <row r="13" spans="1:48" ht="15.75" customHeight="1" thickBot="1" x14ac:dyDescent="0.35">
      <c r="A13" s="351"/>
      <c r="B13" s="351"/>
      <c r="C13" s="351"/>
      <c r="D13" s="351"/>
      <c r="E13" s="355"/>
      <c r="F13" s="355"/>
      <c r="G13" s="355"/>
      <c r="H13" s="351"/>
      <c r="I13" s="412"/>
      <c r="J13" s="412"/>
      <c r="K13" s="412"/>
      <c r="L13" s="412"/>
      <c r="M13" s="412"/>
      <c r="N13" s="412"/>
      <c r="O13" s="412"/>
      <c r="P13" s="412"/>
      <c r="Q13" s="412"/>
      <c r="R13" s="351"/>
      <c r="S13" s="484" t="s">
        <v>327</v>
      </c>
      <c r="T13" s="351"/>
      <c r="U13" s="356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4"/>
      <c r="AI13" s="354"/>
      <c r="AV13" s="354"/>
    </row>
    <row r="14" spans="1:48" ht="9.75" customHeight="1" x14ac:dyDescent="0.25">
      <c r="A14" s="351"/>
      <c r="B14" s="415" t="s">
        <v>317</v>
      </c>
      <c r="C14" s="381">
        <f t="shared" ref="C14:J14" si="0">WEEKNUM(C15,21)</f>
        <v>1</v>
      </c>
      <c r="D14" s="382">
        <f t="shared" si="0"/>
        <v>1</v>
      </c>
      <c r="E14" s="382">
        <f t="shared" si="0"/>
        <v>1</v>
      </c>
      <c r="F14" s="382">
        <f t="shared" si="0"/>
        <v>1</v>
      </c>
      <c r="G14" s="382">
        <f t="shared" si="0"/>
        <v>1</v>
      </c>
      <c r="H14" s="382">
        <f t="shared" si="0"/>
        <v>2</v>
      </c>
      <c r="I14" s="382">
        <f t="shared" si="0"/>
        <v>2</v>
      </c>
      <c r="J14" s="382">
        <f t="shared" si="0"/>
        <v>2</v>
      </c>
      <c r="K14" s="382">
        <f>WEEKNUM(K15,21)</f>
        <v>2</v>
      </c>
      <c r="L14" s="413">
        <f t="shared" ref="L14:AE14" si="1">WEEKNUM(L15,21)</f>
        <v>2</v>
      </c>
      <c r="M14" s="382">
        <f t="shared" si="1"/>
        <v>2</v>
      </c>
      <c r="N14" s="382">
        <f t="shared" si="1"/>
        <v>2</v>
      </c>
      <c r="O14" s="382">
        <f t="shared" si="1"/>
        <v>3</v>
      </c>
      <c r="P14" s="382">
        <f t="shared" si="1"/>
        <v>3</v>
      </c>
      <c r="Q14" s="382">
        <f t="shared" si="1"/>
        <v>3</v>
      </c>
      <c r="R14" s="382">
        <f t="shared" si="1"/>
        <v>3</v>
      </c>
      <c r="S14" s="382">
        <f t="shared" si="1"/>
        <v>3</v>
      </c>
      <c r="T14" s="382">
        <f t="shared" si="1"/>
        <v>3</v>
      </c>
      <c r="U14" s="382">
        <f t="shared" si="1"/>
        <v>3</v>
      </c>
      <c r="V14" s="382">
        <f t="shared" si="1"/>
        <v>4</v>
      </c>
      <c r="W14" s="382">
        <f t="shared" si="1"/>
        <v>4</v>
      </c>
      <c r="X14" s="382">
        <f t="shared" si="1"/>
        <v>4</v>
      </c>
      <c r="Y14" s="382">
        <f t="shared" si="1"/>
        <v>4</v>
      </c>
      <c r="Z14" s="382">
        <f t="shared" si="1"/>
        <v>4</v>
      </c>
      <c r="AA14" s="382">
        <f t="shared" si="1"/>
        <v>4</v>
      </c>
      <c r="AB14" s="382">
        <f t="shared" si="1"/>
        <v>4</v>
      </c>
      <c r="AC14" s="382">
        <f t="shared" si="1"/>
        <v>5</v>
      </c>
      <c r="AD14" s="382">
        <f>WEEKNUM(AD15,21)</f>
        <v>5</v>
      </c>
      <c r="AE14" s="382">
        <f t="shared" si="1"/>
        <v>5</v>
      </c>
      <c r="AF14" s="382">
        <f>IF(AF15="","",WEEKNUM(AF15,21))</f>
        <v>5</v>
      </c>
      <c r="AG14" s="383">
        <f>IF(AG15="","",WEEKNUM(AG15,21))</f>
        <v>5</v>
      </c>
      <c r="AH14" s="472"/>
      <c r="AI14" s="351"/>
      <c r="AJ14" s="607" t="s">
        <v>320</v>
      </c>
      <c r="AK14" s="607" t="s">
        <v>318</v>
      </c>
      <c r="AL14" s="607" t="s">
        <v>45</v>
      </c>
      <c r="AM14" s="607" t="s">
        <v>322</v>
      </c>
      <c r="AN14" s="607" t="s">
        <v>295</v>
      </c>
      <c r="AO14" s="607" t="s">
        <v>324</v>
      </c>
      <c r="AP14" s="607" t="s">
        <v>73</v>
      </c>
      <c r="AQ14" s="607" t="s">
        <v>323</v>
      </c>
      <c r="AR14" s="607" t="s">
        <v>87</v>
      </c>
      <c r="AS14" s="607" t="s">
        <v>321</v>
      </c>
      <c r="AT14" s="607" t="s">
        <v>325</v>
      </c>
      <c r="AU14" s="601" t="s">
        <v>326</v>
      </c>
      <c r="AV14" s="351"/>
    </row>
    <row r="15" spans="1:48" ht="14.25" customHeight="1" x14ac:dyDescent="0.25">
      <c r="A15" s="351"/>
      <c r="B15" s="429" t="s">
        <v>299</v>
      </c>
      <c r="C15" s="372">
        <f>B16</f>
        <v>43831</v>
      </c>
      <c r="D15" s="373">
        <f t="shared" ref="D15:AG15" si="2">IFERROR(IF(C15+1&gt;$B$17,"",C15+1),"")</f>
        <v>43832</v>
      </c>
      <c r="E15" s="373">
        <f t="shared" si="2"/>
        <v>43833</v>
      </c>
      <c r="F15" s="373">
        <f t="shared" si="2"/>
        <v>43834</v>
      </c>
      <c r="G15" s="373">
        <f t="shared" si="2"/>
        <v>43835</v>
      </c>
      <c r="H15" s="373">
        <f t="shared" si="2"/>
        <v>43836</v>
      </c>
      <c r="I15" s="373">
        <f t="shared" si="2"/>
        <v>43837</v>
      </c>
      <c r="J15" s="373">
        <f t="shared" si="2"/>
        <v>43838</v>
      </c>
      <c r="K15" s="373">
        <f t="shared" si="2"/>
        <v>43839</v>
      </c>
      <c r="L15" s="373">
        <f t="shared" si="2"/>
        <v>43840</v>
      </c>
      <c r="M15" s="373">
        <f t="shared" si="2"/>
        <v>43841</v>
      </c>
      <c r="N15" s="373">
        <f t="shared" si="2"/>
        <v>43842</v>
      </c>
      <c r="O15" s="373">
        <f t="shared" si="2"/>
        <v>43843</v>
      </c>
      <c r="P15" s="373">
        <f t="shared" si="2"/>
        <v>43844</v>
      </c>
      <c r="Q15" s="373">
        <f t="shared" si="2"/>
        <v>43845</v>
      </c>
      <c r="R15" s="373">
        <f t="shared" si="2"/>
        <v>43846</v>
      </c>
      <c r="S15" s="373">
        <f t="shared" si="2"/>
        <v>43847</v>
      </c>
      <c r="T15" s="373">
        <f t="shared" si="2"/>
        <v>43848</v>
      </c>
      <c r="U15" s="373">
        <f t="shared" si="2"/>
        <v>43849</v>
      </c>
      <c r="V15" s="373">
        <f t="shared" si="2"/>
        <v>43850</v>
      </c>
      <c r="W15" s="373">
        <f t="shared" si="2"/>
        <v>43851</v>
      </c>
      <c r="X15" s="373">
        <f t="shared" si="2"/>
        <v>43852</v>
      </c>
      <c r="Y15" s="373">
        <f t="shared" si="2"/>
        <v>43853</v>
      </c>
      <c r="Z15" s="373">
        <f t="shared" si="2"/>
        <v>43854</v>
      </c>
      <c r="AA15" s="373">
        <f t="shared" si="2"/>
        <v>43855</v>
      </c>
      <c r="AB15" s="373">
        <f t="shared" si="2"/>
        <v>43856</v>
      </c>
      <c r="AC15" s="373">
        <f t="shared" si="2"/>
        <v>43857</v>
      </c>
      <c r="AD15" s="373">
        <f t="shared" si="2"/>
        <v>43858</v>
      </c>
      <c r="AE15" s="373">
        <f t="shared" si="2"/>
        <v>43859</v>
      </c>
      <c r="AF15" s="373">
        <f t="shared" si="2"/>
        <v>43860</v>
      </c>
      <c r="AG15" s="374">
        <f t="shared" si="2"/>
        <v>43861</v>
      </c>
      <c r="AH15" s="473" t="str">
        <f>B15</f>
        <v>JANVIER</v>
      </c>
      <c r="AJ15" s="608"/>
      <c r="AK15" s="608"/>
      <c r="AL15" s="608"/>
      <c r="AM15" s="608"/>
      <c r="AN15" s="608"/>
      <c r="AO15" s="608"/>
      <c r="AP15" s="608"/>
      <c r="AQ15" s="608"/>
      <c r="AR15" s="608"/>
      <c r="AS15" s="608"/>
      <c r="AT15" s="608"/>
      <c r="AU15" s="602"/>
    </row>
    <row r="16" spans="1:48" ht="18.75" customHeight="1" x14ac:dyDescent="0.25">
      <c r="A16" s="351"/>
      <c r="B16" s="430">
        <f>DATE($AE$9,MONTH(1&amp;"/"&amp;B15),1)</f>
        <v>43831</v>
      </c>
      <c r="C16" s="358">
        <f t="shared" ref="C16:AG16" si="3">IFERROR(DAY(C15),"")</f>
        <v>1</v>
      </c>
      <c r="D16" s="359">
        <f t="shared" si="3"/>
        <v>2</v>
      </c>
      <c r="E16" s="359">
        <f t="shared" si="3"/>
        <v>3</v>
      </c>
      <c r="F16" s="359">
        <f t="shared" si="3"/>
        <v>4</v>
      </c>
      <c r="G16" s="359">
        <f t="shared" si="3"/>
        <v>5</v>
      </c>
      <c r="H16" s="359">
        <f t="shared" si="3"/>
        <v>6</v>
      </c>
      <c r="I16" s="359">
        <f t="shared" si="3"/>
        <v>7</v>
      </c>
      <c r="J16" s="359">
        <f t="shared" si="3"/>
        <v>8</v>
      </c>
      <c r="K16" s="359">
        <f t="shared" si="3"/>
        <v>9</v>
      </c>
      <c r="L16" s="359">
        <f t="shared" si="3"/>
        <v>10</v>
      </c>
      <c r="M16" s="359">
        <f t="shared" si="3"/>
        <v>11</v>
      </c>
      <c r="N16" s="359">
        <f t="shared" si="3"/>
        <v>12</v>
      </c>
      <c r="O16" s="359">
        <f t="shared" si="3"/>
        <v>13</v>
      </c>
      <c r="P16" s="359">
        <f t="shared" si="3"/>
        <v>14</v>
      </c>
      <c r="Q16" s="359">
        <f t="shared" si="3"/>
        <v>15</v>
      </c>
      <c r="R16" s="359">
        <f t="shared" si="3"/>
        <v>16</v>
      </c>
      <c r="S16" s="359">
        <f t="shared" si="3"/>
        <v>17</v>
      </c>
      <c r="T16" s="359">
        <f t="shared" si="3"/>
        <v>18</v>
      </c>
      <c r="U16" s="359">
        <f t="shared" si="3"/>
        <v>19</v>
      </c>
      <c r="V16" s="359">
        <f t="shared" si="3"/>
        <v>20</v>
      </c>
      <c r="W16" s="359">
        <f t="shared" si="3"/>
        <v>21</v>
      </c>
      <c r="X16" s="359">
        <f t="shared" si="3"/>
        <v>22</v>
      </c>
      <c r="Y16" s="359">
        <f t="shared" si="3"/>
        <v>23</v>
      </c>
      <c r="Z16" s="359">
        <f t="shared" si="3"/>
        <v>24</v>
      </c>
      <c r="AA16" s="359">
        <f t="shared" si="3"/>
        <v>25</v>
      </c>
      <c r="AB16" s="359">
        <f t="shared" si="3"/>
        <v>26</v>
      </c>
      <c r="AC16" s="359">
        <f t="shared" si="3"/>
        <v>27</v>
      </c>
      <c r="AD16" s="359">
        <f t="shared" si="3"/>
        <v>28</v>
      </c>
      <c r="AE16" s="359">
        <f t="shared" si="3"/>
        <v>29</v>
      </c>
      <c r="AF16" s="359">
        <f t="shared" si="3"/>
        <v>30</v>
      </c>
      <c r="AG16" s="360">
        <f t="shared" si="3"/>
        <v>31</v>
      </c>
      <c r="AH16" s="480">
        <f>SUM(AH18:AH22)</f>
        <v>3</v>
      </c>
      <c r="AI16" s="351"/>
      <c r="AJ16" s="609"/>
      <c r="AK16" s="609"/>
      <c r="AL16" s="609"/>
      <c r="AM16" s="609"/>
      <c r="AN16" s="609"/>
      <c r="AO16" s="609"/>
      <c r="AP16" s="609"/>
      <c r="AQ16" s="609"/>
      <c r="AR16" s="609"/>
      <c r="AS16" s="609"/>
      <c r="AT16" s="609"/>
      <c r="AU16" s="603"/>
      <c r="AV16" s="351"/>
    </row>
    <row r="17" spans="1:48" ht="16.5" customHeight="1" thickBot="1" x14ac:dyDescent="0.3">
      <c r="A17" s="351"/>
      <c r="B17" s="430">
        <f>EOMONTH(B16,0)</f>
        <v>43861</v>
      </c>
      <c r="C17" s="361">
        <f t="shared" ref="C17:AG17" si="4">IF(C15="","",WEEKDAY(C15,1))</f>
        <v>4</v>
      </c>
      <c r="D17" s="362">
        <f t="shared" si="4"/>
        <v>5</v>
      </c>
      <c r="E17" s="362">
        <f t="shared" si="4"/>
        <v>6</v>
      </c>
      <c r="F17" s="362">
        <f t="shared" si="4"/>
        <v>7</v>
      </c>
      <c r="G17" s="362">
        <f t="shared" si="4"/>
        <v>1</v>
      </c>
      <c r="H17" s="362">
        <f t="shared" si="4"/>
        <v>2</v>
      </c>
      <c r="I17" s="362">
        <f t="shared" si="4"/>
        <v>3</v>
      </c>
      <c r="J17" s="362">
        <f t="shared" si="4"/>
        <v>4</v>
      </c>
      <c r="K17" s="362">
        <f t="shared" si="4"/>
        <v>5</v>
      </c>
      <c r="L17" s="362">
        <f t="shared" si="4"/>
        <v>6</v>
      </c>
      <c r="M17" s="362">
        <f t="shared" si="4"/>
        <v>7</v>
      </c>
      <c r="N17" s="362">
        <f t="shared" si="4"/>
        <v>1</v>
      </c>
      <c r="O17" s="362">
        <f t="shared" si="4"/>
        <v>2</v>
      </c>
      <c r="P17" s="362">
        <f t="shared" si="4"/>
        <v>3</v>
      </c>
      <c r="Q17" s="362">
        <f t="shared" si="4"/>
        <v>4</v>
      </c>
      <c r="R17" s="362">
        <f t="shared" si="4"/>
        <v>5</v>
      </c>
      <c r="S17" s="362">
        <f t="shared" si="4"/>
        <v>6</v>
      </c>
      <c r="T17" s="362">
        <f t="shared" si="4"/>
        <v>7</v>
      </c>
      <c r="U17" s="362">
        <f t="shared" si="4"/>
        <v>1</v>
      </c>
      <c r="V17" s="362">
        <f t="shared" si="4"/>
        <v>2</v>
      </c>
      <c r="W17" s="362">
        <f t="shared" si="4"/>
        <v>3</v>
      </c>
      <c r="X17" s="362">
        <f t="shared" si="4"/>
        <v>4</v>
      </c>
      <c r="Y17" s="362">
        <f t="shared" si="4"/>
        <v>5</v>
      </c>
      <c r="Z17" s="362">
        <f t="shared" si="4"/>
        <v>6</v>
      </c>
      <c r="AA17" s="362">
        <f t="shared" si="4"/>
        <v>7</v>
      </c>
      <c r="AB17" s="362">
        <f t="shared" si="4"/>
        <v>1</v>
      </c>
      <c r="AC17" s="362">
        <f t="shared" si="4"/>
        <v>2</v>
      </c>
      <c r="AD17" s="362">
        <f t="shared" si="4"/>
        <v>3</v>
      </c>
      <c r="AE17" s="362">
        <f t="shared" si="4"/>
        <v>4</v>
      </c>
      <c r="AF17" s="362">
        <f t="shared" si="4"/>
        <v>5</v>
      </c>
      <c r="AG17" s="363">
        <f t="shared" si="4"/>
        <v>6</v>
      </c>
      <c r="AH17" s="503" t="s">
        <v>359</v>
      </c>
      <c r="AI17" s="351"/>
      <c r="AJ17" s="386" t="s">
        <v>109</v>
      </c>
      <c r="AK17" s="387" t="s">
        <v>300</v>
      </c>
      <c r="AL17" s="388" t="s">
        <v>44</v>
      </c>
      <c r="AM17" s="389" t="s">
        <v>61</v>
      </c>
      <c r="AN17" s="390" t="s">
        <v>36</v>
      </c>
      <c r="AO17" s="391" t="s">
        <v>40</v>
      </c>
      <c r="AP17" s="392" t="s">
        <v>294</v>
      </c>
      <c r="AQ17" s="393" t="s">
        <v>49</v>
      </c>
      <c r="AR17" s="394" t="s">
        <v>86</v>
      </c>
      <c r="AS17" s="395" t="s">
        <v>76</v>
      </c>
      <c r="AT17" s="396" t="s">
        <v>296</v>
      </c>
      <c r="AU17" s="397" t="s">
        <v>297</v>
      </c>
      <c r="AV17" s="351"/>
    </row>
    <row r="18" spans="1:48" ht="16.5" customHeight="1" x14ac:dyDescent="0.25">
      <c r="A18" s="351"/>
      <c r="B18" s="499" t="s">
        <v>214</v>
      </c>
      <c r="C18" s="462" t="s">
        <v>83</v>
      </c>
      <c r="D18" s="463" t="s">
        <v>44</v>
      </c>
      <c r="E18" s="464" t="s">
        <v>83</v>
      </c>
      <c r="F18" s="465" t="s">
        <v>300</v>
      </c>
      <c r="G18" s="465" t="s">
        <v>300</v>
      </c>
      <c r="H18" s="464" t="s">
        <v>83</v>
      </c>
      <c r="I18" s="466" t="s">
        <v>61</v>
      </c>
      <c r="J18" s="467" t="s">
        <v>294</v>
      </c>
      <c r="K18" s="468" t="s">
        <v>109</v>
      </c>
      <c r="L18" s="469" t="s">
        <v>86</v>
      </c>
      <c r="M18" s="465" t="s">
        <v>300</v>
      </c>
      <c r="N18" s="465" t="s">
        <v>300</v>
      </c>
      <c r="O18" s="470"/>
      <c r="P18" s="470"/>
      <c r="Q18" s="470"/>
      <c r="R18" s="470"/>
      <c r="S18" s="470"/>
      <c r="T18" s="465" t="s">
        <v>300</v>
      </c>
      <c r="U18" s="465" t="s">
        <v>300</v>
      </c>
      <c r="V18" s="470"/>
      <c r="W18" s="470"/>
      <c r="X18" s="470"/>
      <c r="Y18" s="470"/>
      <c r="Z18" s="470"/>
      <c r="AA18" s="465" t="s">
        <v>300</v>
      </c>
      <c r="AB18" s="465" t="s">
        <v>300</v>
      </c>
      <c r="AC18" s="470"/>
      <c r="AD18" s="470"/>
      <c r="AE18" s="470"/>
      <c r="AF18" s="470"/>
      <c r="AG18" s="471"/>
      <c r="AH18" s="480">
        <f>COUNTIF(C18:AG18,$F$12)</f>
        <v>3</v>
      </c>
      <c r="AI18" s="351"/>
      <c r="AJ18" s="399">
        <f>COUNTIF(C18:AG18,$AJ$17)</f>
        <v>1</v>
      </c>
      <c r="AK18" s="400">
        <f>COUNTIF(C18:AG18,$AK$17)</f>
        <v>8</v>
      </c>
      <c r="AL18" s="385">
        <f>COUNTIF(C18:AG18,$AL$17)</f>
        <v>1</v>
      </c>
      <c r="AM18" s="401">
        <f>COUNTIF(C18:AG18,$AM$17)</f>
        <v>1</v>
      </c>
      <c r="AN18" s="402">
        <f>COUNTIF(C18:AG18,$AN$17)</f>
        <v>0</v>
      </c>
      <c r="AO18" s="403">
        <f>COUNTIF(C18:AG18,$AO$17)</f>
        <v>0</v>
      </c>
      <c r="AP18" s="384">
        <f>COUNTIF(C18:AG18,$AP$17)</f>
        <v>1</v>
      </c>
      <c r="AQ18" s="404">
        <f>COUNTIF(C18:AG18,$AQ$17)</f>
        <v>0</v>
      </c>
      <c r="AR18" s="513">
        <f>COUNTIF(C18:AG18,$AR$17)</f>
        <v>1</v>
      </c>
      <c r="AS18" s="406">
        <f>COUNTIF(C18:AG18,$AS$17)</f>
        <v>0</v>
      </c>
      <c r="AT18" s="407">
        <f>COUNTIF(C18:AG18,$AT$17)</f>
        <v>0</v>
      </c>
      <c r="AU18" s="364">
        <f>COUNTIF(C18:AG18,$AU$17)</f>
        <v>0</v>
      </c>
      <c r="AV18" s="514" t="str">
        <f t="shared" ref="AV18:AV22" si="5">B18</f>
        <v>ÉTIENNE</v>
      </c>
    </row>
    <row r="19" spans="1:48" ht="16.5" customHeight="1" x14ac:dyDescent="0.25">
      <c r="A19" s="351"/>
      <c r="B19" s="499" t="s">
        <v>215</v>
      </c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  <c r="AB19" s="481"/>
      <c r="AC19" s="481"/>
      <c r="AD19" s="481"/>
      <c r="AE19" s="481"/>
      <c r="AF19" s="481"/>
      <c r="AG19" s="482"/>
      <c r="AH19" s="480">
        <f t="shared" ref="AH19:AH22" si="6">COUNTIF(C19:AG19,$F$12)</f>
        <v>0</v>
      </c>
      <c r="AI19" s="351"/>
      <c r="AJ19" s="399">
        <f t="shared" ref="AJ19:AJ22" si="7">COUNTIF(C19:AG19,$AJ$17)</f>
        <v>0</v>
      </c>
      <c r="AK19" s="400">
        <f t="shared" ref="AK19:AK22" si="8">COUNTIF(C19:AG19,$AK$17)</f>
        <v>0</v>
      </c>
      <c r="AL19" s="385">
        <f t="shared" ref="AL19:AL22" si="9">COUNTIF(C19:AG19,$AL$17)</f>
        <v>0</v>
      </c>
      <c r="AM19" s="401">
        <f t="shared" ref="AM19:AM22" si="10">COUNTIF(C19:AG19,$AM$17)</f>
        <v>0</v>
      </c>
      <c r="AN19" s="402">
        <f t="shared" ref="AN19:AN22" si="11">COUNTIF(C19:AG19,$AN$17)</f>
        <v>0</v>
      </c>
      <c r="AO19" s="403">
        <f t="shared" ref="AO19:AO22" si="12">COUNTIF(C19:AG19,$AO$17)</f>
        <v>0</v>
      </c>
      <c r="AP19" s="384">
        <f t="shared" ref="AP19:AP22" si="13">COUNTIF(C19:AG19,$AP$17)</f>
        <v>0</v>
      </c>
      <c r="AQ19" s="404">
        <f t="shared" ref="AQ19:AQ22" si="14">COUNTIF(C19:AG19,$AQ$17)</f>
        <v>0</v>
      </c>
      <c r="AR19" s="513">
        <f t="shared" ref="AR19:AR22" si="15">COUNTIF(C19:AG19,$AR$17)</f>
        <v>0</v>
      </c>
      <c r="AS19" s="406">
        <f t="shared" ref="AS19:AS22" si="16">COUNTIF(C19:AG19,$AS$17)</f>
        <v>0</v>
      </c>
      <c r="AT19" s="407">
        <f t="shared" ref="AT19:AT22" si="17">COUNTIF(C19:AG19,$AT$17)</f>
        <v>0</v>
      </c>
      <c r="AU19" s="364">
        <f t="shared" ref="AU19:AU22" si="18">COUNTIF(C19:AG19,$AU$17)</f>
        <v>0</v>
      </c>
      <c r="AV19" s="514" t="str">
        <f t="shared" si="5"/>
        <v>MARCEL</v>
      </c>
    </row>
    <row r="20" spans="1:48" ht="16.5" customHeight="1" x14ac:dyDescent="0.25">
      <c r="A20" s="351"/>
      <c r="B20" s="500" t="s">
        <v>217</v>
      </c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2"/>
      <c r="AH20" s="480">
        <f t="shared" si="6"/>
        <v>0</v>
      </c>
      <c r="AI20" s="351"/>
      <c r="AJ20" s="399">
        <f t="shared" si="7"/>
        <v>0</v>
      </c>
      <c r="AK20" s="400">
        <f t="shared" si="8"/>
        <v>0</v>
      </c>
      <c r="AL20" s="385">
        <f t="shared" si="9"/>
        <v>0</v>
      </c>
      <c r="AM20" s="401">
        <f t="shared" si="10"/>
        <v>0</v>
      </c>
      <c r="AN20" s="402">
        <f t="shared" si="11"/>
        <v>0</v>
      </c>
      <c r="AO20" s="403">
        <f t="shared" si="12"/>
        <v>0</v>
      </c>
      <c r="AP20" s="384">
        <f t="shared" si="13"/>
        <v>0</v>
      </c>
      <c r="AQ20" s="404">
        <f t="shared" si="14"/>
        <v>0</v>
      </c>
      <c r="AR20" s="513">
        <f t="shared" si="15"/>
        <v>0</v>
      </c>
      <c r="AS20" s="406">
        <f t="shared" si="16"/>
        <v>0</v>
      </c>
      <c r="AT20" s="407">
        <f t="shared" si="17"/>
        <v>0</v>
      </c>
      <c r="AU20" s="364">
        <f t="shared" si="18"/>
        <v>0</v>
      </c>
      <c r="AV20" s="515" t="str">
        <f t="shared" si="5"/>
        <v>LAMOTTE</v>
      </c>
    </row>
    <row r="21" spans="1:48" ht="16.5" customHeight="1" x14ac:dyDescent="0.25">
      <c r="A21" s="351"/>
      <c r="B21" s="500" t="s">
        <v>216</v>
      </c>
      <c r="C21" s="481"/>
      <c r="D21" s="481"/>
      <c r="E21" s="481"/>
      <c r="F21" s="481"/>
      <c r="G21" s="481"/>
      <c r="H21" s="481"/>
      <c r="I21" s="481"/>
      <c r="J21" s="481"/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  <c r="AB21" s="481"/>
      <c r="AC21" s="481"/>
      <c r="AD21" s="481"/>
      <c r="AE21" s="481"/>
      <c r="AF21" s="481"/>
      <c r="AG21" s="482"/>
      <c r="AH21" s="480">
        <f t="shared" si="6"/>
        <v>0</v>
      </c>
      <c r="AI21" s="351"/>
      <c r="AJ21" s="399">
        <f t="shared" si="7"/>
        <v>0</v>
      </c>
      <c r="AK21" s="400">
        <f t="shared" si="8"/>
        <v>0</v>
      </c>
      <c r="AL21" s="385">
        <f t="shared" si="9"/>
        <v>0</v>
      </c>
      <c r="AM21" s="401">
        <f t="shared" si="10"/>
        <v>0</v>
      </c>
      <c r="AN21" s="402">
        <f t="shared" si="11"/>
        <v>0</v>
      </c>
      <c r="AO21" s="403">
        <f t="shared" si="12"/>
        <v>0</v>
      </c>
      <c r="AP21" s="384">
        <f t="shared" si="13"/>
        <v>0</v>
      </c>
      <c r="AQ21" s="404">
        <f t="shared" si="14"/>
        <v>0</v>
      </c>
      <c r="AR21" s="513">
        <f t="shared" si="15"/>
        <v>0</v>
      </c>
      <c r="AS21" s="406">
        <f t="shared" si="16"/>
        <v>0</v>
      </c>
      <c r="AT21" s="407">
        <f t="shared" si="17"/>
        <v>0</v>
      </c>
      <c r="AU21" s="364">
        <f t="shared" si="18"/>
        <v>0</v>
      </c>
      <c r="AV21" s="515" t="str">
        <f t="shared" si="5"/>
        <v>PIQUET</v>
      </c>
    </row>
    <row r="22" spans="1:48" ht="16.5" customHeight="1" thickBot="1" x14ac:dyDescent="0.3">
      <c r="A22" s="351"/>
      <c r="B22" s="500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9"/>
      <c r="AH22" s="483">
        <f t="shared" si="6"/>
        <v>0</v>
      </c>
      <c r="AI22" s="351"/>
      <c r="AJ22" s="399">
        <f t="shared" si="7"/>
        <v>0</v>
      </c>
      <c r="AK22" s="400">
        <f t="shared" si="8"/>
        <v>0</v>
      </c>
      <c r="AL22" s="385">
        <f t="shared" si="9"/>
        <v>0</v>
      </c>
      <c r="AM22" s="401">
        <f t="shared" si="10"/>
        <v>0</v>
      </c>
      <c r="AN22" s="402">
        <f t="shared" si="11"/>
        <v>0</v>
      </c>
      <c r="AO22" s="403">
        <f t="shared" si="12"/>
        <v>0</v>
      </c>
      <c r="AP22" s="384">
        <f t="shared" si="13"/>
        <v>0</v>
      </c>
      <c r="AQ22" s="404">
        <f t="shared" si="14"/>
        <v>0</v>
      </c>
      <c r="AR22" s="513">
        <f t="shared" si="15"/>
        <v>0</v>
      </c>
      <c r="AS22" s="406">
        <f t="shared" si="16"/>
        <v>0</v>
      </c>
      <c r="AT22" s="407">
        <f t="shared" si="17"/>
        <v>0</v>
      </c>
      <c r="AU22" s="364">
        <f t="shared" si="18"/>
        <v>0</v>
      </c>
      <c r="AV22" s="515">
        <f t="shared" si="5"/>
        <v>0</v>
      </c>
    </row>
    <row r="23" spans="1:48" ht="9.75" customHeight="1" x14ac:dyDescent="0.25">
      <c r="A23" s="351"/>
      <c r="B23" s="408" t="s">
        <v>317</v>
      </c>
      <c r="C23" s="474">
        <f t="shared" ref="C23:J23" si="19">WEEKNUM(C24,21)</f>
        <v>5</v>
      </c>
      <c r="D23" s="475">
        <f t="shared" si="19"/>
        <v>5</v>
      </c>
      <c r="E23" s="475">
        <f t="shared" si="19"/>
        <v>6</v>
      </c>
      <c r="F23" s="475">
        <f t="shared" si="19"/>
        <v>6</v>
      </c>
      <c r="G23" s="475">
        <f t="shared" si="19"/>
        <v>6</v>
      </c>
      <c r="H23" s="475">
        <f t="shared" si="19"/>
        <v>6</v>
      </c>
      <c r="I23" s="475">
        <f t="shared" si="19"/>
        <v>6</v>
      </c>
      <c r="J23" s="475">
        <f t="shared" si="19"/>
        <v>6</v>
      </c>
      <c r="K23" s="475">
        <f>WEEKNUM(K24,21)</f>
        <v>6</v>
      </c>
      <c r="L23" s="476">
        <f t="shared" ref="L23:AD23" si="20">WEEKNUM(L24,21)</f>
        <v>7</v>
      </c>
      <c r="M23" s="475">
        <f t="shared" si="20"/>
        <v>7</v>
      </c>
      <c r="N23" s="475">
        <f t="shared" si="20"/>
        <v>7</v>
      </c>
      <c r="O23" s="475">
        <f t="shared" si="20"/>
        <v>7</v>
      </c>
      <c r="P23" s="475">
        <f t="shared" si="20"/>
        <v>7</v>
      </c>
      <c r="Q23" s="475">
        <f t="shared" si="20"/>
        <v>7</v>
      </c>
      <c r="R23" s="475">
        <f t="shared" si="20"/>
        <v>7</v>
      </c>
      <c r="S23" s="475">
        <f t="shared" si="20"/>
        <v>8</v>
      </c>
      <c r="T23" s="475">
        <f t="shared" si="20"/>
        <v>8</v>
      </c>
      <c r="U23" s="475">
        <f t="shared" si="20"/>
        <v>8</v>
      </c>
      <c r="V23" s="475">
        <f t="shared" si="20"/>
        <v>8</v>
      </c>
      <c r="W23" s="475">
        <f t="shared" si="20"/>
        <v>8</v>
      </c>
      <c r="X23" s="475">
        <f t="shared" si="20"/>
        <v>8</v>
      </c>
      <c r="Y23" s="475">
        <f t="shared" si="20"/>
        <v>8</v>
      </c>
      <c r="Z23" s="475">
        <f t="shared" si="20"/>
        <v>9</v>
      </c>
      <c r="AA23" s="475">
        <f t="shared" si="20"/>
        <v>9</v>
      </c>
      <c r="AB23" s="475">
        <f t="shared" si="20"/>
        <v>9</v>
      </c>
      <c r="AC23" s="475">
        <f t="shared" si="20"/>
        <v>9</v>
      </c>
      <c r="AD23" s="475">
        <f t="shared" si="20"/>
        <v>9</v>
      </c>
      <c r="AE23" s="475">
        <f>IF(AE24="","",WEEKNUM(AE24,21))</f>
        <v>9</v>
      </c>
      <c r="AF23" s="475" t="str">
        <f>IF(AF24="","",WEEKNUM(AF24,21))</f>
        <v/>
      </c>
      <c r="AG23" s="477" t="str">
        <f>IF(AG24="","",WEEKNUM(AG24,21))</f>
        <v/>
      </c>
      <c r="AH23" s="472"/>
      <c r="AI23" s="351"/>
      <c r="AJ23" s="351"/>
      <c r="AK23" s="351"/>
      <c r="AL23" s="351"/>
      <c r="AM23" s="351"/>
      <c r="AN23" s="351"/>
      <c r="AO23" s="351"/>
      <c r="AP23" s="351"/>
      <c r="AQ23" s="351"/>
      <c r="AR23" s="351"/>
      <c r="AS23" s="351"/>
      <c r="AT23" s="351"/>
      <c r="AU23" s="351"/>
      <c r="AV23" s="351"/>
    </row>
    <row r="24" spans="1:48" ht="14.25" customHeight="1" x14ac:dyDescent="0.25">
      <c r="A24" s="351"/>
      <c r="B24" s="429" t="s">
        <v>301</v>
      </c>
      <c r="C24" s="375">
        <f>B25</f>
        <v>43862</v>
      </c>
      <c r="D24" s="376">
        <f t="shared" ref="D24:AG24" si="21">IFERROR(IF(C24+1&gt;$B$26,"",C24+1),"")</f>
        <v>43863</v>
      </c>
      <c r="E24" s="376">
        <f t="shared" si="21"/>
        <v>43864</v>
      </c>
      <c r="F24" s="376">
        <f t="shared" si="21"/>
        <v>43865</v>
      </c>
      <c r="G24" s="376">
        <f t="shared" si="21"/>
        <v>43866</v>
      </c>
      <c r="H24" s="376">
        <f t="shared" si="21"/>
        <v>43867</v>
      </c>
      <c r="I24" s="376">
        <f t="shared" si="21"/>
        <v>43868</v>
      </c>
      <c r="J24" s="376">
        <f t="shared" si="21"/>
        <v>43869</v>
      </c>
      <c r="K24" s="376">
        <f t="shared" si="21"/>
        <v>43870</v>
      </c>
      <c r="L24" s="376">
        <f t="shared" si="21"/>
        <v>43871</v>
      </c>
      <c r="M24" s="376">
        <f t="shared" si="21"/>
        <v>43872</v>
      </c>
      <c r="N24" s="376">
        <f t="shared" si="21"/>
        <v>43873</v>
      </c>
      <c r="O24" s="376">
        <f t="shared" si="21"/>
        <v>43874</v>
      </c>
      <c r="P24" s="376">
        <f t="shared" si="21"/>
        <v>43875</v>
      </c>
      <c r="Q24" s="376">
        <f t="shared" si="21"/>
        <v>43876</v>
      </c>
      <c r="R24" s="376">
        <f t="shared" si="21"/>
        <v>43877</v>
      </c>
      <c r="S24" s="376">
        <f t="shared" si="21"/>
        <v>43878</v>
      </c>
      <c r="T24" s="376">
        <f t="shared" si="21"/>
        <v>43879</v>
      </c>
      <c r="U24" s="376">
        <f t="shared" si="21"/>
        <v>43880</v>
      </c>
      <c r="V24" s="376">
        <f t="shared" si="21"/>
        <v>43881</v>
      </c>
      <c r="W24" s="376">
        <f t="shared" si="21"/>
        <v>43882</v>
      </c>
      <c r="X24" s="376">
        <f t="shared" si="21"/>
        <v>43883</v>
      </c>
      <c r="Y24" s="376">
        <f t="shared" si="21"/>
        <v>43884</v>
      </c>
      <c r="Z24" s="376">
        <f t="shared" si="21"/>
        <v>43885</v>
      </c>
      <c r="AA24" s="376">
        <f t="shared" si="21"/>
        <v>43886</v>
      </c>
      <c r="AB24" s="376">
        <f t="shared" si="21"/>
        <v>43887</v>
      </c>
      <c r="AC24" s="376">
        <f t="shared" si="21"/>
        <v>43888</v>
      </c>
      <c r="AD24" s="376">
        <f t="shared" si="21"/>
        <v>43889</v>
      </c>
      <c r="AE24" s="376">
        <f t="shared" si="21"/>
        <v>43890</v>
      </c>
      <c r="AF24" s="376" t="str">
        <f t="shared" si="21"/>
        <v/>
      </c>
      <c r="AG24" s="377" t="str">
        <f t="shared" si="21"/>
        <v/>
      </c>
      <c r="AH24" s="473" t="str">
        <f>B24</f>
        <v>Février</v>
      </c>
      <c r="AI24" s="351"/>
      <c r="AJ24" s="351"/>
      <c r="AK24" s="351"/>
      <c r="AL24" s="351"/>
      <c r="AM24" s="351"/>
      <c r="AN24" s="351"/>
      <c r="AO24" s="351"/>
      <c r="AP24" s="351"/>
      <c r="AQ24" s="351"/>
      <c r="AR24" s="351"/>
      <c r="AS24" s="351"/>
      <c r="AT24" s="351"/>
      <c r="AU24" s="351"/>
      <c r="AV24" s="351"/>
    </row>
    <row r="25" spans="1:48" x14ac:dyDescent="0.25">
      <c r="A25" s="351"/>
      <c r="B25" s="430">
        <f>DATE($AE$9,MONTH(1&amp;"/"&amp;B24),1)</f>
        <v>43862</v>
      </c>
      <c r="C25" s="358">
        <f t="shared" ref="C25:AG25" si="22">IFERROR(DAY(C24),"")</f>
        <v>1</v>
      </c>
      <c r="D25" s="359">
        <f t="shared" si="22"/>
        <v>2</v>
      </c>
      <c r="E25" s="359">
        <f t="shared" si="22"/>
        <v>3</v>
      </c>
      <c r="F25" s="359">
        <f t="shared" si="22"/>
        <v>4</v>
      </c>
      <c r="G25" s="359">
        <f t="shared" si="22"/>
        <v>5</v>
      </c>
      <c r="H25" s="359">
        <f t="shared" si="22"/>
        <v>6</v>
      </c>
      <c r="I25" s="359">
        <f t="shared" si="22"/>
        <v>7</v>
      </c>
      <c r="J25" s="359">
        <f t="shared" si="22"/>
        <v>8</v>
      </c>
      <c r="K25" s="359">
        <f t="shared" si="22"/>
        <v>9</v>
      </c>
      <c r="L25" s="359">
        <f t="shared" si="22"/>
        <v>10</v>
      </c>
      <c r="M25" s="359">
        <f t="shared" si="22"/>
        <v>11</v>
      </c>
      <c r="N25" s="359">
        <f t="shared" si="22"/>
        <v>12</v>
      </c>
      <c r="O25" s="359">
        <f t="shared" si="22"/>
        <v>13</v>
      </c>
      <c r="P25" s="359">
        <f t="shared" si="22"/>
        <v>14</v>
      </c>
      <c r="Q25" s="359">
        <f t="shared" si="22"/>
        <v>15</v>
      </c>
      <c r="R25" s="359">
        <f t="shared" si="22"/>
        <v>16</v>
      </c>
      <c r="S25" s="359">
        <f t="shared" si="22"/>
        <v>17</v>
      </c>
      <c r="T25" s="359">
        <f t="shared" si="22"/>
        <v>18</v>
      </c>
      <c r="U25" s="359">
        <f t="shared" si="22"/>
        <v>19</v>
      </c>
      <c r="V25" s="359">
        <f t="shared" si="22"/>
        <v>20</v>
      </c>
      <c r="W25" s="359">
        <f t="shared" si="22"/>
        <v>21</v>
      </c>
      <c r="X25" s="359">
        <f t="shared" si="22"/>
        <v>22</v>
      </c>
      <c r="Y25" s="359">
        <f t="shared" si="22"/>
        <v>23</v>
      </c>
      <c r="Z25" s="359">
        <f t="shared" si="22"/>
        <v>24</v>
      </c>
      <c r="AA25" s="359">
        <f t="shared" si="22"/>
        <v>25</v>
      </c>
      <c r="AB25" s="359">
        <f t="shared" si="22"/>
        <v>26</v>
      </c>
      <c r="AC25" s="359">
        <f t="shared" si="22"/>
        <v>27</v>
      </c>
      <c r="AD25" s="359">
        <f t="shared" si="22"/>
        <v>28</v>
      </c>
      <c r="AE25" s="359">
        <f t="shared" si="22"/>
        <v>29</v>
      </c>
      <c r="AF25" s="359" t="str">
        <f t="shared" si="22"/>
        <v/>
      </c>
      <c r="AG25" s="360" t="str">
        <f t="shared" si="22"/>
        <v/>
      </c>
      <c r="AH25" s="480">
        <f>SUM(AH27:AH31)</f>
        <v>0</v>
      </c>
      <c r="AI25" s="351"/>
      <c r="AJ25" s="351"/>
      <c r="AK25" s="351"/>
      <c r="AL25" s="351"/>
      <c r="AM25" s="351"/>
      <c r="AN25" s="351"/>
      <c r="AO25" s="351"/>
      <c r="AP25" s="351"/>
      <c r="AQ25" s="351"/>
      <c r="AR25" s="351"/>
      <c r="AS25" s="351"/>
      <c r="AT25" s="351"/>
      <c r="AU25" s="351"/>
      <c r="AV25" s="351"/>
    </row>
    <row r="26" spans="1:48" ht="16.5" customHeight="1" x14ac:dyDescent="0.25">
      <c r="A26" s="351"/>
      <c r="B26" s="430">
        <f>EOMONTH(B25,0)</f>
        <v>43890</v>
      </c>
      <c r="C26" s="378">
        <f t="shared" ref="C26:AG26" si="23">IF(C24="","",WEEKDAY(C24,1))</f>
        <v>7</v>
      </c>
      <c r="D26" s="379">
        <f t="shared" si="23"/>
        <v>1</v>
      </c>
      <c r="E26" s="379">
        <f t="shared" si="23"/>
        <v>2</v>
      </c>
      <c r="F26" s="379">
        <f t="shared" si="23"/>
        <v>3</v>
      </c>
      <c r="G26" s="379">
        <f t="shared" si="23"/>
        <v>4</v>
      </c>
      <c r="H26" s="379">
        <f t="shared" si="23"/>
        <v>5</v>
      </c>
      <c r="I26" s="379">
        <f t="shared" si="23"/>
        <v>6</v>
      </c>
      <c r="J26" s="379">
        <f t="shared" si="23"/>
        <v>7</v>
      </c>
      <c r="K26" s="379">
        <f t="shared" si="23"/>
        <v>1</v>
      </c>
      <c r="L26" s="379">
        <f t="shared" si="23"/>
        <v>2</v>
      </c>
      <c r="M26" s="379">
        <f t="shared" si="23"/>
        <v>3</v>
      </c>
      <c r="N26" s="379">
        <f t="shared" si="23"/>
        <v>4</v>
      </c>
      <c r="O26" s="379">
        <f t="shared" si="23"/>
        <v>5</v>
      </c>
      <c r="P26" s="379">
        <f t="shared" si="23"/>
        <v>6</v>
      </c>
      <c r="Q26" s="379">
        <f t="shared" si="23"/>
        <v>7</v>
      </c>
      <c r="R26" s="379">
        <f t="shared" si="23"/>
        <v>1</v>
      </c>
      <c r="S26" s="379">
        <f t="shared" si="23"/>
        <v>2</v>
      </c>
      <c r="T26" s="379">
        <f t="shared" si="23"/>
        <v>3</v>
      </c>
      <c r="U26" s="379">
        <f t="shared" si="23"/>
        <v>4</v>
      </c>
      <c r="V26" s="379">
        <f t="shared" si="23"/>
        <v>5</v>
      </c>
      <c r="W26" s="379">
        <f t="shared" si="23"/>
        <v>6</v>
      </c>
      <c r="X26" s="379">
        <f t="shared" si="23"/>
        <v>7</v>
      </c>
      <c r="Y26" s="379">
        <f t="shared" si="23"/>
        <v>1</v>
      </c>
      <c r="Z26" s="379">
        <f t="shared" si="23"/>
        <v>2</v>
      </c>
      <c r="AA26" s="379">
        <f t="shared" si="23"/>
        <v>3</v>
      </c>
      <c r="AB26" s="379">
        <f t="shared" si="23"/>
        <v>4</v>
      </c>
      <c r="AC26" s="379">
        <f t="shared" si="23"/>
        <v>5</v>
      </c>
      <c r="AD26" s="379">
        <f t="shared" si="23"/>
        <v>6</v>
      </c>
      <c r="AE26" s="379">
        <f t="shared" si="23"/>
        <v>7</v>
      </c>
      <c r="AF26" s="379" t="str">
        <f t="shared" si="23"/>
        <v/>
      </c>
      <c r="AG26" s="380" t="str">
        <f t="shared" si="23"/>
        <v/>
      </c>
      <c r="AH26" s="503" t="s">
        <v>359</v>
      </c>
      <c r="AI26" s="351"/>
      <c r="AJ26" s="351"/>
      <c r="AK26" s="351"/>
      <c r="AL26" s="351"/>
      <c r="AM26" s="351"/>
      <c r="AN26" s="351"/>
      <c r="AO26" s="351"/>
      <c r="AP26" s="351"/>
      <c r="AQ26" s="351"/>
      <c r="AR26" s="351"/>
      <c r="AS26" s="351"/>
      <c r="AT26" s="351"/>
      <c r="AU26" s="351"/>
      <c r="AV26" s="351"/>
    </row>
    <row r="27" spans="1:48" ht="16.5" customHeight="1" x14ac:dyDescent="0.25">
      <c r="A27" s="351"/>
      <c r="B27" s="501" t="str">
        <f t="shared" ref="B27:B31" si="24">B18</f>
        <v>ÉTIENNE</v>
      </c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1"/>
      <c r="AF27" s="481"/>
      <c r="AG27" s="482"/>
      <c r="AH27" s="480">
        <f>COUNTIF(C27:AG27,$F$12)</f>
        <v>0</v>
      </c>
      <c r="AI27" s="351"/>
      <c r="AJ27" s="399">
        <f t="shared" ref="AJ27:AJ31" si="25">COUNTIF(C27:AG27,$AJ$17)</f>
        <v>0</v>
      </c>
      <c r="AK27" s="400">
        <f t="shared" ref="AK27:AK31" si="26">COUNTIF(C27:AG27,$AK$17)</f>
        <v>0</v>
      </c>
      <c r="AL27" s="385">
        <f t="shared" ref="AL27:AL31" si="27">COUNTIF(C27:AG27,$AL$17)</f>
        <v>0</v>
      </c>
      <c r="AM27" s="401">
        <f t="shared" ref="AM27:AM31" si="28">COUNTIF(C27:AG27,$AM$17)</f>
        <v>0</v>
      </c>
      <c r="AN27" s="402">
        <f t="shared" ref="AN27:AN31" si="29">COUNTIF(C27:AG27,$AN$17)</f>
        <v>0</v>
      </c>
      <c r="AO27" s="403">
        <f t="shared" ref="AO27:AO31" si="30">COUNTIF(C27:AG27,$AO$17)</f>
        <v>0</v>
      </c>
      <c r="AP27" s="384">
        <f t="shared" ref="AP27:AP31" si="31">COUNTIF(C27:AG27,$AP$17)</f>
        <v>0</v>
      </c>
      <c r="AQ27" s="404">
        <f t="shared" ref="AQ27:AQ31" si="32">COUNTIF(C27:AG27,$AQ$17)</f>
        <v>0</v>
      </c>
      <c r="AR27" s="513">
        <f t="shared" ref="AR27:AR31" si="33">COUNTIF(C27:AG27,$AR$17)</f>
        <v>0</v>
      </c>
      <c r="AS27" s="406">
        <f t="shared" ref="AS27:AS31" si="34">COUNTIF(C27:AG27,$AS$17)</f>
        <v>0</v>
      </c>
      <c r="AT27" s="407">
        <f t="shared" ref="AT27:AT31" si="35">COUNTIF(C27:AG27,$AT$17)</f>
        <v>0</v>
      </c>
      <c r="AU27" s="364">
        <f t="shared" ref="AU27:AU31" si="36">COUNTIF(C27:AG27,$AU$17)</f>
        <v>0</v>
      </c>
      <c r="AV27" s="514" t="str">
        <f t="shared" ref="AV27:AV31" si="37">B27</f>
        <v>ÉTIENNE</v>
      </c>
    </row>
    <row r="28" spans="1:48" ht="16.5" customHeight="1" x14ac:dyDescent="0.25">
      <c r="A28" s="351"/>
      <c r="B28" s="502" t="str">
        <f t="shared" si="24"/>
        <v>MARCEL</v>
      </c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2"/>
      <c r="AH28" s="480">
        <f t="shared" ref="AH28:AH31" si="38">COUNTIF(C28:AG28,$F$12)</f>
        <v>0</v>
      </c>
      <c r="AI28" s="351"/>
      <c r="AJ28" s="399">
        <f t="shared" si="25"/>
        <v>0</v>
      </c>
      <c r="AK28" s="400">
        <f t="shared" si="26"/>
        <v>0</v>
      </c>
      <c r="AL28" s="385">
        <f t="shared" si="27"/>
        <v>0</v>
      </c>
      <c r="AM28" s="401">
        <f t="shared" si="28"/>
        <v>0</v>
      </c>
      <c r="AN28" s="402">
        <f t="shared" si="29"/>
        <v>0</v>
      </c>
      <c r="AO28" s="403">
        <f t="shared" si="30"/>
        <v>0</v>
      </c>
      <c r="AP28" s="384">
        <f t="shared" si="31"/>
        <v>0</v>
      </c>
      <c r="AQ28" s="404">
        <f t="shared" si="32"/>
        <v>0</v>
      </c>
      <c r="AR28" s="513">
        <f t="shared" si="33"/>
        <v>0</v>
      </c>
      <c r="AS28" s="406">
        <f t="shared" si="34"/>
        <v>0</v>
      </c>
      <c r="AT28" s="407">
        <f t="shared" si="35"/>
        <v>0</v>
      </c>
      <c r="AU28" s="364">
        <f t="shared" si="36"/>
        <v>0</v>
      </c>
      <c r="AV28" s="514" t="str">
        <f t="shared" si="37"/>
        <v>MARCEL</v>
      </c>
    </row>
    <row r="29" spans="1:48" ht="16.5" customHeight="1" x14ac:dyDescent="0.25">
      <c r="A29" s="351"/>
      <c r="B29" s="502" t="str">
        <f t="shared" si="24"/>
        <v>LAMOTTE</v>
      </c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1"/>
      <c r="AF29" s="481"/>
      <c r="AG29" s="482"/>
      <c r="AH29" s="480">
        <f t="shared" si="38"/>
        <v>0</v>
      </c>
      <c r="AI29" s="351"/>
      <c r="AJ29" s="399">
        <f t="shared" si="25"/>
        <v>0</v>
      </c>
      <c r="AK29" s="400">
        <f t="shared" si="26"/>
        <v>0</v>
      </c>
      <c r="AL29" s="385">
        <f t="shared" si="27"/>
        <v>0</v>
      </c>
      <c r="AM29" s="401">
        <f t="shared" si="28"/>
        <v>0</v>
      </c>
      <c r="AN29" s="402">
        <f t="shared" si="29"/>
        <v>0</v>
      </c>
      <c r="AO29" s="403">
        <f t="shared" si="30"/>
        <v>0</v>
      </c>
      <c r="AP29" s="384">
        <f t="shared" si="31"/>
        <v>0</v>
      </c>
      <c r="AQ29" s="404">
        <f t="shared" si="32"/>
        <v>0</v>
      </c>
      <c r="AR29" s="513">
        <f t="shared" si="33"/>
        <v>0</v>
      </c>
      <c r="AS29" s="406">
        <f t="shared" si="34"/>
        <v>0</v>
      </c>
      <c r="AT29" s="407">
        <f t="shared" si="35"/>
        <v>0</v>
      </c>
      <c r="AU29" s="364">
        <f t="shared" si="36"/>
        <v>0</v>
      </c>
      <c r="AV29" s="515" t="str">
        <f t="shared" si="37"/>
        <v>LAMOTTE</v>
      </c>
    </row>
    <row r="30" spans="1:48" ht="16.5" customHeight="1" x14ac:dyDescent="0.25">
      <c r="A30" s="351"/>
      <c r="B30" s="502" t="str">
        <f t="shared" si="24"/>
        <v>PIQUET</v>
      </c>
      <c r="C30" s="481"/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1"/>
      <c r="AF30" s="481"/>
      <c r="AG30" s="482"/>
      <c r="AH30" s="480">
        <f t="shared" si="38"/>
        <v>0</v>
      </c>
      <c r="AI30" s="351"/>
      <c r="AJ30" s="399">
        <f t="shared" si="25"/>
        <v>0</v>
      </c>
      <c r="AK30" s="400">
        <f t="shared" si="26"/>
        <v>0</v>
      </c>
      <c r="AL30" s="385">
        <f t="shared" si="27"/>
        <v>0</v>
      </c>
      <c r="AM30" s="401">
        <f t="shared" si="28"/>
        <v>0</v>
      </c>
      <c r="AN30" s="402">
        <f t="shared" si="29"/>
        <v>0</v>
      </c>
      <c r="AO30" s="403">
        <f t="shared" si="30"/>
        <v>0</v>
      </c>
      <c r="AP30" s="384">
        <f t="shared" si="31"/>
        <v>0</v>
      </c>
      <c r="AQ30" s="404">
        <f t="shared" si="32"/>
        <v>0</v>
      </c>
      <c r="AR30" s="513">
        <f t="shared" si="33"/>
        <v>0</v>
      </c>
      <c r="AS30" s="406">
        <f t="shared" si="34"/>
        <v>0</v>
      </c>
      <c r="AT30" s="407">
        <f t="shared" si="35"/>
        <v>0</v>
      </c>
      <c r="AU30" s="364">
        <f t="shared" si="36"/>
        <v>0</v>
      </c>
      <c r="AV30" s="515" t="str">
        <f t="shared" si="37"/>
        <v>PIQUET</v>
      </c>
    </row>
    <row r="31" spans="1:48" ht="16.5" customHeight="1" thickBot="1" x14ac:dyDescent="0.3">
      <c r="A31" s="351"/>
      <c r="B31" s="502">
        <f t="shared" si="24"/>
        <v>0</v>
      </c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9"/>
      <c r="AH31" s="483">
        <f t="shared" si="38"/>
        <v>0</v>
      </c>
      <c r="AI31" s="351"/>
      <c r="AJ31" s="399">
        <f t="shared" si="25"/>
        <v>0</v>
      </c>
      <c r="AK31" s="400">
        <f t="shared" si="26"/>
        <v>0</v>
      </c>
      <c r="AL31" s="385">
        <f t="shared" si="27"/>
        <v>0</v>
      </c>
      <c r="AM31" s="401">
        <f t="shared" si="28"/>
        <v>0</v>
      </c>
      <c r="AN31" s="402">
        <f t="shared" si="29"/>
        <v>0</v>
      </c>
      <c r="AO31" s="403">
        <f t="shared" si="30"/>
        <v>0</v>
      </c>
      <c r="AP31" s="384">
        <f t="shared" si="31"/>
        <v>0</v>
      </c>
      <c r="AQ31" s="404">
        <f t="shared" si="32"/>
        <v>0</v>
      </c>
      <c r="AR31" s="513">
        <f t="shared" si="33"/>
        <v>0</v>
      </c>
      <c r="AS31" s="406">
        <f t="shared" si="34"/>
        <v>0</v>
      </c>
      <c r="AT31" s="407">
        <f t="shared" si="35"/>
        <v>0</v>
      </c>
      <c r="AU31" s="364">
        <f t="shared" si="36"/>
        <v>0</v>
      </c>
      <c r="AV31" s="515">
        <f t="shared" si="37"/>
        <v>0</v>
      </c>
    </row>
    <row r="32" spans="1:48" ht="9.75" customHeight="1" x14ac:dyDescent="0.25">
      <c r="A32" s="351"/>
      <c r="B32" s="408" t="s">
        <v>317</v>
      </c>
      <c r="C32" s="381">
        <f t="shared" ref="C32:J32" si="39">WEEKNUM(C33,21)</f>
        <v>9</v>
      </c>
      <c r="D32" s="382">
        <f t="shared" si="39"/>
        <v>10</v>
      </c>
      <c r="E32" s="382">
        <f t="shared" si="39"/>
        <v>10</v>
      </c>
      <c r="F32" s="382">
        <f t="shared" si="39"/>
        <v>10</v>
      </c>
      <c r="G32" s="382">
        <f t="shared" si="39"/>
        <v>10</v>
      </c>
      <c r="H32" s="382">
        <f t="shared" si="39"/>
        <v>10</v>
      </c>
      <c r="I32" s="382">
        <f t="shared" si="39"/>
        <v>10</v>
      </c>
      <c r="J32" s="382">
        <f t="shared" si="39"/>
        <v>10</v>
      </c>
      <c r="K32" s="382">
        <f>WEEKNUM(K33,21)</f>
        <v>11</v>
      </c>
      <c r="L32" s="382">
        <f t="shared" ref="L32:AD32" si="40">WEEKNUM(L33,21)</f>
        <v>11</v>
      </c>
      <c r="M32" s="382">
        <f t="shared" si="40"/>
        <v>11</v>
      </c>
      <c r="N32" s="382">
        <f t="shared" si="40"/>
        <v>11</v>
      </c>
      <c r="O32" s="382">
        <f t="shared" si="40"/>
        <v>11</v>
      </c>
      <c r="P32" s="382">
        <f t="shared" si="40"/>
        <v>11</v>
      </c>
      <c r="Q32" s="382">
        <f t="shared" si="40"/>
        <v>11</v>
      </c>
      <c r="R32" s="382">
        <f t="shared" si="40"/>
        <v>12</v>
      </c>
      <c r="S32" s="382">
        <f t="shared" si="40"/>
        <v>12</v>
      </c>
      <c r="T32" s="382">
        <f t="shared" si="40"/>
        <v>12</v>
      </c>
      <c r="U32" s="382">
        <f t="shared" si="40"/>
        <v>12</v>
      </c>
      <c r="V32" s="382">
        <f t="shared" si="40"/>
        <v>12</v>
      </c>
      <c r="W32" s="382">
        <f t="shared" si="40"/>
        <v>12</v>
      </c>
      <c r="X32" s="382">
        <f t="shared" si="40"/>
        <v>12</v>
      </c>
      <c r="Y32" s="382">
        <f t="shared" si="40"/>
        <v>13</v>
      </c>
      <c r="Z32" s="382">
        <f t="shared" si="40"/>
        <v>13</v>
      </c>
      <c r="AA32" s="382">
        <f t="shared" si="40"/>
        <v>13</v>
      </c>
      <c r="AB32" s="382">
        <f t="shared" si="40"/>
        <v>13</v>
      </c>
      <c r="AC32" s="382">
        <f t="shared" si="40"/>
        <v>13</v>
      </c>
      <c r="AD32" s="382">
        <f t="shared" si="40"/>
        <v>13</v>
      </c>
      <c r="AE32" s="382">
        <f>IF(AE33="","",WEEKNUM(AE33,21))</f>
        <v>13</v>
      </c>
      <c r="AF32" s="382">
        <f>IF(AF33="","",WEEKNUM(AF33,21))</f>
        <v>14</v>
      </c>
      <c r="AG32" s="383">
        <f>IF(AG33="","",WEEKNUM(AG33,21))</f>
        <v>14</v>
      </c>
      <c r="AH32" s="472"/>
      <c r="AI32" s="351"/>
      <c r="AJ32" s="351"/>
      <c r="AK32" s="351"/>
      <c r="AL32" s="351"/>
      <c r="AM32" s="351"/>
      <c r="AN32" s="351"/>
      <c r="AO32" s="351"/>
      <c r="AP32" s="351"/>
      <c r="AQ32" s="351"/>
      <c r="AR32" s="351"/>
      <c r="AS32" s="351"/>
      <c r="AT32" s="351"/>
      <c r="AU32" s="351"/>
      <c r="AV32" s="351"/>
    </row>
    <row r="33" spans="1:48" ht="14.25" customHeight="1" x14ac:dyDescent="0.25">
      <c r="A33" s="351"/>
      <c r="B33" s="429" t="s">
        <v>302</v>
      </c>
      <c r="C33" s="375">
        <f>B34</f>
        <v>43891</v>
      </c>
      <c r="D33" s="376">
        <f t="shared" ref="D33:AG33" si="41">IFERROR(IF(C33+1&gt;$B$35,"",C33+1),"")</f>
        <v>43892</v>
      </c>
      <c r="E33" s="376">
        <f t="shared" si="41"/>
        <v>43893</v>
      </c>
      <c r="F33" s="376">
        <f t="shared" si="41"/>
        <v>43894</v>
      </c>
      <c r="G33" s="376">
        <f t="shared" si="41"/>
        <v>43895</v>
      </c>
      <c r="H33" s="376">
        <f t="shared" si="41"/>
        <v>43896</v>
      </c>
      <c r="I33" s="376">
        <f t="shared" si="41"/>
        <v>43897</v>
      </c>
      <c r="J33" s="376">
        <f t="shared" si="41"/>
        <v>43898</v>
      </c>
      <c r="K33" s="376">
        <f t="shared" si="41"/>
        <v>43899</v>
      </c>
      <c r="L33" s="376">
        <f t="shared" si="41"/>
        <v>43900</v>
      </c>
      <c r="M33" s="376">
        <f t="shared" si="41"/>
        <v>43901</v>
      </c>
      <c r="N33" s="376">
        <f t="shared" si="41"/>
        <v>43902</v>
      </c>
      <c r="O33" s="376">
        <f t="shared" si="41"/>
        <v>43903</v>
      </c>
      <c r="P33" s="376">
        <f t="shared" si="41"/>
        <v>43904</v>
      </c>
      <c r="Q33" s="376">
        <f t="shared" si="41"/>
        <v>43905</v>
      </c>
      <c r="R33" s="376">
        <f t="shared" si="41"/>
        <v>43906</v>
      </c>
      <c r="S33" s="376">
        <f t="shared" si="41"/>
        <v>43907</v>
      </c>
      <c r="T33" s="376">
        <f t="shared" si="41"/>
        <v>43908</v>
      </c>
      <c r="U33" s="376">
        <f t="shared" si="41"/>
        <v>43909</v>
      </c>
      <c r="V33" s="376">
        <f t="shared" si="41"/>
        <v>43910</v>
      </c>
      <c r="W33" s="376">
        <f t="shared" si="41"/>
        <v>43911</v>
      </c>
      <c r="X33" s="376">
        <f t="shared" si="41"/>
        <v>43912</v>
      </c>
      <c r="Y33" s="376">
        <f t="shared" si="41"/>
        <v>43913</v>
      </c>
      <c r="Z33" s="376">
        <f t="shared" si="41"/>
        <v>43914</v>
      </c>
      <c r="AA33" s="376">
        <f t="shared" si="41"/>
        <v>43915</v>
      </c>
      <c r="AB33" s="376">
        <f t="shared" si="41"/>
        <v>43916</v>
      </c>
      <c r="AC33" s="376">
        <f t="shared" si="41"/>
        <v>43917</v>
      </c>
      <c r="AD33" s="376">
        <f t="shared" si="41"/>
        <v>43918</v>
      </c>
      <c r="AE33" s="376">
        <f t="shared" si="41"/>
        <v>43919</v>
      </c>
      <c r="AF33" s="376">
        <f t="shared" si="41"/>
        <v>43920</v>
      </c>
      <c r="AG33" s="377">
        <f t="shared" si="41"/>
        <v>43921</v>
      </c>
      <c r="AH33" s="473" t="str">
        <f>B33</f>
        <v>MARS</v>
      </c>
      <c r="AI33" s="351"/>
      <c r="AJ33" s="351"/>
      <c r="AK33" s="351"/>
      <c r="AL33" s="351"/>
      <c r="AM33" s="351"/>
      <c r="AN33" s="351"/>
      <c r="AO33" s="351"/>
      <c r="AP33" s="351"/>
      <c r="AQ33" s="351"/>
      <c r="AR33" s="351"/>
      <c r="AS33" s="351"/>
      <c r="AT33" s="351"/>
      <c r="AU33" s="351"/>
      <c r="AV33" s="351"/>
    </row>
    <row r="34" spans="1:48" x14ac:dyDescent="0.25">
      <c r="A34" s="351"/>
      <c r="B34" s="430">
        <f>DATE($AE$9,MONTH(1&amp;"/"&amp;B33),1)</f>
        <v>43891</v>
      </c>
      <c r="C34" s="358">
        <f t="shared" ref="C34:AG34" si="42">IFERROR(DAY(C33),"")</f>
        <v>1</v>
      </c>
      <c r="D34" s="359">
        <f t="shared" si="42"/>
        <v>2</v>
      </c>
      <c r="E34" s="359">
        <f t="shared" si="42"/>
        <v>3</v>
      </c>
      <c r="F34" s="359">
        <f t="shared" si="42"/>
        <v>4</v>
      </c>
      <c r="G34" s="359">
        <f t="shared" si="42"/>
        <v>5</v>
      </c>
      <c r="H34" s="359">
        <f t="shared" si="42"/>
        <v>6</v>
      </c>
      <c r="I34" s="359">
        <f t="shared" si="42"/>
        <v>7</v>
      </c>
      <c r="J34" s="359">
        <f t="shared" si="42"/>
        <v>8</v>
      </c>
      <c r="K34" s="359">
        <f t="shared" si="42"/>
        <v>9</v>
      </c>
      <c r="L34" s="359">
        <f t="shared" si="42"/>
        <v>10</v>
      </c>
      <c r="M34" s="359">
        <f t="shared" si="42"/>
        <v>11</v>
      </c>
      <c r="N34" s="359">
        <f t="shared" si="42"/>
        <v>12</v>
      </c>
      <c r="O34" s="359">
        <f t="shared" si="42"/>
        <v>13</v>
      </c>
      <c r="P34" s="359">
        <f t="shared" si="42"/>
        <v>14</v>
      </c>
      <c r="Q34" s="359">
        <f t="shared" si="42"/>
        <v>15</v>
      </c>
      <c r="R34" s="359">
        <f t="shared" si="42"/>
        <v>16</v>
      </c>
      <c r="S34" s="359">
        <f t="shared" si="42"/>
        <v>17</v>
      </c>
      <c r="T34" s="359">
        <f t="shared" si="42"/>
        <v>18</v>
      </c>
      <c r="U34" s="359">
        <f t="shared" si="42"/>
        <v>19</v>
      </c>
      <c r="V34" s="359">
        <f t="shared" si="42"/>
        <v>20</v>
      </c>
      <c r="W34" s="359">
        <f t="shared" si="42"/>
        <v>21</v>
      </c>
      <c r="X34" s="359">
        <f t="shared" si="42"/>
        <v>22</v>
      </c>
      <c r="Y34" s="359">
        <f t="shared" si="42"/>
        <v>23</v>
      </c>
      <c r="Z34" s="359">
        <f t="shared" si="42"/>
        <v>24</v>
      </c>
      <c r="AA34" s="359">
        <f t="shared" si="42"/>
        <v>25</v>
      </c>
      <c r="AB34" s="359">
        <f t="shared" si="42"/>
        <v>26</v>
      </c>
      <c r="AC34" s="359">
        <f t="shared" si="42"/>
        <v>27</v>
      </c>
      <c r="AD34" s="359">
        <f t="shared" si="42"/>
        <v>28</v>
      </c>
      <c r="AE34" s="359">
        <f t="shared" si="42"/>
        <v>29</v>
      </c>
      <c r="AF34" s="359">
        <f t="shared" si="42"/>
        <v>30</v>
      </c>
      <c r="AG34" s="360">
        <f t="shared" si="42"/>
        <v>31</v>
      </c>
      <c r="AH34" s="480">
        <f>SUM(AH36:AH40)</f>
        <v>0</v>
      </c>
      <c r="AI34" s="351"/>
      <c r="AJ34" s="351"/>
      <c r="AK34" s="351"/>
      <c r="AL34" s="351"/>
      <c r="AM34" s="351"/>
      <c r="AN34" s="351"/>
      <c r="AO34" s="351"/>
      <c r="AP34" s="351"/>
      <c r="AQ34" s="351"/>
      <c r="AR34" s="351"/>
      <c r="AS34" s="351"/>
      <c r="AT34" s="351"/>
      <c r="AU34" s="351"/>
      <c r="AV34" s="351"/>
    </row>
    <row r="35" spans="1:48" ht="16.5" customHeight="1" x14ac:dyDescent="0.25">
      <c r="A35" s="351"/>
      <c r="B35" s="430">
        <f>EOMONTH(B34,0)</f>
        <v>43921</v>
      </c>
      <c r="C35" s="378">
        <f t="shared" ref="C35:AG35" si="43">IF(C33="","",WEEKDAY(C33,1))</f>
        <v>1</v>
      </c>
      <c r="D35" s="379">
        <f t="shared" si="43"/>
        <v>2</v>
      </c>
      <c r="E35" s="379">
        <f t="shared" si="43"/>
        <v>3</v>
      </c>
      <c r="F35" s="379">
        <f t="shared" si="43"/>
        <v>4</v>
      </c>
      <c r="G35" s="379">
        <f t="shared" si="43"/>
        <v>5</v>
      </c>
      <c r="H35" s="379">
        <f t="shared" si="43"/>
        <v>6</v>
      </c>
      <c r="I35" s="379">
        <f t="shared" si="43"/>
        <v>7</v>
      </c>
      <c r="J35" s="379">
        <f t="shared" si="43"/>
        <v>1</v>
      </c>
      <c r="K35" s="379">
        <f t="shared" si="43"/>
        <v>2</v>
      </c>
      <c r="L35" s="379">
        <f t="shared" si="43"/>
        <v>3</v>
      </c>
      <c r="M35" s="379">
        <f t="shared" si="43"/>
        <v>4</v>
      </c>
      <c r="N35" s="379">
        <f t="shared" si="43"/>
        <v>5</v>
      </c>
      <c r="O35" s="379">
        <f t="shared" si="43"/>
        <v>6</v>
      </c>
      <c r="P35" s="379">
        <f t="shared" si="43"/>
        <v>7</v>
      </c>
      <c r="Q35" s="379">
        <f t="shared" si="43"/>
        <v>1</v>
      </c>
      <c r="R35" s="379">
        <f t="shared" si="43"/>
        <v>2</v>
      </c>
      <c r="S35" s="379">
        <f t="shared" si="43"/>
        <v>3</v>
      </c>
      <c r="T35" s="379">
        <f t="shared" si="43"/>
        <v>4</v>
      </c>
      <c r="U35" s="379">
        <f t="shared" si="43"/>
        <v>5</v>
      </c>
      <c r="V35" s="379">
        <f t="shared" si="43"/>
        <v>6</v>
      </c>
      <c r="W35" s="379">
        <f t="shared" si="43"/>
        <v>7</v>
      </c>
      <c r="X35" s="379">
        <f t="shared" si="43"/>
        <v>1</v>
      </c>
      <c r="Y35" s="379">
        <f t="shared" si="43"/>
        <v>2</v>
      </c>
      <c r="Z35" s="379">
        <f t="shared" si="43"/>
        <v>3</v>
      </c>
      <c r="AA35" s="379">
        <f t="shared" si="43"/>
        <v>4</v>
      </c>
      <c r="AB35" s="379">
        <f t="shared" si="43"/>
        <v>5</v>
      </c>
      <c r="AC35" s="379">
        <f t="shared" si="43"/>
        <v>6</v>
      </c>
      <c r="AD35" s="379">
        <f t="shared" si="43"/>
        <v>7</v>
      </c>
      <c r="AE35" s="379">
        <f t="shared" si="43"/>
        <v>1</v>
      </c>
      <c r="AF35" s="379">
        <f t="shared" si="43"/>
        <v>2</v>
      </c>
      <c r="AG35" s="380">
        <f t="shared" si="43"/>
        <v>3</v>
      </c>
      <c r="AH35" s="503" t="s">
        <v>359</v>
      </c>
      <c r="AI35" s="351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  <c r="AT35" s="351"/>
      <c r="AU35" s="351"/>
      <c r="AV35" s="351"/>
    </row>
    <row r="36" spans="1:48" ht="16.5" customHeight="1" x14ac:dyDescent="0.25">
      <c r="A36" s="351"/>
      <c r="B36" s="501" t="str">
        <f t="shared" ref="B36:B40" si="44">B18</f>
        <v>ÉTIENNE</v>
      </c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81"/>
      <c r="Q36" s="481"/>
      <c r="R36" s="481"/>
      <c r="S36" s="481"/>
      <c r="T36" s="481"/>
      <c r="U36" s="481"/>
      <c r="V36" s="481"/>
      <c r="W36" s="481"/>
      <c r="X36" s="481"/>
      <c r="Y36" s="481"/>
      <c r="Z36" s="481"/>
      <c r="AA36" s="481"/>
      <c r="AB36" s="481"/>
      <c r="AC36" s="481"/>
      <c r="AD36" s="481"/>
      <c r="AE36" s="481"/>
      <c r="AF36" s="481"/>
      <c r="AG36" s="482"/>
      <c r="AH36" s="480">
        <f>COUNTIF(C36:AG36,$F$12)</f>
        <v>0</v>
      </c>
      <c r="AI36" s="351"/>
      <c r="AJ36" s="399">
        <f t="shared" ref="AJ36:AJ40" si="45">COUNTIF(C36:AG36,$AJ$17)</f>
        <v>0</v>
      </c>
      <c r="AK36" s="400">
        <f t="shared" ref="AK36:AK40" si="46">COUNTIF(C36:AG36,$AK$17)</f>
        <v>0</v>
      </c>
      <c r="AL36" s="385">
        <f t="shared" ref="AL36:AL40" si="47">COUNTIF(C36:AG36,$AL$17)</f>
        <v>0</v>
      </c>
      <c r="AM36" s="401">
        <f t="shared" ref="AM36:AM40" si="48">COUNTIF(C36:AG36,$AM$17)</f>
        <v>0</v>
      </c>
      <c r="AN36" s="402">
        <f t="shared" ref="AN36:AN40" si="49">COUNTIF(C36:AG36,$AN$17)</f>
        <v>0</v>
      </c>
      <c r="AO36" s="403">
        <f t="shared" ref="AO36:AO40" si="50">COUNTIF(C36:AG36,$AO$17)</f>
        <v>0</v>
      </c>
      <c r="AP36" s="384">
        <f t="shared" ref="AP36:AP40" si="51">COUNTIF(C36:AG36,$AP$17)</f>
        <v>0</v>
      </c>
      <c r="AQ36" s="404">
        <f t="shared" ref="AQ36:AQ40" si="52">COUNTIF(C36:AG36,$AQ$17)</f>
        <v>0</v>
      </c>
      <c r="AR36" s="513">
        <f t="shared" ref="AR36:AR40" si="53">COUNTIF(C36:AG36,$AR$17)</f>
        <v>0</v>
      </c>
      <c r="AS36" s="406">
        <f t="shared" ref="AS36:AS40" si="54">COUNTIF(C36:AG36,$AS$17)</f>
        <v>0</v>
      </c>
      <c r="AT36" s="407">
        <f t="shared" ref="AT36:AT40" si="55">COUNTIF(C36:AG36,$AT$17)</f>
        <v>0</v>
      </c>
      <c r="AU36" s="364">
        <f t="shared" ref="AU36:AU40" si="56">COUNTIF(C36:AG36,$AU$17)</f>
        <v>0</v>
      </c>
      <c r="AV36" s="514" t="str">
        <f t="shared" ref="AV36:AV40" si="57">B36</f>
        <v>ÉTIENNE</v>
      </c>
    </row>
    <row r="37" spans="1:48" ht="16.5" customHeight="1" x14ac:dyDescent="0.25">
      <c r="A37" s="351"/>
      <c r="B37" s="502" t="str">
        <f t="shared" si="44"/>
        <v>MARCEL</v>
      </c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481"/>
      <c r="U37" s="481"/>
      <c r="V37" s="481"/>
      <c r="W37" s="481"/>
      <c r="X37" s="481"/>
      <c r="Y37" s="481"/>
      <c r="Z37" s="481"/>
      <c r="AA37" s="481"/>
      <c r="AB37" s="481"/>
      <c r="AC37" s="481"/>
      <c r="AD37" s="481"/>
      <c r="AE37" s="481"/>
      <c r="AF37" s="481"/>
      <c r="AG37" s="482"/>
      <c r="AH37" s="480">
        <f t="shared" ref="AH37:AH40" si="58">COUNTIF(C37:AG37,$F$12)</f>
        <v>0</v>
      </c>
      <c r="AI37" s="351"/>
      <c r="AJ37" s="399">
        <f t="shared" si="45"/>
        <v>0</v>
      </c>
      <c r="AK37" s="400">
        <f t="shared" si="46"/>
        <v>0</v>
      </c>
      <c r="AL37" s="385">
        <f t="shared" si="47"/>
        <v>0</v>
      </c>
      <c r="AM37" s="401">
        <f t="shared" si="48"/>
        <v>0</v>
      </c>
      <c r="AN37" s="402">
        <f t="shared" si="49"/>
        <v>0</v>
      </c>
      <c r="AO37" s="403">
        <f t="shared" si="50"/>
        <v>0</v>
      </c>
      <c r="AP37" s="384">
        <f t="shared" si="51"/>
        <v>0</v>
      </c>
      <c r="AQ37" s="404">
        <f t="shared" si="52"/>
        <v>0</v>
      </c>
      <c r="AR37" s="513">
        <f t="shared" si="53"/>
        <v>0</v>
      </c>
      <c r="AS37" s="406">
        <f t="shared" si="54"/>
        <v>0</v>
      </c>
      <c r="AT37" s="407">
        <f t="shared" si="55"/>
        <v>0</v>
      </c>
      <c r="AU37" s="364">
        <f t="shared" si="56"/>
        <v>0</v>
      </c>
      <c r="AV37" s="514" t="str">
        <f t="shared" si="57"/>
        <v>MARCEL</v>
      </c>
    </row>
    <row r="38" spans="1:48" ht="16.5" customHeight="1" x14ac:dyDescent="0.25">
      <c r="A38" s="351"/>
      <c r="B38" s="502" t="str">
        <f t="shared" si="44"/>
        <v>LAMOTTE</v>
      </c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  <c r="AE38" s="481"/>
      <c r="AF38" s="481"/>
      <c r="AG38" s="482"/>
      <c r="AH38" s="480">
        <f t="shared" si="58"/>
        <v>0</v>
      </c>
      <c r="AI38" s="351"/>
      <c r="AJ38" s="399">
        <f t="shared" si="45"/>
        <v>0</v>
      </c>
      <c r="AK38" s="400">
        <f t="shared" si="46"/>
        <v>0</v>
      </c>
      <c r="AL38" s="385">
        <f t="shared" si="47"/>
        <v>0</v>
      </c>
      <c r="AM38" s="401">
        <f t="shared" si="48"/>
        <v>0</v>
      </c>
      <c r="AN38" s="402">
        <f t="shared" si="49"/>
        <v>0</v>
      </c>
      <c r="AO38" s="403">
        <f t="shared" si="50"/>
        <v>0</v>
      </c>
      <c r="AP38" s="384">
        <f t="shared" si="51"/>
        <v>0</v>
      </c>
      <c r="AQ38" s="404">
        <f t="shared" si="52"/>
        <v>0</v>
      </c>
      <c r="AR38" s="513">
        <f t="shared" si="53"/>
        <v>0</v>
      </c>
      <c r="AS38" s="406">
        <f t="shared" si="54"/>
        <v>0</v>
      </c>
      <c r="AT38" s="407">
        <f t="shared" si="55"/>
        <v>0</v>
      </c>
      <c r="AU38" s="364">
        <f t="shared" si="56"/>
        <v>0</v>
      </c>
      <c r="AV38" s="515" t="str">
        <f t="shared" si="57"/>
        <v>LAMOTTE</v>
      </c>
    </row>
    <row r="39" spans="1:48" ht="16.5" customHeight="1" x14ac:dyDescent="0.25">
      <c r="A39" s="351"/>
      <c r="B39" s="502" t="str">
        <f t="shared" si="44"/>
        <v>PIQUET</v>
      </c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  <c r="AE39" s="481"/>
      <c r="AF39" s="481"/>
      <c r="AG39" s="482"/>
      <c r="AH39" s="480">
        <f t="shared" si="58"/>
        <v>0</v>
      </c>
      <c r="AI39" s="351"/>
      <c r="AJ39" s="399">
        <f t="shared" si="45"/>
        <v>0</v>
      </c>
      <c r="AK39" s="400">
        <f t="shared" si="46"/>
        <v>0</v>
      </c>
      <c r="AL39" s="385">
        <f t="shared" si="47"/>
        <v>0</v>
      </c>
      <c r="AM39" s="401">
        <f t="shared" si="48"/>
        <v>0</v>
      </c>
      <c r="AN39" s="402">
        <f t="shared" si="49"/>
        <v>0</v>
      </c>
      <c r="AO39" s="403">
        <f t="shared" si="50"/>
        <v>0</v>
      </c>
      <c r="AP39" s="384">
        <f t="shared" si="51"/>
        <v>0</v>
      </c>
      <c r="AQ39" s="404">
        <f t="shared" si="52"/>
        <v>0</v>
      </c>
      <c r="AR39" s="513">
        <f t="shared" si="53"/>
        <v>0</v>
      </c>
      <c r="AS39" s="406">
        <f t="shared" si="54"/>
        <v>0</v>
      </c>
      <c r="AT39" s="407">
        <f t="shared" si="55"/>
        <v>0</v>
      </c>
      <c r="AU39" s="364">
        <f t="shared" si="56"/>
        <v>0</v>
      </c>
      <c r="AV39" s="515" t="str">
        <f t="shared" si="57"/>
        <v>PIQUET</v>
      </c>
    </row>
    <row r="40" spans="1:48" ht="16.5" customHeight="1" thickBot="1" x14ac:dyDescent="0.3">
      <c r="A40" s="351"/>
      <c r="B40" s="502">
        <f t="shared" si="44"/>
        <v>0</v>
      </c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9"/>
      <c r="AH40" s="483">
        <f t="shared" si="58"/>
        <v>0</v>
      </c>
      <c r="AI40" s="351"/>
      <c r="AJ40" s="399">
        <f t="shared" si="45"/>
        <v>0</v>
      </c>
      <c r="AK40" s="400">
        <f t="shared" si="46"/>
        <v>0</v>
      </c>
      <c r="AL40" s="385">
        <f t="shared" si="47"/>
        <v>0</v>
      </c>
      <c r="AM40" s="401">
        <f t="shared" si="48"/>
        <v>0</v>
      </c>
      <c r="AN40" s="402">
        <f t="shared" si="49"/>
        <v>0</v>
      </c>
      <c r="AO40" s="403">
        <f t="shared" si="50"/>
        <v>0</v>
      </c>
      <c r="AP40" s="384">
        <f t="shared" si="51"/>
        <v>0</v>
      </c>
      <c r="AQ40" s="404">
        <f t="shared" si="52"/>
        <v>0</v>
      </c>
      <c r="AR40" s="513">
        <f t="shared" si="53"/>
        <v>0</v>
      </c>
      <c r="AS40" s="406">
        <f t="shared" si="54"/>
        <v>0</v>
      </c>
      <c r="AT40" s="407">
        <f t="shared" si="55"/>
        <v>0</v>
      </c>
      <c r="AU40" s="364">
        <f t="shared" si="56"/>
        <v>0</v>
      </c>
      <c r="AV40" s="515">
        <f t="shared" si="57"/>
        <v>0</v>
      </c>
    </row>
    <row r="41" spans="1:48" ht="9.75" customHeight="1" x14ac:dyDescent="0.25">
      <c r="A41" s="351"/>
      <c r="B41" s="408" t="s">
        <v>317</v>
      </c>
      <c r="C41" s="381">
        <f t="shared" ref="C41:J41" si="59">WEEKNUM(C42,21)</f>
        <v>14</v>
      </c>
      <c r="D41" s="382">
        <f t="shared" si="59"/>
        <v>14</v>
      </c>
      <c r="E41" s="382">
        <f t="shared" si="59"/>
        <v>14</v>
      </c>
      <c r="F41" s="382">
        <f t="shared" si="59"/>
        <v>14</v>
      </c>
      <c r="G41" s="382">
        <f t="shared" si="59"/>
        <v>14</v>
      </c>
      <c r="H41" s="382">
        <f t="shared" si="59"/>
        <v>15</v>
      </c>
      <c r="I41" s="382">
        <f t="shared" si="59"/>
        <v>15</v>
      </c>
      <c r="J41" s="382">
        <f t="shared" si="59"/>
        <v>15</v>
      </c>
      <c r="K41" s="382">
        <f>WEEKNUM(K42,21)</f>
        <v>15</v>
      </c>
      <c r="L41" s="382">
        <f t="shared" ref="L41:AD41" si="60">WEEKNUM(L42,21)</f>
        <v>15</v>
      </c>
      <c r="M41" s="382">
        <f t="shared" si="60"/>
        <v>15</v>
      </c>
      <c r="N41" s="382">
        <f t="shared" si="60"/>
        <v>15</v>
      </c>
      <c r="O41" s="382">
        <f t="shared" si="60"/>
        <v>16</v>
      </c>
      <c r="P41" s="382">
        <f t="shared" si="60"/>
        <v>16</v>
      </c>
      <c r="Q41" s="382">
        <f t="shared" si="60"/>
        <v>16</v>
      </c>
      <c r="R41" s="382">
        <f t="shared" si="60"/>
        <v>16</v>
      </c>
      <c r="S41" s="382">
        <f t="shared" si="60"/>
        <v>16</v>
      </c>
      <c r="T41" s="382">
        <f t="shared" si="60"/>
        <v>16</v>
      </c>
      <c r="U41" s="382">
        <f t="shared" si="60"/>
        <v>16</v>
      </c>
      <c r="V41" s="382">
        <f t="shared" si="60"/>
        <v>17</v>
      </c>
      <c r="W41" s="382">
        <f t="shared" si="60"/>
        <v>17</v>
      </c>
      <c r="X41" s="382">
        <f t="shared" si="60"/>
        <v>17</v>
      </c>
      <c r="Y41" s="382">
        <f t="shared" si="60"/>
        <v>17</v>
      </c>
      <c r="Z41" s="382">
        <f t="shared" si="60"/>
        <v>17</v>
      </c>
      <c r="AA41" s="382">
        <f t="shared" si="60"/>
        <v>17</v>
      </c>
      <c r="AB41" s="382">
        <f t="shared" si="60"/>
        <v>17</v>
      </c>
      <c r="AC41" s="382">
        <f t="shared" si="60"/>
        <v>18</v>
      </c>
      <c r="AD41" s="382">
        <f t="shared" si="60"/>
        <v>18</v>
      </c>
      <c r="AE41" s="382">
        <f>IF(AE42="","",WEEKNUM(AE42,21))</f>
        <v>18</v>
      </c>
      <c r="AF41" s="382">
        <f>IF(AF42="","",WEEKNUM(AF42,21))</f>
        <v>18</v>
      </c>
      <c r="AG41" s="383" t="str">
        <f>IF(AG42="","",WEEKNUM(AG42,21))</f>
        <v/>
      </c>
      <c r="AH41" s="472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  <c r="AT41" s="351"/>
      <c r="AU41" s="351"/>
      <c r="AV41" s="351"/>
    </row>
    <row r="42" spans="1:48" ht="14.25" customHeight="1" x14ac:dyDescent="0.25">
      <c r="A42" s="351"/>
      <c r="B42" s="429" t="s">
        <v>303</v>
      </c>
      <c r="C42" s="375">
        <f>B43</f>
        <v>43922</v>
      </c>
      <c r="D42" s="376">
        <f t="shared" ref="D42:AG42" si="61">IFERROR(IF(C42+1&gt;$B$44,"",C42+1),"")</f>
        <v>43923</v>
      </c>
      <c r="E42" s="376">
        <f t="shared" si="61"/>
        <v>43924</v>
      </c>
      <c r="F42" s="376">
        <f t="shared" si="61"/>
        <v>43925</v>
      </c>
      <c r="G42" s="376">
        <f t="shared" si="61"/>
        <v>43926</v>
      </c>
      <c r="H42" s="376">
        <f t="shared" si="61"/>
        <v>43927</v>
      </c>
      <c r="I42" s="376">
        <f t="shared" si="61"/>
        <v>43928</v>
      </c>
      <c r="J42" s="376">
        <f t="shared" si="61"/>
        <v>43929</v>
      </c>
      <c r="K42" s="376">
        <f t="shared" si="61"/>
        <v>43930</v>
      </c>
      <c r="L42" s="376">
        <f t="shared" si="61"/>
        <v>43931</v>
      </c>
      <c r="M42" s="376">
        <f t="shared" si="61"/>
        <v>43932</v>
      </c>
      <c r="N42" s="376">
        <f t="shared" si="61"/>
        <v>43933</v>
      </c>
      <c r="O42" s="376">
        <f t="shared" si="61"/>
        <v>43934</v>
      </c>
      <c r="P42" s="376">
        <f t="shared" si="61"/>
        <v>43935</v>
      </c>
      <c r="Q42" s="376">
        <f t="shared" si="61"/>
        <v>43936</v>
      </c>
      <c r="R42" s="376">
        <f t="shared" si="61"/>
        <v>43937</v>
      </c>
      <c r="S42" s="376">
        <f t="shared" si="61"/>
        <v>43938</v>
      </c>
      <c r="T42" s="376">
        <f t="shared" si="61"/>
        <v>43939</v>
      </c>
      <c r="U42" s="376">
        <f t="shared" si="61"/>
        <v>43940</v>
      </c>
      <c r="V42" s="376">
        <f t="shared" si="61"/>
        <v>43941</v>
      </c>
      <c r="W42" s="376">
        <f t="shared" si="61"/>
        <v>43942</v>
      </c>
      <c r="X42" s="376">
        <f t="shared" si="61"/>
        <v>43943</v>
      </c>
      <c r="Y42" s="376">
        <f t="shared" si="61"/>
        <v>43944</v>
      </c>
      <c r="Z42" s="376">
        <f t="shared" si="61"/>
        <v>43945</v>
      </c>
      <c r="AA42" s="376">
        <f t="shared" si="61"/>
        <v>43946</v>
      </c>
      <c r="AB42" s="376">
        <f t="shared" si="61"/>
        <v>43947</v>
      </c>
      <c r="AC42" s="376">
        <f t="shared" si="61"/>
        <v>43948</v>
      </c>
      <c r="AD42" s="376">
        <f t="shared" si="61"/>
        <v>43949</v>
      </c>
      <c r="AE42" s="376">
        <f t="shared" si="61"/>
        <v>43950</v>
      </c>
      <c r="AF42" s="376">
        <f t="shared" si="61"/>
        <v>43951</v>
      </c>
      <c r="AG42" s="377" t="str">
        <f t="shared" si="61"/>
        <v/>
      </c>
      <c r="AH42" s="473" t="str">
        <f>B42</f>
        <v>AVRIL</v>
      </c>
      <c r="AI42" s="351"/>
      <c r="AJ42" s="351"/>
      <c r="AK42" s="351"/>
      <c r="AL42" s="351"/>
      <c r="AM42" s="351"/>
      <c r="AN42" s="351"/>
      <c r="AO42" s="351"/>
      <c r="AP42" s="351"/>
      <c r="AQ42" s="351"/>
      <c r="AR42" s="351"/>
      <c r="AS42" s="351"/>
      <c r="AT42" s="351"/>
      <c r="AU42" s="351"/>
      <c r="AV42" s="351"/>
    </row>
    <row r="43" spans="1:48" x14ac:dyDescent="0.25">
      <c r="A43" s="351"/>
      <c r="B43" s="430">
        <f>DATE($AE$9,MONTH(1&amp;"/"&amp;B42),1)</f>
        <v>43922</v>
      </c>
      <c r="C43" s="358">
        <f t="shared" ref="C43:AG43" si="62">IFERROR(DAY(C42),"")</f>
        <v>1</v>
      </c>
      <c r="D43" s="359">
        <f t="shared" si="62"/>
        <v>2</v>
      </c>
      <c r="E43" s="359">
        <f t="shared" si="62"/>
        <v>3</v>
      </c>
      <c r="F43" s="359">
        <f t="shared" si="62"/>
        <v>4</v>
      </c>
      <c r="G43" s="359">
        <f t="shared" si="62"/>
        <v>5</v>
      </c>
      <c r="H43" s="359">
        <f t="shared" si="62"/>
        <v>6</v>
      </c>
      <c r="I43" s="359">
        <f t="shared" si="62"/>
        <v>7</v>
      </c>
      <c r="J43" s="359">
        <f t="shared" si="62"/>
        <v>8</v>
      </c>
      <c r="K43" s="359">
        <f t="shared" si="62"/>
        <v>9</v>
      </c>
      <c r="L43" s="359">
        <f t="shared" si="62"/>
        <v>10</v>
      </c>
      <c r="M43" s="359">
        <f t="shared" si="62"/>
        <v>11</v>
      </c>
      <c r="N43" s="359">
        <f t="shared" si="62"/>
        <v>12</v>
      </c>
      <c r="O43" s="359">
        <f t="shared" si="62"/>
        <v>13</v>
      </c>
      <c r="P43" s="359">
        <f t="shared" si="62"/>
        <v>14</v>
      </c>
      <c r="Q43" s="359">
        <f t="shared" si="62"/>
        <v>15</v>
      </c>
      <c r="R43" s="359">
        <f t="shared" si="62"/>
        <v>16</v>
      </c>
      <c r="S43" s="359">
        <f t="shared" si="62"/>
        <v>17</v>
      </c>
      <c r="T43" s="359">
        <f t="shared" si="62"/>
        <v>18</v>
      </c>
      <c r="U43" s="359">
        <f t="shared" si="62"/>
        <v>19</v>
      </c>
      <c r="V43" s="359">
        <f t="shared" si="62"/>
        <v>20</v>
      </c>
      <c r="W43" s="359">
        <f t="shared" si="62"/>
        <v>21</v>
      </c>
      <c r="X43" s="359">
        <f t="shared" si="62"/>
        <v>22</v>
      </c>
      <c r="Y43" s="359">
        <f t="shared" si="62"/>
        <v>23</v>
      </c>
      <c r="Z43" s="359">
        <f t="shared" si="62"/>
        <v>24</v>
      </c>
      <c r="AA43" s="359">
        <f t="shared" si="62"/>
        <v>25</v>
      </c>
      <c r="AB43" s="359">
        <f t="shared" si="62"/>
        <v>26</v>
      </c>
      <c r="AC43" s="359">
        <f t="shared" si="62"/>
        <v>27</v>
      </c>
      <c r="AD43" s="359">
        <f t="shared" si="62"/>
        <v>28</v>
      </c>
      <c r="AE43" s="359">
        <f t="shared" si="62"/>
        <v>29</v>
      </c>
      <c r="AF43" s="359">
        <f t="shared" si="62"/>
        <v>30</v>
      </c>
      <c r="AG43" s="360" t="str">
        <f t="shared" si="62"/>
        <v/>
      </c>
      <c r="AH43" s="480">
        <f>SUM(AH45:AH49)</f>
        <v>0</v>
      </c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</row>
    <row r="44" spans="1:48" ht="16.5" customHeight="1" x14ac:dyDescent="0.25">
      <c r="A44" s="351"/>
      <c r="B44" s="430">
        <f>EOMONTH(B43,0)</f>
        <v>43951</v>
      </c>
      <c r="C44" s="378">
        <f t="shared" ref="C44:AG44" si="63">IF(C42="","",WEEKDAY(C42,1))</f>
        <v>4</v>
      </c>
      <c r="D44" s="379">
        <f t="shared" si="63"/>
        <v>5</v>
      </c>
      <c r="E44" s="379">
        <f t="shared" si="63"/>
        <v>6</v>
      </c>
      <c r="F44" s="379">
        <f t="shared" si="63"/>
        <v>7</v>
      </c>
      <c r="G44" s="379">
        <f t="shared" si="63"/>
        <v>1</v>
      </c>
      <c r="H44" s="379">
        <f t="shared" si="63"/>
        <v>2</v>
      </c>
      <c r="I44" s="379">
        <f t="shared" si="63"/>
        <v>3</v>
      </c>
      <c r="J44" s="379">
        <f t="shared" si="63"/>
        <v>4</v>
      </c>
      <c r="K44" s="379">
        <f t="shared" si="63"/>
        <v>5</v>
      </c>
      <c r="L44" s="379">
        <f t="shared" si="63"/>
        <v>6</v>
      </c>
      <c r="M44" s="379">
        <f t="shared" si="63"/>
        <v>7</v>
      </c>
      <c r="N44" s="379">
        <f t="shared" si="63"/>
        <v>1</v>
      </c>
      <c r="O44" s="379">
        <f t="shared" si="63"/>
        <v>2</v>
      </c>
      <c r="P44" s="379">
        <f t="shared" si="63"/>
        <v>3</v>
      </c>
      <c r="Q44" s="379">
        <f t="shared" si="63"/>
        <v>4</v>
      </c>
      <c r="R44" s="379">
        <f t="shared" si="63"/>
        <v>5</v>
      </c>
      <c r="S44" s="379">
        <f t="shared" si="63"/>
        <v>6</v>
      </c>
      <c r="T44" s="379">
        <f t="shared" si="63"/>
        <v>7</v>
      </c>
      <c r="U44" s="379">
        <f t="shared" si="63"/>
        <v>1</v>
      </c>
      <c r="V44" s="379">
        <f t="shared" si="63"/>
        <v>2</v>
      </c>
      <c r="W44" s="379">
        <f t="shared" si="63"/>
        <v>3</v>
      </c>
      <c r="X44" s="379">
        <f t="shared" si="63"/>
        <v>4</v>
      </c>
      <c r="Y44" s="379">
        <f t="shared" si="63"/>
        <v>5</v>
      </c>
      <c r="Z44" s="379">
        <f t="shared" si="63"/>
        <v>6</v>
      </c>
      <c r="AA44" s="379">
        <f t="shared" si="63"/>
        <v>7</v>
      </c>
      <c r="AB44" s="379">
        <f t="shared" si="63"/>
        <v>1</v>
      </c>
      <c r="AC44" s="379">
        <f t="shared" si="63"/>
        <v>2</v>
      </c>
      <c r="AD44" s="379">
        <f t="shared" si="63"/>
        <v>3</v>
      </c>
      <c r="AE44" s="379">
        <f t="shared" si="63"/>
        <v>4</v>
      </c>
      <c r="AF44" s="379">
        <f t="shared" si="63"/>
        <v>5</v>
      </c>
      <c r="AG44" s="380" t="str">
        <f t="shared" si="63"/>
        <v/>
      </c>
      <c r="AH44" s="503" t="s">
        <v>359</v>
      </c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1"/>
    </row>
    <row r="45" spans="1:48" ht="16.5" customHeight="1" x14ac:dyDescent="0.25">
      <c r="A45" s="351"/>
      <c r="B45" s="501" t="str">
        <f t="shared" ref="B45:B49" si="64">B18</f>
        <v>ÉTIENNE</v>
      </c>
      <c r="C45" s="481"/>
      <c r="D45" s="481"/>
      <c r="E45" s="481"/>
      <c r="F45" s="481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1"/>
      <c r="U45" s="481"/>
      <c r="V45" s="481"/>
      <c r="W45" s="481"/>
      <c r="X45" s="481"/>
      <c r="Y45" s="481"/>
      <c r="Z45" s="481"/>
      <c r="AA45" s="481"/>
      <c r="AB45" s="481"/>
      <c r="AC45" s="481"/>
      <c r="AD45" s="481"/>
      <c r="AE45" s="481"/>
      <c r="AF45" s="481"/>
      <c r="AG45" s="482"/>
      <c r="AH45" s="480">
        <f>COUNTIF(C45:AG45,$F$12)</f>
        <v>0</v>
      </c>
      <c r="AI45" s="351"/>
      <c r="AJ45" s="399">
        <f t="shared" ref="AJ45:AJ49" si="65">COUNTIF(C45:AG45,$AJ$17)</f>
        <v>0</v>
      </c>
      <c r="AK45" s="400">
        <f t="shared" ref="AK45:AK49" si="66">COUNTIF(C45:AG45,$AK$17)</f>
        <v>0</v>
      </c>
      <c r="AL45" s="385">
        <f t="shared" ref="AL45:AL49" si="67">COUNTIF(C45:AG45,$AL$17)</f>
        <v>0</v>
      </c>
      <c r="AM45" s="401">
        <f t="shared" ref="AM45:AM49" si="68">COUNTIF(C45:AG45,$AM$17)</f>
        <v>0</v>
      </c>
      <c r="AN45" s="402">
        <f t="shared" ref="AN45:AN49" si="69">COUNTIF(C45:AG45,$AN$17)</f>
        <v>0</v>
      </c>
      <c r="AO45" s="403">
        <f t="shared" ref="AO45:AO49" si="70">COUNTIF(C45:AG45,$AO$17)</f>
        <v>0</v>
      </c>
      <c r="AP45" s="384">
        <f t="shared" ref="AP45:AP49" si="71">COUNTIF(C45:AG45,$AP$17)</f>
        <v>0</v>
      </c>
      <c r="AQ45" s="404">
        <f t="shared" ref="AQ45:AQ49" si="72">COUNTIF(C45:AG45,$AQ$17)</f>
        <v>0</v>
      </c>
      <c r="AR45" s="513">
        <f t="shared" ref="AR45:AR49" si="73">COUNTIF(C45:AG45,$AR$17)</f>
        <v>0</v>
      </c>
      <c r="AS45" s="406">
        <f t="shared" ref="AS45:AS49" si="74">COUNTIF(C45:AG45,$AS$17)</f>
        <v>0</v>
      </c>
      <c r="AT45" s="407">
        <f t="shared" ref="AT45:AT49" si="75">COUNTIF(C45:AG45,$AT$17)</f>
        <v>0</v>
      </c>
      <c r="AU45" s="364">
        <f t="shared" ref="AU45:AU49" si="76">COUNTIF(C45:AG45,$AU$17)</f>
        <v>0</v>
      </c>
      <c r="AV45" s="514" t="str">
        <f t="shared" ref="AV45:AV49" si="77">B45</f>
        <v>ÉTIENNE</v>
      </c>
    </row>
    <row r="46" spans="1:48" ht="16.5" customHeight="1" x14ac:dyDescent="0.25">
      <c r="A46" s="351"/>
      <c r="B46" s="502" t="str">
        <f t="shared" si="64"/>
        <v>MARCEL</v>
      </c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1"/>
      <c r="Q46" s="481"/>
      <c r="R46" s="481"/>
      <c r="S46" s="481"/>
      <c r="T46" s="481"/>
      <c r="U46" s="481"/>
      <c r="V46" s="481"/>
      <c r="W46" s="481"/>
      <c r="X46" s="481"/>
      <c r="Y46" s="481"/>
      <c r="Z46" s="481"/>
      <c r="AA46" s="481"/>
      <c r="AB46" s="481"/>
      <c r="AC46" s="481"/>
      <c r="AD46" s="481"/>
      <c r="AE46" s="481"/>
      <c r="AF46" s="481"/>
      <c r="AG46" s="482"/>
      <c r="AH46" s="480">
        <f t="shared" ref="AH46:AH49" si="78">COUNTIF(C46:AG46,$F$12)</f>
        <v>0</v>
      </c>
      <c r="AI46" s="351"/>
      <c r="AJ46" s="399">
        <f t="shared" si="65"/>
        <v>0</v>
      </c>
      <c r="AK46" s="400">
        <f t="shared" si="66"/>
        <v>0</v>
      </c>
      <c r="AL46" s="385">
        <f t="shared" si="67"/>
        <v>0</v>
      </c>
      <c r="AM46" s="401">
        <f t="shared" si="68"/>
        <v>0</v>
      </c>
      <c r="AN46" s="402">
        <f t="shared" si="69"/>
        <v>0</v>
      </c>
      <c r="AO46" s="403">
        <f t="shared" si="70"/>
        <v>0</v>
      </c>
      <c r="AP46" s="384">
        <f t="shared" si="71"/>
        <v>0</v>
      </c>
      <c r="AQ46" s="404">
        <f t="shared" si="72"/>
        <v>0</v>
      </c>
      <c r="AR46" s="513">
        <f t="shared" si="73"/>
        <v>0</v>
      </c>
      <c r="AS46" s="406">
        <f t="shared" si="74"/>
        <v>0</v>
      </c>
      <c r="AT46" s="407">
        <f t="shared" si="75"/>
        <v>0</v>
      </c>
      <c r="AU46" s="364">
        <f t="shared" si="76"/>
        <v>0</v>
      </c>
      <c r="AV46" s="514" t="str">
        <f t="shared" si="77"/>
        <v>MARCEL</v>
      </c>
    </row>
    <row r="47" spans="1:48" ht="16.5" customHeight="1" x14ac:dyDescent="0.25">
      <c r="A47" s="351"/>
      <c r="B47" s="502" t="str">
        <f t="shared" si="64"/>
        <v>LAMOTTE</v>
      </c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P47" s="481"/>
      <c r="Q47" s="481"/>
      <c r="R47" s="481"/>
      <c r="S47" s="481"/>
      <c r="T47" s="481"/>
      <c r="U47" s="481"/>
      <c r="V47" s="481"/>
      <c r="W47" s="481"/>
      <c r="X47" s="481"/>
      <c r="Y47" s="481"/>
      <c r="Z47" s="481"/>
      <c r="AA47" s="481"/>
      <c r="AB47" s="481"/>
      <c r="AC47" s="481"/>
      <c r="AD47" s="481"/>
      <c r="AE47" s="481"/>
      <c r="AF47" s="481"/>
      <c r="AG47" s="482"/>
      <c r="AH47" s="480">
        <f t="shared" si="78"/>
        <v>0</v>
      </c>
      <c r="AI47" s="351"/>
      <c r="AJ47" s="399">
        <f t="shared" si="65"/>
        <v>0</v>
      </c>
      <c r="AK47" s="400">
        <f t="shared" si="66"/>
        <v>0</v>
      </c>
      <c r="AL47" s="385">
        <f t="shared" si="67"/>
        <v>0</v>
      </c>
      <c r="AM47" s="401">
        <f t="shared" si="68"/>
        <v>0</v>
      </c>
      <c r="AN47" s="402">
        <f t="shared" si="69"/>
        <v>0</v>
      </c>
      <c r="AO47" s="403">
        <f t="shared" si="70"/>
        <v>0</v>
      </c>
      <c r="AP47" s="384">
        <f t="shared" si="71"/>
        <v>0</v>
      </c>
      <c r="AQ47" s="404">
        <f t="shared" si="72"/>
        <v>0</v>
      </c>
      <c r="AR47" s="513">
        <f t="shared" si="73"/>
        <v>0</v>
      </c>
      <c r="AS47" s="406">
        <f t="shared" si="74"/>
        <v>0</v>
      </c>
      <c r="AT47" s="407">
        <f t="shared" si="75"/>
        <v>0</v>
      </c>
      <c r="AU47" s="364">
        <f t="shared" si="76"/>
        <v>0</v>
      </c>
      <c r="AV47" s="515" t="str">
        <f t="shared" si="77"/>
        <v>LAMOTTE</v>
      </c>
    </row>
    <row r="48" spans="1:48" ht="16.5" customHeight="1" x14ac:dyDescent="0.25">
      <c r="A48" s="351"/>
      <c r="B48" s="502" t="str">
        <f t="shared" si="64"/>
        <v>PIQUET</v>
      </c>
      <c r="C48" s="481"/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1"/>
      <c r="S48" s="481"/>
      <c r="T48" s="481"/>
      <c r="U48" s="481"/>
      <c r="V48" s="481"/>
      <c r="W48" s="481"/>
      <c r="X48" s="481"/>
      <c r="Y48" s="481"/>
      <c r="Z48" s="481"/>
      <c r="AA48" s="481"/>
      <c r="AB48" s="481"/>
      <c r="AC48" s="481"/>
      <c r="AD48" s="481"/>
      <c r="AE48" s="481"/>
      <c r="AF48" s="481"/>
      <c r="AG48" s="482"/>
      <c r="AH48" s="480">
        <f t="shared" si="78"/>
        <v>0</v>
      </c>
      <c r="AI48" s="351"/>
      <c r="AJ48" s="399">
        <f t="shared" si="65"/>
        <v>0</v>
      </c>
      <c r="AK48" s="400">
        <f t="shared" si="66"/>
        <v>0</v>
      </c>
      <c r="AL48" s="385">
        <f t="shared" si="67"/>
        <v>0</v>
      </c>
      <c r="AM48" s="401">
        <f t="shared" si="68"/>
        <v>0</v>
      </c>
      <c r="AN48" s="402">
        <f t="shared" si="69"/>
        <v>0</v>
      </c>
      <c r="AO48" s="403">
        <f t="shared" si="70"/>
        <v>0</v>
      </c>
      <c r="AP48" s="384">
        <f t="shared" si="71"/>
        <v>0</v>
      </c>
      <c r="AQ48" s="404">
        <f t="shared" si="72"/>
        <v>0</v>
      </c>
      <c r="AR48" s="513">
        <f t="shared" si="73"/>
        <v>0</v>
      </c>
      <c r="AS48" s="406">
        <f t="shared" si="74"/>
        <v>0</v>
      </c>
      <c r="AT48" s="407">
        <f t="shared" si="75"/>
        <v>0</v>
      </c>
      <c r="AU48" s="364">
        <f t="shared" si="76"/>
        <v>0</v>
      </c>
      <c r="AV48" s="515" t="str">
        <f t="shared" si="77"/>
        <v>PIQUET</v>
      </c>
    </row>
    <row r="49" spans="1:60" ht="16.5" customHeight="1" x14ac:dyDescent="0.25">
      <c r="A49" s="351"/>
      <c r="B49" s="502">
        <f t="shared" si="64"/>
        <v>0</v>
      </c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8"/>
      <c r="V49" s="478"/>
      <c r="W49" s="478"/>
      <c r="X49" s="478"/>
      <c r="Y49" s="478"/>
      <c r="Z49" s="478"/>
      <c r="AA49" s="478"/>
      <c r="AB49" s="478"/>
      <c r="AC49" s="478"/>
      <c r="AD49" s="478"/>
      <c r="AE49" s="478"/>
      <c r="AF49" s="478"/>
      <c r="AG49" s="479"/>
      <c r="AH49" s="483">
        <f t="shared" si="78"/>
        <v>0</v>
      </c>
      <c r="AI49" s="351"/>
      <c r="AJ49" s="399">
        <f t="shared" si="65"/>
        <v>0</v>
      </c>
      <c r="AK49" s="400">
        <f t="shared" si="66"/>
        <v>0</v>
      </c>
      <c r="AL49" s="385">
        <f t="shared" si="67"/>
        <v>0</v>
      </c>
      <c r="AM49" s="401">
        <f t="shared" si="68"/>
        <v>0</v>
      </c>
      <c r="AN49" s="402">
        <f t="shared" si="69"/>
        <v>0</v>
      </c>
      <c r="AO49" s="403">
        <f t="shared" si="70"/>
        <v>0</v>
      </c>
      <c r="AP49" s="384">
        <f t="shared" si="71"/>
        <v>0</v>
      </c>
      <c r="AQ49" s="404">
        <f t="shared" si="72"/>
        <v>0</v>
      </c>
      <c r="AR49" s="513">
        <f t="shared" si="73"/>
        <v>0</v>
      </c>
      <c r="AS49" s="406">
        <f t="shared" si="74"/>
        <v>0</v>
      </c>
      <c r="AT49" s="407">
        <f t="shared" si="75"/>
        <v>0</v>
      </c>
      <c r="AU49" s="364">
        <f t="shared" si="76"/>
        <v>0</v>
      </c>
      <c r="AV49" s="515">
        <f t="shared" si="77"/>
        <v>0</v>
      </c>
    </row>
    <row r="50" spans="1:60" s="176" customFormat="1" x14ac:dyDescent="0.25">
      <c r="B50" s="184" t="s">
        <v>110</v>
      </c>
      <c r="C50" s="185"/>
      <c r="D50" s="185"/>
      <c r="E50" s="186"/>
      <c r="F50" s="185" t="s">
        <v>111</v>
      </c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7" t="s">
        <v>112</v>
      </c>
      <c r="AC50" s="185"/>
      <c r="AD50" s="185"/>
      <c r="AE50" s="185"/>
      <c r="AF50" s="185"/>
      <c r="AG50" s="185"/>
      <c r="AH50" s="185"/>
      <c r="AI50" s="352"/>
      <c r="AJ50" s="352"/>
      <c r="AK50" s="352"/>
      <c r="AL50" s="352"/>
      <c r="AM50" s="352"/>
      <c r="AN50" s="352"/>
      <c r="AO50" s="352"/>
      <c r="AP50" s="352"/>
      <c r="AQ50" s="352"/>
      <c r="AR50" s="352"/>
      <c r="AS50" s="352"/>
      <c r="AT50" s="352"/>
      <c r="AU50" s="352"/>
      <c r="AV50" s="352"/>
      <c r="AW50" s="352"/>
      <c r="AX50" s="352"/>
      <c r="AY50" s="352"/>
      <c r="AZ50" s="352"/>
      <c r="BA50" s="352"/>
      <c r="BB50" s="352"/>
      <c r="BC50" s="352"/>
      <c r="BD50" s="352"/>
      <c r="BE50" s="352"/>
      <c r="BF50" s="352"/>
      <c r="BG50" s="352"/>
      <c r="BH50" s="352"/>
    </row>
    <row r="51" spans="1:60" s="160" customFormat="1" ht="12.75" customHeight="1" x14ac:dyDescent="0.25">
      <c r="B51" s="188"/>
      <c r="E51" s="189"/>
      <c r="F51" s="556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57"/>
      <c r="W51" s="557"/>
      <c r="X51" s="557"/>
      <c r="Y51" s="557"/>
      <c r="Z51" s="557"/>
      <c r="AA51" s="558"/>
      <c r="AB51" s="544"/>
      <c r="AC51" s="545"/>
      <c r="AD51" s="545"/>
      <c r="AE51" s="545"/>
      <c r="AF51" s="545"/>
      <c r="AG51" s="545"/>
      <c r="AH51" s="546"/>
      <c r="AI51" s="352"/>
      <c r="AJ51" s="352"/>
      <c r="AK51" s="352"/>
      <c r="AL51" s="352"/>
      <c r="AM51" s="352"/>
      <c r="AN51" s="352"/>
      <c r="AO51" s="352"/>
      <c r="AP51" s="352"/>
      <c r="AQ51" s="352"/>
      <c r="AR51" s="352"/>
      <c r="AS51" s="352"/>
      <c r="AT51" s="352"/>
      <c r="AU51" s="352"/>
      <c r="AV51" s="352"/>
      <c r="AW51" s="352"/>
      <c r="AX51" s="352"/>
      <c r="AY51" s="352"/>
      <c r="AZ51" s="352"/>
      <c r="BA51" s="352"/>
      <c r="BB51" s="352"/>
      <c r="BC51" s="352"/>
      <c r="BD51" s="352"/>
      <c r="BE51" s="352"/>
      <c r="BF51" s="352"/>
      <c r="BG51" s="352"/>
      <c r="BH51" s="352"/>
    </row>
    <row r="52" spans="1:60" s="160" customFormat="1" ht="12.75" customHeight="1" x14ac:dyDescent="0.25">
      <c r="B52" s="190" t="s">
        <v>212</v>
      </c>
      <c r="C52" s="191"/>
      <c r="D52" s="191"/>
      <c r="E52" s="192"/>
      <c r="F52" s="559"/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0"/>
      <c r="S52" s="560"/>
      <c r="T52" s="560"/>
      <c r="U52" s="560"/>
      <c r="V52" s="560"/>
      <c r="W52" s="560"/>
      <c r="X52" s="560"/>
      <c r="Y52" s="560"/>
      <c r="Z52" s="560"/>
      <c r="AA52" s="561"/>
      <c r="AB52" s="547"/>
      <c r="AC52" s="548"/>
      <c r="AD52" s="548"/>
      <c r="AE52" s="548"/>
      <c r="AF52" s="548"/>
      <c r="AG52" s="548"/>
      <c r="AH52" s="549"/>
      <c r="AI52" s="352"/>
      <c r="AJ52" s="352"/>
      <c r="AK52" s="352"/>
      <c r="AL52" s="352"/>
      <c r="AM52" s="352"/>
      <c r="AN52" s="352"/>
      <c r="AO52" s="352"/>
      <c r="AP52" s="352"/>
      <c r="AQ52" s="352"/>
      <c r="AR52" s="352"/>
      <c r="AS52" s="352"/>
      <c r="AT52" s="352"/>
      <c r="AU52" s="352"/>
      <c r="AV52" s="352"/>
      <c r="AW52" s="352"/>
      <c r="AX52" s="352"/>
      <c r="AY52" s="352"/>
      <c r="AZ52" s="352"/>
      <c r="BA52" s="352"/>
      <c r="BB52" s="352"/>
      <c r="BC52" s="352"/>
      <c r="BD52" s="352"/>
      <c r="BE52" s="352"/>
      <c r="BF52" s="352"/>
      <c r="BG52" s="352"/>
      <c r="BH52" s="352"/>
    </row>
    <row r="53" spans="1:60" s="160" customFormat="1" ht="12.75" customHeight="1" x14ac:dyDescent="0.25">
      <c r="B53" s="193"/>
      <c r="C53" s="194"/>
      <c r="D53" s="194"/>
      <c r="E53" s="195"/>
      <c r="F53" s="562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4"/>
      <c r="AB53" s="550"/>
      <c r="AC53" s="551"/>
      <c r="AD53" s="551"/>
      <c r="AE53" s="551"/>
      <c r="AF53" s="551"/>
      <c r="AG53" s="551"/>
      <c r="AH53" s="5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52"/>
      <c r="AW53" s="352"/>
      <c r="AX53" s="352"/>
      <c r="AY53" s="352"/>
      <c r="AZ53" s="352"/>
      <c r="BA53" s="352"/>
      <c r="BB53" s="352"/>
      <c r="BC53" s="352"/>
      <c r="BD53" s="352"/>
      <c r="BE53" s="352"/>
      <c r="BF53" s="352"/>
      <c r="BG53" s="352"/>
      <c r="BH53" s="352"/>
    </row>
    <row r="54" spans="1:60" s="160" customFormat="1" ht="12.75" customHeight="1" x14ac:dyDescent="0.25">
      <c r="B54" s="188"/>
      <c r="E54" s="189"/>
      <c r="F54" s="556"/>
      <c r="G54" s="557"/>
      <c r="H54" s="557"/>
      <c r="I54" s="557"/>
      <c r="J54" s="557"/>
      <c r="K54" s="557"/>
      <c r="L54" s="557"/>
      <c r="M54" s="557"/>
      <c r="N54" s="557"/>
      <c r="O54" s="557"/>
      <c r="P54" s="557"/>
      <c r="Q54" s="557"/>
      <c r="R54" s="557"/>
      <c r="S54" s="557"/>
      <c r="T54" s="557"/>
      <c r="U54" s="557"/>
      <c r="V54" s="557"/>
      <c r="W54" s="557"/>
      <c r="X54" s="557"/>
      <c r="Y54" s="557"/>
      <c r="Z54" s="557"/>
      <c r="AA54" s="558"/>
      <c r="AB54" s="544"/>
      <c r="AC54" s="545"/>
      <c r="AD54" s="545"/>
      <c r="AE54" s="545"/>
      <c r="AF54" s="545"/>
      <c r="AG54" s="545"/>
      <c r="AH54" s="546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2"/>
      <c r="AT54" s="352"/>
      <c r="AU54" s="352"/>
      <c r="AV54" s="352"/>
      <c r="AW54" s="352"/>
      <c r="AX54" s="352"/>
      <c r="AY54" s="352"/>
      <c r="AZ54" s="352"/>
      <c r="BA54" s="352"/>
      <c r="BB54" s="352"/>
      <c r="BC54" s="352"/>
      <c r="BD54" s="352"/>
      <c r="BE54" s="352"/>
      <c r="BF54" s="352"/>
      <c r="BG54" s="352"/>
      <c r="BH54" s="352"/>
    </row>
    <row r="55" spans="1:60" s="160" customFormat="1" ht="12.75" customHeight="1" x14ac:dyDescent="0.25">
      <c r="B55" s="190" t="s">
        <v>113</v>
      </c>
      <c r="C55" s="191"/>
      <c r="D55" s="191"/>
      <c r="E55" s="192"/>
      <c r="F55" s="559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1"/>
      <c r="AB55" s="547"/>
      <c r="AC55" s="548"/>
      <c r="AD55" s="548"/>
      <c r="AE55" s="548"/>
      <c r="AF55" s="548"/>
      <c r="AG55" s="548"/>
      <c r="AH55" s="549"/>
      <c r="AI55" s="352"/>
      <c r="AJ55" s="352"/>
      <c r="AK55" s="352"/>
      <c r="AL55" s="352"/>
      <c r="AM55" s="352"/>
      <c r="AN55" s="352"/>
      <c r="AO55" s="352"/>
      <c r="AP55" s="352"/>
      <c r="AQ55" s="352"/>
      <c r="AR55" s="352"/>
      <c r="AS55" s="352"/>
      <c r="AT55" s="352"/>
      <c r="AU55" s="352"/>
      <c r="AV55" s="352"/>
      <c r="AW55" s="352"/>
      <c r="AX55" s="352"/>
      <c r="AY55" s="352"/>
      <c r="AZ55" s="352"/>
      <c r="BA55" s="352"/>
      <c r="BB55" s="352"/>
      <c r="BC55" s="352"/>
      <c r="BD55" s="352"/>
      <c r="BE55" s="352"/>
      <c r="BF55" s="352"/>
      <c r="BG55" s="352"/>
      <c r="BH55" s="352"/>
    </row>
    <row r="56" spans="1:60" s="160" customFormat="1" ht="12.75" customHeight="1" x14ac:dyDescent="0.25">
      <c r="B56" s="193"/>
      <c r="C56" s="194"/>
      <c r="D56" s="194"/>
      <c r="E56" s="195"/>
      <c r="F56" s="562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4"/>
      <c r="AB56" s="550"/>
      <c r="AC56" s="551"/>
      <c r="AD56" s="551"/>
      <c r="AE56" s="551"/>
      <c r="AF56" s="551"/>
      <c r="AG56" s="551"/>
      <c r="AH56" s="552"/>
      <c r="AI56" s="352"/>
      <c r="AJ56" s="352"/>
      <c r="AK56" s="352"/>
      <c r="AL56" s="352"/>
      <c r="AM56" s="352"/>
      <c r="AN56" s="352"/>
      <c r="AO56" s="352"/>
      <c r="AP56" s="352"/>
      <c r="AQ56" s="352"/>
      <c r="AR56" s="352"/>
      <c r="AS56" s="352"/>
      <c r="AT56" s="352"/>
      <c r="AU56" s="352"/>
      <c r="AV56" s="352"/>
      <c r="AW56" s="352"/>
      <c r="AX56" s="352"/>
      <c r="AY56" s="352"/>
      <c r="AZ56" s="352"/>
      <c r="BA56" s="352"/>
      <c r="BB56" s="352"/>
      <c r="BC56" s="352"/>
      <c r="BD56" s="352"/>
      <c r="BE56" s="352"/>
      <c r="BF56" s="352"/>
      <c r="BG56" s="352"/>
      <c r="BH56" s="352"/>
    </row>
    <row r="57" spans="1:60" s="160" customFormat="1" ht="12.75" customHeight="1" x14ac:dyDescent="0.25">
      <c r="B57" s="188"/>
      <c r="E57" s="189"/>
      <c r="F57" s="556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557"/>
      <c r="AA57" s="558"/>
      <c r="AB57" s="544"/>
      <c r="AC57" s="545"/>
      <c r="AD57" s="545"/>
      <c r="AE57" s="545"/>
      <c r="AF57" s="545"/>
      <c r="AG57" s="545"/>
      <c r="AH57" s="546"/>
      <c r="AI57" s="352"/>
      <c r="AJ57" s="352"/>
      <c r="AK57" s="352"/>
      <c r="AL57" s="352"/>
      <c r="AM57" s="352"/>
      <c r="AN57" s="352"/>
      <c r="AO57" s="352"/>
      <c r="AP57" s="352"/>
      <c r="AQ57" s="352"/>
      <c r="AR57" s="352"/>
      <c r="AS57" s="352"/>
      <c r="AT57" s="352"/>
      <c r="AU57" s="352"/>
      <c r="AV57" s="352"/>
      <c r="AW57" s="352"/>
      <c r="AX57" s="352"/>
      <c r="AY57" s="352"/>
      <c r="AZ57" s="352"/>
      <c r="BA57" s="352"/>
      <c r="BB57" s="352"/>
      <c r="BC57" s="352"/>
      <c r="BD57" s="352"/>
      <c r="BE57" s="352"/>
      <c r="BF57" s="352"/>
      <c r="BG57" s="352"/>
      <c r="BH57" s="352"/>
    </row>
    <row r="58" spans="1:60" s="160" customFormat="1" ht="12.75" customHeight="1" x14ac:dyDescent="0.25">
      <c r="B58" s="190" t="s">
        <v>213</v>
      </c>
      <c r="C58" s="191"/>
      <c r="D58" s="191"/>
      <c r="E58" s="192"/>
      <c r="F58" s="559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1"/>
      <c r="AB58" s="547"/>
      <c r="AC58" s="548"/>
      <c r="AD58" s="548"/>
      <c r="AE58" s="548"/>
      <c r="AF58" s="548"/>
      <c r="AG58" s="548"/>
      <c r="AH58" s="549"/>
      <c r="AI58" s="352"/>
      <c r="AJ58" s="352"/>
      <c r="AK58" s="352"/>
      <c r="AL58" s="352"/>
      <c r="AM58" s="352"/>
      <c r="AN58" s="352"/>
      <c r="AO58" s="352"/>
      <c r="AP58" s="352"/>
      <c r="AQ58" s="352"/>
      <c r="AR58" s="352"/>
      <c r="AS58" s="352"/>
      <c r="AT58" s="352"/>
      <c r="AU58" s="352"/>
      <c r="AV58" s="352"/>
      <c r="AW58" s="352"/>
      <c r="AX58" s="352"/>
      <c r="AY58" s="352"/>
      <c r="AZ58" s="352"/>
      <c r="BA58" s="352"/>
      <c r="BB58" s="352"/>
      <c r="BC58" s="352"/>
      <c r="BD58" s="352"/>
      <c r="BE58" s="352"/>
      <c r="BF58" s="352"/>
      <c r="BG58" s="352"/>
      <c r="BH58" s="352"/>
    </row>
    <row r="59" spans="1:60" s="160" customFormat="1" ht="12.75" customHeight="1" thickBot="1" x14ac:dyDescent="0.3">
      <c r="B59" s="196"/>
      <c r="C59" s="197"/>
      <c r="D59" s="197"/>
      <c r="E59" s="198"/>
      <c r="F59" s="565"/>
      <c r="G59" s="566"/>
      <c r="H59" s="566"/>
      <c r="I59" s="566"/>
      <c r="J59" s="566"/>
      <c r="K59" s="566"/>
      <c r="L59" s="566"/>
      <c r="M59" s="566"/>
      <c r="N59" s="566"/>
      <c r="O59" s="566"/>
      <c r="P59" s="566"/>
      <c r="Q59" s="566"/>
      <c r="R59" s="566"/>
      <c r="S59" s="566"/>
      <c r="T59" s="566"/>
      <c r="U59" s="566"/>
      <c r="V59" s="566"/>
      <c r="W59" s="566"/>
      <c r="X59" s="566"/>
      <c r="Y59" s="566"/>
      <c r="Z59" s="566"/>
      <c r="AA59" s="567"/>
      <c r="AB59" s="613"/>
      <c r="AC59" s="614"/>
      <c r="AD59" s="614"/>
      <c r="AE59" s="614"/>
      <c r="AF59" s="614"/>
      <c r="AG59" s="614"/>
      <c r="AH59" s="615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2"/>
      <c r="AT59" s="352"/>
      <c r="AU59" s="352"/>
      <c r="AV59" s="352"/>
      <c r="AW59" s="352"/>
      <c r="AX59" s="352"/>
      <c r="AY59" s="352"/>
      <c r="AZ59" s="352"/>
      <c r="BA59" s="352"/>
      <c r="BB59" s="352"/>
      <c r="BC59" s="352"/>
      <c r="BD59" s="352"/>
      <c r="BE59" s="352"/>
      <c r="BF59" s="352"/>
      <c r="BG59" s="352"/>
      <c r="BH59" s="352"/>
    </row>
    <row r="60" spans="1:60" s="176" customFormat="1" ht="21.75" customHeight="1" thickTop="1" x14ac:dyDescent="0.25">
      <c r="B60" s="452" t="s">
        <v>340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200"/>
      <c r="AI60" s="352"/>
      <c r="AJ60" s="352"/>
      <c r="AK60" s="352"/>
      <c r="AL60" s="352"/>
      <c r="AM60" s="352"/>
      <c r="AN60" s="352"/>
      <c r="AO60" s="352"/>
      <c r="AP60" s="352"/>
      <c r="AQ60" s="352"/>
      <c r="AR60" s="352"/>
      <c r="AS60" s="352"/>
      <c r="AT60" s="352"/>
      <c r="AU60" s="352"/>
      <c r="AV60" s="352"/>
      <c r="AW60" s="352"/>
    </row>
    <row r="61" spans="1:60" s="176" customFormat="1" x14ac:dyDescent="0.25">
      <c r="AH61" s="352"/>
      <c r="AI61" s="352"/>
      <c r="AJ61" s="352"/>
      <c r="AK61" s="352"/>
      <c r="AL61" s="352"/>
      <c r="AM61" s="352"/>
      <c r="AN61" s="352"/>
      <c r="AO61" s="352"/>
      <c r="AP61" s="352"/>
      <c r="AQ61" s="352"/>
      <c r="AR61" s="352"/>
      <c r="AS61" s="352"/>
      <c r="AT61" s="352"/>
      <c r="AU61" s="352"/>
      <c r="AV61" s="352"/>
      <c r="AW61" s="352"/>
    </row>
    <row r="62" spans="1:60" x14ac:dyDescent="0.25">
      <c r="A62" s="351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  <c r="AG62" s="351"/>
    </row>
    <row r="63" spans="1:60" ht="23.25" x14ac:dyDescent="0.25">
      <c r="A63" s="351"/>
      <c r="B63" s="353"/>
      <c r="C63" s="366" t="s">
        <v>312</v>
      </c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1"/>
      <c r="AA63" s="351"/>
      <c r="AB63" s="351"/>
      <c r="AC63" s="351"/>
      <c r="AD63" s="351"/>
      <c r="AE63" s="351"/>
      <c r="AF63" s="351"/>
      <c r="AG63" s="351"/>
    </row>
    <row r="64" spans="1:60" x14ac:dyDescent="0.25">
      <c r="A64" s="351"/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1"/>
      <c r="T64" s="351"/>
      <c r="U64" s="351"/>
      <c r="V64" s="351"/>
      <c r="W64" s="351"/>
      <c r="X64" s="351"/>
      <c r="Y64" s="351"/>
      <c r="Z64" s="351"/>
      <c r="AA64" s="351"/>
      <c r="AB64" s="351"/>
      <c r="AC64" s="351"/>
      <c r="AD64" s="351"/>
      <c r="AE64" s="351"/>
      <c r="AF64" s="351"/>
      <c r="AG64" s="351"/>
    </row>
    <row r="65" spans="1:33" ht="21" x14ac:dyDescent="0.25">
      <c r="A65" s="351"/>
      <c r="B65" s="367"/>
      <c r="C65" s="368" t="s">
        <v>335</v>
      </c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1"/>
      <c r="T65" s="351"/>
      <c r="U65" s="351"/>
      <c r="V65" s="351"/>
      <c r="W65" s="351"/>
      <c r="X65" s="351"/>
      <c r="Y65" s="351"/>
      <c r="Z65" s="351"/>
      <c r="AA65" s="351"/>
      <c r="AB65" s="351"/>
      <c r="AC65" s="351"/>
      <c r="AD65" s="351"/>
      <c r="AE65" s="351"/>
      <c r="AF65" s="351"/>
      <c r="AG65" s="351"/>
    </row>
    <row r="66" spans="1:33" x14ac:dyDescent="0.25">
      <c r="A66" s="351"/>
      <c r="B66" s="439"/>
      <c r="C66" s="434">
        <v>2020</v>
      </c>
      <c r="D66" s="439" t="s">
        <v>313</v>
      </c>
      <c r="E66" s="439"/>
      <c r="F66" s="439"/>
      <c r="G66" s="439"/>
      <c r="H66" s="439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1"/>
      <c r="T66" s="351"/>
      <c r="U66" s="351"/>
      <c r="V66" s="351"/>
      <c r="W66" s="351"/>
      <c r="X66" s="351"/>
      <c r="Y66" s="351"/>
      <c r="Z66" s="351"/>
      <c r="AA66" s="351"/>
      <c r="AB66" s="351"/>
      <c r="AC66" s="351"/>
      <c r="AD66" s="351"/>
      <c r="AE66" s="351"/>
      <c r="AF66" s="351"/>
      <c r="AG66" s="351"/>
    </row>
    <row r="67" spans="1:33" ht="18.75" x14ac:dyDescent="0.25">
      <c r="A67" s="351"/>
      <c r="B67" s="439"/>
      <c r="C67" s="568">
        <v>40203</v>
      </c>
      <c r="D67" s="568"/>
      <c r="E67" s="568"/>
      <c r="F67" s="439" t="s">
        <v>336</v>
      </c>
      <c r="G67" s="445"/>
      <c r="H67" s="445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51"/>
      <c r="Z67" s="351"/>
      <c r="AA67" s="351"/>
      <c r="AB67" s="369"/>
      <c r="AC67" s="369"/>
      <c r="AD67" s="369"/>
      <c r="AE67" s="369"/>
      <c r="AF67" s="369"/>
      <c r="AG67" s="351"/>
    </row>
    <row r="68" spans="1:33" ht="19.5" thickBot="1" x14ac:dyDescent="0.3">
      <c r="A68" s="351"/>
      <c r="B68" s="439"/>
      <c r="C68" s="451" t="s">
        <v>338</v>
      </c>
      <c r="D68" s="446"/>
      <c r="E68" s="446"/>
      <c r="F68" s="439"/>
      <c r="G68" s="445"/>
      <c r="H68" s="445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  <c r="Y68" s="351"/>
      <c r="Z68" s="351"/>
      <c r="AA68" s="351"/>
      <c r="AB68" s="369"/>
      <c r="AC68" s="369"/>
      <c r="AD68" s="369"/>
      <c r="AE68" s="369"/>
      <c r="AF68" s="369"/>
      <c r="AG68" s="351"/>
    </row>
    <row r="69" spans="1:33" ht="19.5" thickBot="1" x14ac:dyDescent="0.3">
      <c r="A69" s="351"/>
      <c r="B69" s="439"/>
      <c r="C69" s="447"/>
      <c r="D69" s="448" t="s">
        <v>328</v>
      </c>
      <c r="E69" s="449"/>
      <c r="F69" s="439"/>
      <c r="G69" s="445"/>
      <c r="H69" s="445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  <c r="Y69" s="351"/>
      <c r="Z69" s="351"/>
      <c r="AA69" s="351"/>
      <c r="AB69" s="369"/>
      <c r="AC69" s="369"/>
      <c r="AD69" s="369"/>
      <c r="AE69" s="369"/>
      <c r="AF69" s="369"/>
      <c r="AG69" s="351"/>
    </row>
    <row r="70" spans="1:33" ht="18.75" x14ac:dyDescent="0.25">
      <c r="A70" s="351"/>
      <c r="B70" s="353"/>
      <c r="C70" s="442" t="s">
        <v>317</v>
      </c>
      <c r="D70" s="381">
        <v>1</v>
      </c>
      <c r="E70" s="382">
        <v>1</v>
      </c>
      <c r="F70" s="382">
        <v>1</v>
      </c>
      <c r="G70" s="382">
        <v>1</v>
      </c>
      <c r="H70" s="382">
        <v>1</v>
      </c>
      <c r="I70" s="382">
        <v>2</v>
      </c>
      <c r="J70" s="413">
        <v>2</v>
      </c>
      <c r="K70" s="413">
        <v>2</v>
      </c>
      <c r="L70" s="413">
        <v>2</v>
      </c>
      <c r="M70" s="413">
        <v>2</v>
      </c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  <c r="Y70" s="351"/>
      <c r="Z70" s="351"/>
      <c r="AA70" s="351"/>
      <c r="AB70" s="369"/>
      <c r="AC70" s="369"/>
      <c r="AD70" s="369"/>
      <c r="AE70" s="369"/>
      <c r="AF70" s="369"/>
      <c r="AG70" s="351"/>
    </row>
    <row r="71" spans="1:33" ht="18.75" x14ac:dyDescent="0.25">
      <c r="A71" s="351"/>
      <c r="B71" s="353"/>
      <c r="C71" s="450"/>
      <c r="D71" s="450"/>
      <c r="E71" s="450"/>
      <c r="F71" s="43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51"/>
      <c r="Z71" s="351"/>
      <c r="AA71" s="351"/>
      <c r="AB71" s="369"/>
      <c r="AC71" s="369"/>
      <c r="AD71" s="369"/>
      <c r="AE71" s="369"/>
      <c r="AF71" s="369"/>
      <c r="AG71" s="351"/>
    </row>
    <row r="72" spans="1:33" ht="18.75" x14ac:dyDescent="0.25">
      <c r="A72" s="351"/>
      <c r="B72" s="429" t="s">
        <v>299</v>
      </c>
      <c r="C72" s="357" t="s">
        <v>362</v>
      </c>
      <c r="D72" s="450"/>
      <c r="E72" s="450"/>
      <c r="F72" s="43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51"/>
      <c r="Z72" s="351"/>
      <c r="AA72" s="351"/>
      <c r="AB72" s="369"/>
      <c r="AC72" s="369"/>
      <c r="AD72" s="369"/>
      <c r="AE72" s="369"/>
      <c r="AF72" s="369"/>
      <c r="AG72" s="351"/>
    </row>
    <row r="73" spans="1:33" ht="18.75" x14ac:dyDescent="0.25">
      <c r="A73" s="351"/>
      <c r="B73" s="353"/>
      <c r="C73" s="450"/>
      <c r="D73" s="450"/>
      <c r="E73" s="450"/>
      <c r="F73" s="43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51"/>
      <c r="Z73" s="351"/>
      <c r="AA73" s="351"/>
      <c r="AB73" s="369"/>
      <c r="AC73" s="369"/>
      <c r="AD73" s="369"/>
      <c r="AE73" s="369"/>
      <c r="AF73" s="369"/>
      <c r="AG73" s="351"/>
    </row>
    <row r="74" spans="1:33" ht="18.75" x14ac:dyDescent="0.25">
      <c r="A74" s="351"/>
      <c r="B74" s="499" t="s">
        <v>214</v>
      </c>
      <c r="C74" s="357" t="s">
        <v>363</v>
      </c>
      <c r="D74" s="450"/>
      <c r="E74" s="450"/>
      <c r="F74" s="43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  <c r="W74" s="369"/>
      <c r="X74" s="369"/>
      <c r="Y74" s="351"/>
      <c r="Z74" s="351"/>
      <c r="AA74" s="351"/>
      <c r="AB74" s="369"/>
      <c r="AC74" s="369"/>
      <c r="AD74" s="369"/>
      <c r="AE74" s="369"/>
      <c r="AF74" s="369"/>
      <c r="AG74" s="351"/>
    </row>
    <row r="75" spans="1:33" ht="21" x14ac:dyDescent="0.25">
      <c r="A75" s="351"/>
      <c r="B75" s="351"/>
      <c r="C75" s="368" t="s">
        <v>337</v>
      </c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1"/>
      <c r="AF75" s="351"/>
      <c r="AG75" s="351"/>
    </row>
    <row r="76" spans="1:33" x14ac:dyDescent="0.25">
      <c r="A76" s="351"/>
      <c r="B76" s="351"/>
      <c r="C76" s="357" t="s">
        <v>360</v>
      </c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440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F76" s="351"/>
      <c r="AG76" s="351"/>
    </row>
    <row r="77" spans="1:33" x14ac:dyDescent="0.25">
      <c r="A77" s="351"/>
      <c r="B77" s="351"/>
      <c r="C77" s="357" t="s">
        <v>361</v>
      </c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/>
      <c r="AC77" s="351"/>
      <c r="AD77" s="351"/>
      <c r="AE77" s="351"/>
      <c r="AF77" s="351"/>
      <c r="AG77" s="351"/>
    </row>
    <row r="78" spans="1:33" x14ac:dyDescent="0.25">
      <c r="A78" s="351"/>
      <c r="B78" s="351"/>
      <c r="C78" s="357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  <c r="S78" s="351"/>
      <c r="T78" s="351"/>
      <c r="U78" s="351"/>
      <c r="V78" s="351"/>
      <c r="W78" s="351"/>
      <c r="X78" s="351"/>
      <c r="Y78" s="351"/>
      <c r="Z78" s="351"/>
      <c r="AA78" s="351"/>
      <c r="AB78" s="351"/>
      <c r="AC78" s="351"/>
      <c r="AD78" s="351"/>
      <c r="AE78" s="351"/>
      <c r="AF78" s="351"/>
      <c r="AG78" s="351"/>
    </row>
    <row r="79" spans="1:33" ht="21" x14ac:dyDescent="0.25">
      <c r="A79" s="351"/>
      <c r="B79" s="351"/>
      <c r="C79" s="370" t="s">
        <v>316</v>
      </c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351"/>
      <c r="Z79" s="351"/>
      <c r="AA79" s="351"/>
      <c r="AB79" s="351"/>
      <c r="AC79" s="351"/>
      <c r="AD79" s="351"/>
      <c r="AE79" s="351"/>
      <c r="AF79" s="351"/>
      <c r="AG79" s="351"/>
    </row>
    <row r="80" spans="1:33" x14ac:dyDescent="0.25">
      <c r="A80" s="351"/>
      <c r="B80" s="351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F80" s="351"/>
      <c r="AG80" s="351"/>
    </row>
    <row r="81" spans="1:33" x14ac:dyDescent="0.25">
      <c r="A81" s="351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1"/>
      <c r="X81" s="351"/>
      <c r="Y81" s="351"/>
      <c r="Z81" s="351"/>
      <c r="AA81" s="351"/>
      <c r="AB81" s="351"/>
      <c r="AC81" s="351"/>
      <c r="AD81" s="351"/>
      <c r="AE81" s="351"/>
      <c r="AF81" s="351"/>
      <c r="AG81" s="351"/>
    </row>
    <row r="82" spans="1:33" ht="15.75" customHeight="1" x14ac:dyDescent="0.25">
      <c r="A82" s="351"/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1"/>
      <c r="AA82" s="351"/>
      <c r="AB82" s="351"/>
      <c r="AC82" s="351"/>
      <c r="AD82" s="351"/>
      <c r="AE82" s="351"/>
      <c r="AF82" s="351"/>
      <c r="AG82" s="351"/>
    </row>
    <row r="83" spans="1:33" ht="15.75" customHeight="1" x14ac:dyDescent="0.25">
      <c r="A83" s="351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1"/>
      <c r="AA83" s="351"/>
      <c r="AB83" s="351"/>
      <c r="AC83" s="351"/>
      <c r="AD83" s="351"/>
      <c r="AE83" s="351"/>
      <c r="AF83" s="351"/>
      <c r="AG83" s="351"/>
    </row>
    <row r="84" spans="1:33" ht="15.75" customHeight="1" x14ac:dyDescent="0.25">
      <c r="A84" s="351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1"/>
      <c r="AC84" s="351"/>
      <c r="AD84" s="351"/>
      <c r="AE84" s="351"/>
      <c r="AF84" s="351"/>
      <c r="AG84" s="351"/>
    </row>
    <row r="85" spans="1:33" ht="15.75" customHeight="1" x14ac:dyDescent="0.25">
      <c r="A85" s="351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351"/>
      <c r="AE85" s="351"/>
      <c r="AF85" s="351"/>
      <c r="AG85" s="351"/>
    </row>
    <row r="86" spans="1:33" ht="15.75" customHeight="1" x14ac:dyDescent="0.25">
      <c r="A86" s="35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</row>
    <row r="87" spans="1:33" x14ac:dyDescent="0.25">
      <c r="A87" s="351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1"/>
      <c r="AE87" s="351"/>
      <c r="AF87" s="351"/>
      <c r="AG87" s="351"/>
    </row>
    <row r="88" spans="1:33" x14ac:dyDescent="0.25">
      <c r="A88" s="351"/>
      <c r="B88" s="351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F88" s="351"/>
      <c r="AG88" s="351"/>
    </row>
    <row r="89" spans="1:33" x14ac:dyDescent="0.25">
      <c r="A89" s="351"/>
    </row>
    <row r="91" spans="1:33" ht="15.75" customHeight="1" x14ac:dyDescent="0.25"/>
    <row r="92" spans="1:33" ht="15.75" customHeight="1" x14ac:dyDescent="0.25"/>
    <row r="93" spans="1:33" ht="15.75" customHeight="1" x14ac:dyDescent="0.25"/>
    <row r="94" spans="1:33" ht="15.75" customHeight="1" x14ac:dyDescent="0.25"/>
    <row r="95" spans="1:33" ht="15.75" customHeight="1" x14ac:dyDescent="0.25"/>
    <row r="96" spans="1:33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</sheetData>
  <mergeCells count="31">
    <mergeCell ref="AJ14:AJ16"/>
    <mergeCell ref="AK14:AK16"/>
    <mergeCell ref="AL14:AL16"/>
    <mergeCell ref="AM14:AM16"/>
    <mergeCell ref="C6:M7"/>
    <mergeCell ref="P6:U7"/>
    <mergeCell ref="AJ12:AU12"/>
    <mergeCell ref="AT14:AT16"/>
    <mergeCell ref="AU14:AU16"/>
    <mergeCell ref="AN14:AN16"/>
    <mergeCell ref="AO14:AO16"/>
    <mergeCell ref="AP14:AP16"/>
    <mergeCell ref="AQ14:AQ16"/>
    <mergeCell ref="AR14:AR16"/>
    <mergeCell ref="AS14:AS16"/>
    <mergeCell ref="C67:E67"/>
    <mergeCell ref="AE9:AH9"/>
    <mergeCell ref="V3:AH5"/>
    <mergeCell ref="Y6:AH7"/>
    <mergeCell ref="AB51:AH53"/>
    <mergeCell ref="AB54:AH56"/>
    <mergeCell ref="AB57:AH59"/>
    <mergeCell ref="F51:AA53"/>
    <mergeCell ref="F54:AA56"/>
    <mergeCell ref="F57:AA59"/>
    <mergeCell ref="C2:M3"/>
    <mergeCell ref="Q2:U2"/>
    <mergeCell ref="Q3:U3"/>
    <mergeCell ref="C4:M5"/>
    <mergeCell ref="Q4:U4"/>
    <mergeCell ref="Q5:U5"/>
  </mergeCells>
  <conditionalFormatting sqref="C15:AG17">
    <cfRule type="expression" dxfId="30" priority="177">
      <formula>OR(C$17=1,C$17=7)</formula>
    </cfRule>
  </conditionalFormatting>
  <conditionalFormatting sqref="C24:AG26">
    <cfRule type="expression" dxfId="29" priority="176">
      <formula>OR(C$26=1,C$26=7)</formula>
    </cfRule>
  </conditionalFormatting>
  <conditionalFormatting sqref="C33:AG35">
    <cfRule type="expression" dxfId="28" priority="175">
      <formula>OR(C$35=1,C$35=7)</formula>
    </cfRule>
  </conditionalFormatting>
  <conditionalFormatting sqref="C42:AG44">
    <cfRule type="expression" dxfId="27" priority="174">
      <formula>OR(C$44=1,C$44=7)</formula>
    </cfRule>
  </conditionalFormatting>
  <conditionalFormatting sqref="Q12">
    <cfRule type="cellIs" dxfId="26" priority="41" operator="equal">
      <formula>"C"</formula>
    </cfRule>
    <cfRule type="cellIs" dxfId="25" priority="42" operator="equal">
      <formula>"M"</formula>
    </cfRule>
    <cfRule type="cellIs" dxfId="24" priority="43" operator="equal">
      <formula>"RTT"</formula>
    </cfRule>
    <cfRule type="cellIs" dxfId="23" priority="44" operator="equal">
      <formula>"C"</formula>
    </cfRule>
    <cfRule type="expression" dxfId="22" priority="45">
      <formula>OR(#REF!=1,#REF!=7)</formula>
    </cfRule>
  </conditionalFormatting>
  <conditionalFormatting sqref="AT17">
    <cfRule type="expression" dxfId="21" priority="165">
      <formula>OR(#REF!=1,#REF!=7)</formula>
    </cfRule>
  </conditionalFormatting>
  <conditionalFormatting sqref="AT17:AT22">
    <cfRule type="cellIs" dxfId="20" priority="21" operator="equal">
      <formula>"C"</formula>
    </cfRule>
    <cfRule type="cellIs" dxfId="19" priority="22" operator="equal">
      <formula>"M"</formula>
    </cfRule>
    <cfRule type="cellIs" dxfId="18" priority="23" operator="equal">
      <formula>"RTT"</formula>
    </cfRule>
    <cfRule type="cellIs" dxfId="17" priority="24" operator="equal">
      <formula>"C"</formula>
    </cfRule>
  </conditionalFormatting>
  <conditionalFormatting sqref="AT18">
    <cfRule type="expression" dxfId="16" priority="160">
      <formula>OR(#REF!=1,#REF!=7)</formula>
    </cfRule>
  </conditionalFormatting>
  <conditionalFormatting sqref="AT19:AT22">
    <cfRule type="expression" dxfId="15" priority="25">
      <formula>OR(#REF!=1,#REF!=7)</formula>
    </cfRule>
  </conditionalFormatting>
  <conditionalFormatting sqref="AT27:AT31">
    <cfRule type="cellIs" dxfId="14" priority="16" operator="equal">
      <formula>"C"</formula>
    </cfRule>
    <cfRule type="cellIs" dxfId="13" priority="17" operator="equal">
      <formula>"M"</formula>
    </cfRule>
    <cfRule type="cellIs" dxfId="12" priority="18" operator="equal">
      <formula>"RTT"</formula>
    </cfRule>
    <cfRule type="cellIs" dxfId="11" priority="19" operator="equal">
      <formula>"C"</formula>
    </cfRule>
    <cfRule type="expression" dxfId="10" priority="20">
      <formula>OR(#REF!=1,#REF!=7)</formula>
    </cfRule>
  </conditionalFormatting>
  <conditionalFormatting sqref="AT36:AT40">
    <cfRule type="cellIs" dxfId="9" priority="6" operator="equal">
      <formula>"C"</formula>
    </cfRule>
    <cfRule type="cellIs" dxfId="8" priority="7" operator="equal">
      <formula>"M"</formula>
    </cfRule>
    <cfRule type="cellIs" dxfId="7" priority="8" operator="equal">
      <formula>"RTT"</formula>
    </cfRule>
    <cfRule type="cellIs" dxfId="6" priority="9" operator="equal">
      <formula>"C"</formula>
    </cfRule>
    <cfRule type="expression" dxfId="5" priority="10">
      <formula>OR(#REF!=1,#REF!=7)</formula>
    </cfRule>
  </conditionalFormatting>
  <conditionalFormatting sqref="AT45:AT49">
    <cfRule type="cellIs" dxfId="4" priority="1" operator="equal">
      <formula>"C"</formula>
    </cfRule>
    <cfRule type="cellIs" dxfId="3" priority="2" operator="equal">
      <formula>"M"</formula>
    </cfRule>
    <cfRule type="cellIs" dxfId="2" priority="3" operator="equal">
      <formula>"RTT"</formula>
    </cfRule>
    <cfRule type="cellIs" dxfId="1" priority="4" operator="equal">
      <formula>"C"</formula>
    </cfRule>
    <cfRule type="expression" dxfId="0" priority="5">
      <formula>OR(#REF!=1,#REF!=7)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AS112"/>
  <sheetViews>
    <sheetView showGridLines="0" showZeros="0" zoomScale="75" zoomScaleNormal="75" zoomScaleSheetLayoutView="75" workbookViewId="0">
      <selection activeCell="P22" sqref="P22:P28"/>
    </sheetView>
  </sheetViews>
  <sheetFormatPr baseColWidth="10" defaultColWidth="13.33203125" defaultRowHeight="12.75" x14ac:dyDescent="0.2"/>
  <cols>
    <col min="1" max="1" width="2" style="48" customWidth="1"/>
    <col min="2" max="3" width="2.83203125" style="48" customWidth="1"/>
    <col min="4" max="4" width="17" style="48" customWidth="1"/>
    <col min="5" max="5" width="19.83203125" style="48" customWidth="1"/>
    <col min="6" max="6" width="8.5" style="48" customWidth="1"/>
    <col min="7" max="7" width="14.5" style="48" customWidth="1"/>
    <col min="8" max="8" width="18.5" style="48" customWidth="1"/>
    <col min="9" max="9" width="4.83203125" style="48" customWidth="1"/>
    <col min="10" max="10" width="5.83203125" style="48" hidden="1" customWidth="1"/>
    <col min="11" max="11" width="14.5" style="48" customWidth="1"/>
    <col min="12" max="12" width="18.5" style="48" customWidth="1"/>
    <col min="13" max="13" width="20.33203125" style="48" customWidth="1"/>
    <col min="14" max="14" width="18.33203125" style="48" customWidth="1"/>
    <col min="15" max="15" width="12" style="48" customWidth="1"/>
    <col min="16" max="16" width="15.5" style="48" customWidth="1"/>
    <col min="17" max="17" width="2" style="48" customWidth="1"/>
    <col min="18" max="19" width="2.83203125" style="48" customWidth="1"/>
    <col min="20" max="20" width="17" style="48" customWidth="1"/>
    <col min="21" max="21" width="19.83203125" style="48" customWidth="1"/>
    <col min="22" max="22" width="8.5" style="48" customWidth="1"/>
    <col min="23" max="23" width="14.5" style="48" customWidth="1"/>
    <col min="24" max="24" width="18.5" style="48" customWidth="1"/>
    <col min="25" max="25" width="4.83203125" style="48" customWidth="1"/>
    <col min="26" max="26" width="5.6640625" style="48" hidden="1" customWidth="1"/>
    <col min="27" max="27" width="14.5" style="48" customWidth="1"/>
    <col min="28" max="28" width="18.5" style="48" customWidth="1"/>
    <col min="29" max="29" width="20.33203125" style="48" customWidth="1"/>
    <col min="30" max="30" width="18.33203125" style="48" customWidth="1"/>
    <col min="31" max="31" width="12.83203125" style="48" customWidth="1"/>
    <col min="32" max="32" width="15.5" style="48" customWidth="1"/>
    <col min="33" max="33" width="2" style="48" customWidth="1"/>
    <col min="34" max="37" width="13.33203125" style="48" customWidth="1"/>
    <col min="38" max="38" width="18.6640625" style="48" customWidth="1"/>
    <col min="39" max="39" width="13.33203125" style="48" customWidth="1"/>
    <col min="40" max="40" width="17" style="48" customWidth="1"/>
    <col min="41" max="45" width="13.33203125" style="48" customWidth="1"/>
    <col min="46" max="16384" width="13.33203125" style="48"/>
  </cols>
  <sheetData>
    <row r="1" spans="2:45" ht="20.100000000000001" customHeight="1" x14ac:dyDescent="0.2">
      <c r="B1" s="44" t="s">
        <v>277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201"/>
      <c r="R1" s="44" t="s">
        <v>277</v>
      </c>
      <c r="S1" s="45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/>
    </row>
    <row r="2" spans="2:45" s="54" customFormat="1" ht="6.95" customHeight="1" x14ac:dyDescent="0.2">
      <c r="B2" s="202" t="s">
        <v>2</v>
      </c>
      <c r="C2" s="50"/>
      <c r="D2" s="50"/>
      <c r="E2" s="532" t="s">
        <v>7</v>
      </c>
      <c r="F2" s="532"/>
      <c r="G2" s="532"/>
      <c r="H2" s="532"/>
      <c r="I2" s="533"/>
      <c r="J2" s="53"/>
      <c r="K2" s="203" t="s">
        <v>3</v>
      </c>
      <c r="L2" s="53"/>
      <c r="M2" s="532" t="s">
        <v>281</v>
      </c>
      <c r="N2" s="532"/>
      <c r="O2" s="532"/>
      <c r="P2" s="534"/>
      <c r="Q2" s="204"/>
      <c r="R2" s="202" t="s">
        <v>2</v>
      </c>
      <c r="S2" s="50"/>
      <c r="T2" s="50"/>
      <c r="U2" s="532" t="s">
        <v>7</v>
      </c>
      <c r="V2" s="532"/>
      <c r="W2" s="532"/>
      <c r="X2" s="532"/>
      <c r="Y2" s="533"/>
      <c r="Z2" s="53"/>
      <c r="AA2" s="203" t="s">
        <v>3</v>
      </c>
      <c r="AB2" s="53"/>
      <c r="AC2" s="532" t="s">
        <v>281</v>
      </c>
      <c r="AD2" s="532"/>
      <c r="AE2" s="532"/>
      <c r="AF2" s="534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</row>
    <row r="3" spans="2:45" s="54" customFormat="1" ht="6.95" customHeight="1" x14ac:dyDescent="0.2">
      <c r="B3" s="206"/>
      <c r="C3" s="56"/>
      <c r="D3" s="56"/>
      <c r="E3" s="526"/>
      <c r="F3" s="526"/>
      <c r="G3" s="526"/>
      <c r="H3" s="526"/>
      <c r="I3" s="527"/>
      <c r="J3" s="59"/>
      <c r="K3" s="207" t="s">
        <v>4</v>
      </c>
      <c r="L3" s="59"/>
      <c r="M3" s="526"/>
      <c r="N3" s="526"/>
      <c r="O3" s="526"/>
      <c r="P3" s="530"/>
      <c r="Q3" s="204"/>
      <c r="R3" s="206"/>
      <c r="S3" s="56"/>
      <c r="T3" s="56"/>
      <c r="U3" s="526"/>
      <c r="V3" s="526"/>
      <c r="W3" s="526"/>
      <c r="X3" s="526"/>
      <c r="Y3" s="527"/>
      <c r="Z3" s="59"/>
      <c r="AA3" s="207" t="s">
        <v>4</v>
      </c>
      <c r="AB3" s="59"/>
      <c r="AC3" s="526"/>
      <c r="AD3" s="526"/>
      <c r="AE3" s="526"/>
      <c r="AF3" s="530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</row>
    <row r="4" spans="2:45" s="54" customFormat="1" ht="6.95" customHeight="1" x14ac:dyDescent="0.2">
      <c r="B4" s="206" t="s">
        <v>17</v>
      </c>
      <c r="C4" s="56"/>
      <c r="D4" s="56"/>
      <c r="E4" s="526" t="s">
        <v>23</v>
      </c>
      <c r="F4" s="526"/>
      <c r="G4" s="526"/>
      <c r="H4" s="526"/>
      <c r="I4" s="527"/>
      <c r="J4" s="59"/>
      <c r="K4" s="207" t="s">
        <v>20</v>
      </c>
      <c r="L4" s="59"/>
      <c r="M4" s="526" t="s">
        <v>188</v>
      </c>
      <c r="N4" s="526"/>
      <c r="O4" s="526"/>
      <c r="P4" s="530"/>
      <c r="Q4" s="204"/>
      <c r="R4" s="206" t="s">
        <v>17</v>
      </c>
      <c r="S4" s="56"/>
      <c r="T4" s="56"/>
      <c r="U4" s="526" t="s">
        <v>23</v>
      </c>
      <c r="V4" s="526"/>
      <c r="W4" s="526"/>
      <c r="X4" s="526"/>
      <c r="Y4" s="527"/>
      <c r="Z4" s="59"/>
      <c r="AA4" s="207" t="s">
        <v>20</v>
      </c>
      <c r="AB4" s="59"/>
      <c r="AC4" s="526" t="s">
        <v>188</v>
      </c>
      <c r="AD4" s="526"/>
      <c r="AE4" s="526"/>
      <c r="AF4" s="530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</row>
    <row r="5" spans="2:45" s="54" customFormat="1" ht="6.95" customHeight="1" x14ac:dyDescent="0.2">
      <c r="B5" s="206"/>
      <c r="C5" s="56"/>
      <c r="D5" s="56"/>
      <c r="E5" s="526"/>
      <c r="F5" s="526"/>
      <c r="G5" s="526"/>
      <c r="H5" s="526"/>
      <c r="I5" s="527"/>
      <c r="J5" s="59"/>
      <c r="K5" s="207" t="s">
        <v>21</v>
      </c>
      <c r="L5" s="59"/>
      <c r="M5" s="526"/>
      <c r="N5" s="526"/>
      <c r="O5" s="526"/>
      <c r="P5" s="530"/>
      <c r="Q5" s="204"/>
      <c r="R5" s="206"/>
      <c r="S5" s="56"/>
      <c r="T5" s="56"/>
      <c r="U5" s="526"/>
      <c r="V5" s="526"/>
      <c r="W5" s="526"/>
      <c r="X5" s="526"/>
      <c r="Y5" s="527"/>
      <c r="Z5" s="59"/>
      <c r="AA5" s="207" t="s">
        <v>21</v>
      </c>
      <c r="AB5" s="59"/>
      <c r="AC5" s="526"/>
      <c r="AD5" s="526"/>
      <c r="AE5" s="526"/>
      <c r="AF5" s="530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</row>
    <row r="6" spans="2:45" s="54" customFormat="1" ht="6.95" customHeight="1" x14ac:dyDescent="0.2">
      <c r="B6" s="206" t="s">
        <v>18</v>
      </c>
      <c r="C6" s="56"/>
      <c r="D6" s="56"/>
      <c r="E6" s="526" t="s">
        <v>19</v>
      </c>
      <c r="F6" s="526"/>
      <c r="G6" s="526"/>
      <c r="H6" s="526"/>
      <c r="I6" s="527"/>
      <c r="J6" s="59"/>
      <c r="K6" s="207" t="s">
        <v>22</v>
      </c>
      <c r="L6" s="59"/>
      <c r="M6" s="526" t="s">
        <v>24</v>
      </c>
      <c r="N6" s="526"/>
      <c r="O6" s="526"/>
      <c r="P6" s="530"/>
      <c r="Q6" s="204"/>
      <c r="R6" s="206" t="s">
        <v>18</v>
      </c>
      <c r="S6" s="56"/>
      <c r="T6" s="56"/>
      <c r="U6" s="526" t="s">
        <v>19</v>
      </c>
      <c r="V6" s="526"/>
      <c r="W6" s="526"/>
      <c r="X6" s="526"/>
      <c r="Y6" s="527"/>
      <c r="Z6" s="59"/>
      <c r="AA6" s="207" t="s">
        <v>22</v>
      </c>
      <c r="AB6" s="59"/>
      <c r="AC6" s="526" t="s">
        <v>24</v>
      </c>
      <c r="AD6" s="526"/>
      <c r="AE6" s="526"/>
      <c r="AF6" s="530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</row>
    <row r="7" spans="2:45" s="54" customFormat="1" ht="6.95" customHeight="1" x14ac:dyDescent="0.2">
      <c r="B7" s="208"/>
      <c r="C7" s="61"/>
      <c r="D7" s="61"/>
      <c r="E7" s="616"/>
      <c r="F7" s="616"/>
      <c r="G7" s="616"/>
      <c r="H7" s="616"/>
      <c r="I7" s="617"/>
      <c r="J7" s="59"/>
      <c r="K7" s="207" t="s">
        <v>5</v>
      </c>
      <c r="L7" s="62"/>
      <c r="M7" s="526"/>
      <c r="N7" s="526"/>
      <c r="O7" s="526"/>
      <c r="P7" s="530"/>
      <c r="Q7" s="204"/>
      <c r="R7" s="208"/>
      <c r="S7" s="61"/>
      <c r="T7" s="61"/>
      <c r="U7" s="616"/>
      <c r="V7" s="616"/>
      <c r="W7" s="616"/>
      <c r="X7" s="616"/>
      <c r="Y7" s="617"/>
      <c r="Z7" s="59"/>
      <c r="AA7" s="207" t="s">
        <v>5</v>
      </c>
      <c r="AB7" s="62"/>
      <c r="AC7" s="526"/>
      <c r="AD7" s="526"/>
      <c r="AE7" s="526"/>
      <c r="AF7" s="530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</row>
    <row r="8" spans="2:45" s="68" customFormat="1" ht="26.25" customHeight="1" x14ac:dyDescent="0.25">
      <c r="B8" s="209" t="s">
        <v>201</v>
      </c>
      <c r="C8" s="210"/>
      <c r="D8" s="211"/>
      <c r="E8" s="211"/>
      <c r="F8" s="212"/>
      <c r="G8" s="212"/>
      <c r="H8" s="212"/>
      <c r="I8" s="212"/>
      <c r="J8" s="212"/>
      <c r="K8" s="212"/>
      <c r="L8" s="212"/>
      <c r="M8" s="66"/>
      <c r="N8" s="64"/>
      <c r="O8" s="66"/>
      <c r="P8" s="213" t="s">
        <v>189</v>
      </c>
      <c r="Q8" s="214"/>
      <c r="R8" s="209" t="str">
        <f>$B$8</f>
        <v>GESTION DU TEMPS   ANNÉE 2008</v>
      </c>
      <c r="S8" s="210"/>
      <c r="T8" s="211"/>
      <c r="U8" s="211"/>
      <c r="V8" s="212"/>
      <c r="W8" s="212"/>
      <c r="X8" s="212"/>
      <c r="Y8" s="212"/>
      <c r="Z8" s="212"/>
      <c r="AA8" s="212"/>
      <c r="AB8" s="212"/>
      <c r="AC8" s="66"/>
      <c r="AD8" s="64"/>
      <c r="AE8" s="66"/>
      <c r="AF8" s="213" t="s">
        <v>107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2:45" s="68" customFormat="1" ht="15" customHeight="1" x14ac:dyDescent="0.25">
      <c r="B9" s="215"/>
      <c r="C9" s="216"/>
      <c r="D9" s="217"/>
      <c r="E9" s="217"/>
      <c r="F9" s="218"/>
      <c r="G9" s="218"/>
      <c r="H9" s="218"/>
      <c r="I9" s="218"/>
      <c r="J9" s="218"/>
      <c r="K9" s="218"/>
      <c r="L9" s="218"/>
      <c r="M9" s="218"/>
      <c r="N9" s="216"/>
      <c r="O9" s="218"/>
      <c r="P9" s="219"/>
      <c r="Q9" s="214"/>
      <c r="R9" s="215"/>
      <c r="S9" s="216"/>
      <c r="T9" s="217"/>
      <c r="U9" s="217"/>
      <c r="V9" s="218"/>
      <c r="W9" s="218"/>
      <c r="X9" s="218"/>
      <c r="Y9" s="218"/>
      <c r="Z9" s="218"/>
      <c r="AA9" s="218"/>
      <c r="AB9" s="218"/>
      <c r="AC9" s="218"/>
      <c r="AD9" s="216"/>
      <c r="AE9" s="218"/>
      <c r="AF9" s="219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2:45" s="68" customFormat="1" ht="22.5" customHeight="1" x14ac:dyDescent="0.25">
      <c r="B10" s="215"/>
      <c r="C10" s="220"/>
      <c r="D10" s="220"/>
      <c r="E10" s="221" t="s">
        <v>105</v>
      </c>
      <c r="F10" s="666">
        <v>0.26666666666666666</v>
      </c>
      <c r="G10" s="666"/>
      <c r="H10" s="218"/>
      <c r="I10" s="218"/>
      <c r="J10" s="218"/>
      <c r="K10" s="218"/>
      <c r="L10" s="222" t="s">
        <v>14</v>
      </c>
      <c r="M10" s="670" t="s">
        <v>243</v>
      </c>
      <c r="N10" s="670"/>
      <c r="O10" s="670"/>
      <c r="P10" s="670"/>
      <c r="Q10" s="214"/>
      <c r="R10" s="215"/>
      <c r="S10" s="220"/>
      <c r="T10" s="220"/>
      <c r="U10" s="221" t="s">
        <v>105</v>
      </c>
      <c r="V10" s="618">
        <f>$F$10</f>
        <v>0.26666666666666666</v>
      </c>
      <c r="W10" s="618"/>
      <c r="X10" s="218"/>
      <c r="Y10" s="218"/>
      <c r="Z10" s="218"/>
      <c r="AA10" s="218"/>
      <c r="AB10" s="222" t="s">
        <v>14</v>
      </c>
      <c r="AC10" s="623" t="str">
        <f>$M$10</f>
        <v>CARIOU Corentin</v>
      </c>
      <c r="AD10" s="623"/>
      <c r="AE10" s="623"/>
      <c r="AF10" s="623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</row>
    <row r="11" spans="2:45" ht="9" customHeight="1" x14ac:dyDescent="0.3">
      <c r="D11" s="223"/>
      <c r="E11" s="224"/>
      <c r="F11" s="225"/>
      <c r="G11" s="225"/>
      <c r="H11" s="225"/>
      <c r="I11" s="225"/>
      <c r="J11" s="225"/>
      <c r="K11" s="225"/>
      <c r="L11" s="225"/>
      <c r="M11" s="670"/>
      <c r="N11" s="670"/>
      <c r="O11" s="670"/>
      <c r="P11" s="670"/>
      <c r="Q11" s="201"/>
      <c r="T11" s="223"/>
      <c r="U11" s="224"/>
      <c r="V11" s="225"/>
      <c r="W11" s="225"/>
      <c r="X11" s="225"/>
      <c r="Y11" s="225"/>
      <c r="Z11" s="225"/>
      <c r="AA11" s="225"/>
      <c r="AB11" s="225"/>
      <c r="AC11" s="623"/>
      <c r="AD11" s="623"/>
      <c r="AE11" s="623"/>
      <c r="AF11" s="623"/>
    </row>
    <row r="12" spans="2:45" ht="15" customHeight="1" x14ac:dyDescent="0.3">
      <c r="C12" s="226" t="s">
        <v>106</v>
      </c>
      <c r="D12" s="227"/>
      <c r="E12" s="228"/>
      <c r="F12" s="229"/>
      <c r="G12" s="229"/>
      <c r="H12" s="229"/>
      <c r="I12" s="624" t="s">
        <v>190</v>
      </c>
      <c r="J12" s="624"/>
      <c r="K12" s="624"/>
      <c r="L12" s="624"/>
      <c r="M12" s="224"/>
      <c r="N12" s="230"/>
      <c r="O12" s="231"/>
      <c r="Q12" s="201"/>
      <c r="S12" s="226" t="s">
        <v>106</v>
      </c>
      <c r="T12" s="227"/>
      <c r="U12" s="228"/>
      <c r="V12" s="229"/>
      <c r="W12" s="229"/>
      <c r="X12" s="229"/>
      <c r="Y12" s="624" t="s">
        <v>190</v>
      </c>
      <c r="Z12" s="624"/>
      <c r="AA12" s="624"/>
      <c r="AB12" s="624"/>
      <c r="AC12" s="224"/>
      <c r="AD12" s="230"/>
      <c r="AE12" s="231"/>
    </row>
    <row r="13" spans="2:45" s="241" customFormat="1" ht="32.25" customHeight="1" x14ac:dyDescent="0.3">
      <c r="B13" s="232"/>
      <c r="C13" s="233"/>
      <c r="D13" s="619" t="s">
        <v>8</v>
      </c>
      <c r="E13" s="620"/>
      <c r="F13" s="234" t="s">
        <v>13</v>
      </c>
      <c r="G13" s="235" t="s">
        <v>9</v>
      </c>
      <c r="H13" s="235" t="s">
        <v>12</v>
      </c>
      <c r="I13" s="236"/>
      <c r="J13" s="237"/>
      <c r="K13" s="235" t="s">
        <v>9</v>
      </c>
      <c r="L13" s="235" t="s">
        <v>12</v>
      </c>
      <c r="M13" s="238" t="s">
        <v>10</v>
      </c>
      <c r="N13" s="235" t="s">
        <v>11</v>
      </c>
      <c r="O13" s="621" t="s">
        <v>1</v>
      </c>
      <c r="P13" s="622"/>
      <c r="Q13" s="239"/>
      <c r="R13" s="232"/>
      <c r="S13" s="233"/>
      <c r="T13" s="619" t="s">
        <v>8</v>
      </c>
      <c r="U13" s="620"/>
      <c r="V13" s="234" t="s">
        <v>13</v>
      </c>
      <c r="W13" s="235" t="s">
        <v>9</v>
      </c>
      <c r="X13" s="235" t="s">
        <v>12</v>
      </c>
      <c r="Y13" s="240"/>
      <c r="Z13" s="240"/>
      <c r="AA13" s="235" t="s">
        <v>9</v>
      </c>
      <c r="AB13" s="235" t="s">
        <v>12</v>
      </c>
      <c r="AC13" s="238" t="s">
        <v>10</v>
      </c>
      <c r="AD13" s="235" t="s">
        <v>11</v>
      </c>
      <c r="AE13" s="621" t="s">
        <v>1</v>
      </c>
      <c r="AF13" s="622"/>
    </row>
    <row r="14" spans="2:45" ht="30" customHeight="1" x14ac:dyDescent="0.2">
      <c r="B14" s="242">
        <v>1</v>
      </c>
      <c r="C14" s="671"/>
      <c r="D14" s="671"/>
      <c r="E14" s="672"/>
      <c r="F14" s="667">
        <v>1</v>
      </c>
      <c r="G14" s="243"/>
      <c r="H14" s="243"/>
      <c r="I14" s="244">
        <v>0</v>
      </c>
      <c r="J14" s="245">
        <v>2.0833333333333332E-2</v>
      </c>
      <c r="K14" s="246">
        <v>0</v>
      </c>
      <c r="L14" s="246"/>
      <c r="M14" s="247">
        <f>((H14-G14)+(L14-K14))-J14*I14</f>
        <v>0</v>
      </c>
      <c r="N14" s="635">
        <f>SUM(M14:M20)</f>
        <v>0.5541666666666667</v>
      </c>
      <c r="O14" s="248"/>
      <c r="P14" s="643" t="s">
        <v>273</v>
      </c>
      <c r="Q14" s="201"/>
      <c r="R14" s="249">
        <f>B44+1</f>
        <v>28</v>
      </c>
      <c r="S14" s="628">
        <f>C44+1</f>
        <v>39475</v>
      </c>
      <c r="T14" s="628">
        <v>37347</v>
      </c>
      <c r="U14" s="629"/>
      <c r="V14" s="630">
        <f>F38+1</f>
        <v>5</v>
      </c>
      <c r="W14" s="243">
        <v>0</v>
      </c>
      <c r="X14" s="243">
        <v>0</v>
      </c>
      <c r="Y14" s="244">
        <v>0</v>
      </c>
      <c r="Z14" s="245">
        <v>2.0833333333333332E-2</v>
      </c>
      <c r="AA14" s="246">
        <v>0</v>
      </c>
      <c r="AB14" s="246">
        <v>0</v>
      </c>
      <c r="AC14" s="247">
        <f>((X14-W14)+(AB14-AA14))-Z14*Y14</f>
        <v>0</v>
      </c>
      <c r="AD14" s="635">
        <f>SUM(AC14:AC20)</f>
        <v>0</v>
      </c>
      <c r="AE14" s="248"/>
      <c r="AF14" s="625"/>
    </row>
    <row r="15" spans="2:45" ht="30" customHeight="1" x14ac:dyDescent="0.2">
      <c r="B15" s="242">
        <v>1</v>
      </c>
      <c r="C15" s="664">
        <v>39448</v>
      </c>
      <c r="D15" s="664"/>
      <c r="E15" s="665"/>
      <c r="F15" s="668"/>
      <c r="G15" s="250"/>
      <c r="H15" s="250"/>
      <c r="I15" s="251"/>
      <c r="J15" s="252">
        <v>2.0833333333333332E-2</v>
      </c>
      <c r="K15" s="250"/>
      <c r="L15" s="250"/>
      <c r="M15" s="253">
        <f t="shared" ref="M15:M20" si="0">((H15-G15)+(L15-K15))-J15*I15</f>
        <v>0</v>
      </c>
      <c r="N15" s="636"/>
      <c r="O15" s="119" t="s">
        <v>36</v>
      </c>
      <c r="P15" s="626"/>
      <c r="Q15" s="201"/>
      <c r="R15" s="254">
        <f t="shared" ref="R15:R20" si="1">+R14+1</f>
        <v>29</v>
      </c>
      <c r="S15" s="633">
        <f t="shared" ref="S15:S20" si="2">S14+1</f>
        <v>39476</v>
      </c>
      <c r="T15" s="633">
        <v>37348</v>
      </c>
      <c r="U15" s="634"/>
      <c r="V15" s="631"/>
      <c r="W15" s="250">
        <v>0</v>
      </c>
      <c r="X15" s="250">
        <v>0</v>
      </c>
      <c r="Y15" s="251"/>
      <c r="Z15" s="252">
        <v>2.0833333333333332E-2</v>
      </c>
      <c r="AA15" s="250"/>
      <c r="AB15" s="250"/>
      <c r="AC15" s="253">
        <f t="shared" ref="AC15:AC20" si="3">((X15-W15)+(AB15-AA15))-Z15*Y15</f>
        <v>0</v>
      </c>
      <c r="AD15" s="636"/>
      <c r="AE15" s="255"/>
      <c r="AF15" s="626"/>
    </row>
    <row r="16" spans="2:45" ht="30" customHeight="1" x14ac:dyDescent="0.2">
      <c r="B16" s="256">
        <f>+B15+1</f>
        <v>2</v>
      </c>
      <c r="C16" s="633">
        <f>C15+1</f>
        <v>39449</v>
      </c>
      <c r="D16" s="633">
        <v>37349</v>
      </c>
      <c r="E16" s="634"/>
      <c r="F16" s="668"/>
      <c r="G16" s="250"/>
      <c r="H16" s="250"/>
      <c r="I16" s="251"/>
      <c r="J16" s="252">
        <v>2.0833333333333332E-2</v>
      </c>
      <c r="K16" s="250"/>
      <c r="L16" s="250"/>
      <c r="M16" s="253">
        <f t="shared" si="0"/>
        <v>0</v>
      </c>
      <c r="N16" s="636"/>
      <c r="O16" s="128" t="s">
        <v>61</v>
      </c>
      <c r="P16" s="626"/>
      <c r="Q16" s="201"/>
      <c r="R16" s="254">
        <f t="shared" si="1"/>
        <v>30</v>
      </c>
      <c r="S16" s="633">
        <f t="shared" si="2"/>
        <v>39477</v>
      </c>
      <c r="T16" s="633">
        <v>37349</v>
      </c>
      <c r="U16" s="634"/>
      <c r="V16" s="631"/>
      <c r="W16" s="250"/>
      <c r="X16" s="250"/>
      <c r="Y16" s="251"/>
      <c r="Z16" s="252">
        <v>2.0833333333333332E-2</v>
      </c>
      <c r="AA16" s="250"/>
      <c r="AB16" s="250"/>
      <c r="AC16" s="253">
        <f t="shared" si="3"/>
        <v>0</v>
      </c>
      <c r="AD16" s="636"/>
      <c r="AE16" s="255"/>
      <c r="AF16" s="626"/>
    </row>
    <row r="17" spans="2:32" ht="30" customHeight="1" x14ac:dyDescent="0.2">
      <c r="B17" s="256">
        <f>+B16+1</f>
        <v>3</v>
      </c>
      <c r="C17" s="633">
        <f>C16+1</f>
        <v>39450</v>
      </c>
      <c r="D17" s="633">
        <v>37350</v>
      </c>
      <c r="E17" s="634"/>
      <c r="F17" s="668"/>
      <c r="G17" s="250">
        <v>0.20833333333333334</v>
      </c>
      <c r="H17" s="250">
        <v>0.58333333333333337</v>
      </c>
      <c r="I17" s="251">
        <v>0</v>
      </c>
      <c r="J17" s="252">
        <v>2.0833333333333332E-2</v>
      </c>
      <c r="K17" s="250"/>
      <c r="L17" s="250"/>
      <c r="M17" s="253">
        <f t="shared" si="0"/>
        <v>0.375</v>
      </c>
      <c r="N17" s="636"/>
      <c r="O17" s="104" t="s">
        <v>124</v>
      </c>
      <c r="P17" s="626"/>
      <c r="Q17" s="201"/>
      <c r="R17" s="254">
        <f t="shared" si="1"/>
        <v>31</v>
      </c>
      <c r="S17" s="633">
        <f t="shared" si="2"/>
        <v>39478</v>
      </c>
      <c r="T17" s="633">
        <v>37350</v>
      </c>
      <c r="U17" s="634"/>
      <c r="V17" s="631"/>
      <c r="W17" s="250"/>
      <c r="X17" s="250"/>
      <c r="Y17" s="251"/>
      <c r="Z17" s="252">
        <v>2.0833333333333332E-2</v>
      </c>
      <c r="AA17" s="250"/>
      <c r="AB17" s="250"/>
      <c r="AC17" s="253">
        <f t="shared" si="3"/>
        <v>0</v>
      </c>
      <c r="AD17" s="636"/>
      <c r="AE17" s="255"/>
      <c r="AF17" s="626"/>
    </row>
    <row r="18" spans="2:32" ht="30" customHeight="1" x14ac:dyDescent="0.2">
      <c r="B18" s="256">
        <f>+B17+1</f>
        <v>4</v>
      </c>
      <c r="C18" s="633">
        <f>C17+1</f>
        <v>39451</v>
      </c>
      <c r="D18" s="633">
        <v>37351</v>
      </c>
      <c r="E18" s="634"/>
      <c r="F18" s="668"/>
      <c r="G18" s="250">
        <v>0.3972222222222222</v>
      </c>
      <c r="H18" s="250">
        <v>0.50486111111111109</v>
      </c>
      <c r="I18" s="251">
        <v>1</v>
      </c>
      <c r="J18" s="252">
        <v>2.0833333333333332E-2</v>
      </c>
      <c r="K18" s="250">
        <v>0.56597222222222221</v>
      </c>
      <c r="L18" s="250">
        <v>0.65833333333333333</v>
      </c>
      <c r="M18" s="253">
        <f t="shared" si="0"/>
        <v>0.17916666666666667</v>
      </c>
      <c r="N18" s="636"/>
      <c r="O18" s="122" t="s">
        <v>83</v>
      </c>
      <c r="P18" s="626"/>
      <c r="Q18" s="201"/>
      <c r="R18" s="254">
        <f t="shared" si="1"/>
        <v>32</v>
      </c>
      <c r="S18" s="633">
        <f t="shared" si="2"/>
        <v>39479</v>
      </c>
      <c r="T18" s="633">
        <v>37351</v>
      </c>
      <c r="U18" s="634"/>
      <c r="V18" s="631"/>
      <c r="W18" s="250"/>
      <c r="X18" s="250"/>
      <c r="Y18" s="251"/>
      <c r="Z18" s="252">
        <v>2.0833333333333332E-2</v>
      </c>
      <c r="AA18" s="250"/>
      <c r="AB18" s="250"/>
      <c r="AC18" s="253">
        <f t="shared" si="3"/>
        <v>0</v>
      </c>
      <c r="AD18" s="636"/>
      <c r="AE18" s="255"/>
      <c r="AF18" s="626"/>
    </row>
    <row r="19" spans="2:32" ht="30" customHeight="1" x14ac:dyDescent="0.2">
      <c r="B19" s="256">
        <f>+B18+1</f>
        <v>5</v>
      </c>
      <c r="C19" s="645">
        <f>C18+1</f>
        <v>39452</v>
      </c>
      <c r="D19" s="645">
        <v>37352</v>
      </c>
      <c r="E19" s="646"/>
      <c r="F19" s="668"/>
      <c r="G19" s="250"/>
      <c r="H19" s="250"/>
      <c r="I19" s="251"/>
      <c r="J19" s="252">
        <v>2.0833333333333332E-2</v>
      </c>
      <c r="K19" s="250"/>
      <c r="L19" s="250"/>
      <c r="M19" s="253">
        <f t="shared" si="0"/>
        <v>0</v>
      </c>
      <c r="N19" s="636"/>
      <c r="O19" s="121" t="s">
        <v>65</v>
      </c>
      <c r="P19" s="626"/>
      <c r="Q19" s="201"/>
      <c r="R19" s="254">
        <f t="shared" si="1"/>
        <v>33</v>
      </c>
      <c r="S19" s="645">
        <f t="shared" si="2"/>
        <v>39480</v>
      </c>
      <c r="T19" s="645">
        <v>37352</v>
      </c>
      <c r="U19" s="646"/>
      <c r="V19" s="631"/>
      <c r="W19" s="250"/>
      <c r="X19" s="250"/>
      <c r="Y19" s="251"/>
      <c r="Z19" s="252">
        <v>2.0833333333333332E-2</v>
      </c>
      <c r="AA19" s="250"/>
      <c r="AB19" s="250"/>
      <c r="AC19" s="253">
        <f t="shared" si="3"/>
        <v>0</v>
      </c>
      <c r="AD19" s="636"/>
      <c r="AE19" s="255"/>
      <c r="AF19" s="626"/>
    </row>
    <row r="20" spans="2:32" ht="30" customHeight="1" x14ac:dyDescent="0.2">
      <c r="B20" s="257">
        <f>+B19+1</f>
        <v>6</v>
      </c>
      <c r="C20" s="641">
        <f>C19+1</f>
        <v>39453</v>
      </c>
      <c r="D20" s="641">
        <v>37353</v>
      </c>
      <c r="E20" s="642"/>
      <c r="F20" s="669"/>
      <c r="G20" s="258"/>
      <c r="H20" s="258"/>
      <c r="I20" s="259"/>
      <c r="J20" s="260">
        <v>2.0833333333333332E-2</v>
      </c>
      <c r="K20" s="258"/>
      <c r="L20" s="258"/>
      <c r="M20" s="261">
        <f t="shared" si="0"/>
        <v>0</v>
      </c>
      <c r="N20" s="637"/>
      <c r="O20" s="121" t="s">
        <v>65</v>
      </c>
      <c r="P20" s="627"/>
      <c r="Q20" s="201"/>
      <c r="R20" s="262">
        <f t="shared" si="1"/>
        <v>34</v>
      </c>
      <c r="S20" s="641">
        <f t="shared" si="2"/>
        <v>39481</v>
      </c>
      <c r="T20" s="641">
        <v>37353</v>
      </c>
      <c r="U20" s="642"/>
      <c r="V20" s="632"/>
      <c r="W20" s="258"/>
      <c r="X20" s="258"/>
      <c r="Y20" s="259"/>
      <c r="Z20" s="260">
        <v>2.0833333333333332E-2</v>
      </c>
      <c r="AA20" s="258"/>
      <c r="AB20" s="258"/>
      <c r="AC20" s="261">
        <f t="shared" si="3"/>
        <v>0</v>
      </c>
      <c r="AD20" s="637"/>
      <c r="AE20" s="263"/>
      <c r="AF20" s="627"/>
    </row>
    <row r="21" spans="2:32" ht="12.75" customHeight="1" x14ac:dyDescent="0.2">
      <c r="B21" s="264"/>
      <c r="C21" s="265" t="s">
        <v>211</v>
      </c>
      <c r="D21" s="265"/>
      <c r="E21" s="265"/>
      <c r="F21" s="71"/>
      <c r="G21" s="72"/>
      <c r="H21" s="73"/>
      <c r="I21" s="74"/>
      <c r="J21" s="74"/>
      <c r="K21" s="72"/>
      <c r="L21" s="73"/>
      <c r="M21" s="75"/>
      <c r="N21" s="76"/>
      <c r="O21" s="77"/>
      <c r="P21" s="78"/>
      <c r="Q21" s="266"/>
      <c r="R21" s="267"/>
      <c r="S21" s="268"/>
      <c r="T21" s="268"/>
      <c r="U21" s="268"/>
      <c r="V21" s="71"/>
      <c r="W21" s="72"/>
      <c r="X21" s="73"/>
      <c r="Y21" s="74"/>
      <c r="Z21" s="74"/>
      <c r="AA21" s="72"/>
      <c r="AB21" s="73"/>
      <c r="AC21" s="75"/>
      <c r="AD21" s="76"/>
      <c r="AE21" s="76"/>
      <c r="AF21" s="78"/>
    </row>
    <row r="22" spans="2:32" ht="30" customHeight="1" x14ac:dyDescent="0.2">
      <c r="B22" s="69">
        <f>+B20+1</f>
        <v>7</v>
      </c>
      <c r="C22" s="628">
        <f>C20+1</f>
        <v>39454</v>
      </c>
      <c r="D22" s="628">
        <v>37347</v>
      </c>
      <c r="E22" s="629"/>
      <c r="F22" s="638">
        <f>F14+1</f>
        <v>2</v>
      </c>
      <c r="G22" s="243">
        <v>0</v>
      </c>
      <c r="H22" s="243">
        <v>0</v>
      </c>
      <c r="I22" s="244">
        <v>0</v>
      </c>
      <c r="J22" s="245">
        <v>2.0833333333333332E-2</v>
      </c>
      <c r="K22" s="246">
        <v>0</v>
      </c>
      <c r="L22" s="246">
        <v>0</v>
      </c>
      <c r="M22" s="247">
        <f>((H22-G22)+(L22-K22))-J22*I22</f>
        <v>0</v>
      </c>
      <c r="N22" s="635">
        <f>SUM(M22:M28)</f>
        <v>0</v>
      </c>
      <c r="O22" s="248"/>
      <c r="P22" s="643"/>
      <c r="Q22" s="201"/>
      <c r="R22" s="69">
        <f>+R20+1</f>
        <v>35</v>
      </c>
      <c r="S22" s="628">
        <f>S20+1</f>
        <v>39482</v>
      </c>
      <c r="T22" s="628">
        <v>37347</v>
      </c>
      <c r="U22" s="629"/>
      <c r="V22" s="638">
        <f>V14+1</f>
        <v>6</v>
      </c>
      <c r="W22" s="243">
        <v>0</v>
      </c>
      <c r="X22" s="243">
        <v>0</v>
      </c>
      <c r="Y22" s="244">
        <v>0</v>
      </c>
      <c r="Z22" s="245">
        <v>2.0833333333333332E-2</v>
      </c>
      <c r="AA22" s="246">
        <v>0</v>
      </c>
      <c r="AB22" s="246">
        <v>0</v>
      </c>
      <c r="AC22" s="247">
        <f>((X22-W22)+(AB22-AA22))-Z22*Y22</f>
        <v>0</v>
      </c>
      <c r="AD22" s="635">
        <f>SUM(AC22:AC28)</f>
        <v>0</v>
      </c>
      <c r="AE22" s="248"/>
      <c r="AF22" s="643"/>
    </row>
    <row r="23" spans="2:32" ht="30" customHeight="1" x14ac:dyDescent="0.2">
      <c r="B23" s="254">
        <f>+B22+1</f>
        <v>8</v>
      </c>
      <c r="C23" s="633">
        <f t="shared" ref="C23:C28" si="4">C22+1</f>
        <v>39455</v>
      </c>
      <c r="D23" s="633">
        <v>37348</v>
      </c>
      <c r="E23" s="634"/>
      <c r="F23" s="639"/>
      <c r="G23" s="250">
        <v>0</v>
      </c>
      <c r="H23" s="250">
        <v>0</v>
      </c>
      <c r="I23" s="251"/>
      <c r="J23" s="252">
        <v>2.0833333333333332E-2</v>
      </c>
      <c r="K23" s="250"/>
      <c r="L23" s="250"/>
      <c r="M23" s="253">
        <f t="shared" ref="M23:M28" si="5">((H23-G23)+(L23-K23))-J23*I23</f>
        <v>0</v>
      </c>
      <c r="N23" s="636"/>
      <c r="O23" s="255"/>
      <c r="P23" s="626"/>
      <c r="Q23" s="201"/>
      <c r="R23" s="254">
        <f t="shared" ref="R23:R28" si="6">+R22+1</f>
        <v>36</v>
      </c>
      <c r="S23" s="633">
        <f t="shared" ref="S23:S28" si="7">S22+1</f>
        <v>39483</v>
      </c>
      <c r="T23" s="633">
        <v>37348</v>
      </c>
      <c r="U23" s="634"/>
      <c r="V23" s="639"/>
      <c r="W23" s="250">
        <v>0</v>
      </c>
      <c r="X23" s="250">
        <v>0</v>
      </c>
      <c r="Y23" s="251"/>
      <c r="Z23" s="252">
        <v>2.0833333333333332E-2</v>
      </c>
      <c r="AA23" s="250"/>
      <c r="AB23" s="250"/>
      <c r="AC23" s="253">
        <f t="shared" ref="AC23:AC28" si="8">((X23-W23)+(AB23-AA23))-Z23*Y23</f>
        <v>0</v>
      </c>
      <c r="AD23" s="636"/>
      <c r="AE23" s="255"/>
      <c r="AF23" s="626"/>
    </row>
    <row r="24" spans="2:32" ht="30" customHeight="1" x14ac:dyDescent="0.2">
      <c r="B24" s="254">
        <f t="shared" ref="B24:B36" si="9">+B23+1</f>
        <v>9</v>
      </c>
      <c r="C24" s="633">
        <f t="shared" si="4"/>
        <v>39456</v>
      </c>
      <c r="D24" s="633">
        <v>37349</v>
      </c>
      <c r="E24" s="634"/>
      <c r="F24" s="639"/>
      <c r="G24" s="250"/>
      <c r="H24" s="250"/>
      <c r="I24" s="251"/>
      <c r="J24" s="252">
        <v>2.0833333333333332E-2</v>
      </c>
      <c r="K24" s="250"/>
      <c r="L24" s="250"/>
      <c r="M24" s="253">
        <f t="shared" si="5"/>
        <v>0</v>
      </c>
      <c r="N24" s="636"/>
      <c r="O24" s="255"/>
      <c r="P24" s="626"/>
      <c r="Q24" s="201"/>
      <c r="R24" s="254">
        <f t="shared" si="6"/>
        <v>37</v>
      </c>
      <c r="S24" s="633">
        <f t="shared" si="7"/>
        <v>39484</v>
      </c>
      <c r="T24" s="633">
        <v>37349</v>
      </c>
      <c r="U24" s="634"/>
      <c r="V24" s="639"/>
      <c r="W24" s="250"/>
      <c r="X24" s="250"/>
      <c r="Y24" s="251"/>
      <c r="Z24" s="252">
        <v>2.0833333333333332E-2</v>
      </c>
      <c r="AA24" s="250"/>
      <c r="AB24" s="250"/>
      <c r="AC24" s="253">
        <f t="shared" si="8"/>
        <v>0</v>
      </c>
      <c r="AD24" s="636"/>
      <c r="AE24" s="255"/>
      <c r="AF24" s="626"/>
    </row>
    <row r="25" spans="2:32" ht="30" customHeight="1" x14ac:dyDescent="0.2">
      <c r="B25" s="254">
        <f t="shared" si="9"/>
        <v>10</v>
      </c>
      <c r="C25" s="633">
        <f t="shared" si="4"/>
        <v>39457</v>
      </c>
      <c r="D25" s="633">
        <v>37350</v>
      </c>
      <c r="E25" s="634"/>
      <c r="F25" s="639"/>
      <c r="G25" s="250"/>
      <c r="H25" s="250"/>
      <c r="I25" s="251"/>
      <c r="J25" s="252">
        <v>2.0833333333333332E-2</v>
      </c>
      <c r="K25" s="250"/>
      <c r="L25" s="250"/>
      <c r="M25" s="253">
        <f t="shared" si="5"/>
        <v>0</v>
      </c>
      <c r="N25" s="636"/>
      <c r="O25" s="255"/>
      <c r="P25" s="626"/>
      <c r="Q25" s="201"/>
      <c r="R25" s="254">
        <f t="shared" si="6"/>
        <v>38</v>
      </c>
      <c r="S25" s="633">
        <f t="shared" si="7"/>
        <v>39485</v>
      </c>
      <c r="T25" s="633">
        <v>37350</v>
      </c>
      <c r="U25" s="634"/>
      <c r="V25" s="639"/>
      <c r="W25" s="250"/>
      <c r="X25" s="250"/>
      <c r="Y25" s="251"/>
      <c r="Z25" s="252">
        <v>2.0833333333333332E-2</v>
      </c>
      <c r="AA25" s="250"/>
      <c r="AB25" s="250"/>
      <c r="AC25" s="253">
        <f t="shared" si="8"/>
        <v>0</v>
      </c>
      <c r="AD25" s="636"/>
      <c r="AE25" s="255"/>
      <c r="AF25" s="626"/>
    </row>
    <row r="26" spans="2:32" ht="30" customHeight="1" x14ac:dyDescent="0.2">
      <c r="B26" s="254">
        <f t="shared" si="9"/>
        <v>11</v>
      </c>
      <c r="C26" s="633">
        <f t="shared" si="4"/>
        <v>39458</v>
      </c>
      <c r="D26" s="633">
        <v>37351</v>
      </c>
      <c r="E26" s="634"/>
      <c r="F26" s="639"/>
      <c r="G26" s="250"/>
      <c r="H26" s="250"/>
      <c r="I26" s="251"/>
      <c r="J26" s="252">
        <v>2.0833333333333332E-2</v>
      </c>
      <c r="K26" s="250"/>
      <c r="L26" s="250"/>
      <c r="M26" s="253">
        <f t="shared" si="5"/>
        <v>0</v>
      </c>
      <c r="N26" s="636"/>
      <c r="O26" s="255"/>
      <c r="P26" s="626"/>
      <c r="Q26" s="201"/>
      <c r="R26" s="254">
        <f t="shared" si="6"/>
        <v>39</v>
      </c>
      <c r="S26" s="633">
        <f t="shared" si="7"/>
        <v>39486</v>
      </c>
      <c r="T26" s="633">
        <v>37351</v>
      </c>
      <c r="U26" s="634"/>
      <c r="V26" s="639"/>
      <c r="W26" s="250"/>
      <c r="X26" s="250"/>
      <c r="Y26" s="251"/>
      <c r="Z26" s="252">
        <v>2.0833333333333332E-2</v>
      </c>
      <c r="AA26" s="250"/>
      <c r="AB26" s="250"/>
      <c r="AC26" s="253">
        <f t="shared" si="8"/>
        <v>0</v>
      </c>
      <c r="AD26" s="636"/>
      <c r="AE26" s="255"/>
      <c r="AF26" s="626"/>
    </row>
    <row r="27" spans="2:32" ht="30" customHeight="1" x14ac:dyDescent="0.2">
      <c r="B27" s="254">
        <f t="shared" si="9"/>
        <v>12</v>
      </c>
      <c r="C27" s="645">
        <f t="shared" si="4"/>
        <v>39459</v>
      </c>
      <c r="D27" s="645">
        <v>37352</v>
      </c>
      <c r="E27" s="646"/>
      <c r="F27" s="639"/>
      <c r="G27" s="250"/>
      <c r="H27" s="250"/>
      <c r="I27" s="251"/>
      <c r="J27" s="252">
        <v>2.0833333333333332E-2</v>
      </c>
      <c r="K27" s="250"/>
      <c r="L27" s="250"/>
      <c r="M27" s="253">
        <f t="shared" si="5"/>
        <v>0</v>
      </c>
      <c r="N27" s="636"/>
      <c r="O27" s="255"/>
      <c r="P27" s="626"/>
      <c r="Q27" s="201"/>
      <c r="R27" s="256">
        <f t="shared" si="6"/>
        <v>40</v>
      </c>
      <c r="S27" s="645">
        <f t="shared" si="7"/>
        <v>39487</v>
      </c>
      <c r="T27" s="645">
        <v>37352</v>
      </c>
      <c r="U27" s="646"/>
      <c r="V27" s="639"/>
      <c r="W27" s="250"/>
      <c r="X27" s="250"/>
      <c r="Y27" s="251"/>
      <c r="Z27" s="252">
        <v>2.0833333333333332E-2</v>
      </c>
      <c r="AA27" s="250"/>
      <c r="AB27" s="250"/>
      <c r="AC27" s="253">
        <f t="shared" si="8"/>
        <v>0</v>
      </c>
      <c r="AD27" s="636"/>
      <c r="AE27" s="255"/>
      <c r="AF27" s="626"/>
    </row>
    <row r="28" spans="2:32" ht="30" customHeight="1" x14ac:dyDescent="0.2">
      <c r="B28" s="262">
        <f t="shared" si="9"/>
        <v>13</v>
      </c>
      <c r="C28" s="641">
        <f t="shared" si="4"/>
        <v>39460</v>
      </c>
      <c r="D28" s="641">
        <v>37353</v>
      </c>
      <c r="E28" s="642"/>
      <c r="F28" s="640"/>
      <c r="G28" s="258"/>
      <c r="H28" s="258"/>
      <c r="I28" s="259"/>
      <c r="J28" s="260">
        <v>2.0833333333333332E-2</v>
      </c>
      <c r="K28" s="258"/>
      <c r="L28" s="258"/>
      <c r="M28" s="261">
        <f t="shared" si="5"/>
        <v>0</v>
      </c>
      <c r="N28" s="637"/>
      <c r="O28" s="263"/>
      <c r="P28" s="627"/>
      <c r="Q28" s="201"/>
      <c r="R28" s="256">
        <f t="shared" si="6"/>
        <v>41</v>
      </c>
      <c r="S28" s="641">
        <f t="shared" si="7"/>
        <v>39488</v>
      </c>
      <c r="T28" s="641">
        <v>37353</v>
      </c>
      <c r="U28" s="642"/>
      <c r="V28" s="640"/>
      <c r="W28" s="258"/>
      <c r="X28" s="258"/>
      <c r="Y28" s="259"/>
      <c r="Z28" s="260">
        <v>2.0833333333333332E-2</v>
      </c>
      <c r="AA28" s="258"/>
      <c r="AB28" s="258"/>
      <c r="AC28" s="261">
        <f t="shared" si="8"/>
        <v>0</v>
      </c>
      <c r="AD28" s="637"/>
      <c r="AE28" s="263"/>
      <c r="AF28" s="627"/>
    </row>
    <row r="29" spans="2:32" ht="12.75" customHeight="1" x14ac:dyDescent="0.2">
      <c r="B29" s="264"/>
      <c r="C29" s="644"/>
      <c r="D29" s="644"/>
      <c r="E29" s="644"/>
      <c r="F29" s="269"/>
      <c r="G29" s="270"/>
      <c r="H29" s="271"/>
      <c r="I29" s="272"/>
      <c r="J29" s="272"/>
      <c r="K29" s="270"/>
      <c r="L29" s="271"/>
      <c r="M29" s="273"/>
      <c r="N29" s="274"/>
      <c r="O29" s="274"/>
      <c r="P29" s="275"/>
      <c r="Q29" s="201"/>
      <c r="R29" s="264"/>
      <c r="S29" s="644"/>
      <c r="T29" s="644"/>
      <c r="U29" s="644"/>
      <c r="V29" s="269"/>
      <c r="W29" s="270"/>
      <c r="X29" s="271"/>
      <c r="Y29" s="272"/>
      <c r="Z29" s="272"/>
      <c r="AA29" s="270"/>
      <c r="AB29" s="271"/>
      <c r="AC29" s="273"/>
      <c r="AD29" s="274"/>
      <c r="AE29" s="274"/>
      <c r="AF29" s="275"/>
    </row>
    <row r="30" spans="2:32" ht="30" customHeight="1" x14ac:dyDescent="0.2">
      <c r="B30" s="69">
        <f>+B28+1</f>
        <v>14</v>
      </c>
      <c r="C30" s="628">
        <f>C28+1</f>
        <v>39461</v>
      </c>
      <c r="D30" s="628">
        <v>37347</v>
      </c>
      <c r="E30" s="629"/>
      <c r="F30" s="638">
        <f>F22+1</f>
        <v>3</v>
      </c>
      <c r="G30" s="243">
        <v>0</v>
      </c>
      <c r="H30" s="243">
        <v>0</v>
      </c>
      <c r="I30" s="244">
        <v>0</v>
      </c>
      <c r="J30" s="245">
        <v>2.0833333333333332E-2</v>
      </c>
      <c r="K30" s="246">
        <v>0</v>
      </c>
      <c r="L30" s="246">
        <v>0</v>
      </c>
      <c r="M30" s="247">
        <f>((H30-G30)+(L30-K30))-J30*I30</f>
        <v>0</v>
      </c>
      <c r="N30" s="635">
        <f>SUM(M30:M36)</f>
        <v>0</v>
      </c>
      <c r="O30" s="248"/>
      <c r="P30" s="643"/>
      <c r="Q30" s="201"/>
      <c r="R30" s="256">
        <f>+R28+1</f>
        <v>42</v>
      </c>
      <c r="S30" s="628">
        <f>S28+1</f>
        <v>39489</v>
      </c>
      <c r="T30" s="628">
        <v>37347</v>
      </c>
      <c r="U30" s="629"/>
      <c r="V30" s="638">
        <f>V22+1</f>
        <v>7</v>
      </c>
      <c r="W30" s="243">
        <v>0</v>
      </c>
      <c r="X30" s="243">
        <v>0</v>
      </c>
      <c r="Y30" s="244">
        <v>0</v>
      </c>
      <c r="Z30" s="245">
        <v>2.0833333333333332E-2</v>
      </c>
      <c r="AA30" s="246">
        <v>0</v>
      </c>
      <c r="AB30" s="246">
        <v>0</v>
      </c>
      <c r="AC30" s="247">
        <f>((X30-W30)+(AB30-AA30))-Z30*Y30</f>
        <v>0</v>
      </c>
      <c r="AD30" s="635">
        <f>SUM(AC30:AC36)</f>
        <v>0</v>
      </c>
      <c r="AE30" s="248"/>
      <c r="AF30" s="643"/>
    </row>
    <row r="31" spans="2:32" ht="30" customHeight="1" x14ac:dyDescent="0.2">
      <c r="B31" s="254">
        <f>+B30+1</f>
        <v>15</v>
      </c>
      <c r="C31" s="633">
        <f t="shared" ref="C31:C36" si="10">C30+1</f>
        <v>39462</v>
      </c>
      <c r="D31" s="633">
        <v>37348</v>
      </c>
      <c r="E31" s="634"/>
      <c r="F31" s="639"/>
      <c r="G31" s="250">
        <v>0</v>
      </c>
      <c r="H31" s="250">
        <v>0</v>
      </c>
      <c r="I31" s="251"/>
      <c r="J31" s="252">
        <v>2.0833333333333332E-2</v>
      </c>
      <c r="K31" s="250"/>
      <c r="L31" s="250"/>
      <c r="M31" s="253">
        <f t="shared" ref="M31:M36" si="11">((H31-G31)+(L31-K31))-J31*I31</f>
        <v>0</v>
      </c>
      <c r="N31" s="636"/>
      <c r="O31" s="255"/>
      <c r="P31" s="626"/>
      <c r="Q31" s="201"/>
      <c r="R31" s="256">
        <f t="shared" ref="R31:R36" si="12">+R30+1</f>
        <v>43</v>
      </c>
      <c r="S31" s="633">
        <f t="shared" ref="S31:S36" si="13">S30+1</f>
        <v>39490</v>
      </c>
      <c r="T31" s="633">
        <v>37348</v>
      </c>
      <c r="U31" s="634"/>
      <c r="V31" s="639"/>
      <c r="W31" s="250">
        <v>0</v>
      </c>
      <c r="X31" s="250">
        <v>0</v>
      </c>
      <c r="Y31" s="251"/>
      <c r="Z31" s="252">
        <v>2.0833333333333332E-2</v>
      </c>
      <c r="AA31" s="250"/>
      <c r="AB31" s="250"/>
      <c r="AC31" s="253">
        <f t="shared" ref="AC31:AC36" si="14">((X31-W31)+(AB31-AA31))-Z31*Y31</f>
        <v>0</v>
      </c>
      <c r="AD31" s="636"/>
      <c r="AE31" s="255"/>
      <c r="AF31" s="626"/>
    </row>
    <row r="32" spans="2:32" ht="30" customHeight="1" x14ac:dyDescent="0.2">
      <c r="B32" s="254">
        <f t="shared" si="9"/>
        <v>16</v>
      </c>
      <c r="C32" s="633">
        <f t="shared" si="10"/>
        <v>39463</v>
      </c>
      <c r="D32" s="633">
        <v>37349</v>
      </c>
      <c r="E32" s="634"/>
      <c r="F32" s="639"/>
      <c r="G32" s="250"/>
      <c r="H32" s="250"/>
      <c r="I32" s="251"/>
      <c r="J32" s="252">
        <v>2.0833333333333332E-2</v>
      </c>
      <c r="K32" s="250"/>
      <c r="L32" s="250"/>
      <c r="M32" s="253">
        <f t="shared" si="11"/>
        <v>0</v>
      </c>
      <c r="N32" s="636"/>
      <c r="O32" s="255"/>
      <c r="P32" s="626"/>
      <c r="Q32" s="201"/>
      <c r="R32" s="256">
        <f t="shared" si="12"/>
        <v>44</v>
      </c>
      <c r="S32" s="633">
        <f t="shared" si="13"/>
        <v>39491</v>
      </c>
      <c r="T32" s="633">
        <v>37349</v>
      </c>
      <c r="U32" s="634"/>
      <c r="V32" s="639"/>
      <c r="W32" s="250"/>
      <c r="X32" s="250"/>
      <c r="Y32" s="251"/>
      <c r="Z32" s="252">
        <v>2.0833333333333332E-2</v>
      </c>
      <c r="AA32" s="250"/>
      <c r="AB32" s="250"/>
      <c r="AC32" s="253">
        <f t="shared" si="14"/>
        <v>0</v>
      </c>
      <c r="AD32" s="636"/>
      <c r="AE32" s="255"/>
      <c r="AF32" s="626"/>
    </row>
    <row r="33" spans="1:45" ht="30" customHeight="1" x14ac:dyDescent="0.2">
      <c r="B33" s="254">
        <f t="shared" si="9"/>
        <v>17</v>
      </c>
      <c r="C33" s="633">
        <f t="shared" si="10"/>
        <v>39464</v>
      </c>
      <c r="D33" s="633">
        <v>37350</v>
      </c>
      <c r="E33" s="634"/>
      <c r="F33" s="639"/>
      <c r="G33" s="250"/>
      <c r="H33" s="250"/>
      <c r="I33" s="251"/>
      <c r="J33" s="252">
        <v>2.0833333333333332E-2</v>
      </c>
      <c r="K33" s="250"/>
      <c r="L33" s="250"/>
      <c r="M33" s="253">
        <f t="shared" si="11"/>
        <v>0</v>
      </c>
      <c r="N33" s="636"/>
      <c r="O33" s="255"/>
      <c r="P33" s="626"/>
      <c r="Q33" s="201"/>
      <c r="R33" s="256">
        <f t="shared" si="12"/>
        <v>45</v>
      </c>
      <c r="S33" s="633">
        <f t="shared" si="13"/>
        <v>39492</v>
      </c>
      <c r="T33" s="633">
        <v>37350</v>
      </c>
      <c r="U33" s="634"/>
      <c r="V33" s="639"/>
      <c r="W33" s="250"/>
      <c r="X33" s="250"/>
      <c r="Y33" s="251"/>
      <c r="Z33" s="252">
        <v>2.0833333333333332E-2</v>
      </c>
      <c r="AA33" s="250"/>
      <c r="AB33" s="250"/>
      <c r="AC33" s="253">
        <f t="shared" si="14"/>
        <v>0</v>
      </c>
      <c r="AD33" s="636"/>
      <c r="AE33" s="255"/>
      <c r="AF33" s="626"/>
    </row>
    <row r="34" spans="1:45" ht="30" customHeight="1" x14ac:dyDescent="0.2">
      <c r="B34" s="254">
        <f t="shared" si="9"/>
        <v>18</v>
      </c>
      <c r="C34" s="633">
        <f t="shared" si="10"/>
        <v>39465</v>
      </c>
      <c r="D34" s="633">
        <v>37351</v>
      </c>
      <c r="E34" s="634"/>
      <c r="F34" s="639"/>
      <c r="G34" s="250"/>
      <c r="H34" s="250"/>
      <c r="I34" s="251"/>
      <c r="J34" s="252">
        <v>2.0833333333333332E-2</v>
      </c>
      <c r="K34" s="250"/>
      <c r="L34" s="250"/>
      <c r="M34" s="253">
        <f t="shared" si="11"/>
        <v>0</v>
      </c>
      <c r="N34" s="636"/>
      <c r="O34" s="255"/>
      <c r="P34" s="626"/>
      <c r="Q34" s="201"/>
      <c r="R34" s="256">
        <f t="shared" si="12"/>
        <v>46</v>
      </c>
      <c r="S34" s="633">
        <f t="shared" si="13"/>
        <v>39493</v>
      </c>
      <c r="T34" s="633">
        <v>37351</v>
      </c>
      <c r="U34" s="634"/>
      <c r="V34" s="639"/>
      <c r="W34" s="250"/>
      <c r="X34" s="250"/>
      <c r="Y34" s="251"/>
      <c r="Z34" s="252">
        <v>2.0833333333333332E-2</v>
      </c>
      <c r="AA34" s="250"/>
      <c r="AB34" s="250"/>
      <c r="AC34" s="253">
        <f t="shared" si="14"/>
        <v>0</v>
      </c>
      <c r="AD34" s="636"/>
      <c r="AE34" s="255"/>
      <c r="AF34" s="626"/>
    </row>
    <row r="35" spans="1:45" ht="30" customHeight="1" x14ac:dyDescent="0.2">
      <c r="B35" s="254">
        <f t="shared" si="9"/>
        <v>19</v>
      </c>
      <c r="C35" s="645">
        <f t="shared" si="10"/>
        <v>39466</v>
      </c>
      <c r="D35" s="645">
        <v>37352</v>
      </c>
      <c r="E35" s="646"/>
      <c r="F35" s="639"/>
      <c r="G35" s="250"/>
      <c r="H35" s="250"/>
      <c r="I35" s="251"/>
      <c r="J35" s="252">
        <v>2.0833333333333332E-2</v>
      </c>
      <c r="K35" s="250"/>
      <c r="L35" s="250"/>
      <c r="M35" s="253">
        <f t="shared" si="11"/>
        <v>0</v>
      </c>
      <c r="N35" s="636"/>
      <c r="O35" s="255"/>
      <c r="P35" s="626"/>
      <c r="Q35" s="201"/>
      <c r="R35" s="256">
        <f t="shared" si="12"/>
        <v>47</v>
      </c>
      <c r="S35" s="645">
        <f t="shared" si="13"/>
        <v>39494</v>
      </c>
      <c r="T35" s="645">
        <v>37352</v>
      </c>
      <c r="U35" s="646"/>
      <c r="V35" s="639"/>
      <c r="W35" s="250"/>
      <c r="X35" s="250"/>
      <c r="Y35" s="251"/>
      <c r="Z35" s="252">
        <v>2.0833333333333332E-2</v>
      </c>
      <c r="AA35" s="250"/>
      <c r="AB35" s="250"/>
      <c r="AC35" s="253">
        <f t="shared" si="14"/>
        <v>0</v>
      </c>
      <c r="AD35" s="636"/>
      <c r="AE35" s="255"/>
      <c r="AF35" s="626"/>
    </row>
    <row r="36" spans="1:45" ht="30" customHeight="1" x14ac:dyDescent="0.2">
      <c r="B36" s="262">
        <f t="shared" si="9"/>
        <v>20</v>
      </c>
      <c r="C36" s="641">
        <f t="shared" si="10"/>
        <v>39467</v>
      </c>
      <c r="D36" s="641">
        <v>37353</v>
      </c>
      <c r="E36" s="642"/>
      <c r="F36" s="640"/>
      <c r="G36" s="258"/>
      <c r="H36" s="258"/>
      <c r="I36" s="259"/>
      <c r="J36" s="260">
        <v>2.0833333333333332E-2</v>
      </c>
      <c r="K36" s="258"/>
      <c r="L36" s="258"/>
      <c r="M36" s="261">
        <f t="shared" si="11"/>
        <v>0</v>
      </c>
      <c r="N36" s="637"/>
      <c r="O36" s="263"/>
      <c r="P36" s="627"/>
      <c r="Q36" s="201"/>
      <c r="R36" s="256">
        <f t="shared" si="12"/>
        <v>48</v>
      </c>
      <c r="S36" s="641">
        <f t="shared" si="13"/>
        <v>39495</v>
      </c>
      <c r="T36" s="641">
        <v>37353</v>
      </c>
      <c r="U36" s="642"/>
      <c r="V36" s="640"/>
      <c r="W36" s="258"/>
      <c r="X36" s="258"/>
      <c r="Y36" s="259"/>
      <c r="Z36" s="260">
        <v>2.0833333333333332E-2</v>
      </c>
      <c r="AA36" s="258"/>
      <c r="AB36" s="258"/>
      <c r="AC36" s="261">
        <f t="shared" si="14"/>
        <v>0</v>
      </c>
      <c r="AD36" s="637"/>
      <c r="AE36" s="263"/>
      <c r="AF36" s="627"/>
    </row>
    <row r="37" spans="1:45" ht="12.75" customHeight="1" x14ac:dyDescent="0.2">
      <c r="B37" s="264"/>
      <c r="C37" s="644"/>
      <c r="D37" s="644"/>
      <c r="E37" s="644"/>
      <c r="F37" s="269"/>
      <c r="G37" s="270"/>
      <c r="H37" s="271"/>
      <c r="I37" s="272"/>
      <c r="J37" s="272"/>
      <c r="K37" s="270"/>
      <c r="L37" s="271"/>
      <c r="M37" s="273"/>
      <c r="N37" s="274"/>
      <c r="O37" s="274"/>
      <c r="P37" s="275"/>
      <c r="Q37" s="201"/>
      <c r="R37" s="264"/>
      <c r="S37" s="644"/>
      <c r="T37" s="644"/>
      <c r="U37" s="644"/>
      <c r="V37" s="269"/>
      <c r="W37" s="270"/>
      <c r="X37" s="271"/>
      <c r="Y37" s="272"/>
      <c r="Z37" s="272"/>
      <c r="AA37" s="270"/>
      <c r="AB37" s="271"/>
      <c r="AC37" s="273"/>
      <c r="AD37" s="274"/>
      <c r="AE37" s="274"/>
      <c r="AF37" s="275"/>
    </row>
    <row r="38" spans="1:45" ht="30" customHeight="1" x14ac:dyDescent="0.2">
      <c r="B38" s="69">
        <f>+B36+1</f>
        <v>21</v>
      </c>
      <c r="C38" s="628">
        <f>C36+1</f>
        <v>39468</v>
      </c>
      <c r="D38" s="628">
        <v>37347</v>
      </c>
      <c r="E38" s="629"/>
      <c r="F38" s="638">
        <f>F30+1</f>
        <v>4</v>
      </c>
      <c r="G38" s="243">
        <v>0</v>
      </c>
      <c r="H38" s="243">
        <v>0</v>
      </c>
      <c r="I38" s="244">
        <v>0</v>
      </c>
      <c r="J38" s="245">
        <v>2.0833333333333332E-2</v>
      </c>
      <c r="K38" s="246">
        <v>0</v>
      </c>
      <c r="L38" s="246">
        <v>0</v>
      </c>
      <c r="M38" s="247">
        <f>((H38-G38)+(L38-K38))-J38*I38</f>
        <v>0</v>
      </c>
      <c r="N38" s="635">
        <f>SUM(M38:M44)</f>
        <v>0</v>
      </c>
      <c r="O38" s="248"/>
      <c r="P38" s="643"/>
      <c r="Q38" s="201"/>
      <c r="R38" s="256">
        <f>+R36+1</f>
        <v>49</v>
      </c>
      <c r="S38" s="628">
        <f>S36+1</f>
        <v>39496</v>
      </c>
      <c r="T38" s="628">
        <v>37347</v>
      </c>
      <c r="U38" s="629"/>
      <c r="V38" s="638">
        <f>V30+1</f>
        <v>8</v>
      </c>
      <c r="W38" s="243">
        <v>0</v>
      </c>
      <c r="X38" s="243">
        <v>0</v>
      </c>
      <c r="Y38" s="244">
        <v>0</v>
      </c>
      <c r="Z38" s="245">
        <v>2.0833333333333332E-2</v>
      </c>
      <c r="AA38" s="246">
        <v>0</v>
      </c>
      <c r="AB38" s="246">
        <v>0</v>
      </c>
      <c r="AC38" s="247">
        <f>((X38-W38)+(AB38-AA38))-Z38*Y38</f>
        <v>0</v>
      </c>
      <c r="AD38" s="635">
        <f>SUM(AC38:AC44)</f>
        <v>0</v>
      </c>
      <c r="AE38" s="248"/>
      <c r="AF38" s="643"/>
    </row>
    <row r="39" spans="1:45" ht="30" customHeight="1" x14ac:dyDescent="0.2">
      <c r="B39" s="254">
        <f t="shared" ref="B39:B44" si="15">+B38+1</f>
        <v>22</v>
      </c>
      <c r="C39" s="633">
        <f t="shared" ref="C39:C44" si="16">C38+1</f>
        <v>39469</v>
      </c>
      <c r="D39" s="633">
        <v>37348</v>
      </c>
      <c r="E39" s="634"/>
      <c r="F39" s="639"/>
      <c r="G39" s="250">
        <v>0</v>
      </c>
      <c r="H39" s="250">
        <v>0</v>
      </c>
      <c r="I39" s="251">
        <v>0</v>
      </c>
      <c r="J39" s="252">
        <v>2.0833333333333332E-2</v>
      </c>
      <c r="K39" s="250"/>
      <c r="L39" s="250">
        <v>0</v>
      </c>
      <c r="M39" s="253">
        <f t="shared" ref="M39:M44" si="17">((H39-G39)+(L39-K39))-J39*I39</f>
        <v>0</v>
      </c>
      <c r="N39" s="636"/>
      <c r="O39" s="255"/>
      <c r="P39" s="626"/>
      <c r="Q39" s="201"/>
      <c r="R39" s="256">
        <f t="shared" ref="R39:R44" si="18">+R38+1</f>
        <v>50</v>
      </c>
      <c r="S39" s="633">
        <f t="shared" ref="S39:S44" si="19">S38+1</f>
        <v>39497</v>
      </c>
      <c r="T39" s="633">
        <v>37348</v>
      </c>
      <c r="U39" s="634"/>
      <c r="V39" s="639"/>
      <c r="W39" s="250">
        <v>0</v>
      </c>
      <c r="X39" s="250">
        <v>0</v>
      </c>
      <c r="Y39" s="251"/>
      <c r="Z39" s="252">
        <v>2.0833333333333332E-2</v>
      </c>
      <c r="AA39" s="250"/>
      <c r="AB39" s="250"/>
      <c r="AC39" s="253">
        <f t="shared" ref="AC39:AC44" si="20">((X39-W39)+(AB39-AA39))-Z39*Y39</f>
        <v>0</v>
      </c>
      <c r="AD39" s="636"/>
      <c r="AE39" s="255"/>
      <c r="AF39" s="626"/>
    </row>
    <row r="40" spans="1:45" ht="30" customHeight="1" x14ac:dyDescent="0.2">
      <c r="B40" s="254">
        <f t="shared" si="15"/>
        <v>23</v>
      </c>
      <c r="C40" s="633">
        <f t="shared" si="16"/>
        <v>39470</v>
      </c>
      <c r="D40" s="633">
        <v>37349</v>
      </c>
      <c r="E40" s="634"/>
      <c r="F40" s="639"/>
      <c r="G40" s="250"/>
      <c r="H40" s="250"/>
      <c r="I40" s="251"/>
      <c r="J40" s="252">
        <v>2.0833333333333332E-2</v>
      </c>
      <c r="K40" s="250"/>
      <c r="L40" s="250"/>
      <c r="M40" s="253">
        <f t="shared" si="17"/>
        <v>0</v>
      </c>
      <c r="N40" s="636"/>
      <c r="O40" s="255"/>
      <c r="P40" s="626"/>
      <c r="Q40" s="201"/>
      <c r="R40" s="256">
        <f t="shared" si="18"/>
        <v>51</v>
      </c>
      <c r="S40" s="633">
        <f t="shared" si="19"/>
        <v>39498</v>
      </c>
      <c r="T40" s="633">
        <v>37349</v>
      </c>
      <c r="U40" s="634"/>
      <c r="V40" s="639"/>
      <c r="W40" s="250"/>
      <c r="X40" s="250"/>
      <c r="Y40" s="251"/>
      <c r="Z40" s="252">
        <v>2.0833333333333332E-2</v>
      </c>
      <c r="AA40" s="250"/>
      <c r="AB40" s="250"/>
      <c r="AC40" s="253">
        <f t="shared" si="20"/>
        <v>0</v>
      </c>
      <c r="AD40" s="636"/>
      <c r="AE40" s="255"/>
      <c r="AF40" s="626"/>
    </row>
    <row r="41" spans="1:45" ht="30" customHeight="1" x14ac:dyDescent="0.2">
      <c r="B41" s="254">
        <f t="shared" si="15"/>
        <v>24</v>
      </c>
      <c r="C41" s="633">
        <f t="shared" si="16"/>
        <v>39471</v>
      </c>
      <c r="D41" s="633">
        <v>37350</v>
      </c>
      <c r="E41" s="634"/>
      <c r="F41" s="639"/>
      <c r="G41" s="250"/>
      <c r="H41" s="250"/>
      <c r="I41" s="251"/>
      <c r="J41" s="252">
        <v>2.0833333333333332E-2</v>
      </c>
      <c r="K41" s="250"/>
      <c r="L41" s="250"/>
      <c r="M41" s="253">
        <f t="shared" si="17"/>
        <v>0</v>
      </c>
      <c r="N41" s="636"/>
      <c r="O41" s="255"/>
      <c r="P41" s="626"/>
      <c r="Q41" s="201"/>
      <c r="R41" s="256">
        <f t="shared" si="18"/>
        <v>52</v>
      </c>
      <c r="S41" s="633">
        <f t="shared" si="19"/>
        <v>39499</v>
      </c>
      <c r="T41" s="633">
        <v>37350</v>
      </c>
      <c r="U41" s="634"/>
      <c r="V41" s="639"/>
      <c r="W41" s="250"/>
      <c r="X41" s="250"/>
      <c r="Y41" s="251"/>
      <c r="Z41" s="252">
        <v>2.0833333333333332E-2</v>
      </c>
      <c r="AA41" s="250"/>
      <c r="AB41" s="250"/>
      <c r="AC41" s="253">
        <f t="shared" si="20"/>
        <v>0</v>
      </c>
      <c r="AD41" s="636"/>
      <c r="AE41" s="255"/>
      <c r="AF41" s="626"/>
    </row>
    <row r="42" spans="1:45" ht="30" customHeight="1" x14ac:dyDescent="0.2">
      <c r="B42" s="254">
        <f t="shared" si="15"/>
        <v>25</v>
      </c>
      <c r="C42" s="633">
        <f t="shared" si="16"/>
        <v>39472</v>
      </c>
      <c r="D42" s="633">
        <v>37351</v>
      </c>
      <c r="E42" s="634"/>
      <c r="F42" s="639"/>
      <c r="G42" s="250"/>
      <c r="H42" s="250"/>
      <c r="I42" s="251"/>
      <c r="J42" s="252">
        <v>2.0833333333333332E-2</v>
      </c>
      <c r="K42" s="250"/>
      <c r="L42" s="250"/>
      <c r="M42" s="253">
        <f t="shared" si="17"/>
        <v>0</v>
      </c>
      <c r="N42" s="636"/>
      <c r="O42" s="255"/>
      <c r="P42" s="626"/>
      <c r="Q42" s="201"/>
      <c r="R42" s="256">
        <f t="shared" si="18"/>
        <v>53</v>
      </c>
      <c r="S42" s="633">
        <f t="shared" si="19"/>
        <v>39500</v>
      </c>
      <c r="T42" s="633">
        <v>37351</v>
      </c>
      <c r="U42" s="634"/>
      <c r="V42" s="639"/>
      <c r="W42" s="250"/>
      <c r="X42" s="250"/>
      <c r="Y42" s="251"/>
      <c r="Z42" s="252">
        <v>2.0833333333333332E-2</v>
      </c>
      <c r="AA42" s="250"/>
      <c r="AB42" s="250"/>
      <c r="AC42" s="253">
        <f t="shared" si="20"/>
        <v>0</v>
      </c>
      <c r="AD42" s="636"/>
      <c r="AE42" s="255"/>
      <c r="AF42" s="626"/>
    </row>
    <row r="43" spans="1:45" ht="30" customHeight="1" x14ac:dyDescent="0.2">
      <c r="B43" s="254">
        <f t="shared" si="15"/>
        <v>26</v>
      </c>
      <c r="C43" s="645">
        <f t="shared" si="16"/>
        <v>39473</v>
      </c>
      <c r="D43" s="645">
        <v>37352</v>
      </c>
      <c r="E43" s="646"/>
      <c r="F43" s="639"/>
      <c r="G43" s="250"/>
      <c r="H43" s="250"/>
      <c r="I43" s="251"/>
      <c r="J43" s="252">
        <v>2.0833333333333332E-2</v>
      </c>
      <c r="K43" s="250"/>
      <c r="L43" s="250"/>
      <c r="M43" s="253">
        <f t="shared" si="17"/>
        <v>0</v>
      </c>
      <c r="N43" s="636"/>
      <c r="O43" s="255"/>
      <c r="P43" s="626"/>
      <c r="Q43" s="201"/>
      <c r="R43" s="256">
        <f t="shared" si="18"/>
        <v>54</v>
      </c>
      <c r="S43" s="645">
        <f t="shared" si="19"/>
        <v>39501</v>
      </c>
      <c r="T43" s="645">
        <v>37352</v>
      </c>
      <c r="U43" s="646"/>
      <c r="V43" s="639"/>
      <c r="W43" s="250"/>
      <c r="X43" s="250"/>
      <c r="Y43" s="251"/>
      <c r="Z43" s="252">
        <v>2.0833333333333332E-2</v>
      </c>
      <c r="AA43" s="250"/>
      <c r="AB43" s="250"/>
      <c r="AC43" s="253">
        <f t="shared" si="20"/>
        <v>0</v>
      </c>
      <c r="AD43" s="636"/>
      <c r="AE43" s="255"/>
      <c r="AF43" s="626"/>
    </row>
    <row r="44" spans="1:45" ht="30" customHeight="1" x14ac:dyDescent="0.2">
      <c r="B44" s="262">
        <f t="shared" si="15"/>
        <v>27</v>
      </c>
      <c r="C44" s="641">
        <f t="shared" si="16"/>
        <v>39474</v>
      </c>
      <c r="D44" s="641">
        <v>37353</v>
      </c>
      <c r="E44" s="642"/>
      <c r="F44" s="640"/>
      <c r="G44" s="258"/>
      <c r="H44" s="258"/>
      <c r="I44" s="259"/>
      <c r="J44" s="260">
        <v>2.0833333333333332E-2</v>
      </c>
      <c r="K44" s="258"/>
      <c r="L44" s="258"/>
      <c r="M44" s="261">
        <f t="shared" si="17"/>
        <v>0</v>
      </c>
      <c r="N44" s="637"/>
      <c r="O44" s="263"/>
      <c r="P44" s="627"/>
      <c r="Q44" s="201"/>
      <c r="R44" s="256">
        <f t="shared" si="18"/>
        <v>55</v>
      </c>
      <c r="S44" s="641">
        <f t="shared" si="19"/>
        <v>39502</v>
      </c>
      <c r="T44" s="641">
        <v>37353</v>
      </c>
      <c r="U44" s="642"/>
      <c r="V44" s="640"/>
      <c r="W44" s="258"/>
      <c r="X44" s="258"/>
      <c r="Y44" s="259"/>
      <c r="Z44" s="260">
        <v>2.0833333333333332E-2</v>
      </c>
      <c r="AA44" s="258"/>
      <c r="AB44" s="258"/>
      <c r="AC44" s="261">
        <f t="shared" si="20"/>
        <v>0</v>
      </c>
      <c r="AD44" s="637"/>
      <c r="AE44" s="263"/>
      <c r="AF44" s="627"/>
    </row>
    <row r="45" spans="1:45" s="279" customFormat="1" ht="15" customHeight="1" x14ac:dyDescent="0.2">
      <c r="A45" s="48"/>
      <c r="B45" s="276"/>
      <c r="C45" s="663" t="s">
        <v>100</v>
      </c>
      <c r="D45" s="663"/>
      <c r="E45" s="663"/>
      <c r="F45" s="663"/>
      <c r="G45" s="663"/>
      <c r="H45" s="663"/>
      <c r="I45" s="277"/>
      <c r="J45" s="277"/>
      <c r="K45" s="278"/>
      <c r="L45" s="277"/>
      <c r="M45" s="658" t="s">
        <v>0</v>
      </c>
      <c r="N45" s="660">
        <f>N14+N22+N30+N38</f>
        <v>0.5541666666666667</v>
      </c>
      <c r="O45" s="662" t="s">
        <v>104</v>
      </c>
      <c r="P45" s="662"/>
      <c r="Q45" s="201"/>
      <c r="R45" s="276"/>
      <c r="S45" s="663" t="s">
        <v>100</v>
      </c>
      <c r="T45" s="663"/>
      <c r="U45" s="663"/>
      <c r="V45" s="663"/>
      <c r="W45" s="663"/>
      <c r="X45" s="663"/>
      <c r="Y45" s="277"/>
      <c r="Z45" s="277"/>
      <c r="AA45" s="278"/>
      <c r="AB45" s="277"/>
      <c r="AC45" s="658" t="s">
        <v>0</v>
      </c>
      <c r="AD45" s="660">
        <f>AD14+AD22+AD30+AD38</f>
        <v>0</v>
      </c>
      <c r="AE45" s="662" t="s">
        <v>104</v>
      </c>
      <c r="AF45" s="662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</row>
    <row r="46" spans="1:45" s="68" customFormat="1" ht="15" customHeight="1" x14ac:dyDescent="0.25">
      <c r="B46" s="215"/>
      <c r="C46" s="216"/>
      <c r="D46" s="280" t="s">
        <v>61</v>
      </c>
      <c r="E46" s="281" t="s">
        <v>62</v>
      </c>
      <c r="F46" s="218"/>
      <c r="G46" s="218"/>
      <c r="H46" s="282" t="s">
        <v>70</v>
      </c>
      <c r="I46" s="283" t="s">
        <v>71</v>
      </c>
      <c r="J46" s="283"/>
      <c r="K46" s="218"/>
      <c r="L46" s="222"/>
      <c r="M46" s="659"/>
      <c r="N46" s="661"/>
      <c r="O46" s="284">
        <f>IF(N45=0,0,N45/F10)</f>
        <v>2.078125</v>
      </c>
      <c r="P46" s="285">
        <f>F10</f>
        <v>0.26666666666666666</v>
      </c>
      <c r="Q46" s="214"/>
      <c r="R46" s="215"/>
      <c r="S46" s="216"/>
      <c r="T46" s="280" t="s">
        <v>61</v>
      </c>
      <c r="U46" s="281" t="s">
        <v>62</v>
      </c>
      <c r="V46" s="218"/>
      <c r="W46" s="218"/>
      <c r="X46" s="282" t="s">
        <v>70</v>
      </c>
      <c r="Y46" s="283" t="s">
        <v>71</v>
      </c>
      <c r="Z46" s="283"/>
      <c r="AA46" s="218"/>
      <c r="AB46" s="222"/>
      <c r="AC46" s="659"/>
      <c r="AD46" s="661"/>
      <c r="AE46" s="284">
        <f>IF(AD45=0,0,AD45/V10)</f>
        <v>0</v>
      </c>
      <c r="AF46" s="285">
        <f>V10</f>
        <v>0.26666666666666666</v>
      </c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</row>
    <row r="47" spans="1:45" s="68" customFormat="1" ht="15" customHeight="1" x14ac:dyDescent="0.25">
      <c r="B47" s="215"/>
      <c r="C47" s="216"/>
      <c r="D47" s="286" t="s">
        <v>65</v>
      </c>
      <c r="E47" s="281" t="s">
        <v>101</v>
      </c>
      <c r="F47" s="218"/>
      <c r="G47" s="218"/>
      <c r="H47" s="287" t="s">
        <v>54</v>
      </c>
      <c r="I47" s="281" t="s">
        <v>55</v>
      </c>
      <c r="J47" s="281"/>
      <c r="K47" s="288"/>
      <c r="L47" s="288"/>
      <c r="M47" s="289"/>
      <c r="N47" s="218"/>
      <c r="O47" s="290"/>
      <c r="P47" s="291"/>
      <c r="Q47" s="214"/>
      <c r="R47" s="215"/>
      <c r="S47" s="216"/>
      <c r="T47" s="286" t="s">
        <v>65</v>
      </c>
      <c r="U47" s="281" t="s">
        <v>101</v>
      </c>
      <c r="V47" s="218"/>
      <c r="W47" s="218"/>
      <c r="X47" s="287" t="s">
        <v>54</v>
      </c>
      <c r="Y47" s="281" t="s">
        <v>55</v>
      </c>
      <c r="Z47" s="281"/>
      <c r="AA47" s="288"/>
      <c r="AB47" s="288"/>
      <c r="AC47" s="289"/>
      <c r="AD47" s="218"/>
      <c r="AE47" s="290"/>
      <c r="AF47" s="291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</row>
    <row r="48" spans="1:45" ht="15" customHeight="1" x14ac:dyDescent="0.2">
      <c r="D48" s="292" t="s">
        <v>72</v>
      </c>
      <c r="E48" s="281" t="s">
        <v>73</v>
      </c>
      <c r="H48" s="287" t="s">
        <v>59</v>
      </c>
      <c r="I48" s="281" t="s">
        <v>60</v>
      </c>
      <c r="J48" s="281"/>
      <c r="M48" s="293" t="s">
        <v>102</v>
      </c>
      <c r="N48" s="294">
        <v>0.53333333333333333</v>
      </c>
      <c r="O48" s="295">
        <f>IF(F10=0,0,N48/F10)</f>
        <v>2</v>
      </c>
      <c r="P48" s="285">
        <f>F10</f>
        <v>0.26666666666666666</v>
      </c>
      <c r="Q48" s="201"/>
      <c r="T48" s="292" t="s">
        <v>72</v>
      </c>
      <c r="U48" s="281" t="s">
        <v>73</v>
      </c>
      <c r="X48" s="287" t="s">
        <v>59</v>
      </c>
      <c r="Y48" s="281" t="s">
        <v>60</v>
      </c>
      <c r="Z48" s="281"/>
      <c r="AC48" s="293" t="s">
        <v>102</v>
      </c>
      <c r="AD48" s="294">
        <f>$N$48</f>
        <v>0.53333333333333333</v>
      </c>
      <c r="AE48" s="295">
        <f>IF(V10=0,0,AD48/V10)</f>
        <v>2</v>
      </c>
      <c r="AF48" s="285">
        <f>V10</f>
        <v>0.26666666666666666</v>
      </c>
    </row>
    <row r="49" spans="2:45" ht="15" customHeight="1" x14ac:dyDescent="0.35">
      <c r="D49" s="296" t="s">
        <v>36</v>
      </c>
      <c r="E49" s="297" t="s">
        <v>37</v>
      </c>
      <c r="H49" s="298" t="s">
        <v>49</v>
      </c>
      <c r="I49" s="647" t="s">
        <v>282</v>
      </c>
      <c r="J49" s="647"/>
      <c r="K49" s="647"/>
      <c r="L49" s="647"/>
      <c r="M49" s="299"/>
      <c r="N49" s="300"/>
      <c r="O49" s="301"/>
      <c r="Q49" s="201"/>
      <c r="T49" s="296" t="s">
        <v>36</v>
      </c>
      <c r="U49" s="297" t="s">
        <v>37</v>
      </c>
      <c r="X49" s="298" t="s">
        <v>49</v>
      </c>
      <c r="Y49" s="647" t="s">
        <v>282</v>
      </c>
      <c r="Z49" s="647"/>
      <c r="AA49" s="647"/>
      <c r="AB49" s="647"/>
      <c r="AC49" s="299"/>
      <c r="AD49" s="300"/>
      <c r="AE49" s="301"/>
    </row>
    <row r="50" spans="2:45" ht="15" customHeight="1" x14ac:dyDescent="0.2">
      <c r="D50" s="302" t="s">
        <v>44</v>
      </c>
      <c r="E50" s="281" t="s">
        <v>45</v>
      </c>
      <c r="H50" s="116" t="s">
        <v>90</v>
      </c>
      <c r="I50" s="647"/>
      <c r="J50" s="647"/>
      <c r="K50" s="647"/>
      <c r="L50" s="647"/>
      <c r="M50" s="293" t="s">
        <v>103</v>
      </c>
      <c r="N50" s="303">
        <f>IF(N45&gt;N48,N45-N48,N48-N45)</f>
        <v>2.083333333333337E-2</v>
      </c>
      <c r="O50" s="295">
        <f>IF(F10=0,0,N50/F10)</f>
        <v>7.8125000000000139E-2</v>
      </c>
      <c r="P50" s="285">
        <f>F10</f>
        <v>0.26666666666666666</v>
      </c>
      <c r="Q50" s="201"/>
      <c r="T50" s="302" t="s">
        <v>44</v>
      </c>
      <c r="U50" s="281" t="s">
        <v>45</v>
      </c>
      <c r="X50" s="116" t="s">
        <v>90</v>
      </c>
      <c r="Y50" s="647"/>
      <c r="Z50" s="647"/>
      <c r="AA50" s="647"/>
      <c r="AB50" s="647"/>
      <c r="AC50" s="293" t="s">
        <v>103</v>
      </c>
      <c r="AD50" s="303">
        <f>IF(AD45&gt;AD48,AD45-AD48,AD48-AD45)</f>
        <v>0.53333333333333333</v>
      </c>
      <c r="AE50" s="295">
        <f>IF(V10=0,0,AD50/V10)</f>
        <v>2</v>
      </c>
      <c r="AF50" s="285">
        <f>V10</f>
        <v>0.26666666666666666</v>
      </c>
    </row>
    <row r="51" spans="2:45" ht="15" customHeight="1" x14ac:dyDescent="0.2">
      <c r="O51" s="304"/>
      <c r="P51" s="304"/>
      <c r="Q51" s="201"/>
      <c r="AE51" s="304"/>
      <c r="AF51" s="304"/>
    </row>
    <row r="52" spans="2:45" s="307" customFormat="1" ht="20.100000000000001" customHeight="1" x14ac:dyDescent="0.2">
      <c r="B52" s="648"/>
      <c r="C52" s="649"/>
      <c r="D52" s="649"/>
      <c r="E52" s="649"/>
      <c r="F52" s="649"/>
      <c r="G52" s="649"/>
      <c r="H52" s="649"/>
      <c r="I52" s="652"/>
      <c r="J52" s="653"/>
      <c r="K52" s="653"/>
      <c r="L52" s="653"/>
      <c r="M52" s="653"/>
      <c r="N52" s="653"/>
      <c r="O52" s="653"/>
      <c r="P52" s="654"/>
      <c r="Q52" s="305"/>
      <c r="R52" s="648"/>
      <c r="S52" s="649"/>
      <c r="T52" s="649"/>
      <c r="U52" s="649"/>
      <c r="V52" s="649"/>
      <c r="W52" s="649"/>
      <c r="X52" s="649"/>
      <c r="Y52" s="652"/>
      <c r="Z52" s="653"/>
      <c r="AA52" s="653"/>
      <c r="AB52" s="653"/>
      <c r="AC52" s="653"/>
      <c r="AD52" s="653"/>
      <c r="AE52" s="653"/>
      <c r="AF52" s="654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</row>
    <row r="53" spans="2:45" s="307" customFormat="1" ht="20.100000000000001" customHeight="1" x14ac:dyDescent="0.2">
      <c r="B53" s="650"/>
      <c r="C53" s="651"/>
      <c r="D53" s="651"/>
      <c r="E53" s="651"/>
      <c r="F53" s="651"/>
      <c r="G53" s="651"/>
      <c r="H53" s="651"/>
      <c r="I53" s="655"/>
      <c r="J53" s="656"/>
      <c r="K53" s="656"/>
      <c r="L53" s="656"/>
      <c r="M53" s="656"/>
      <c r="N53" s="656"/>
      <c r="O53" s="656"/>
      <c r="P53" s="657"/>
      <c r="Q53" s="305"/>
      <c r="R53" s="650"/>
      <c r="S53" s="651"/>
      <c r="T53" s="651"/>
      <c r="U53" s="651"/>
      <c r="V53" s="651"/>
      <c r="W53" s="651"/>
      <c r="X53" s="651"/>
      <c r="Y53" s="655"/>
      <c r="Z53" s="656"/>
      <c r="AA53" s="656"/>
      <c r="AB53" s="656"/>
      <c r="AC53" s="656"/>
      <c r="AD53" s="656"/>
      <c r="AE53" s="656"/>
      <c r="AF53" s="657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</row>
    <row r="54" spans="2:45" s="307" customFormat="1" ht="20.100000000000001" customHeight="1" x14ac:dyDescent="0.2">
      <c r="B54" s="650"/>
      <c r="C54" s="651"/>
      <c r="D54" s="651"/>
      <c r="E54" s="651"/>
      <c r="F54" s="651"/>
      <c r="G54" s="651"/>
      <c r="H54" s="651"/>
      <c r="I54" s="655"/>
      <c r="J54" s="656"/>
      <c r="K54" s="656"/>
      <c r="L54" s="656"/>
      <c r="M54" s="656"/>
      <c r="N54" s="656"/>
      <c r="O54" s="656"/>
      <c r="P54" s="657"/>
      <c r="Q54" s="305"/>
      <c r="R54" s="650"/>
      <c r="S54" s="651"/>
      <c r="T54" s="651"/>
      <c r="U54" s="651"/>
      <c r="V54" s="651"/>
      <c r="W54" s="651"/>
      <c r="X54" s="651"/>
      <c r="Y54" s="655"/>
      <c r="Z54" s="656"/>
      <c r="AA54" s="656"/>
      <c r="AB54" s="656"/>
      <c r="AC54" s="656"/>
      <c r="AD54" s="656"/>
      <c r="AE54" s="656"/>
      <c r="AF54" s="657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</row>
    <row r="55" spans="2:45" s="307" customFormat="1" ht="15" customHeight="1" x14ac:dyDescent="0.2">
      <c r="B55" s="308"/>
      <c r="C55" s="309"/>
      <c r="D55" s="309" t="s">
        <v>15</v>
      </c>
      <c r="E55" s="309"/>
      <c r="F55" s="309"/>
      <c r="G55" s="309"/>
      <c r="H55" s="309"/>
      <c r="I55" s="310" t="s">
        <v>6</v>
      </c>
      <c r="J55" s="311"/>
      <c r="K55" s="309"/>
      <c r="L55" s="309" t="s">
        <v>16</v>
      </c>
      <c r="M55" s="309"/>
      <c r="N55" s="309"/>
      <c r="O55" s="309"/>
      <c r="P55" s="312"/>
      <c r="Q55" s="305"/>
      <c r="R55" s="308"/>
      <c r="S55" s="309"/>
      <c r="T55" s="309" t="s">
        <v>15</v>
      </c>
      <c r="U55" s="309"/>
      <c r="V55" s="309"/>
      <c r="W55" s="309"/>
      <c r="X55" s="309"/>
      <c r="Y55" s="310" t="s">
        <v>6</v>
      </c>
      <c r="Z55" s="311"/>
      <c r="AA55" s="309"/>
      <c r="AB55" s="309" t="s">
        <v>16</v>
      </c>
      <c r="AC55" s="309"/>
      <c r="AD55" s="309"/>
      <c r="AE55" s="309"/>
      <c r="AF55" s="312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</row>
    <row r="57" spans="2:45" ht="20.100000000000001" customHeight="1" x14ac:dyDescent="0.2">
      <c r="B57" s="44" t="s">
        <v>277</v>
      </c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201"/>
      <c r="R57" s="44" t="s">
        <v>277</v>
      </c>
      <c r="S57" s="45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7"/>
    </row>
    <row r="58" spans="2:45" s="54" customFormat="1" ht="6.95" customHeight="1" x14ac:dyDescent="0.2">
      <c r="B58" s="202" t="s">
        <v>2</v>
      </c>
      <c r="C58" s="50"/>
      <c r="D58" s="50"/>
      <c r="E58" s="532" t="s">
        <v>7</v>
      </c>
      <c r="F58" s="532"/>
      <c r="G58" s="532"/>
      <c r="H58" s="532"/>
      <c r="I58" s="533"/>
      <c r="J58" s="53"/>
      <c r="K58" s="203" t="s">
        <v>3</v>
      </c>
      <c r="L58" s="53"/>
      <c r="M58" s="532" t="s">
        <v>281</v>
      </c>
      <c r="N58" s="532"/>
      <c r="O58" s="532"/>
      <c r="P58" s="534"/>
      <c r="Q58" s="204"/>
      <c r="R58" s="202" t="s">
        <v>2</v>
      </c>
      <c r="S58" s="50"/>
      <c r="T58" s="50"/>
      <c r="U58" s="532" t="s">
        <v>7</v>
      </c>
      <c r="V58" s="532"/>
      <c r="W58" s="532"/>
      <c r="X58" s="532"/>
      <c r="Y58" s="533"/>
      <c r="Z58" s="53"/>
      <c r="AA58" s="203" t="s">
        <v>3</v>
      </c>
      <c r="AB58" s="53"/>
      <c r="AC58" s="532" t="s">
        <v>281</v>
      </c>
      <c r="AD58" s="532"/>
      <c r="AE58" s="532"/>
      <c r="AF58" s="534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</row>
    <row r="59" spans="2:45" s="54" customFormat="1" ht="6.95" customHeight="1" x14ac:dyDescent="0.2">
      <c r="B59" s="206"/>
      <c r="C59" s="56"/>
      <c r="D59" s="56"/>
      <c r="E59" s="526"/>
      <c r="F59" s="526"/>
      <c r="G59" s="526"/>
      <c r="H59" s="526"/>
      <c r="I59" s="527"/>
      <c r="J59" s="59"/>
      <c r="K59" s="207" t="s">
        <v>4</v>
      </c>
      <c r="L59" s="59"/>
      <c r="M59" s="526"/>
      <c r="N59" s="526"/>
      <c r="O59" s="526"/>
      <c r="P59" s="530"/>
      <c r="Q59" s="204"/>
      <c r="R59" s="206"/>
      <c r="S59" s="56"/>
      <c r="T59" s="56"/>
      <c r="U59" s="526"/>
      <c r="V59" s="526"/>
      <c r="W59" s="526"/>
      <c r="X59" s="526"/>
      <c r="Y59" s="527"/>
      <c r="Z59" s="59"/>
      <c r="AA59" s="207" t="s">
        <v>4</v>
      </c>
      <c r="AB59" s="59"/>
      <c r="AC59" s="526"/>
      <c r="AD59" s="526"/>
      <c r="AE59" s="526"/>
      <c r="AF59" s="530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</row>
    <row r="60" spans="2:45" s="54" customFormat="1" ht="6.95" customHeight="1" x14ac:dyDescent="0.2">
      <c r="B60" s="206" t="s">
        <v>17</v>
      </c>
      <c r="C60" s="56"/>
      <c r="D60" s="56"/>
      <c r="E60" s="526" t="s">
        <v>23</v>
      </c>
      <c r="F60" s="526"/>
      <c r="G60" s="526"/>
      <c r="H60" s="526"/>
      <c r="I60" s="527"/>
      <c r="J60" s="59"/>
      <c r="K60" s="207" t="s">
        <v>20</v>
      </c>
      <c r="L60" s="59"/>
      <c r="M60" s="526" t="s">
        <v>188</v>
      </c>
      <c r="N60" s="526"/>
      <c r="O60" s="526"/>
      <c r="P60" s="530"/>
      <c r="Q60" s="204"/>
      <c r="R60" s="206" t="s">
        <v>17</v>
      </c>
      <c r="S60" s="56"/>
      <c r="T60" s="56"/>
      <c r="U60" s="526" t="s">
        <v>23</v>
      </c>
      <c r="V60" s="526"/>
      <c r="W60" s="526"/>
      <c r="X60" s="526"/>
      <c r="Y60" s="527"/>
      <c r="Z60" s="59"/>
      <c r="AA60" s="207" t="s">
        <v>20</v>
      </c>
      <c r="AB60" s="59"/>
      <c r="AC60" s="526" t="s">
        <v>188</v>
      </c>
      <c r="AD60" s="526"/>
      <c r="AE60" s="526"/>
      <c r="AF60" s="530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</row>
    <row r="61" spans="2:45" s="54" customFormat="1" ht="6.95" customHeight="1" x14ac:dyDescent="0.2">
      <c r="B61" s="206"/>
      <c r="C61" s="56"/>
      <c r="D61" s="56"/>
      <c r="E61" s="526"/>
      <c r="F61" s="526"/>
      <c r="G61" s="526"/>
      <c r="H61" s="526"/>
      <c r="I61" s="527"/>
      <c r="J61" s="59"/>
      <c r="K61" s="207" t="s">
        <v>21</v>
      </c>
      <c r="L61" s="59"/>
      <c r="M61" s="526"/>
      <c r="N61" s="526"/>
      <c r="O61" s="526"/>
      <c r="P61" s="530"/>
      <c r="Q61" s="204"/>
      <c r="R61" s="206"/>
      <c r="S61" s="56"/>
      <c r="T61" s="56"/>
      <c r="U61" s="526"/>
      <c r="V61" s="526"/>
      <c r="W61" s="526"/>
      <c r="X61" s="526"/>
      <c r="Y61" s="527"/>
      <c r="Z61" s="59"/>
      <c r="AA61" s="207" t="s">
        <v>21</v>
      </c>
      <c r="AB61" s="59"/>
      <c r="AC61" s="526"/>
      <c r="AD61" s="526"/>
      <c r="AE61" s="526"/>
      <c r="AF61" s="530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</row>
    <row r="62" spans="2:45" s="54" customFormat="1" ht="6.95" customHeight="1" x14ac:dyDescent="0.2">
      <c r="B62" s="206" t="s">
        <v>18</v>
      </c>
      <c r="C62" s="56"/>
      <c r="D62" s="56"/>
      <c r="E62" s="526" t="s">
        <v>19</v>
      </c>
      <c r="F62" s="526"/>
      <c r="G62" s="526"/>
      <c r="H62" s="526"/>
      <c r="I62" s="527"/>
      <c r="J62" s="59"/>
      <c r="K62" s="207" t="s">
        <v>22</v>
      </c>
      <c r="L62" s="59"/>
      <c r="M62" s="526" t="s">
        <v>24</v>
      </c>
      <c r="N62" s="526"/>
      <c r="O62" s="526"/>
      <c r="P62" s="530"/>
      <c r="Q62" s="204"/>
      <c r="R62" s="206" t="s">
        <v>18</v>
      </c>
      <c r="S62" s="56"/>
      <c r="T62" s="56"/>
      <c r="U62" s="526" t="s">
        <v>19</v>
      </c>
      <c r="V62" s="526"/>
      <c r="W62" s="526"/>
      <c r="X62" s="526"/>
      <c r="Y62" s="527"/>
      <c r="Z62" s="59"/>
      <c r="AA62" s="207" t="s">
        <v>22</v>
      </c>
      <c r="AB62" s="59"/>
      <c r="AC62" s="526" t="s">
        <v>24</v>
      </c>
      <c r="AD62" s="526"/>
      <c r="AE62" s="526"/>
      <c r="AF62" s="530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</row>
    <row r="63" spans="2:45" s="54" customFormat="1" ht="6.95" customHeight="1" x14ac:dyDescent="0.2">
      <c r="B63" s="208"/>
      <c r="C63" s="61"/>
      <c r="D63" s="61"/>
      <c r="E63" s="616"/>
      <c r="F63" s="616"/>
      <c r="G63" s="616"/>
      <c r="H63" s="616"/>
      <c r="I63" s="617"/>
      <c r="J63" s="59"/>
      <c r="K63" s="207" t="s">
        <v>5</v>
      </c>
      <c r="L63" s="62"/>
      <c r="M63" s="526"/>
      <c r="N63" s="526"/>
      <c r="O63" s="526"/>
      <c r="P63" s="530"/>
      <c r="Q63" s="204"/>
      <c r="R63" s="208"/>
      <c r="S63" s="61"/>
      <c r="T63" s="61"/>
      <c r="U63" s="616"/>
      <c r="V63" s="616"/>
      <c r="W63" s="616"/>
      <c r="X63" s="616"/>
      <c r="Y63" s="617"/>
      <c r="Z63" s="59"/>
      <c r="AA63" s="207" t="s">
        <v>5</v>
      </c>
      <c r="AB63" s="62"/>
      <c r="AC63" s="526"/>
      <c r="AD63" s="526"/>
      <c r="AE63" s="526"/>
      <c r="AF63" s="530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</row>
    <row r="64" spans="2:45" s="68" customFormat="1" ht="26.25" customHeight="1" x14ac:dyDescent="0.25">
      <c r="B64" s="209" t="str">
        <f>$B$8</f>
        <v>GESTION DU TEMPS   ANNÉE 2008</v>
      </c>
      <c r="C64" s="210"/>
      <c r="D64" s="211"/>
      <c r="E64" s="211"/>
      <c r="F64" s="212"/>
      <c r="G64" s="212"/>
      <c r="H64" s="212"/>
      <c r="I64" s="212"/>
      <c r="J64" s="212"/>
      <c r="K64" s="212"/>
      <c r="L64" s="212"/>
      <c r="M64" s="66"/>
      <c r="N64" s="64"/>
      <c r="O64" s="66"/>
      <c r="P64" s="213" t="s">
        <v>108</v>
      </c>
      <c r="Q64" s="214"/>
      <c r="R64" s="209" t="str">
        <f>$B$8</f>
        <v>GESTION DU TEMPS   ANNÉE 2008</v>
      </c>
      <c r="S64" s="210"/>
      <c r="T64" s="211"/>
      <c r="U64" s="211"/>
      <c r="V64" s="212"/>
      <c r="W64" s="212"/>
      <c r="X64" s="212"/>
      <c r="Y64" s="212"/>
      <c r="Z64" s="212"/>
      <c r="AA64" s="212"/>
      <c r="AB64" s="212"/>
      <c r="AC64" s="66"/>
      <c r="AD64" s="64"/>
      <c r="AE64" s="66"/>
      <c r="AF64" s="213" t="s">
        <v>191</v>
      </c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</row>
    <row r="65" spans="2:45" s="68" customFormat="1" ht="15" customHeight="1" x14ac:dyDescent="0.25">
      <c r="B65" s="215"/>
      <c r="C65" s="216"/>
      <c r="D65" s="217"/>
      <c r="E65" s="217"/>
      <c r="F65" s="218"/>
      <c r="G65" s="218"/>
      <c r="H65" s="218"/>
      <c r="I65" s="218"/>
      <c r="J65" s="218"/>
      <c r="K65" s="218"/>
      <c r="L65" s="218"/>
      <c r="M65" s="218"/>
      <c r="N65" s="216"/>
      <c r="O65" s="218"/>
      <c r="P65" s="219"/>
      <c r="Q65" s="214"/>
      <c r="R65" s="215"/>
      <c r="S65" s="216"/>
      <c r="T65" s="217"/>
      <c r="U65" s="217"/>
      <c r="V65" s="218"/>
      <c r="W65" s="218"/>
      <c r="X65" s="218"/>
      <c r="Y65" s="218"/>
      <c r="Z65" s="218"/>
      <c r="AA65" s="218"/>
      <c r="AB65" s="218"/>
      <c r="AC65" s="218"/>
      <c r="AD65" s="216"/>
      <c r="AE65" s="218"/>
      <c r="AF65" s="219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</row>
    <row r="66" spans="2:45" s="68" customFormat="1" ht="22.5" customHeight="1" x14ac:dyDescent="0.25">
      <c r="B66" s="215"/>
      <c r="C66" s="220"/>
      <c r="D66" s="220"/>
      <c r="E66" s="221" t="s">
        <v>105</v>
      </c>
      <c r="F66" s="618">
        <f>$F$10</f>
        <v>0.26666666666666666</v>
      </c>
      <c r="G66" s="618"/>
      <c r="H66" s="218"/>
      <c r="I66" s="218"/>
      <c r="J66" s="218"/>
      <c r="K66" s="218"/>
      <c r="L66" s="222" t="s">
        <v>14</v>
      </c>
      <c r="M66" s="623" t="str">
        <f>$M$10</f>
        <v>CARIOU Corentin</v>
      </c>
      <c r="N66" s="623"/>
      <c r="O66" s="623"/>
      <c r="P66" s="623"/>
      <c r="Q66" s="214"/>
      <c r="R66" s="215"/>
      <c r="S66" s="220"/>
      <c r="T66" s="220"/>
      <c r="U66" s="221" t="s">
        <v>105</v>
      </c>
      <c r="V66" s="618">
        <f>$F$10</f>
        <v>0.26666666666666666</v>
      </c>
      <c r="W66" s="618"/>
      <c r="X66" s="218"/>
      <c r="Y66" s="218"/>
      <c r="Z66" s="218"/>
      <c r="AA66" s="218"/>
      <c r="AB66" s="222" t="s">
        <v>14</v>
      </c>
      <c r="AC66" s="623" t="str">
        <f>$M$10</f>
        <v>CARIOU Corentin</v>
      </c>
      <c r="AD66" s="623"/>
      <c r="AE66" s="623"/>
      <c r="AF66" s="623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</row>
    <row r="67" spans="2:45" ht="9" customHeight="1" x14ac:dyDescent="0.3">
      <c r="D67" s="223"/>
      <c r="E67" s="224"/>
      <c r="F67" s="225"/>
      <c r="G67" s="225"/>
      <c r="H67" s="225"/>
      <c r="I67" s="225"/>
      <c r="J67" s="225"/>
      <c r="K67" s="225"/>
      <c r="L67" s="225"/>
      <c r="M67" s="623"/>
      <c r="N67" s="623"/>
      <c r="O67" s="623"/>
      <c r="P67" s="623"/>
      <c r="Q67" s="201"/>
      <c r="T67" s="223"/>
      <c r="U67" s="224"/>
      <c r="V67" s="225"/>
      <c r="W67" s="225"/>
      <c r="X67" s="225"/>
      <c r="Y67" s="225"/>
      <c r="Z67" s="225"/>
      <c r="AA67" s="225"/>
      <c r="AB67" s="225"/>
      <c r="AC67" s="623"/>
      <c r="AD67" s="623"/>
      <c r="AE67" s="623"/>
      <c r="AF67" s="623"/>
    </row>
    <row r="68" spans="2:45" ht="15" customHeight="1" x14ac:dyDescent="0.3">
      <c r="C68" s="226" t="s">
        <v>106</v>
      </c>
      <c r="D68" s="227"/>
      <c r="E68" s="228"/>
      <c r="F68" s="229"/>
      <c r="G68" s="229"/>
      <c r="H68" s="229"/>
      <c r="I68" s="624" t="s">
        <v>190</v>
      </c>
      <c r="J68" s="624"/>
      <c r="K68" s="624"/>
      <c r="L68" s="624"/>
      <c r="M68" s="224"/>
      <c r="N68" s="230"/>
      <c r="O68" s="231"/>
      <c r="Q68" s="201"/>
      <c r="S68" s="226" t="s">
        <v>106</v>
      </c>
      <c r="T68" s="227"/>
      <c r="U68" s="228"/>
      <c r="V68" s="229"/>
      <c r="W68" s="229"/>
      <c r="X68" s="229"/>
      <c r="Y68" s="624" t="s">
        <v>190</v>
      </c>
      <c r="Z68" s="624"/>
      <c r="AA68" s="624"/>
      <c r="AB68" s="624"/>
      <c r="AC68" s="224"/>
      <c r="AD68" s="230"/>
      <c r="AE68" s="231"/>
    </row>
    <row r="69" spans="2:45" s="241" customFormat="1" ht="32.25" customHeight="1" x14ac:dyDescent="0.3">
      <c r="B69" s="232"/>
      <c r="C69" s="233"/>
      <c r="D69" s="619" t="s">
        <v>8</v>
      </c>
      <c r="E69" s="620"/>
      <c r="F69" s="234" t="s">
        <v>13</v>
      </c>
      <c r="G69" s="235" t="s">
        <v>9</v>
      </c>
      <c r="H69" s="235" t="s">
        <v>12</v>
      </c>
      <c r="I69" s="240"/>
      <c r="J69" s="240"/>
      <c r="K69" s="235" t="s">
        <v>9</v>
      </c>
      <c r="L69" s="235" t="s">
        <v>12</v>
      </c>
      <c r="M69" s="238" t="s">
        <v>10</v>
      </c>
      <c r="N69" s="235" t="s">
        <v>11</v>
      </c>
      <c r="O69" s="621" t="s">
        <v>1</v>
      </c>
      <c r="P69" s="622"/>
      <c r="Q69" s="239"/>
      <c r="R69" s="232"/>
      <c r="S69" s="233"/>
      <c r="T69" s="619" t="s">
        <v>8</v>
      </c>
      <c r="U69" s="620"/>
      <c r="V69" s="234" t="s">
        <v>13</v>
      </c>
      <c r="W69" s="235" t="s">
        <v>9</v>
      </c>
      <c r="X69" s="235" t="s">
        <v>12</v>
      </c>
      <c r="Y69" s="240"/>
      <c r="Z69" s="240"/>
      <c r="AA69" s="235" t="s">
        <v>9</v>
      </c>
      <c r="AB69" s="235" t="s">
        <v>12</v>
      </c>
      <c r="AC69" s="238" t="s">
        <v>10</v>
      </c>
      <c r="AD69" s="235" t="s">
        <v>11</v>
      </c>
      <c r="AE69" s="621" t="s">
        <v>1</v>
      </c>
      <c r="AF69" s="622"/>
    </row>
    <row r="70" spans="2:45" ht="30" customHeight="1" x14ac:dyDescent="0.2">
      <c r="B70" s="254">
        <f>R44+1</f>
        <v>56</v>
      </c>
      <c r="C70" s="628">
        <f>S44+1</f>
        <v>39503</v>
      </c>
      <c r="D70" s="628">
        <v>37347</v>
      </c>
      <c r="E70" s="629"/>
      <c r="F70" s="630">
        <f>V38+1</f>
        <v>9</v>
      </c>
      <c r="G70" s="243">
        <v>0</v>
      </c>
      <c r="H70" s="243">
        <v>0</v>
      </c>
      <c r="I70" s="244">
        <v>0</v>
      </c>
      <c r="J70" s="245">
        <v>2.0833333333333332E-2</v>
      </c>
      <c r="K70" s="246">
        <v>0</v>
      </c>
      <c r="L70" s="246">
        <v>0</v>
      </c>
      <c r="M70" s="247">
        <f>((H70-G70)+(L70-K70))-J70*I70</f>
        <v>0</v>
      </c>
      <c r="N70" s="635">
        <f>SUM(M70:M76)</f>
        <v>0</v>
      </c>
      <c r="O70" s="248"/>
      <c r="P70" s="625"/>
      <c r="Q70" s="201"/>
      <c r="R70" s="249">
        <f>B100+1</f>
        <v>84</v>
      </c>
      <c r="S70" s="673">
        <f>C100+1</f>
        <v>39531</v>
      </c>
      <c r="T70" s="673">
        <v>37347</v>
      </c>
      <c r="U70" s="674"/>
      <c r="V70" s="630">
        <f>F94+1</f>
        <v>13</v>
      </c>
      <c r="W70" s="243">
        <v>0</v>
      </c>
      <c r="X70" s="243">
        <v>0</v>
      </c>
      <c r="Y70" s="244">
        <v>0</v>
      </c>
      <c r="Z70" s="245">
        <v>2.0833333333333332E-2</v>
      </c>
      <c r="AA70" s="246">
        <v>0</v>
      </c>
      <c r="AB70" s="246">
        <v>0</v>
      </c>
      <c r="AC70" s="247">
        <f>((X70-W70)+(AB70-AA70))-Z70*Y70</f>
        <v>0</v>
      </c>
      <c r="AD70" s="635">
        <f>SUM(AC70:AC76)</f>
        <v>0</v>
      </c>
      <c r="AE70" s="248"/>
      <c r="AF70" s="625"/>
    </row>
    <row r="71" spans="2:45" ht="30" customHeight="1" x14ac:dyDescent="0.2">
      <c r="B71" s="254">
        <f t="shared" ref="B71:B76" si="21">+B70+1</f>
        <v>57</v>
      </c>
      <c r="C71" s="633">
        <f t="shared" ref="C71:C76" si="22">C70+1</f>
        <v>39504</v>
      </c>
      <c r="D71" s="633">
        <v>37348</v>
      </c>
      <c r="E71" s="634"/>
      <c r="F71" s="631"/>
      <c r="G71" s="250">
        <v>0</v>
      </c>
      <c r="H71" s="250">
        <v>0</v>
      </c>
      <c r="I71" s="251"/>
      <c r="J71" s="252">
        <v>2.0833333333333332E-2</v>
      </c>
      <c r="K71" s="250"/>
      <c r="L71" s="250"/>
      <c r="M71" s="253">
        <f t="shared" ref="M71:M76" si="23">((H71-G71)+(L71-K71))-J71*I71</f>
        <v>0</v>
      </c>
      <c r="N71" s="636"/>
      <c r="O71" s="255"/>
      <c r="P71" s="626"/>
      <c r="Q71" s="201"/>
      <c r="R71" s="254">
        <f t="shared" ref="R71:R76" si="24">+R70+1</f>
        <v>85</v>
      </c>
      <c r="S71" s="633">
        <f t="shared" ref="S71:S76" si="25">S70+1</f>
        <v>39532</v>
      </c>
      <c r="T71" s="633">
        <v>37348</v>
      </c>
      <c r="U71" s="634"/>
      <c r="V71" s="631"/>
      <c r="W71" s="250">
        <v>0</v>
      </c>
      <c r="X71" s="250">
        <v>0</v>
      </c>
      <c r="Y71" s="251"/>
      <c r="Z71" s="252">
        <v>2.0833333333333332E-2</v>
      </c>
      <c r="AA71" s="250"/>
      <c r="AB71" s="250"/>
      <c r="AC71" s="253">
        <f t="shared" ref="AC71:AC76" si="26">((X71-W71)+(AB71-AA71))-Z71*Y71</f>
        <v>0</v>
      </c>
      <c r="AD71" s="636"/>
      <c r="AE71" s="255"/>
      <c r="AF71" s="626"/>
    </row>
    <row r="72" spans="2:45" ht="30" customHeight="1" x14ac:dyDescent="0.2">
      <c r="B72" s="254">
        <f t="shared" si="21"/>
        <v>58</v>
      </c>
      <c r="C72" s="633">
        <f t="shared" si="22"/>
        <v>39505</v>
      </c>
      <c r="D72" s="633">
        <v>37349</v>
      </c>
      <c r="E72" s="634"/>
      <c r="F72" s="631"/>
      <c r="G72" s="250"/>
      <c r="H72" s="250"/>
      <c r="I72" s="251"/>
      <c r="J72" s="252">
        <v>2.0833333333333332E-2</v>
      </c>
      <c r="K72" s="250"/>
      <c r="L72" s="250"/>
      <c r="M72" s="253">
        <f t="shared" si="23"/>
        <v>0</v>
      </c>
      <c r="N72" s="636"/>
      <c r="O72" s="255"/>
      <c r="P72" s="626"/>
      <c r="Q72" s="201"/>
      <c r="R72" s="254">
        <f t="shared" si="24"/>
        <v>86</v>
      </c>
      <c r="S72" s="633">
        <f t="shared" si="25"/>
        <v>39533</v>
      </c>
      <c r="T72" s="633">
        <v>37349</v>
      </c>
      <c r="U72" s="634"/>
      <c r="V72" s="631"/>
      <c r="W72" s="250"/>
      <c r="X72" s="250"/>
      <c r="Y72" s="251"/>
      <c r="Z72" s="252">
        <v>2.0833333333333332E-2</v>
      </c>
      <c r="AA72" s="250"/>
      <c r="AB72" s="250"/>
      <c r="AC72" s="253">
        <f t="shared" si="26"/>
        <v>0</v>
      </c>
      <c r="AD72" s="636"/>
      <c r="AE72" s="255"/>
      <c r="AF72" s="626"/>
    </row>
    <row r="73" spans="2:45" ht="30" customHeight="1" x14ac:dyDescent="0.2">
      <c r="B73" s="254">
        <f t="shared" si="21"/>
        <v>59</v>
      </c>
      <c r="C73" s="633">
        <f t="shared" si="22"/>
        <v>39506</v>
      </c>
      <c r="D73" s="633">
        <v>37350</v>
      </c>
      <c r="E73" s="634"/>
      <c r="F73" s="631"/>
      <c r="G73" s="250"/>
      <c r="H73" s="250"/>
      <c r="I73" s="251"/>
      <c r="J73" s="252">
        <v>2.0833333333333332E-2</v>
      </c>
      <c r="K73" s="250"/>
      <c r="L73" s="250"/>
      <c r="M73" s="253">
        <f t="shared" si="23"/>
        <v>0</v>
      </c>
      <c r="N73" s="636"/>
      <c r="O73" s="255"/>
      <c r="P73" s="626"/>
      <c r="Q73" s="201"/>
      <c r="R73" s="254">
        <f t="shared" si="24"/>
        <v>87</v>
      </c>
      <c r="S73" s="633">
        <f t="shared" si="25"/>
        <v>39534</v>
      </c>
      <c r="T73" s="633">
        <v>37350</v>
      </c>
      <c r="U73" s="634"/>
      <c r="V73" s="631"/>
      <c r="W73" s="250"/>
      <c r="X73" s="250"/>
      <c r="Y73" s="251"/>
      <c r="Z73" s="252">
        <v>2.0833333333333332E-2</v>
      </c>
      <c r="AA73" s="250"/>
      <c r="AB73" s="250"/>
      <c r="AC73" s="253">
        <f t="shared" si="26"/>
        <v>0</v>
      </c>
      <c r="AD73" s="636"/>
      <c r="AE73" s="255"/>
      <c r="AF73" s="626"/>
    </row>
    <row r="74" spans="2:45" ht="30" customHeight="1" x14ac:dyDescent="0.2">
      <c r="B74" s="254">
        <f t="shared" si="21"/>
        <v>60</v>
      </c>
      <c r="C74" s="633">
        <f t="shared" si="22"/>
        <v>39507</v>
      </c>
      <c r="D74" s="633">
        <v>37351</v>
      </c>
      <c r="E74" s="634"/>
      <c r="F74" s="631"/>
      <c r="G74" s="250"/>
      <c r="H74" s="250"/>
      <c r="I74" s="251"/>
      <c r="J74" s="252">
        <v>2.0833333333333332E-2</v>
      </c>
      <c r="K74" s="250"/>
      <c r="L74" s="250"/>
      <c r="M74" s="253">
        <f t="shared" si="23"/>
        <v>0</v>
      </c>
      <c r="N74" s="636"/>
      <c r="O74" s="255"/>
      <c r="P74" s="626"/>
      <c r="Q74" s="201"/>
      <c r="R74" s="254">
        <f t="shared" si="24"/>
        <v>88</v>
      </c>
      <c r="S74" s="633">
        <f t="shared" si="25"/>
        <v>39535</v>
      </c>
      <c r="T74" s="633">
        <v>37351</v>
      </c>
      <c r="U74" s="634"/>
      <c r="V74" s="631"/>
      <c r="W74" s="250"/>
      <c r="X74" s="250"/>
      <c r="Y74" s="251"/>
      <c r="Z74" s="252">
        <v>2.0833333333333332E-2</v>
      </c>
      <c r="AA74" s="250"/>
      <c r="AB74" s="250"/>
      <c r="AC74" s="253">
        <f t="shared" si="26"/>
        <v>0</v>
      </c>
      <c r="AD74" s="636"/>
      <c r="AE74" s="255"/>
      <c r="AF74" s="626"/>
    </row>
    <row r="75" spans="2:45" ht="30" customHeight="1" x14ac:dyDescent="0.2">
      <c r="B75" s="254">
        <f t="shared" si="21"/>
        <v>61</v>
      </c>
      <c r="C75" s="645">
        <f t="shared" si="22"/>
        <v>39508</v>
      </c>
      <c r="D75" s="645">
        <v>37352</v>
      </c>
      <c r="E75" s="646"/>
      <c r="F75" s="631"/>
      <c r="G75" s="250"/>
      <c r="H75" s="250"/>
      <c r="I75" s="251"/>
      <c r="J75" s="252">
        <v>2.0833333333333332E-2</v>
      </c>
      <c r="K75" s="250"/>
      <c r="L75" s="250"/>
      <c r="M75" s="253">
        <f t="shared" si="23"/>
        <v>0</v>
      </c>
      <c r="N75" s="636"/>
      <c r="O75" s="255"/>
      <c r="P75" s="626"/>
      <c r="Q75" s="201"/>
      <c r="R75" s="254">
        <f t="shared" si="24"/>
        <v>89</v>
      </c>
      <c r="S75" s="645">
        <f t="shared" si="25"/>
        <v>39536</v>
      </c>
      <c r="T75" s="645">
        <v>37352</v>
      </c>
      <c r="U75" s="646"/>
      <c r="V75" s="631"/>
      <c r="W75" s="250"/>
      <c r="X75" s="250"/>
      <c r="Y75" s="251"/>
      <c r="Z75" s="252">
        <v>2.0833333333333332E-2</v>
      </c>
      <c r="AA75" s="250"/>
      <c r="AB75" s="250"/>
      <c r="AC75" s="253">
        <f t="shared" si="26"/>
        <v>0</v>
      </c>
      <c r="AD75" s="636"/>
      <c r="AE75" s="255"/>
      <c r="AF75" s="626"/>
    </row>
    <row r="76" spans="2:45" ht="30" customHeight="1" x14ac:dyDescent="0.2">
      <c r="B76" s="254">
        <f t="shared" si="21"/>
        <v>62</v>
      </c>
      <c r="C76" s="641">
        <f t="shared" si="22"/>
        <v>39509</v>
      </c>
      <c r="D76" s="641">
        <v>37353</v>
      </c>
      <c r="E76" s="642"/>
      <c r="F76" s="632"/>
      <c r="G76" s="258"/>
      <c r="H76" s="258"/>
      <c r="I76" s="259"/>
      <c r="J76" s="260">
        <v>2.0833333333333332E-2</v>
      </c>
      <c r="K76" s="258"/>
      <c r="L76" s="258"/>
      <c r="M76" s="261">
        <f t="shared" si="23"/>
        <v>0</v>
      </c>
      <c r="N76" s="637"/>
      <c r="O76" s="263"/>
      <c r="P76" s="627"/>
      <c r="Q76" s="201"/>
      <c r="R76" s="262">
        <f t="shared" si="24"/>
        <v>90</v>
      </c>
      <c r="S76" s="641">
        <f t="shared" si="25"/>
        <v>39537</v>
      </c>
      <c r="T76" s="641">
        <v>37353</v>
      </c>
      <c r="U76" s="642"/>
      <c r="V76" s="632"/>
      <c r="W76" s="258"/>
      <c r="X76" s="258"/>
      <c r="Y76" s="259"/>
      <c r="Z76" s="260">
        <v>2.0833333333333332E-2</v>
      </c>
      <c r="AA76" s="258"/>
      <c r="AB76" s="258"/>
      <c r="AC76" s="261">
        <f t="shared" si="26"/>
        <v>0</v>
      </c>
      <c r="AD76" s="637"/>
      <c r="AE76" s="263"/>
      <c r="AF76" s="627"/>
    </row>
    <row r="77" spans="2:45" ht="14.25" customHeight="1" x14ac:dyDescent="0.2">
      <c r="B77" s="264"/>
      <c r="C77" s="644"/>
      <c r="D77" s="644"/>
      <c r="E77" s="644"/>
      <c r="F77" s="269"/>
      <c r="G77" s="270"/>
      <c r="H77" s="271"/>
      <c r="I77" s="272"/>
      <c r="J77" s="272"/>
      <c r="K77" s="270"/>
      <c r="L77" s="271"/>
      <c r="M77" s="273"/>
      <c r="N77" s="274"/>
      <c r="O77" s="274"/>
      <c r="P77" s="313"/>
      <c r="Q77" s="201"/>
      <c r="R77" s="264"/>
      <c r="S77" s="265" t="s">
        <v>211</v>
      </c>
      <c r="T77" s="265"/>
      <c r="U77" s="265"/>
      <c r="V77" s="71"/>
      <c r="W77" s="72"/>
      <c r="X77" s="73"/>
      <c r="Y77" s="74"/>
      <c r="Z77" s="74"/>
      <c r="AA77" s="72"/>
      <c r="AB77" s="73"/>
      <c r="AC77" s="75"/>
      <c r="AD77" s="76"/>
      <c r="AE77" s="77"/>
      <c r="AF77" s="78"/>
    </row>
    <row r="78" spans="2:45" ht="30" customHeight="1" x14ac:dyDescent="0.2">
      <c r="B78" s="254">
        <f>+B76+1</f>
        <v>63</v>
      </c>
      <c r="C78" s="628">
        <f>C76+1</f>
        <v>39510</v>
      </c>
      <c r="D78" s="628">
        <v>37347</v>
      </c>
      <c r="E78" s="629"/>
      <c r="F78" s="638">
        <f>F70+1</f>
        <v>10</v>
      </c>
      <c r="G78" s="243">
        <v>0</v>
      </c>
      <c r="H78" s="243">
        <v>0</v>
      </c>
      <c r="I78" s="244">
        <v>0</v>
      </c>
      <c r="J78" s="245">
        <v>2.0833333333333332E-2</v>
      </c>
      <c r="K78" s="246">
        <v>0</v>
      </c>
      <c r="L78" s="246">
        <v>0</v>
      </c>
      <c r="M78" s="247">
        <f>((H78-G78)+(L78-K78))-J78*I78</f>
        <v>0</v>
      </c>
      <c r="N78" s="635">
        <f>SUM(M78:M84)</f>
        <v>0</v>
      </c>
      <c r="O78" s="248"/>
      <c r="P78" s="643"/>
      <c r="Q78" s="201"/>
      <c r="R78" s="69">
        <f>+R76+1</f>
        <v>91</v>
      </c>
      <c r="S78" s="628">
        <f>S76+1</f>
        <v>39538</v>
      </c>
      <c r="T78" s="628">
        <v>37347</v>
      </c>
      <c r="U78" s="629"/>
      <c r="V78" s="638">
        <f>V70+1</f>
        <v>14</v>
      </c>
      <c r="W78" s="243">
        <v>0</v>
      </c>
      <c r="X78" s="243">
        <v>0</v>
      </c>
      <c r="Y78" s="244">
        <v>0</v>
      </c>
      <c r="Z78" s="245">
        <v>2.0833333333333332E-2</v>
      </c>
      <c r="AA78" s="246">
        <v>0</v>
      </c>
      <c r="AB78" s="246">
        <v>0</v>
      </c>
      <c r="AC78" s="247">
        <f>((X78-W78)+(AB78-AA78))-Z78*Y78</f>
        <v>0</v>
      </c>
      <c r="AD78" s="635">
        <f>SUM(AC78:AC84)</f>
        <v>0</v>
      </c>
      <c r="AE78" s="248"/>
      <c r="AF78" s="643"/>
    </row>
    <row r="79" spans="2:45" ht="30" customHeight="1" x14ac:dyDescent="0.2">
      <c r="B79" s="254">
        <f t="shared" ref="B79:B84" si="27">+B78+1</f>
        <v>64</v>
      </c>
      <c r="C79" s="633">
        <f t="shared" ref="C79:C84" si="28">C78+1</f>
        <v>39511</v>
      </c>
      <c r="D79" s="633">
        <v>37348</v>
      </c>
      <c r="E79" s="634"/>
      <c r="F79" s="639"/>
      <c r="G79" s="250">
        <v>0</v>
      </c>
      <c r="H79" s="250">
        <v>0</v>
      </c>
      <c r="I79" s="251"/>
      <c r="J79" s="252">
        <v>2.0833333333333332E-2</v>
      </c>
      <c r="K79" s="250"/>
      <c r="L79" s="250"/>
      <c r="M79" s="253">
        <f t="shared" ref="M79:M84" si="29">((H79-G79)+(L79-K79))-J79*I79</f>
        <v>0</v>
      </c>
      <c r="N79" s="636"/>
      <c r="O79" s="255"/>
      <c r="P79" s="626"/>
      <c r="Q79" s="201"/>
      <c r="R79" s="254">
        <f t="shared" ref="R79:R84" si="30">+R78+1</f>
        <v>92</v>
      </c>
      <c r="S79" s="633">
        <f t="shared" ref="S79:S84" si="31">S78+1</f>
        <v>39539</v>
      </c>
      <c r="T79" s="633">
        <v>37348</v>
      </c>
      <c r="U79" s="634"/>
      <c r="V79" s="639"/>
      <c r="W79" s="250">
        <v>0</v>
      </c>
      <c r="X79" s="250">
        <v>0</v>
      </c>
      <c r="Y79" s="251"/>
      <c r="Z79" s="252">
        <v>2.0833333333333332E-2</v>
      </c>
      <c r="AA79" s="250"/>
      <c r="AB79" s="250"/>
      <c r="AC79" s="253">
        <f t="shared" ref="AC79:AC84" si="32">((X79-W79)+(AB79-AA79))-Z79*Y79</f>
        <v>0</v>
      </c>
      <c r="AD79" s="636"/>
      <c r="AE79" s="255"/>
      <c r="AF79" s="626"/>
    </row>
    <row r="80" spans="2:45" ht="30" customHeight="1" x14ac:dyDescent="0.2">
      <c r="B80" s="254">
        <f t="shared" si="27"/>
        <v>65</v>
      </c>
      <c r="C80" s="633">
        <f t="shared" si="28"/>
        <v>39512</v>
      </c>
      <c r="D80" s="633">
        <v>37349</v>
      </c>
      <c r="E80" s="634"/>
      <c r="F80" s="639"/>
      <c r="G80" s="250"/>
      <c r="H80" s="250"/>
      <c r="I80" s="251"/>
      <c r="J80" s="252">
        <v>2.0833333333333332E-2</v>
      </c>
      <c r="K80" s="250"/>
      <c r="L80" s="250"/>
      <c r="M80" s="253">
        <f t="shared" si="29"/>
        <v>0</v>
      </c>
      <c r="N80" s="636"/>
      <c r="O80" s="255"/>
      <c r="P80" s="626"/>
      <c r="Q80" s="201"/>
      <c r="R80" s="254">
        <f t="shared" si="30"/>
        <v>93</v>
      </c>
      <c r="S80" s="633">
        <f t="shared" si="31"/>
        <v>39540</v>
      </c>
      <c r="T80" s="633">
        <v>37349</v>
      </c>
      <c r="U80" s="634"/>
      <c r="V80" s="639"/>
      <c r="W80" s="250"/>
      <c r="X80" s="250"/>
      <c r="Y80" s="251"/>
      <c r="Z80" s="252">
        <v>2.0833333333333332E-2</v>
      </c>
      <c r="AA80" s="250"/>
      <c r="AB80" s="250"/>
      <c r="AC80" s="253">
        <f t="shared" si="32"/>
        <v>0</v>
      </c>
      <c r="AD80" s="636"/>
      <c r="AE80" s="255"/>
      <c r="AF80" s="626"/>
    </row>
    <row r="81" spans="2:32" ht="30" customHeight="1" x14ac:dyDescent="0.2">
      <c r="B81" s="254">
        <f t="shared" si="27"/>
        <v>66</v>
      </c>
      <c r="C81" s="633">
        <f t="shared" si="28"/>
        <v>39513</v>
      </c>
      <c r="D81" s="633">
        <v>37350</v>
      </c>
      <c r="E81" s="634"/>
      <c r="F81" s="639"/>
      <c r="G81" s="250"/>
      <c r="H81" s="250"/>
      <c r="I81" s="251"/>
      <c r="J81" s="252">
        <v>2.0833333333333332E-2</v>
      </c>
      <c r="K81" s="250"/>
      <c r="L81" s="250"/>
      <c r="M81" s="253">
        <f t="shared" si="29"/>
        <v>0</v>
      </c>
      <c r="N81" s="636"/>
      <c r="O81" s="255"/>
      <c r="P81" s="626"/>
      <c r="Q81" s="201"/>
      <c r="R81" s="254">
        <f t="shared" si="30"/>
        <v>94</v>
      </c>
      <c r="S81" s="633">
        <f t="shared" si="31"/>
        <v>39541</v>
      </c>
      <c r="T81" s="633">
        <v>37350</v>
      </c>
      <c r="U81" s="634"/>
      <c r="V81" s="639"/>
      <c r="W81" s="250"/>
      <c r="X81" s="250"/>
      <c r="Y81" s="251"/>
      <c r="Z81" s="252">
        <v>2.0833333333333332E-2</v>
      </c>
      <c r="AA81" s="250"/>
      <c r="AB81" s="250"/>
      <c r="AC81" s="253">
        <f t="shared" si="32"/>
        <v>0</v>
      </c>
      <c r="AD81" s="636"/>
      <c r="AE81" s="255"/>
      <c r="AF81" s="626"/>
    </row>
    <row r="82" spans="2:32" ht="30" customHeight="1" x14ac:dyDescent="0.2">
      <c r="B82" s="254">
        <f t="shared" si="27"/>
        <v>67</v>
      </c>
      <c r="C82" s="633">
        <f t="shared" si="28"/>
        <v>39514</v>
      </c>
      <c r="D82" s="633">
        <v>37351</v>
      </c>
      <c r="E82" s="634"/>
      <c r="F82" s="639"/>
      <c r="G82" s="250"/>
      <c r="H82" s="250"/>
      <c r="I82" s="251"/>
      <c r="J82" s="252">
        <v>2.0833333333333332E-2</v>
      </c>
      <c r="K82" s="250"/>
      <c r="L82" s="250"/>
      <c r="M82" s="253">
        <f t="shared" si="29"/>
        <v>0</v>
      </c>
      <c r="N82" s="636"/>
      <c r="O82" s="255"/>
      <c r="P82" s="626"/>
      <c r="Q82" s="201"/>
      <c r="R82" s="254">
        <f t="shared" si="30"/>
        <v>95</v>
      </c>
      <c r="S82" s="633">
        <f t="shared" si="31"/>
        <v>39542</v>
      </c>
      <c r="T82" s="633">
        <v>37351</v>
      </c>
      <c r="U82" s="634"/>
      <c r="V82" s="639"/>
      <c r="W82" s="250"/>
      <c r="X82" s="250"/>
      <c r="Y82" s="251"/>
      <c r="Z82" s="252">
        <v>2.0833333333333332E-2</v>
      </c>
      <c r="AA82" s="250"/>
      <c r="AB82" s="250"/>
      <c r="AC82" s="253">
        <f t="shared" si="32"/>
        <v>0</v>
      </c>
      <c r="AD82" s="636"/>
      <c r="AE82" s="255"/>
      <c r="AF82" s="626"/>
    </row>
    <row r="83" spans="2:32" ht="30" customHeight="1" x14ac:dyDescent="0.2">
      <c r="B83" s="254">
        <f t="shared" si="27"/>
        <v>68</v>
      </c>
      <c r="C83" s="645">
        <f t="shared" si="28"/>
        <v>39515</v>
      </c>
      <c r="D83" s="645">
        <v>37352</v>
      </c>
      <c r="E83" s="646"/>
      <c r="F83" s="639"/>
      <c r="G83" s="250"/>
      <c r="H83" s="250"/>
      <c r="I83" s="251"/>
      <c r="J83" s="252">
        <v>2.0833333333333332E-2</v>
      </c>
      <c r="K83" s="250"/>
      <c r="L83" s="250"/>
      <c r="M83" s="253">
        <f t="shared" si="29"/>
        <v>0</v>
      </c>
      <c r="N83" s="636"/>
      <c r="O83" s="255"/>
      <c r="P83" s="626"/>
      <c r="Q83" s="201"/>
      <c r="R83" s="256">
        <f t="shared" si="30"/>
        <v>96</v>
      </c>
      <c r="S83" s="645">
        <f t="shared" si="31"/>
        <v>39543</v>
      </c>
      <c r="T83" s="645">
        <v>37352</v>
      </c>
      <c r="U83" s="646"/>
      <c r="V83" s="639"/>
      <c r="W83" s="250"/>
      <c r="X83" s="250"/>
      <c r="Y83" s="251"/>
      <c r="Z83" s="252">
        <v>2.0833333333333332E-2</v>
      </c>
      <c r="AA83" s="250"/>
      <c r="AB83" s="250"/>
      <c r="AC83" s="253">
        <f t="shared" si="32"/>
        <v>0</v>
      </c>
      <c r="AD83" s="636"/>
      <c r="AE83" s="255"/>
      <c r="AF83" s="626"/>
    </row>
    <row r="84" spans="2:32" ht="30" customHeight="1" x14ac:dyDescent="0.2">
      <c r="B84" s="254">
        <f t="shared" si="27"/>
        <v>69</v>
      </c>
      <c r="C84" s="641">
        <f t="shared" si="28"/>
        <v>39516</v>
      </c>
      <c r="D84" s="641">
        <v>37353</v>
      </c>
      <c r="E84" s="642"/>
      <c r="F84" s="640"/>
      <c r="G84" s="258"/>
      <c r="H84" s="258"/>
      <c r="I84" s="259"/>
      <c r="J84" s="260">
        <v>2.0833333333333332E-2</v>
      </c>
      <c r="K84" s="258"/>
      <c r="L84" s="258"/>
      <c r="M84" s="261">
        <f t="shared" si="29"/>
        <v>0</v>
      </c>
      <c r="N84" s="637"/>
      <c r="O84" s="263"/>
      <c r="P84" s="627"/>
      <c r="Q84" s="201"/>
      <c r="R84" s="256">
        <f t="shared" si="30"/>
        <v>97</v>
      </c>
      <c r="S84" s="641">
        <f t="shared" si="31"/>
        <v>39544</v>
      </c>
      <c r="T84" s="641">
        <v>37353</v>
      </c>
      <c r="U84" s="642"/>
      <c r="V84" s="640"/>
      <c r="W84" s="258"/>
      <c r="X84" s="258"/>
      <c r="Y84" s="259"/>
      <c r="Z84" s="260">
        <v>2.0833333333333332E-2</v>
      </c>
      <c r="AA84" s="258"/>
      <c r="AB84" s="258"/>
      <c r="AC84" s="261">
        <f t="shared" si="32"/>
        <v>0</v>
      </c>
      <c r="AD84" s="637"/>
      <c r="AE84" s="263"/>
      <c r="AF84" s="627"/>
    </row>
    <row r="85" spans="2:32" ht="12.75" customHeight="1" x14ac:dyDescent="0.2">
      <c r="B85" s="264"/>
      <c r="C85" s="644"/>
      <c r="D85" s="644"/>
      <c r="E85" s="644"/>
      <c r="F85" s="269"/>
      <c r="G85" s="270"/>
      <c r="H85" s="271"/>
      <c r="I85" s="272"/>
      <c r="J85" s="272"/>
      <c r="K85" s="270"/>
      <c r="L85" s="271"/>
      <c r="M85" s="273"/>
      <c r="N85" s="274"/>
      <c r="O85" s="274"/>
      <c r="P85" s="275"/>
      <c r="Q85" s="201"/>
      <c r="R85" s="264"/>
      <c r="S85" s="644"/>
      <c r="T85" s="644"/>
      <c r="U85" s="644"/>
      <c r="V85" s="269"/>
      <c r="W85" s="270"/>
      <c r="X85" s="271"/>
      <c r="Y85" s="272"/>
      <c r="Z85" s="272"/>
      <c r="AA85" s="270"/>
      <c r="AB85" s="271"/>
      <c r="AC85" s="273"/>
      <c r="AD85" s="274"/>
      <c r="AE85" s="274"/>
      <c r="AF85" s="275"/>
    </row>
    <row r="86" spans="2:32" ht="30" customHeight="1" x14ac:dyDescent="0.2">
      <c r="B86" s="69">
        <f>+B84+1</f>
        <v>70</v>
      </c>
      <c r="C86" s="628">
        <f>C84+1</f>
        <v>39517</v>
      </c>
      <c r="D86" s="628">
        <v>37347</v>
      </c>
      <c r="E86" s="629"/>
      <c r="F86" s="638">
        <f>F78+1</f>
        <v>11</v>
      </c>
      <c r="G86" s="243">
        <v>0</v>
      </c>
      <c r="H86" s="243">
        <v>0</v>
      </c>
      <c r="I86" s="244">
        <v>0</v>
      </c>
      <c r="J86" s="245">
        <v>2.0833333333333332E-2</v>
      </c>
      <c r="K86" s="246">
        <v>0</v>
      </c>
      <c r="L86" s="246">
        <v>0</v>
      </c>
      <c r="M86" s="247">
        <f>((H86-G86)+(L86-K86))-J86*I86</f>
        <v>0</v>
      </c>
      <c r="N86" s="635">
        <f>SUM(M86:M92)</f>
        <v>0</v>
      </c>
      <c r="O86" s="248"/>
      <c r="P86" s="643"/>
      <c r="Q86" s="201"/>
      <c r="R86" s="256">
        <f>+R84+1</f>
        <v>98</v>
      </c>
      <c r="S86" s="633">
        <f>S84+1</f>
        <v>39545</v>
      </c>
      <c r="T86" s="633">
        <v>37347</v>
      </c>
      <c r="U86" s="634"/>
      <c r="V86" s="638">
        <f>V78+1</f>
        <v>15</v>
      </c>
      <c r="W86" s="243">
        <v>0</v>
      </c>
      <c r="X86" s="243">
        <v>0</v>
      </c>
      <c r="Y86" s="244">
        <v>0</v>
      </c>
      <c r="Z86" s="245">
        <v>2.0833333333333332E-2</v>
      </c>
      <c r="AA86" s="246">
        <v>0</v>
      </c>
      <c r="AB86" s="246">
        <v>0</v>
      </c>
      <c r="AC86" s="247">
        <f>((X86-W86)+(AB86-AA86))-Z86*Y86</f>
        <v>0</v>
      </c>
      <c r="AD86" s="635">
        <f>SUM(AC86:AC92)</f>
        <v>0</v>
      </c>
      <c r="AE86" s="248"/>
      <c r="AF86" s="643"/>
    </row>
    <row r="87" spans="2:32" ht="30" customHeight="1" x14ac:dyDescent="0.2">
      <c r="B87" s="254">
        <f t="shared" ref="B87:B92" si="33">+B86+1</f>
        <v>71</v>
      </c>
      <c r="C87" s="633">
        <f t="shared" ref="C87:C92" si="34">C86+1</f>
        <v>39518</v>
      </c>
      <c r="D87" s="633">
        <v>37348</v>
      </c>
      <c r="E87" s="634"/>
      <c r="F87" s="639"/>
      <c r="G87" s="250">
        <v>0</v>
      </c>
      <c r="H87" s="250">
        <v>0</v>
      </c>
      <c r="I87" s="251"/>
      <c r="J87" s="252">
        <v>2.0833333333333332E-2</v>
      </c>
      <c r="K87" s="250"/>
      <c r="L87" s="250"/>
      <c r="M87" s="253">
        <f t="shared" ref="M87:M92" si="35">((H87-G87)+(L87-K87))-J87*I87</f>
        <v>0</v>
      </c>
      <c r="N87" s="636"/>
      <c r="O87" s="255"/>
      <c r="P87" s="626"/>
      <c r="Q87" s="201"/>
      <c r="R87" s="256">
        <f t="shared" ref="R87:R92" si="36">+R86+1</f>
        <v>99</v>
      </c>
      <c r="S87" s="633">
        <f t="shared" ref="S87:S92" si="37">S86+1</f>
        <v>39546</v>
      </c>
      <c r="T87" s="633">
        <v>37348</v>
      </c>
      <c r="U87" s="634"/>
      <c r="V87" s="639"/>
      <c r="W87" s="250">
        <v>0</v>
      </c>
      <c r="X87" s="250">
        <v>0</v>
      </c>
      <c r="Y87" s="251"/>
      <c r="Z87" s="252">
        <v>2.0833333333333332E-2</v>
      </c>
      <c r="AA87" s="250"/>
      <c r="AB87" s="250"/>
      <c r="AC87" s="253">
        <f t="shared" ref="AC87:AC92" si="38">((X87-W87)+(AB87-AA87))-Z87*Y87</f>
        <v>0</v>
      </c>
      <c r="AD87" s="636"/>
      <c r="AE87" s="255"/>
      <c r="AF87" s="626"/>
    </row>
    <row r="88" spans="2:32" ht="30" customHeight="1" x14ac:dyDescent="0.2">
      <c r="B88" s="254">
        <f t="shared" si="33"/>
        <v>72</v>
      </c>
      <c r="C88" s="633">
        <f t="shared" si="34"/>
        <v>39519</v>
      </c>
      <c r="D88" s="633">
        <v>37349</v>
      </c>
      <c r="E88" s="634"/>
      <c r="F88" s="639"/>
      <c r="G88" s="250"/>
      <c r="H88" s="250"/>
      <c r="I88" s="251"/>
      <c r="J88" s="252">
        <v>2.0833333333333332E-2</v>
      </c>
      <c r="K88" s="250"/>
      <c r="L88" s="250"/>
      <c r="M88" s="253">
        <f t="shared" si="35"/>
        <v>0</v>
      </c>
      <c r="N88" s="636"/>
      <c r="O88" s="255"/>
      <c r="P88" s="626"/>
      <c r="Q88" s="201"/>
      <c r="R88" s="256">
        <f t="shared" si="36"/>
        <v>100</v>
      </c>
      <c r="S88" s="633">
        <f t="shared" si="37"/>
        <v>39547</v>
      </c>
      <c r="T88" s="633">
        <v>37349</v>
      </c>
      <c r="U88" s="634"/>
      <c r="V88" s="639"/>
      <c r="W88" s="250"/>
      <c r="X88" s="250"/>
      <c r="Y88" s="251"/>
      <c r="Z88" s="252">
        <v>2.0833333333333332E-2</v>
      </c>
      <c r="AA88" s="250"/>
      <c r="AB88" s="250"/>
      <c r="AC88" s="253">
        <f t="shared" si="38"/>
        <v>0</v>
      </c>
      <c r="AD88" s="636"/>
      <c r="AE88" s="255"/>
      <c r="AF88" s="626"/>
    </row>
    <row r="89" spans="2:32" ht="30" customHeight="1" x14ac:dyDescent="0.2">
      <c r="B89" s="254">
        <f t="shared" si="33"/>
        <v>73</v>
      </c>
      <c r="C89" s="633">
        <f t="shared" si="34"/>
        <v>39520</v>
      </c>
      <c r="D89" s="633">
        <v>37350</v>
      </c>
      <c r="E89" s="634"/>
      <c r="F89" s="639"/>
      <c r="G89" s="250"/>
      <c r="H89" s="250"/>
      <c r="I89" s="251"/>
      <c r="J89" s="252">
        <v>2.0833333333333332E-2</v>
      </c>
      <c r="K89" s="250"/>
      <c r="L89" s="250"/>
      <c r="M89" s="253">
        <f t="shared" si="35"/>
        <v>0</v>
      </c>
      <c r="N89" s="636"/>
      <c r="O89" s="255"/>
      <c r="P89" s="626"/>
      <c r="Q89" s="201"/>
      <c r="R89" s="256">
        <f t="shared" si="36"/>
        <v>101</v>
      </c>
      <c r="S89" s="633">
        <f t="shared" si="37"/>
        <v>39548</v>
      </c>
      <c r="T89" s="633">
        <v>37350</v>
      </c>
      <c r="U89" s="634"/>
      <c r="V89" s="639"/>
      <c r="W89" s="250"/>
      <c r="X89" s="250"/>
      <c r="Y89" s="251"/>
      <c r="Z89" s="252">
        <v>2.0833333333333332E-2</v>
      </c>
      <c r="AA89" s="250"/>
      <c r="AB89" s="250"/>
      <c r="AC89" s="253">
        <f t="shared" si="38"/>
        <v>0</v>
      </c>
      <c r="AD89" s="636"/>
      <c r="AE89" s="255"/>
      <c r="AF89" s="626"/>
    </row>
    <row r="90" spans="2:32" ht="30" customHeight="1" x14ac:dyDescent="0.2">
      <c r="B90" s="254">
        <f t="shared" si="33"/>
        <v>74</v>
      </c>
      <c r="C90" s="633">
        <f t="shared" si="34"/>
        <v>39521</v>
      </c>
      <c r="D90" s="633">
        <v>37351</v>
      </c>
      <c r="E90" s="634"/>
      <c r="F90" s="639"/>
      <c r="G90" s="250"/>
      <c r="H90" s="250"/>
      <c r="I90" s="251"/>
      <c r="J90" s="252">
        <v>2.0833333333333332E-2</v>
      </c>
      <c r="K90" s="250"/>
      <c r="L90" s="250"/>
      <c r="M90" s="253">
        <f t="shared" si="35"/>
        <v>0</v>
      </c>
      <c r="N90" s="636"/>
      <c r="O90" s="255"/>
      <c r="P90" s="626"/>
      <c r="Q90" s="201"/>
      <c r="R90" s="256">
        <f t="shared" si="36"/>
        <v>102</v>
      </c>
      <c r="S90" s="633">
        <f t="shared" si="37"/>
        <v>39549</v>
      </c>
      <c r="T90" s="633">
        <v>37351</v>
      </c>
      <c r="U90" s="634"/>
      <c r="V90" s="639"/>
      <c r="W90" s="250"/>
      <c r="X90" s="250"/>
      <c r="Y90" s="251"/>
      <c r="Z90" s="252">
        <v>2.0833333333333332E-2</v>
      </c>
      <c r="AA90" s="250"/>
      <c r="AB90" s="250"/>
      <c r="AC90" s="253">
        <f t="shared" si="38"/>
        <v>0</v>
      </c>
      <c r="AD90" s="636"/>
      <c r="AE90" s="255"/>
      <c r="AF90" s="626"/>
    </row>
    <row r="91" spans="2:32" ht="30" customHeight="1" x14ac:dyDescent="0.2">
      <c r="B91" s="254">
        <f t="shared" si="33"/>
        <v>75</v>
      </c>
      <c r="C91" s="645">
        <f t="shared" si="34"/>
        <v>39522</v>
      </c>
      <c r="D91" s="645">
        <v>37352</v>
      </c>
      <c r="E91" s="646"/>
      <c r="F91" s="639"/>
      <c r="G91" s="250"/>
      <c r="H91" s="250"/>
      <c r="I91" s="251"/>
      <c r="J91" s="252">
        <v>2.0833333333333332E-2</v>
      </c>
      <c r="K91" s="250"/>
      <c r="L91" s="250"/>
      <c r="M91" s="253">
        <f t="shared" si="35"/>
        <v>0</v>
      </c>
      <c r="N91" s="636"/>
      <c r="O91" s="255"/>
      <c r="P91" s="626"/>
      <c r="Q91" s="201"/>
      <c r="R91" s="256">
        <f t="shared" si="36"/>
        <v>103</v>
      </c>
      <c r="S91" s="645">
        <f t="shared" si="37"/>
        <v>39550</v>
      </c>
      <c r="T91" s="645">
        <v>37352</v>
      </c>
      <c r="U91" s="646"/>
      <c r="V91" s="639"/>
      <c r="W91" s="250"/>
      <c r="X91" s="250"/>
      <c r="Y91" s="251"/>
      <c r="Z91" s="252">
        <v>2.0833333333333332E-2</v>
      </c>
      <c r="AA91" s="250"/>
      <c r="AB91" s="250"/>
      <c r="AC91" s="253">
        <f t="shared" si="38"/>
        <v>0</v>
      </c>
      <c r="AD91" s="636"/>
      <c r="AE91" s="255"/>
      <c r="AF91" s="626"/>
    </row>
    <row r="92" spans="2:32" ht="30" customHeight="1" x14ac:dyDescent="0.2">
      <c r="B92" s="262">
        <f t="shared" si="33"/>
        <v>76</v>
      </c>
      <c r="C92" s="641">
        <f t="shared" si="34"/>
        <v>39523</v>
      </c>
      <c r="D92" s="641">
        <v>37353</v>
      </c>
      <c r="E92" s="642"/>
      <c r="F92" s="640"/>
      <c r="G92" s="258"/>
      <c r="H92" s="258"/>
      <c r="I92" s="259"/>
      <c r="J92" s="260">
        <v>2.0833333333333332E-2</v>
      </c>
      <c r="K92" s="258"/>
      <c r="L92" s="258"/>
      <c r="M92" s="261">
        <f t="shared" si="35"/>
        <v>0</v>
      </c>
      <c r="N92" s="637"/>
      <c r="O92" s="263"/>
      <c r="P92" s="627"/>
      <c r="Q92" s="201"/>
      <c r="R92" s="256">
        <f t="shared" si="36"/>
        <v>104</v>
      </c>
      <c r="S92" s="641">
        <f t="shared" si="37"/>
        <v>39551</v>
      </c>
      <c r="T92" s="641">
        <v>37353</v>
      </c>
      <c r="U92" s="642"/>
      <c r="V92" s="640"/>
      <c r="W92" s="258"/>
      <c r="X92" s="258"/>
      <c r="Y92" s="259"/>
      <c r="Z92" s="260">
        <v>2.0833333333333332E-2</v>
      </c>
      <c r="AA92" s="258"/>
      <c r="AB92" s="258"/>
      <c r="AC92" s="261">
        <f t="shared" si="38"/>
        <v>0</v>
      </c>
      <c r="AD92" s="637"/>
      <c r="AE92" s="263"/>
      <c r="AF92" s="627"/>
    </row>
    <row r="93" spans="2:32" ht="12.75" customHeight="1" x14ac:dyDescent="0.2">
      <c r="B93" s="264"/>
      <c r="C93" s="644"/>
      <c r="D93" s="644"/>
      <c r="E93" s="644"/>
      <c r="F93" s="269"/>
      <c r="G93" s="270"/>
      <c r="H93" s="271"/>
      <c r="I93" s="272"/>
      <c r="J93" s="272"/>
      <c r="K93" s="270"/>
      <c r="L93" s="271"/>
      <c r="M93" s="273"/>
      <c r="N93" s="274"/>
      <c r="O93" s="274"/>
      <c r="P93" s="275"/>
      <c r="Q93" s="201"/>
      <c r="R93" s="264"/>
      <c r="S93" s="644"/>
      <c r="T93" s="644"/>
      <c r="U93" s="644"/>
      <c r="V93" s="269"/>
      <c r="W93" s="270"/>
      <c r="X93" s="271"/>
      <c r="Y93" s="272"/>
      <c r="Z93" s="272"/>
      <c r="AA93" s="270"/>
      <c r="AB93" s="271"/>
      <c r="AC93" s="273"/>
      <c r="AD93" s="274"/>
      <c r="AE93" s="274"/>
      <c r="AF93" s="275"/>
    </row>
    <row r="94" spans="2:32" ht="30" customHeight="1" x14ac:dyDescent="0.2">
      <c r="B94" s="69">
        <f>+B92+1</f>
        <v>77</v>
      </c>
      <c r="C94" s="628">
        <f>C92+1</f>
        <v>39524</v>
      </c>
      <c r="D94" s="628">
        <v>37347</v>
      </c>
      <c r="E94" s="629"/>
      <c r="F94" s="638">
        <f>F86+1</f>
        <v>12</v>
      </c>
      <c r="G94" s="243">
        <v>0</v>
      </c>
      <c r="H94" s="243">
        <v>0</v>
      </c>
      <c r="I94" s="244">
        <v>0</v>
      </c>
      <c r="J94" s="245">
        <v>2.0833333333333332E-2</v>
      </c>
      <c r="K94" s="246">
        <v>0</v>
      </c>
      <c r="L94" s="246">
        <v>0</v>
      </c>
      <c r="M94" s="247">
        <f>((H94-G94)+(L94-K94))-J94*I94</f>
        <v>0</v>
      </c>
      <c r="N94" s="635">
        <f>SUM(M94:M100)</f>
        <v>0</v>
      </c>
      <c r="O94" s="248"/>
      <c r="P94" s="643"/>
      <c r="Q94" s="201"/>
      <c r="R94" s="256">
        <f>+R92+1</f>
        <v>105</v>
      </c>
      <c r="S94" s="628">
        <f>S92+1</f>
        <v>39552</v>
      </c>
      <c r="T94" s="628">
        <v>37347</v>
      </c>
      <c r="U94" s="629"/>
      <c r="V94" s="638">
        <f>V86+1</f>
        <v>16</v>
      </c>
      <c r="W94" s="243">
        <v>0</v>
      </c>
      <c r="X94" s="243">
        <v>0</v>
      </c>
      <c r="Y94" s="244">
        <v>0</v>
      </c>
      <c r="Z94" s="245">
        <v>2.0833333333333332E-2</v>
      </c>
      <c r="AA94" s="246">
        <v>0</v>
      </c>
      <c r="AB94" s="246">
        <v>0</v>
      </c>
      <c r="AC94" s="247">
        <f>((X94-W94)+(AB94-AA94))-Z94*Y94</f>
        <v>0</v>
      </c>
      <c r="AD94" s="635">
        <f>SUM(AC94:AC100)</f>
        <v>0</v>
      </c>
      <c r="AE94" s="248"/>
      <c r="AF94" s="643"/>
    </row>
    <row r="95" spans="2:32" ht="30" customHeight="1" x14ac:dyDescent="0.2">
      <c r="B95" s="254">
        <f t="shared" ref="B95:B100" si="39">+B94+1</f>
        <v>78</v>
      </c>
      <c r="C95" s="633">
        <f t="shared" ref="C95:C100" si="40">C94+1</f>
        <v>39525</v>
      </c>
      <c r="D95" s="633">
        <v>37348</v>
      </c>
      <c r="E95" s="634"/>
      <c r="F95" s="639"/>
      <c r="G95" s="250">
        <v>0</v>
      </c>
      <c r="H95" s="250">
        <v>0</v>
      </c>
      <c r="I95" s="251"/>
      <c r="J95" s="252">
        <v>2.0833333333333332E-2</v>
      </c>
      <c r="K95" s="250"/>
      <c r="L95" s="250"/>
      <c r="M95" s="253">
        <f t="shared" ref="M95:M100" si="41">((H95-G95)+(L95-K95))-J95*I95</f>
        <v>0</v>
      </c>
      <c r="N95" s="636"/>
      <c r="O95" s="255"/>
      <c r="P95" s="626"/>
      <c r="Q95" s="201"/>
      <c r="R95" s="256">
        <f t="shared" ref="R95:R100" si="42">+R94+1</f>
        <v>106</v>
      </c>
      <c r="S95" s="633">
        <f t="shared" ref="S95:S100" si="43">S94+1</f>
        <v>39553</v>
      </c>
      <c r="T95" s="633">
        <v>37348</v>
      </c>
      <c r="U95" s="634"/>
      <c r="V95" s="639"/>
      <c r="W95" s="250">
        <v>0</v>
      </c>
      <c r="X95" s="250">
        <v>0</v>
      </c>
      <c r="Y95" s="251"/>
      <c r="Z95" s="252">
        <v>2.0833333333333332E-2</v>
      </c>
      <c r="AA95" s="250"/>
      <c r="AB95" s="250"/>
      <c r="AC95" s="253">
        <f t="shared" ref="AC95:AC100" si="44">((X95-W95)+(AB95-AA95))-Z95*Y95</f>
        <v>0</v>
      </c>
      <c r="AD95" s="636"/>
      <c r="AE95" s="255"/>
      <c r="AF95" s="626"/>
    </row>
    <row r="96" spans="2:32" ht="30" customHeight="1" x14ac:dyDescent="0.2">
      <c r="B96" s="254">
        <f t="shared" si="39"/>
        <v>79</v>
      </c>
      <c r="C96" s="633">
        <f t="shared" si="40"/>
        <v>39526</v>
      </c>
      <c r="D96" s="633">
        <v>37349</v>
      </c>
      <c r="E96" s="634"/>
      <c r="F96" s="639"/>
      <c r="G96" s="250"/>
      <c r="H96" s="250"/>
      <c r="I96" s="251"/>
      <c r="J96" s="252">
        <v>2.0833333333333332E-2</v>
      </c>
      <c r="K96" s="250"/>
      <c r="L96" s="250"/>
      <c r="M96" s="253">
        <f t="shared" si="41"/>
        <v>0</v>
      </c>
      <c r="N96" s="636"/>
      <c r="O96" s="255"/>
      <c r="P96" s="626"/>
      <c r="Q96" s="201"/>
      <c r="R96" s="256">
        <f t="shared" si="42"/>
        <v>107</v>
      </c>
      <c r="S96" s="633">
        <f t="shared" si="43"/>
        <v>39554</v>
      </c>
      <c r="T96" s="633">
        <v>37349</v>
      </c>
      <c r="U96" s="634"/>
      <c r="V96" s="639"/>
      <c r="W96" s="250"/>
      <c r="X96" s="250"/>
      <c r="Y96" s="251"/>
      <c r="Z96" s="252">
        <v>2.0833333333333332E-2</v>
      </c>
      <c r="AA96" s="250"/>
      <c r="AB96" s="250"/>
      <c r="AC96" s="253">
        <f t="shared" si="44"/>
        <v>0</v>
      </c>
      <c r="AD96" s="636"/>
      <c r="AE96" s="255"/>
      <c r="AF96" s="626"/>
    </row>
    <row r="97" spans="1:45" ht="30" customHeight="1" x14ac:dyDescent="0.2">
      <c r="B97" s="254">
        <f t="shared" si="39"/>
        <v>80</v>
      </c>
      <c r="C97" s="633">
        <f t="shared" si="40"/>
        <v>39527</v>
      </c>
      <c r="D97" s="633">
        <v>37350</v>
      </c>
      <c r="E97" s="634"/>
      <c r="F97" s="639"/>
      <c r="G97" s="250"/>
      <c r="H97" s="250"/>
      <c r="I97" s="251"/>
      <c r="J97" s="252">
        <v>2.0833333333333332E-2</v>
      </c>
      <c r="K97" s="250"/>
      <c r="L97" s="250"/>
      <c r="M97" s="253">
        <f t="shared" si="41"/>
        <v>0</v>
      </c>
      <c r="N97" s="636"/>
      <c r="O97" s="255"/>
      <c r="P97" s="626"/>
      <c r="Q97" s="201"/>
      <c r="R97" s="256">
        <f t="shared" si="42"/>
        <v>108</v>
      </c>
      <c r="S97" s="633">
        <f t="shared" si="43"/>
        <v>39555</v>
      </c>
      <c r="T97" s="633">
        <v>37350</v>
      </c>
      <c r="U97" s="634"/>
      <c r="V97" s="639"/>
      <c r="W97" s="250"/>
      <c r="X97" s="250"/>
      <c r="Y97" s="251"/>
      <c r="Z97" s="252">
        <v>2.0833333333333332E-2</v>
      </c>
      <c r="AA97" s="250"/>
      <c r="AB97" s="250"/>
      <c r="AC97" s="253">
        <f t="shared" si="44"/>
        <v>0</v>
      </c>
      <c r="AD97" s="636"/>
      <c r="AE97" s="255"/>
      <c r="AF97" s="626"/>
    </row>
    <row r="98" spans="1:45" ht="30" customHeight="1" x14ac:dyDescent="0.2">
      <c r="B98" s="254">
        <f t="shared" si="39"/>
        <v>81</v>
      </c>
      <c r="C98" s="633">
        <f t="shared" si="40"/>
        <v>39528</v>
      </c>
      <c r="D98" s="633">
        <v>37351</v>
      </c>
      <c r="E98" s="634"/>
      <c r="F98" s="639"/>
      <c r="G98" s="250"/>
      <c r="H98" s="250"/>
      <c r="I98" s="251"/>
      <c r="J98" s="252">
        <v>2.0833333333333332E-2</v>
      </c>
      <c r="K98" s="250"/>
      <c r="L98" s="250"/>
      <c r="M98" s="253">
        <f t="shared" si="41"/>
        <v>0</v>
      </c>
      <c r="N98" s="636"/>
      <c r="O98" s="255"/>
      <c r="P98" s="626"/>
      <c r="Q98" s="201"/>
      <c r="R98" s="256">
        <f t="shared" si="42"/>
        <v>109</v>
      </c>
      <c r="S98" s="633">
        <f t="shared" si="43"/>
        <v>39556</v>
      </c>
      <c r="T98" s="633">
        <v>37351</v>
      </c>
      <c r="U98" s="634"/>
      <c r="V98" s="639"/>
      <c r="W98" s="250"/>
      <c r="X98" s="250"/>
      <c r="Y98" s="251"/>
      <c r="Z98" s="252">
        <v>2.0833333333333332E-2</v>
      </c>
      <c r="AA98" s="250"/>
      <c r="AB98" s="250"/>
      <c r="AC98" s="253">
        <f t="shared" si="44"/>
        <v>0</v>
      </c>
      <c r="AD98" s="636"/>
      <c r="AE98" s="255"/>
      <c r="AF98" s="626"/>
    </row>
    <row r="99" spans="1:45" s="279" customFormat="1" ht="30" customHeight="1" x14ac:dyDescent="0.2">
      <c r="A99" s="48"/>
      <c r="B99" s="254">
        <f t="shared" si="39"/>
        <v>82</v>
      </c>
      <c r="C99" s="645">
        <f t="shared" si="40"/>
        <v>39529</v>
      </c>
      <c r="D99" s="645">
        <v>37352</v>
      </c>
      <c r="E99" s="646"/>
      <c r="F99" s="639"/>
      <c r="G99" s="250"/>
      <c r="H99" s="250"/>
      <c r="I99" s="251"/>
      <c r="J99" s="252">
        <v>2.0833333333333332E-2</v>
      </c>
      <c r="K99" s="250"/>
      <c r="L99" s="250"/>
      <c r="M99" s="253">
        <f t="shared" si="41"/>
        <v>0</v>
      </c>
      <c r="N99" s="636"/>
      <c r="O99" s="255"/>
      <c r="P99" s="626"/>
      <c r="Q99" s="201"/>
      <c r="R99" s="256">
        <f t="shared" si="42"/>
        <v>110</v>
      </c>
      <c r="S99" s="645">
        <f t="shared" si="43"/>
        <v>39557</v>
      </c>
      <c r="T99" s="645">
        <v>37352</v>
      </c>
      <c r="U99" s="646"/>
      <c r="V99" s="639"/>
      <c r="W99" s="250"/>
      <c r="X99" s="250"/>
      <c r="Y99" s="251"/>
      <c r="Z99" s="252">
        <v>2.0833333333333332E-2</v>
      </c>
      <c r="AA99" s="250"/>
      <c r="AB99" s="250"/>
      <c r="AC99" s="253">
        <f t="shared" si="44"/>
        <v>0</v>
      </c>
      <c r="AD99" s="636"/>
      <c r="AE99" s="255"/>
      <c r="AF99" s="626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</row>
    <row r="100" spans="1:45" s="68" customFormat="1" ht="30" customHeight="1" x14ac:dyDescent="0.25">
      <c r="B100" s="262">
        <f t="shared" si="39"/>
        <v>83</v>
      </c>
      <c r="C100" s="641">
        <f t="shared" si="40"/>
        <v>39530</v>
      </c>
      <c r="D100" s="641">
        <v>37353</v>
      </c>
      <c r="E100" s="642"/>
      <c r="F100" s="640"/>
      <c r="G100" s="258"/>
      <c r="H100" s="258"/>
      <c r="I100" s="259"/>
      <c r="J100" s="260">
        <v>2.0833333333333332E-2</v>
      </c>
      <c r="K100" s="258"/>
      <c r="L100" s="258"/>
      <c r="M100" s="261">
        <f t="shared" si="41"/>
        <v>0</v>
      </c>
      <c r="N100" s="637"/>
      <c r="O100" s="263"/>
      <c r="P100" s="627"/>
      <c r="Q100" s="214"/>
      <c r="R100" s="256">
        <f t="shared" si="42"/>
        <v>111</v>
      </c>
      <c r="S100" s="641">
        <f t="shared" si="43"/>
        <v>39558</v>
      </c>
      <c r="T100" s="641">
        <v>37353</v>
      </c>
      <c r="U100" s="642"/>
      <c r="V100" s="640"/>
      <c r="W100" s="258"/>
      <c r="X100" s="258"/>
      <c r="Y100" s="259"/>
      <c r="Z100" s="260">
        <v>2.0833333333333332E-2</v>
      </c>
      <c r="AA100" s="258"/>
      <c r="AB100" s="258"/>
      <c r="AC100" s="261">
        <f t="shared" si="44"/>
        <v>0</v>
      </c>
      <c r="AD100" s="637"/>
      <c r="AE100" s="263"/>
      <c r="AF100" s="627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</row>
    <row r="101" spans="1:45" s="68" customFormat="1" ht="15" customHeight="1" x14ac:dyDescent="0.25">
      <c r="B101" s="276"/>
      <c r="C101" s="663" t="s">
        <v>100</v>
      </c>
      <c r="D101" s="663"/>
      <c r="E101" s="663"/>
      <c r="F101" s="663"/>
      <c r="G101" s="663"/>
      <c r="H101" s="663"/>
      <c r="I101" s="277"/>
      <c r="J101" s="277"/>
      <c r="K101" s="278"/>
      <c r="L101" s="277"/>
      <c r="M101" s="658" t="s">
        <v>0</v>
      </c>
      <c r="N101" s="660">
        <f>N70+N78+N86+N94</f>
        <v>0</v>
      </c>
      <c r="O101" s="662" t="s">
        <v>104</v>
      </c>
      <c r="P101" s="662"/>
      <c r="Q101" s="214"/>
      <c r="R101" s="276"/>
      <c r="S101" s="663" t="s">
        <v>100</v>
      </c>
      <c r="T101" s="663"/>
      <c r="U101" s="663"/>
      <c r="V101" s="663"/>
      <c r="W101" s="663"/>
      <c r="X101" s="663"/>
      <c r="Y101" s="277"/>
      <c r="Z101" s="277"/>
      <c r="AA101" s="278"/>
      <c r="AB101" s="277"/>
      <c r="AC101" s="658" t="s">
        <v>0</v>
      </c>
      <c r="AD101" s="660">
        <f>AD70+AD78+AD86+AD94</f>
        <v>0</v>
      </c>
      <c r="AE101" s="662" t="s">
        <v>104</v>
      </c>
      <c r="AF101" s="662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</row>
    <row r="102" spans="1:45" ht="15" customHeight="1" x14ac:dyDescent="0.2">
      <c r="B102" s="215"/>
      <c r="C102" s="216"/>
      <c r="D102" s="280" t="s">
        <v>61</v>
      </c>
      <c r="E102" s="281" t="s">
        <v>62</v>
      </c>
      <c r="F102" s="218"/>
      <c r="G102" s="218"/>
      <c r="H102" s="282" t="s">
        <v>70</v>
      </c>
      <c r="I102" s="283" t="s">
        <v>71</v>
      </c>
      <c r="J102" s="283"/>
      <c r="K102" s="218"/>
      <c r="L102" s="222"/>
      <c r="M102" s="659"/>
      <c r="N102" s="661"/>
      <c r="O102" s="284">
        <f>IF(N101=0,0,N101/F66)</f>
        <v>0</v>
      </c>
      <c r="P102" s="285">
        <f>F66</f>
        <v>0.26666666666666666</v>
      </c>
      <c r="Q102" s="201"/>
      <c r="R102" s="215"/>
      <c r="S102" s="216"/>
      <c r="T102" s="280" t="s">
        <v>61</v>
      </c>
      <c r="U102" s="281" t="s">
        <v>62</v>
      </c>
      <c r="V102" s="218"/>
      <c r="W102" s="218"/>
      <c r="X102" s="282" t="s">
        <v>70</v>
      </c>
      <c r="Y102" s="283" t="s">
        <v>71</v>
      </c>
      <c r="Z102" s="283"/>
      <c r="AA102" s="218"/>
      <c r="AB102" s="222"/>
      <c r="AC102" s="659"/>
      <c r="AD102" s="661"/>
      <c r="AE102" s="284">
        <f>IF(AD101=0,0,AD101/V66)</f>
        <v>0</v>
      </c>
      <c r="AF102" s="285">
        <f>V66</f>
        <v>0.26666666666666666</v>
      </c>
    </row>
    <row r="103" spans="1:45" ht="15" customHeight="1" x14ac:dyDescent="0.2">
      <c r="B103" s="215"/>
      <c r="C103" s="216"/>
      <c r="D103" s="286" t="s">
        <v>65</v>
      </c>
      <c r="E103" s="281" t="s">
        <v>101</v>
      </c>
      <c r="F103" s="218"/>
      <c r="G103" s="218"/>
      <c r="H103" s="287" t="s">
        <v>54</v>
      </c>
      <c r="I103" s="281" t="s">
        <v>55</v>
      </c>
      <c r="J103" s="281"/>
      <c r="K103" s="288"/>
      <c r="L103" s="288"/>
      <c r="M103" s="289"/>
      <c r="N103" s="218"/>
      <c r="O103" s="290"/>
      <c r="P103" s="291"/>
      <c r="Q103" s="201"/>
      <c r="R103" s="215"/>
      <c r="S103" s="216"/>
      <c r="T103" s="286" t="s">
        <v>65</v>
      </c>
      <c r="U103" s="281" t="s">
        <v>101</v>
      </c>
      <c r="V103" s="218"/>
      <c r="W103" s="218"/>
      <c r="X103" s="287" t="s">
        <v>54</v>
      </c>
      <c r="Y103" s="281" t="s">
        <v>55</v>
      </c>
      <c r="Z103" s="281"/>
      <c r="AA103" s="288"/>
      <c r="AB103" s="288"/>
      <c r="AC103" s="289"/>
      <c r="AD103" s="218"/>
      <c r="AE103" s="290"/>
      <c r="AF103" s="291"/>
    </row>
    <row r="104" spans="1:45" ht="15" customHeight="1" x14ac:dyDescent="0.2">
      <c r="D104" s="292" t="s">
        <v>72</v>
      </c>
      <c r="E104" s="281" t="s">
        <v>73</v>
      </c>
      <c r="H104" s="287" t="s">
        <v>59</v>
      </c>
      <c r="I104" s="281" t="s">
        <v>60</v>
      </c>
      <c r="J104" s="281"/>
      <c r="M104" s="293" t="s">
        <v>102</v>
      </c>
      <c r="N104" s="294">
        <f>$N$48</f>
        <v>0.53333333333333333</v>
      </c>
      <c r="O104" s="295">
        <f>IF(F66=0,0,N104/F66)</f>
        <v>2</v>
      </c>
      <c r="P104" s="285">
        <f>F66</f>
        <v>0.26666666666666666</v>
      </c>
      <c r="Q104" s="201"/>
      <c r="T104" s="292" t="s">
        <v>72</v>
      </c>
      <c r="U104" s="281" t="s">
        <v>73</v>
      </c>
      <c r="X104" s="287" t="s">
        <v>59</v>
      </c>
      <c r="Y104" s="281" t="s">
        <v>60</v>
      </c>
      <c r="Z104" s="281"/>
      <c r="AC104" s="293" t="s">
        <v>102</v>
      </c>
      <c r="AD104" s="294">
        <f>$N$48</f>
        <v>0.53333333333333333</v>
      </c>
      <c r="AE104" s="295">
        <f>IF(V66=0,0,AD104/V66)</f>
        <v>2</v>
      </c>
      <c r="AF104" s="285">
        <f>V66</f>
        <v>0.26666666666666666</v>
      </c>
    </row>
    <row r="105" spans="1:45" ht="15" customHeight="1" x14ac:dyDescent="0.35">
      <c r="D105" s="296" t="s">
        <v>36</v>
      </c>
      <c r="E105" s="297" t="s">
        <v>37</v>
      </c>
      <c r="H105" s="298" t="s">
        <v>49</v>
      </c>
      <c r="I105" s="647" t="s">
        <v>282</v>
      </c>
      <c r="J105" s="647"/>
      <c r="K105" s="647"/>
      <c r="L105" s="647"/>
      <c r="M105" s="299"/>
      <c r="N105" s="300"/>
      <c r="O105" s="314"/>
      <c r="Q105" s="201"/>
      <c r="T105" s="296" t="s">
        <v>36</v>
      </c>
      <c r="U105" s="297" t="s">
        <v>37</v>
      </c>
      <c r="X105" s="298" t="s">
        <v>49</v>
      </c>
      <c r="Y105" s="647" t="s">
        <v>282</v>
      </c>
      <c r="Z105" s="647"/>
      <c r="AA105" s="647"/>
      <c r="AB105" s="647"/>
      <c r="AC105" s="299"/>
      <c r="AD105" s="300"/>
      <c r="AE105" s="301"/>
    </row>
    <row r="106" spans="1:45" s="307" customFormat="1" ht="15" customHeight="1" x14ac:dyDescent="0.2">
      <c r="B106" s="48"/>
      <c r="C106" s="48"/>
      <c r="D106" s="302" t="s">
        <v>44</v>
      </c>
      <c r="E106" s="281" t="s">
        <v>45</v>
      </c>
      <c r="F106" s="48"/>
      <c r="G106" s="48"/>
      <c r="H106" s="116" t="s">
        <v>90</v>
      </c>
      <c r="I106" s="647"/>
      <c r="J106" s="647"/>
      <c r="K106" s="647"/>
      <c r="L106" s="647"/>
      <c r="M106" s="293" t="s">
        <v>103</v>
      </c>
      <c r="N106" s="303">
        <f>IF(N101&gt;N104,N101-N104,N104-N101)</f>
        <v>0.53333333333333333</v>
      </c>
      <c r="O106" s="295">
        <f>IF(F66=0,0,N106/F66)</f>
        <v>2</v>
      </c>
      <c r="P106" s="285">
        <f>F66</f>
        <v>0.26666666666666666</v>
      </c>
      <c r="Q106" s="305"/>
      <c r="R106" s="48"/>
      <c r="S106" s="48"/>
      <c r="T106" s="302" t="s">
        <v>44</v>
      </c>
      <c r="U106" s="281" t="s">
        <v>45</v>
      </c>
      <c r="V106" s="48"/>
      <c r="W106" s="48"/>
      <c r="X106" s="116" t="s">
        <v>90</v>
      </c>
      <c r="Y106" s="647"/>
      <c r="Z106" s="647"/>
      <c r="AA106" s="647"/>
      <c r="AB106" s="647"/>
      <c r="AC106" s="293" t="s">
        <v>103</v>
      </c>
      <c r="AD106" s="303">
        <f>IF(AD101&gt;AD104,AD101-AD104,AD104-AD101)</f>
        <v>0.53333333333333333</v>
      </c>
      <c r="AE106" s="295">
        <f>IF(V66=0,0,AD106/V66)</f>
        <v>2</v>
      </c>
      <c r="AF106" s="285">
        <f>V66</f>
        <v>0.26666666666666666</v>
      </c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</row>
    <row r="107" spans="1:45" s="307" customFormat="1" ht="15" customHeight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304"/>
      <c r="P107" s="304"/>
      <c r="Q107" s="305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304"/>
      <c r="AF107" s="304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</row>
    <row r="108" spans="1:45" s="307" customFormat="1" ht="20.100000000000001" customHeight="1" x14ac:dyDescent="0.2">
      <c r="B108" s="648"/>
      <c r="C108" s="649"/>
      <c r="D108" s="649"/>
      <c r="E108" s="649"/>
      <c r="F108" s="649"/>
      <c r="G108" s="649"/>
      <c r="H108" s="649"/>
      <c r="I108" s="652"/>
      <c r="J108" s="653"/>
      <c r="K108" s="653"/>
      <c r="L108" s="653"/>
      <c r="M108" s="653"/>
      <c r="N108" s="653"/>
      <c r="O108" s="653"/>
      <c r="P108" s="654"/>
      <c r="Q108" s="305"/>
      <c r="R108" s="648"/>
      <c r="S108" s="649"/>
      <c r="T108" s="649"/>
      <c r="U108" s="649"/>
      <c r="V108" s="649"/>
      <c r="W108" s="649"/>
      <c r="X108" s="649"/>
      <c r="Y108" s="652"/>
      <c r="Z108" s="653"/>
      <c r="AA108" s="653"/>
      <c r="AB108" s="653"/>
      <c r="AC108" s="653"/>
      <c r="AD108" s="653"/>
      <c r="AE108" s="653"/>
      <c r="AF108" s="654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</row>
    <row r="109" spans="1:45" s="307" customFormat="1" ht="15" customHeight="1" x14ac:dyDescent="0.2">
      <c r="B109" s="650"/>
      <c r="C109" s="651"/>
      <c r="D109" s="651"/>
      <c r="E109" s="651"/>
      <c r="F109" s="651"/>
      <c r="G109" s="651"/>
      <c r="H109" s="651"/>
      <c r="I109" s="655"/>
      <c r="J109" s="656"/>
      <c r="K109" s="656"/>
      <c r="L109" s="656"/>
      <c r="M109" s="656"/>
      <c r="N109" s="656"/>
      <c r="O109" s="656"/>
      <c r="P109" s="657"/>
      <c r="Q109" s="305"/>
      <c r="R109" s="650"/>
      <c r="S109" s="651"/>
      <c r="T109" s="651"/>
      <c r="U109" s="651"/>
      <c r="V109" s="651"/>
      <c r="W109" s="651"/>
      <c r="X109" s="651"/>
      <c r="Y109" s="655"/>
      <c r="Z109" s="656"/>
      <c r="AA109" s="656"/>
      <c r="AB109" s="656"/>
      <c r="AC109" s="656"/>
      <c r="AD109" s="656"/>
      <c r="AE109" s="656"/>
      <c r="AF109" s="657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</row>
    <row r="110" spans="1:45" x14ac:dyDescent="0.2">
      <c r="B110" s="650"/>
      <c r="C110" s="651"/>
      <c r="D110" s="651"/>
      <c r="E110" s="651"/>
      <c r="F110" s="651"/>
      <c r="G110" s="651"/>
      <c r="H110" s="651"/>
      <c r="I110" s="655"/>
      <c r="J110" s="656"/>
      <c r="K110" s="656"/>
      <c r="L110" s="656"/>
      <c r="M110" s="656"/>
      <c r="N110" s="656"/>
      <c r="O110" s="656"/>
      <c r="P110" s="657"/>
      <c r="Q110" s="201"/>
      <c r="R110" s="650"/>
      <c r="S110" s="651"/>
      <c r="T110" s="651"/>
      <c r="U110" s="651"/>
      <c r="V110" s="651"/>
      <c r="W110" s="651"/>
      <c r="X110" s="651"/>
      <c r="Y110" s="655"/>
      <c r="Z110" s="656"/>
      <c r="AA110" s="656"/>
      <c r="AB110" s="656"/>
      <c r="AC110" s="656"/>
      <c r="AD110" s="656"/>
      <c r="AE110" s="656"/>
      <c r="AF110" s="657"/>
    </row>
    <row r="111" spans="1:45" x14ac:dyDescent="0.2">
      <c r="B111" s="308"/>
      <c r="C111" s="309"/>
      <c r="D111" s="309" t="s">
        <v>15</v>
      </c>
      <c r="E111" s="309"/>
      <c r="F111" s="309"/>
      <c r="G111" s="309"/>
      <c r="H111" s="309"/>
      <c r="I111" s="310" t="s">
        <v>6</v>
      </c>
      <c r="J111" s="311"/>
      <c r="K111" s="309"/>
      <c r="L111" s="309" t="s">
        <v>16</v>
      </c>
      <c r="M111" s="309"/>
      <c r="N111" s="309"/>
      <c r="O111" s="309"/>
      <c r="P111" s="312"/>
      <c r="Q111" s="201"/>
      <c r="R111" s="308"/>
      <c r="S111" s="309"/>
      <c r="T111" s="309" t="s">
        <v>15</v>
      </c>
      <c r="U111" s="309"/>
      <c r="V111" s="309"/>
      <c r="W111" s="309"/>
      <c r="X111" s="309"/>
      <c r="Y111" s="310" t="s">
        <v>6</v>
      </c>
      <c r="Z111" s="311"/>
      <c r="AA111" s="309"/>
      <c r="AB111" s="309" t="s">
        <v>16</v>
      </c>
      <c r="AC111" s="309"/>
      <c r="AD111" s="309"/>
      <c r="AE111" s="309"/>
      <c r="AF111" s="312"/>
    </row>
    <row r="112" spans="1:45" x14ac:dyDescent="0.2">
      <c r="AG112" s="315"/>
    </row>
  </sheetData>
  <mergeCells count="245">
    <mergeCell ref="AF30:AF36"/>
    <mergeCell ref="AF38:AF44"/>
    <mergeCell ref="P70:P76"/>
    <mergeCell ref="AF70:AF76"/>
    <mergeCell ref="O45:P45"/>
    <mergeCell ref="AD70:AD76"/>
    <mergeCell ref="S70:U70"/>
    <mergeCell ref="V70:V76"/>
    <mergeCell ref="S71:U71"/>
    <mergeCell ref="S72:U72"/>
    <mergeCell ref="S73:U73"/>
    <mergeCell ref="S74:U74"/>
    <mergeCell ref="U58:Y59"/>
    <mergeCell ref="U62:Y63"/>
    <mergeCell ref="AC62:AF63"/>
    <mergeCell ref="V66:W66"/>
    <mergeCell ref="T69:U69"/>
    <mergeCell ref="AE69:AF69"/>
    <mergeCell ref="AC66:AF67"/>
    <mergeCell ref="S45:X45"/>
    <mergeCell ref="AC45:AC46"/>
    <mergeCell ref="AD45:AD46"/>
    <mergeCell ref="AE45:AF45"/>
    <mergeCell ref="AC58:AF59"/>
    <mergeCell ref="O13:P13"/>
    <mergeCell ref="N38:N44"/>
    <mergeCell ref="C39:E39"/>
    <mergeCell ref="D13:E13"/>
    <mergeCell ref="C28:E28"/>
    <mergeCell ref="E2:I3"/>
    <mergeCell ref="E4:I5"/>
    <mergeCell ref="E6:I7"/>
    <mergeCell ref="M2:P3"/>
    <mergeCell ref="M4:P5"/>
    <mergeCell ref="M6:P7"/>
    <mergeCell ref="F10:G10"/>
    <mergeCell ref="F14:F20"/>
    <mergeCell ref="F22:F28"/>
    <mergeCell ref="F30:F36"/>
    <mergeCell ref="I12:L12"/>
    <mergeCell ref="N14:N20"/>
    <mergeCell ref="M10:P11"/>
    <mergeCell ref="P14:P20"/>
    <mergeCell ref="P22:P28"/>
    <mergeCell ref="P30:P36"/>
    <mergeCell ref="P38:P44"/>
    <mergeCell ref="C14:E14"/>
    <mergeCell ref="C22:E22"/>
    <mergeCell ref="C23:E23"/>
    <mergeCell ref="C15:E15"/>
    <mergeCell ref="C16:E16"/>
    <mergeCell ref="C24:E24"/>
    <mergeCell ref="C25:E25"/>
    <mergeCell ref="C44:E44"/>
    <mergeCell ref="C38:E38"/>
    <mergeCell ref="C17:E17"/>
    <mergeCell ref="N30:N36"/>
    <mergeCell ref="C31:E31"/>
    <mergeCell ref="C34:E34"/>
    <mergeCell ref="C35:E35"/>
    <mergeCell ref="C36:E36"/>
    <mergeCell ref="N22:N28"/>
    <mergeCell ref="C29:E29"/>
    <mergeCell ref="C32:E32"/>
    <mergeCell ref="C33:E33"/>
    <mergeCell ref="C26:E26"/>
    <mergeCell ref="C27:E27"/>
    <mergeCell ref="C18:E18"/>
    <mergeCell ref="C19:E19"/>
    <mergeCell ref="C20:E20"/>
    <mergeCell ref="C45:H45"/>
    <mergeCell ref="B52:E54"/>
    <mergeCell ref="F52:H54"/>
    <mergeCell ref="I52:P54"/>
    <mergeCell ref="C43:E43"/>
    <mergeCell ref="C30:E30"/>
    <mergeCell ref="C40:E40"/>
    <mergeCell ref="C41:E41"/>
    <mergeCell ref="C42:E42"/>
    <mergeCell ref="C37:E37"/>
    <mergeCell ref="F38:F44"/>
    <mergeCell ref="N45:N46"/>
    <mergeCell ref="M45:M46"/>
    <mergeCell ref="E60:I61"/>
    <mergeCell ref="M60:P61"/>
    <mergeCell ref="I49:L50"/>
    <mergeCell ref="I68:L68"/>
    <mergeCell ref="E58:I59"/>
    <mergeCell ref="M58:P59"/>
    <mergeCell ref="F70:F76"/>
    <mergeCell ref="N70:N76"/>
    <mergeCell ref="E62:I63"/>
    <mergeCell ref="M62:P63"/>
    <mergeCell ref="F66:G66"/>
    <mergeCell ref="D69:E69"/>
    <mergeCell ref="O69:P69"/>
    <mergeCell ref="C75:E75"/>
    <mergeCell ref="C77:E77"/>
    <mergeCell ref="C78:E78"/>
    <mergeCell ref="C79:E79"/>
    <mergeCell ref="C80:E80"/>
    <mergeCell ref="C81:E81"/>
    <mergeCell ref="C82:E82"/>
    <mergeCell ref="C76:E76"/>
    <mergeCell ref="C70:E70"/>
    <mergeCell ref="C71:E71"/>
    <mergeCell ref="C72:E72"/>
    <mergeCell ref="C73:E73"/>
    <mergeCell ref="C74:E74"/>
    <mergeCell ref="C101:H101"/>
    <mergeCell ref="M101:M102"/>
    <mergeCell ref="N101:N102"/>
    <mergeCell ref="O101:P101"/>
    <mergeCell ref="I105:L106"/>
    <mergeCell ref="B108:E110"/>
    <mergeCell ref="F108:H110"/>
    <mergeCell ref="I108:P110"/>
    <mergeCell ref="C93:E93"/>
    <mergeCell ref="C94:E94"/>
    <mergeCell ref="C95:E95"/>
    <mergeCell ref="C96:E96"/>
    <mergeCell ref="P94:P100"/>
    <mergeCell ref="F78:F84"/>
    <mergeCell ref="N78:N84"/>
    <mergeCell ref="F86:F92"/>
    <mergeCell ref="N86:N92"/>
    <mergeCell ref="P78:P84"/>
    <mergeCell ref="P86:P92"/>
    <mergeCell ref="F94:F100"/>
    <mergeCell ref="N94:N100"/>
    <mergeCell ref="C99:E99"/>
    <mergeCell ref="C100:E100"/>
    <mergeCell ref="C97:E97"/>
    <mergeCell ref="C98:E98"/>
    <mergeCell ref="C92:E92"/>
    <mergeCell ref="C91:E91"/>
    <mergeCell ref="C85:E85"/>
    <mergeCell ref="C86:E86"/>
    <mergeCell ref="C87:E87"/>
    <mergeCell ref="C88:E88"/>
    <mergeCell ref="C89:E89"/>
    <mergeCell ref="C90:E90"/>
    <mergeCell ref="C83:E83"/>
    <mergeCell ref="C84:E84"/>
    <mergeCell ref="R108:U110"/>
    <mergeCell ref="V108:X110"/>
    <mergeCell ref="Y108:AF110"/>
    <mergeCell ref="M66:P67"/>
    <mergeCell ref="Y68:AB68"/>
    <mergeCell ref="AF94:AF100"/>
    <mergeCell ref="S93:U93"/>
    <mergeCell ref="S94:U94"/>
    <mergeCell ref="V94:V100"/>
    <mergeCell ref="AD94:AD100"/>
    <mergeCell ref="S95:U95"/>
    <mergeCell ref="S96:U96"/>
    <mergeCell ref="S97:U97"/>
    <mergeCell ref="S98:U98"/>
    <mergeCell ref="S99:U99"/>
    <mergeCell ref="S100:U100"/>
    <mergeCell ref="S86:U86"/>
    <mergeCell ref="V86:V92"/>
    <mergeCell ref="AD86:AD92"/>
    <mergeCell ref="S75:U75"/>
    <mergeCell ref="S78:U78"/>
    <mergeCell ref="V78:V84"/>
    <mergeCell ref="S76:U76"/>
    <mergeCell ref="S101:X101"/>
    <mergeCell ref="AC101:AC102"/>
    <mergeCell ref="AD101:AD102"/>
    <mergeCell ref="AE101:AF101"/>
    <mergeCell ref="Y105:AB106"/>
    <mergeCell ref="AF86:AF92"/>
    <mergeCell ref="S82:U82"/>
    <mergeCell ref="S83:U83"/>
    <mergeCell ref="S84:U84"/>
    <mergeCell ref="S85:U85"/>
    <mergeCell ref="AF78:AF84"/>
    <mergeCell ref="AD78:AD84"/>
    <mergeCell ref="S79:U79"/>
    <mergeCell ref="S80:U80"/>
    <mergeCell ref="S81:U81"/>
    <mergeCell ref="S87:U87"/>
    <mergeCell ref="S88:U88"/>
    <mergeCell ref="S89:U89"/>
    <mergeCell ref="S90:U90"/>
    <mergeCell ref="S91:U91"/>
    <mergeCell ref="S92:U92"/>
    <mergeCell ref="U60:Y61"/>
    <mergeCell ref="AC60:AF61"/>
    <mergeCell ref="Y49:AB50"/>
    <mergeCell ref="R52:U54"/>
    <mergeCell ref="V52:X54"/>
    <mergeCell ref="Y52:AF54"/>
    <mergeCell ref="S37:U37"/>
    <mergeCell ref="S38:U38"/>
    <mergeCell ref="V38:V44"/>
    <mergeCell ref="AD38:AD44"/>
    <mergeCell ref="S39:U39"/>
    <mergeCell ref="S40:U40"/>
    <mergeCell ref="S41:U41"/>
    <mergeCell ref="S42:U42"/>
    <mergeCell ref="S43:U43"/>
    <mergeCell ref="S44:U44"/>
    <mergeCell ref="S29:U29"/>
    <mergeCell ref="S30:U30"/>
    <mergeCell ref="V30:V36"/>
    <mergeCell ref="S18:U18"/>
    <mergeCell ref="S19:U19"/>
    <mergeCell ref="S20:U20"/>
    <mergeCell ref="AD30:AD36"/>
    <mergeCell ref="S31:U31"/>
    <mergeCell ref="S32:U32"/>
    <mergeCell ref="S33:U33"/>
    <mergeCell ref="S34:U34"/>
    <mergeCell ref="S35:U35"/>
    <mergeCell ref="S36:U36"/>
    <mergeCell ref="S26:U26"/>
    <mergeCell ref="S27:U27"/>
    <mergeCell ref="AF14:AF20"/>
    <mergeCell ref="S14:U14"/>
    <mergeCell ref="V14:V20"/>
    <mergeCell ref="S15:U15"/>
    <mergeCell ref="S16:U16"/>
    <mergeCell ref="S17:U17"/>
    <mergeCell ref="AD14:AD20"/>
    <mergeCell ref="S22:U22"/>
    <mergeCell ref="V22:V28"/>
    <mergeCell ref="AD22:AD28"/>
    <mergeCell ref="S23:U23"/>
    <mergeCell ref="S24:U24"/>
    <mergeCell ref="S25:U25"/>
    <mergeCell ref="S28:U28"/>
    <mergeCell ref="AF22:AF28"/>
    <mergeCell ref="U2:Y3"/>
    <mergeCell ref="AC2:AF3"/>
    <mergeCell ref="U4:Y5"/>
    <mergeCell ref="AC4:AF5"/>
    <mergeCell ref="U6:Y7"/>
    <mergeCell ref="AC6:AF7"/>
    <mergeCell ref="V10:W10"/>
    <mergeCell ref="T13:U13"/>
    <mergeCell ref="AE13:AF13"/>
    <mergeCell ref="AC10:AF11"/>
    <mergeCell ref="Y12:AB12"/>
  </mergeCells>
  <phoneticPr fontId="0" type="noConversion"/>
  <printOptions horizontalCentered="1"/>
  <pageMargins left="0" right="0" top="0.59055118110236227" bottom="0" header="0" footer="0"/>
  <pageSetup paperSize="9" scale="47" orientation="landscape" horizontalDpi="360" verticalDpi="360" r:id="rId1"/>
  <headerFooter alignWithMargins="0">
    <oddFooter>&amp;R&amp;7&amp;D-&amp;F-&amp;A-&amp;T</oddFooter>
  </headerFooter>
  <rowBreaks count="1" manualBreakCount="1">
    <brk id="56" max="32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AS112"/>
  <sheetViews>
    <sheetView showGridLines="0" showZeros="0" zoomScale="75" zoomScaleNormal="75" zoomScaleSheetLayoutView="75" workbookViewId="0">
      <selection activeCell="N21" sqref="N21"/>
    </sheetView>
  </sheetViews>
  <sheetFormatPr baseColWidth="10" defaultColWidth="13.33203125" defaultRowHeight="12.75" x14ac:dyDescent="0.2"/>
  <cols>
    <col min="1" max="1" width="2" style="48" customWidth="1"/>
    <col min="2" max="3" width="2.83203125" style="48" customWidth="1"/>
    <col min="4" max="4" width="17" style="48" customWidth="1"/>
    <col min="5" max="5" width="19.83203125" style="48" customWidth="1"/>
    <col min="6" max="6" width="8.5" style="48" customWidth="1"/>
    <col min="7" max="7" width="14.5" style="48" customWidth="1"/>
    <col min="8" max="8" width="18.5" style="48" customWidth="1"/>
    <col min="9" max="9" width="4.83203125" style="48" customWidth="1"/>
    <col min="10" max="10" width="5.83203125" style="48" hidden="1" customWidth="1"/>
    <col min="11" max="11" width="14.5" style="48" customWidth="1"/>
    <col min="12" max="12" width="18.5" style="48" customWidth="1"/>
    <col min="13" max="13" width="20.33203125" style="48" customWidth="1"/>
    <col min="14" max="14" width="18.33203125" style="48" customWidth="1"/>
    <col min="15" max="15" width="12.1640625" style="48" bestFit="1" customWidth="1"/>
    <col min="16" max="16" width="15.5" style="48" customWidth="1"/>
    <col min="17" max="17" width="2" style="48" customWidth="1"/>
    <col min="18" max="19" width="2.83203125" style="48" customWidth="1"/>
    <col min="20" max="20" width="17" style="48" customWidth="1"/>
    <col min="21" max="21" width="19.83203125" style="48" customWidth="1"/>
    <col min="22" max="22" width="8.5" style="48" customWidth="1"/>
    <col min="23" max="23" width="14.5" style="48" customWidth="1"/>
    <col min="24" max="24" width="18.5" style="48" customWidth="1"/>
    <col min="25" max="25" width="4.83203125" style="48" customWidth="1"/>
    <col min="26" max="26" width="5.6640625" style="48" hidden="1" customWidth="1"/>
    <col min="27" max="27" width="14.5" style="48" customWidth="1"/>
    <col min="28" max="28" width="18.5" style="48" customWidth="1"/>
    <col min="29" max="29" width="20.33203125" style="48" customWidth="1"/>
    <col min="30" max="30" width="18.33203125" style="48" customWidth="1"/>
    <col min="31" max="31" width="12.83203125" style="48" customWidth="1"/>
    <col min="32" max="32" width="15.5" style="48" customWidth="1"/>
    <col min="33" max="33" width="2" style="48" customWidth="1"/>
    <col min="34" max="37" width="13.33203125" style="48" customWidth="1"/>
    <col min="38" max="38" width="18.6640625" style="48" customWidth="1"/>
    <col min="39" max="39" width="13.33203125" style="48" customWidth="1"/>
    <col min="40" max="40" width="17" style="48" customWidth="1"/>
    <col min="41" max="45" width="13.33203125" style="48" customWidth="1"/>
    <col min="46" max="16384" width="13.33203125" style="48"/>
  </cols>
  <sheetData>
    <row r="1" spans="2:45" ht="20.100000000000001" customHeight="1" x14ac:dyDescent="0.2">
      <c r="B1" s="44" t="s">
        <v>277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201"/>
      <c r="R1" s="44" t="s">
        <v>277</v>
      </c>
      <c r="S1" s="45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/>
    </row>
    <row r="2" spans="2:45" s="54" customFormat="1" ht="6.95" customHeight="1" x14ac:dyDescent="0.2">
      <c r="B2" s="202" t="s">
        <v>2</v>
      </c>
      <c r="C2" s="50"/>
      <c r="D2" s="50"/>
      <c r="E2" s="532" t="s">
        <v>7</v>
      </c>
      <c r="F2" s="532"/>
      <c r="G2" s="532"/>
      <c r="H2" s="532"/>
      <c r="I2" s="533"/>
      <c r="J2" s="53"/>
      <c r="K2" s="203" t="s">
        <v>3</v>
      </c>
      <c r="L2" s="53"/>
      <c r="M2" s="532" t="s">
        <v>281</v>
      </c>
      <c r="N2" s="532"/>
      <c r="O2" s="532"/>
      <c r="P2" s="534"/>
      <c r="Q2" s="204"/>
      <c r="R2" s="202" t="s">
        <v>2</v>
      </c>
      <c r="S2" s="50"/>
      <c r="T2" s="50"/>
      <c r="U2" s="532" t="s">
        <v>7</v>
      </c>
      <c r="V2" s="532"/>
      <c r="W2" s="532"/>
      <c r="X2" s="532"/>
      <c r="Y2" s="533"/>
      <c r="Z2" s="53"/>
      <c r="AA2" s="203" t="s">
        <v>3</v>
      </c>
      <c r="AB2" s="53"/>
      <c r="AC2" s="532" t="s">
        <v>281</v>
      </c>
      <c r="AD2" s="532"/>
      <c r="AE2" s="532"/>
      <c r="AF2" s="534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</row>
    <row r="3" spans="2:45" s="54" customFormat="1" ht="6.95" customHeight="1" x14ac:dyDescent="0.2">
      <c r="B3" s="206"/>
      <c r="C3" s="56"/>
      <c r="D3" s="56"/>
      <c r="E3" s="526"/>
      <c r="F3" s="526"/>
      <c r="G3" s="526"/>
      <c r="H3" s="526"/>
      <c r="I3" s="527"/>
      <c r="J3" s="59"/>
      <c r="K3" s="207" t="s">
        <v>4</v>
      </c>
      <c r="L3" s="59"/>
      <c r="M3" s="526"/>
      <c r="N3" s="526"/>
      <c r="O3" s="526"/>
      <c r="P3" s="530"/>
      <c r="Q3" s="204"/>
      <c r="R3" s="206"/>
      <c r="S3" s="56"/>
      <c r="T3" s="56"/>
      <c r="U3" s="526"/>
      <c r="V3" s="526"/>
      <c r="W3" s="526"/>
      <c r="X3" s="526"/>
      <c r="Y3" s="527"/>
      <c r="Z3" s="59"/>
      <c r="AA3" s="207" t="s">
        <v>4</v>
      </c>
      <c r="AB3" s="59"/>
      <c r="AC3" s="526"/>
      <c r="AD3" s="526"/>
      <c r="AE3" s="526"/>
      <c r="AF3" s="530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</row>
    <row r="4" spans="2:45" s="54" customFormat="1" ht="6.95" customHeight="1" x14ac:dyDescent="0.2">
      <c r="B4" s="206" t="s">
        <v>17</v>
      </c>
      <c r="C4" s="56"/>
      <c r="D4" s="56"/>
      <c r="E4" s="526" t="s">
        <v>23</v>
      </c>
      <c r="F4" s="526"/>
      <c r="G4" s="526"/>
      <c r="H4" s="526"/>
      <c r="I4" s="527"/>
      <c r="J4" s="59"/>
      <c r="K4" s="207" t="s">
        <v>20</v>
      </c>
      <c r="L4" s="59"/>
      <c r="M4" s="526" t="s">
        <v>188</v>
      </c>
      <c r="N4" s="526"/>
      <c r="O4" s="526"/>
      <c r="P4" s="530"/>
      <c r="Q4" s="204"/>
      <c r="R4" s="206" t="s">
        <v>17</v>
      </c>
      <c r="S4" s="56"/>
      <c r="T4" s="56"/>
      <c r="U4" s="526" t="s">
        <v>23</v>
      </c>
      <c r="V4" s="526"/>
      <c r="W4" s="526"/>
      <c r="X4" s="526"/>
      <c r="Y4" s="527"/>
      <c r="Z4" s="59"/>
      <c r="AA4" s="207" t="s">
        <v>20</v>
      </c>
      <c r="AB4" s="59"/>
      <c r="AC4" s="526" t="s">
        <v>188</v>
      </c>
      <c r="AD4" s="526"/>
      <c r="AE4" s="526"/>
      <c r="AF4" s="530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</row>
    <row r="5" spans="2:45" s="54" customFormat="1" ht="6.95" customHeight="1" x14ac:dyDescent="0.2">
      <c r="B5" s="206"/>
      <c r="C5" s="56"/>
      <c r="D5" s="56"/>
      <c r="E5" s="526"/>
      <c r="F5" s="526"/>
      <c r="G5" s="526"/>
      <c r="H5" s="526"/>
      <c r="I5" s="527"/>
      <c r="J5" s="59"/>
      <c r="K5" s="207" t="s">
        <v>21</v>
      </c>
      <c r="L5" s="59"/>
      <c r="M5" s="526"/>
      <c r="N5" s="526"/>
      <c r="O5" s="526"/>
      <c r="P5" s="530"/>
      <c r="Q5" s="204"/>
      <c r="R5" s="206"/>
      <c r="S5" s="56"/>
      <c r="T5" s="56"/>
      <c r="U5" s="526"/>
      <c r="V5" s="526"/>
      <c r="W5" s="526"/>
      <c r="X5" s="526"/>
      <c r="Y5" s="527"/>
      <c r="Z5" s="59"/>
      <c r="AA5" s="207" t="s">
        <v>21</v>
      </c>
      <c r="AB5" s="59"/>
      <c r="AC5" s="526"/>
      <c r="AD5" s="526"/>
      <c r="AE5" s="526"/>
      <c r="AF5" s="530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</row>
    <row r="6" spans="2:45" s="54" customFormat="1" ht="6.95" customHeight="1" x14ac:dyDescent="0.2">
      <c r="B6" s="206" t="s">
        <v>18</v>
      </c>
      <c r="C6" s="56"/>
      <c r="D6" s="56"/>
      <c r="E6" s="526" t="s">
        <v>19</v>
      </c>
      <c r="F6" s="526"/>
      <c r="G6" s="526"/>
      <c r="H6" s="526"/>
      <c r="I6" s="527"/>
      <c r="J6" s="59"/>
      <c r="K6" s="207" t="s">
        <v>22</v>
      </c>
      <c r="L6" s="59"/>
      <c r="M6" s="526" t="s">
        <v>24</v>
      </c>
      <c r="N6" s="526"/>
      <c r="O6" s="526"/>
      <c r="P6" s="530"/>
      <c r="Q6" s="204"/>
      <c r="R6" s="206" t="s">
        <v>18</v>
      </c>
      <c r="S6" s="56"/>
      <c r="T6" s="56"/>
      <c r="U6" s="526" t="s">
        <v>19</v>
      </c>
      <c r="V6" s="526"/>
      <c r="W6" s="526"/>
      <c r="X6" s="526"/>
      <c r="Y6" s="527"/>
      <c r="Z6" s="59"/>
      <c r="AA6" s="207" t="s">
        <v>22</v>
      </c>
      <c r="AB6" s="59"/>
      <c r="AC6" s="526" t="s">
        <v>24</v>
      </c>
      <c r="AD6" s="526"/>
      <c r="AE6" s="526"/>
      <c r="AF6" s="530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</row>
    <row r="7" spans="2:45" s="54" customFormat="1" ht="6.95" customHeight="1" x14ac:dyDescent="0.2">
      <c r="B7" s="208"/>
      <c r="C7" s="61"/>
      <c r="D7" s="61"/>
      <c r="E7" s="616"/>
      <c r="F7" s="616"/>
      <c r="G7" s="616"/>
      <c r="H7" s="616"/>
      <c r="I7" s="617"/>
      <c r="J7" s="59"/>
      <c r="K7" s="207" t="s">
        <v>5</v>
      </c>
      <c r="L7" s="62"/>
      <c r="M7" s="526"/>
      <c r="N7" s="526"/>
      <c r="O7" s="526"/>
      <c r="P7" s="530"/>
      <c r="Q7" s="204"/>
      <c r="R7" s="208"/>
      <c r="S7" s="61"/>
      <c r="T7" s="61"/>
      <c r="U7" s="616"/>
      <c r="V7" s="616"/>
      <c r="W7" s="616"/>
      <c r="X7" s="616"/>
      <c r="Y7" s="617"/>
      <c r="Z7" s="59"/>
      <c r="AA7" s="207" t="s">
        <v>5</v>
      </c>
      <c r="AB7" s="62"/>
      <c r="AC7" s="526"/>
      <c r="AD7" s="526"/>
      <c r="AE7" s="526"/>
      <c r="AF7" s="530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</row>
    <row r="8" spans="2:45" s="68" customFormat="1" ht="26.25" customHeight="1" x14ac:dyDescent="0.25">
      <c r="B8" s="209" t="s">
        <v>201</v>
      </c>
      <c r="C8" s="210"/>
      <c r="D8" s="211"/>
      <c r="E8" s="211"/>
      <c r="F8" s="212"/>
      <c r="G8" s="212"/>
      <c r="H8" s="212"/>
      <c r="I8" s="212"/>
      <c r="J8" s="212"/>
      <c r="K8" s="212"/>
      <c r="L8" s="212"/>
      <c r="M8" s="66"/>
      <c r="N8" s="64"/>
      <c r="O8" s="66"/>
      <c r="P8" s="213" t="s">
        <v>192</v>
      </c>
      <c r="Q8" s="214"/>
      <c r="R8" s="209" t="str">
        <f>$B$8</f>
        <v>GESTION DU TEMPS   ANNÉE 2008</v>
      </c>
      <c r="S8" s="210"/>
      <c r="T8" s="211"/>
      <c r="U8" s="211"/>
      <c r="V8" s="212"/>
      <c r="W8" s="212"/>
      <c r="X8" s="212"/>
      <c r="Y8" s="212"/>
      <c r="Z8" s="212"/>
      <c r="AA8" s="212"/>
      <c r="AB8" s="212"/>
      <c r="AC8" s="66"/>
      <c r="AD8" s="64"/>
      <c r="AE8" s="66"/>
      <c r="AF8" s="213" t="s">
        <v>193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2:45" s="68" customFormat="1" ht="15" customHeight="1" x14ac:dyDescent="0.25">
      <c r="B9" s="215"/>
      <c r="C9" s="216"/>
      <c r="D9" s="217"/>
      <c r="E9" s="217"/>
      <c r="F9" s="218"/>
      <c r="G9" s="218"/>
      <c r="H9" s="218"/>
      <c r="I9" s="218"/>
      <c r="J9" s="218"/>
      <c r="K9" s="218"/>
      <c r="L9" s="218"/>
      <c r="M9" s="218"/>
      <c r="N9" s="216"/>
      <c r="O9" s="218"/>
      <c r="P9" s="219"/>
      <c r="Q9" s="214"/>
      <c r="R9" s="215"/>
      <c r="S9" s="216"/>
      <c r="T9" s="217"/>
      <c r="U9" s="217"/>
      <c r="V9" s="218"/>
      <c r="W9" s="218"/>
      <c r="X9" s="218"/>
      <c r="Y9" s="218"/>
      <c r="Z9" s="218"/>
      <c r="AA9" s="218"/>
      <c r="AB9" s="218"/>
      <c r="AC9" s="218"/>
      <c r="AD9" s="216"/>
      <c r="AE9" s="218"/>
      <c r="AF9" s="219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2:45" s="68" customFormat="1" ht="22.5" customHeight="1" x14ac:dyDescent="0.25">
      <c r="B10" s="215"/>
      <c r="C10" s="220"/>
      <c r="D10" s="220"/>
      <c r="E10" s="221" t="s">
        <v>105</v>
      </c>
      <c r="F10" s="666">
        <f>'Gestion du Temps 1 à 16  '!F10:G10</f>
        <v>0.26666666666666666</v>
      </c>
      <c r="G10" s="666"/>
      <c r="H10" s="218"/>
      <c r="I10" s="218"/>
      <c r="J10" s="218"/>
      <c r="K10" s="218"/>
      <c r="L10" s="222" t="s">
        <v>14</v>
      </c>
      <c r="M10" s="670" t="str">
        <f>'Gestion du Temps 1 à 16  '!M10:P11</f>
        <v>CARIOU Corentin</v>
      </c>
      <c r="N10" s="670"/>
      <c r="O10" s="670"/>
      <c r="P10" s="670"/>
      <c r="Q10" s="214"/>
      <c r="R10" s="215"/>
      <c r="S10" s="220"/>
      <c r="T10" s="220"/>
      <c r="U10" s="221" t="s">
        <v>105</v>
      </c>
      <c r="V10" s="618">
        <f>$F$10</f>
        <v>0.26666666666666666</v>
      </c>
      <c r="W10" s="618"/>
      <c r="X10" s="218"/>
      <c r="Y10" s="218"/>
      <c r="Z10" s="218"/>
      <c r="AA10" s="218"/>
      <c r="AB10" s="222" t="s">
        <v>14</v>
      </c>
      <c r="AC10" s="623" t="str">
        <f>$M$10</f>
        <v>CARIOU Corentin</v>
      </c>
      <c r="AD10" s="623"/>
      <c r="AE10" s="623"/>
      <c r="AF10" s="623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</row>
    <row r="11" spans="2:45" ht="9" customHeight="1" x14ac:dyDescent="0.3">
      <c r="D11" s="223"/>
      <c r="E11" s="224"/>
      <c r="F11" s="225"/>
      <c r="G11" s="225"/>
      <c r="H11" s="225"/>
      <c r="I11" s="225"/>
      <c r="J11" s="225"/>
      <c r="K11" s="225"/>
      <c r="L11" s="225"/>
      <c r="M11" s="670"/>
      <c r="N11" s="670"/>
      <c r="O11" s="670"/>
      <c r="P11" s="670"/>
      <c r="Q11" s="201"/>
      <c r="T11" s="223"/>
      <c r="U11" s="224"/>
      <c r="V11" s="225"/>
      <c r="W11" s="225"/>
      <c r="X11" s="225"/>
      <c r="Y11" s="225"/>
      <c r="Z11" s="225"/>
      <c r="AA11" s="225"/>
      <c r="AB11" s="225"/>
      <c r="AC11" s="623"/>
      <c r="AD11" s="623"/>
      <c r="AE11" s="623"/>
      <c r="AF11" s="623"/>
    </row>
    <row r="12" spans="2:45" ht="15" customHeight="1" x14ac:dyDescent="0.3">
      <c r="C12" s="226" t="s">
        <v>106</v>
      </c>
      <c r="D12" s="227"/>
      <c r="E12" s="228"/>
      <c r="F12" s="229"/>
      <c r="G12" s="229"/>
      <c r="H12" s="229"/>
      <c r="I12" s="624" t="s">
        <v>190</v>
      </c>
      <c r="J12" s="624"/>
      <c r="K12" s="624"/>
      <c r="L12" s="624"/>
      <c r="M12" s="224"/>
      <c r="N12" s="230"/>
      <c r="O12" s="231"/>
      <c r="Q12" s="201"/>
      <c r="S12" s="226" t="s">
        <v>106</v>
      </c>
      <c r="T12" s="227"/>
      <c r="U12" s="228"/>
      <c r="V12" s="229"/>
      <c r="W12" s="229"/>
      <c r="X12" s="229"/>
      <c r="Y12" s="624" t="s">
        <v>190</v>
      </c>
      <c r="Z12" s="624"/>
      <c r="AA12" s="624"/>
      <c r="AB12" s="624"/>
      <c r="AC12" s="224"/>
      <c r="AD12" s="230"/>
      <c r="AE12" s="231"/>
    </row>
    <row r="13" spans="2:45" s="241" customFormat="1" ht="32.25" customHeight="1" x14ac:dyDescent="0.3">
      <c r="B13" s="232"/>
      <c r="C13" s="233"/>
      <c r="D13" s="619" t="s">
        <v>8</v>
      </c>
      <c r="E13" s="620"/>
      <c r="F13" s="234" t="s">
        <v>13</v>
      </c>
      <c r="G13" s="235" t="s">
        <v>9</v>
      </c>
      <c r="H13" s="235" t="s">
        <v>12</v>
      </c>
      <c r="I13" s="236"/>
      <c r="J13" s="237"/>
      <c r="K13" s="235" t="s">
        <v>9</v>
      </c>
      <c r="L13" s="235" t="s">
        <v>12</v>
      </c>
      <c r="M13" s="238" t="s">
        <v>10</v>
      </c>
      <c r="N13" s="235" t="s">
        <v>11</v>
      </c>
      <c r="O13" s="621" t="s">
        <v>1</v>
      </c>
      <c r="P13" s="622"/>
      <c r="Q13" s="239"/>
      <c r="R13" s="232"/>
      <c r="S13" s="233"/>
      <c r="T13" s="619" t="s">
        <v>8</v>
      </c>
      <c r="U13" s="620"/>
      <c r="V13" s="234" t="s">
        <v>13</v>
      </c>
      <c r="W13" s="235" t="s">
        <v>9</v>
      </c>
      <c r="X13" s="235" t="s">
        <v>12</v>
      </c>
      <c r="Y13" s="240"/>
      <c r="Z13" s="240"/>
      <c r="AA13" s="235" t="s">
        <v>9</v>
      </c>
      <c r="AB13" s="235" t="s">
        <v>12</v>
      </c>
      <c r="AC13" s="238" t="s">
        <v>10</v>
      </c>
      <c r="AD13" s="235" t="s">
        <v>11</v>
      </c>
      <c r="AE13" s="621" t="s">
        <v>1</v>
      </c>
      <c r="AF13" s="622"/>
    </row>
    <row r="14" spans="2:45" ht="30" customHeight="1" x14ac:dyDescent="0.2">
      <c r="B14" s="242">
        <v>112</v>
      </c>
      <c r="C14" s="675">
        <v>39559</v>
      </c>
      <c r="D14" s="675"/>
      <c r="E14" s="676"/>
      <c r="F14" s="630">
        <v>17</v>
      </c>
      <c r="G14" s="243">
        <v>0</v>
      </c>
      <c r="H14" s="243">
        <v>0</v>
      </c>
      <c r="I14" s="244">
        <v>0</v>
      </c>
      <c r="J14" s="245">
        <v>2.0833333333333332E-2</v>
      </c>
      <c r="K14" s="246">
        <v>0</v>
      </c>
      <c r="L14" s="246">
        <v>0</v>
      </c>
      <c r="M14" s="247">
        <f>((H14-G14)+(L14-K14))-J14*I14</f>
        <v>0</v>
      </c>
      <c r="N14" s="635">
        <f>SUM(M14:M20)</f>
        <v>0</v>
      </c>
      <c r="O14" s="248"/>
      <c r="P14" s="625"/>
      <c r="Q14" s="201"/>
      <c r="R14" s="249">
        <f>B44+1</f>
        <v>140</v>
      </c>
      <c r="S14" s="628">
        <f>C44+1</f>
        <v>39587</v>
      </c>
      <c r="T14" s="628">
        <v>37347</v>
      </c>
      <c r="U14" s="629"/>
      <c r="V14" s="630">
        <f>F38+1</f>
        <v>21</v>
      </c>
      <c r="W14" s="243">
        <v>0</v>
      </c>
      <c r="X14" s="243">
        <v>0</v>
      </c>
      <c r="Y14" s="244">
        <v>0</v>
      </c>
      <c r="Z14" s="245">
        <v>2.0833333333333332E-2</v>
      </c>
      <c r="AA14" s="246">
        <v>0</v>
      </c>
      <c r="AB14" s="246">
        <v>0</v>
      </c>
      <c r="AC14" s="247">
        <f>((X14-W14)+(AB14-AA14))-Z14*Y14</f>
        <v>0</v>
      </c>
      <c r="AD14" s="635">
        <f>SUM(AC14:AC20)</f>
        <v>0</v>
      </c>
      <c r="AE14" s="248"/>
      <c r="AF14" s="625"/>
    </row>
    <row r="15" spans="2:45" ht="30" customHeight="1" x14ac:dyDescent="0.2">
      <c r="B15" s="254">
        <f t="shared" ref="B15:B20" si="0">+B14+1</f>
        <v>113</v>
      </c>
      <c r="C15" s="633">
        <f t="shared" ref="C15:C20" si="1">C14+1</f>
        <v>39560</v>
      </c>
      <c r="D15" s="633">
        <v>37348</v>
      </c>
      <c r="E15" s="634"/>
      <c r="F15" s="631"/>
      <c r="G15" s="250">
        <v>0</v>
      </c>
      <c r="H15" s="250">
        <v>0</v>
      </c>
      <c r="I15" s="251"/>
      <c r="J15" s="252">
        <v>2.0833333333333332E-2</v>
      </c>
      <c r="K15" s="250"/>
      <c r="L15" s="250"/>
      <c r="M15" s="253">
        <f t="shared" ref="M15:M20" si="2">((H15-G15)+(L15-K15))-J15*I15</f>
        <v>0</v>
      </c>
      <c r="N15" s="636"/>
      <c r="O15" s="255"/>
      <c r="P15" s="626"/>
      <c r="Q15" s="201"/>
      <c r="R15" s="254">
        <f t="shared" ref="R15:R20" si="3">+R14+1</f>
        <v>141</v>
      </c>
      <c r="S15" s="633">
        <f t="shared" ref="S15:S20" si="4">S14+1</f>
        <v>39588</v>
      </c>
      <c r="T15" s="633">
        <v>37348</v>
      </c>
      <c r="U15" s="634"/>
      <c r="V15" s="631"/>
      <c r="W15" s="250">
        <v>0</v>
      </c>
      <c r="X15" s="250">
        <v>0</v>
      </c>
      <c r="Y15" s="251"/>
      <c r="Z15" s="252">
        <v>2.0833333333333332E-2</v>
      </c>
      <c r="AA15" s="250"/>
      <c r="AB15" s="250"/>
      <c r="AC15" s="253">
        <f t="shared" ref="AC15:AC20" si="5">((X15-W15)+(AB15-AA15))-Z15*Y15</f>
        <v>0</v>
      </c>
      <c r="AD15" s="636"/>
      <c r="AE15" s="255"/>
      <c r="AF15" s="626"/>
    </row>
    <row r="16" spans="2:45" ht="30" customHeight="1" x14ac:dyDescent="0.2">
      <c r="B16" s="254">
        <f t="shared" si="0"/>
        <v>114</v>
      </c>
      <c r="C16" s="633">
        <f t="shared" si="1"/>
        <v>39561</v>
      </c>
      <c r="D16" s="633">
        <v>37349</v>
      </c>
      <c r="E16" s="634"/>
      <c r="F16" s="631"/>
      <c r="G16" s="250">
        <v>0</v>
      </c>
      <c r="H16" s="250"/>
      <c r="I16" s="251">
        <v>0</v>
      </c>
      <c r="J16" s="252">
        <v>2.0833333333333332E-2</v>
      </c>
      <c r="K16" s="250"/>
      <c r="L16" s="250">
        <v>0</v>
      </c>
      <c r="M16" s="253">
        <f t="shared" si="2"/>
        <v>0</v>
      </c>
      <c r="N16" s="636"/>
      <c r="O16" s="255"/>
      <c r="P16" s="626"/>
      <c r="Q16" s="201"/>
      <c r="R16" s="254">
        <f t="shared" si="3"/>
        <v>142</v>
      </c>
      <c r="S16" s="633">
        <f t="shared" si="4"/>
        <v>39589</v>
      </c>
      <c r="T16" s="633">
        <v>37349</v>
      </c>
      <c r="U16" s="634"/>
      <c r="V16" s="631"/>
      <c r="W16" s="250"/>
      <c r="X16" s="250"/>
      <c r="Y16" s="251"/>
      <c r="Z16" s="252">
        <v>2.0833333333333332E-2</v>
      </c>
      <c r="AA16" s="250"/>
      <c r="AB16" s="250"/>
      <c r="AC16" s="253">
        <f t="shared" si="5"/>
        <v>0</v>
      </c>
      <c r="AD16" s="636"/>
      <c r="AE16" s="255"/>
      <c r="AF16" s="626"/>
    </row>
    <row r="17" spans="2:32" ht="30" customHeight="1" x14ac:dyDescent="0.2">
      <c r="B17" s="254">
        <f t="shared" si="0"/>
        <v>115</v>
      </c>
      <c r="C17" s="633">
        <f t="shared" si="1"/>
        <v>39562</v>
      </c>
      <c r="D17" s="633">
        <v>37350</v>
      </c>
      <c r="E17" s="634"/>
      <c r="F17" s="631"/>
      <c r="G17" s="250"/>
      <c r="H17" s="250"/>
      <c r="I17" s="251"/>
      <c r="J17" s="252">
        <v>2.0833333333333332E-2</v>
      </c>
      <c r="K17" s="250"/>
      <c r="L17" s="250"/>
      <c r="M17" s="253">
        <f t="shared" si="2"/>
        <v>0</v>
      </c>
      <c r="N17" s="636"/>
      <c r="O17" s="255"/>
      <c r="P17" s="626"/>
      <c r="Q17" s="201"/>
      <c r="R17" s="254">
        <f t="shared" si="3"/>
        <v>143</v>
      </c>
      <c r="S17" s="633">
        <f t="shared" si="4"/>
        <v>39590</v>
      </c>
      <c r="T17" s="633">
        <v>37350</v>
      </c>
      <c r="U17" s="634"/>
      <c r="V17" s="631"/>
      <c r="W17" s="250"/>
      <c r="X17" s="250"/>
      <c r="Y17" s="251"/>
      <c r="Z17" s="252">
        <v>2.0833333333333332E-2</v>
      </c>
      <c r="AA17" s="250"/>
      <c r="AB17" s="250"/>
      <c r="AC17" s="253">
        <f t="shared" si="5"/>
        <v>0</v>
      </c>
      <c r="AD17" s="636"/>
      <c r="AE17" s="255"/>
      <c r="AF17" s="626"/>
    </row>
    <row r="18" spans="2:32" ht="30" customHeight="1" x14ac:dyDescent="0.2">
      <c r="B18" s="254">
        <f t="shared" si="0"/>
        <v>116</v>
      </c>
      <c r="C18" s="633">
        <f t="shared" si="1"/>
        <v>39563</v>
      </c>
      <c r="D18" s="633">
        <v>37351</v>
      </c>
      <c r="E18" s="634"/>
      <c r="F18" s="631"/>
      <c r="G18" s="250"/>
      <c r="H18" s="250"/>
      <c r="I18" s="251"/>
      <c r="J18" s="252">
        <v>2.0833333333333332E-2</v>
      </c>
      <c r="K18" s="250"/>
      <c r="L18" s="250"/>
      <c r="M18" s="253">
        <f t="shared" si="2"/>
        <v>0</v>
      </c>
      <c r="N18" s="636"/>
      <c r="O18" s="255"/>
      <c r="P18" s="626"/>
      <c r="Q18" s="201"/>
      <c r="R18" s="254">
        <f t="shared" si="3"/>
        <v>144</v>
      </c>
      <c r="S18" s="633">
        <f t="shared" si="4"/>
        <v>39591</v>
      </c>
      <c r="T18" s="633">
        <v>37351</v>
      </c>
      <c r="U18" s="634"/>
      <c r="V18" s="631"/>
      <c r="W18" s="250"/>
      <c r="X18" s="250"/>
      <c r="Y18" s="251"/>
      <c r="Z18" s="252">
        <v>2.0833333333333332E-2</v>
      </c>
      <c r="AA18" s="250"/>
      <c r="AB18" s="250"/>
      <c r="AC18" s="253">
        <f t="shared" si="5"/>
        <v>0</v>
      </c>
      <c r="AD18" s="636"/>
      <c r="AE18" s="255"/>
      <c r="AF18" s="626"/>
    </row>
    <row r="19" spans="2:32" ht="30" customHeight="1" x14ac:dyDescent="0.2">
      <c r="B19" s="254">
        <f t="shared" si="0"/>
        <v>117</v>
      </c>
      <c r="C19" s="645">
        <f t="shared" si="1"/>
        <v>39564</v>
      </c>
      <c r="D19" s="645">
        <v>37352</v>
      </c>
      <c r="E19" s="646"/>
      <c r="F19" s="631"/>
      <c r="G19" s="250"/>
      <c r="H19" s="250"/>
      <c r="I19" s="251"/>
      <c r="J19" s="252">
        <v>2.0833333333333332E-2</v>
      </c>
      <c r="K19" s="250"/>
      <c r="L19" s="250"/>
      <c r="M19" s="253">
        <f t="shared" si="2"/>
        <v>0</v>
      </c>
      <c r="N19" s="636"/>
      <c r="O19" s="255"/>
      <c r="P19" s="626"/>
      <c r="Q19" s="201"/>
      <c r="R19" s="254">
        <f t="shared" si="3"/>
        <v>145</v>
      </c>
      <c r="S19" s="645">
        <f t="shared" si="4"/>
        <v>39592</v>
      </c>
      <c r="T19" s="645">
        <v>37352</v>
      </c>
      <c r="U19" s="646"/>
      <c r="V19" s="631"/>
      <c r="W19" s="250"/>
      <c r="X19" s="250"/>
      <c r="Y19" s="251"/>
      <c r="Z19" s="252">
        <v>2.0833333333333332E-2</v>
      </c>
      <c r="AA19" s="250"/>
      <c r="AB19" s="250"/>
      <c r="AC19" s="253">
        <f t="shared" si="5"/>
        <v>0</v>
      </c>
      <c r="AD19" s="636"/>
      <c r="AE19" s="255"/>
      <c r="AF19" s="626"/>
    </row>
    <row r="20" spans="2:32" ht="30" customHeight="1" x14ac:dyDescent="0.2">
      <c r="B20" s="254">
        <f t="shared" si="0"/>
        <v>118</v>
      </c>
      <c r="C20" s="641">
        <f t="shared" si="1"/>
        <v>39565</v>
      </c>
      <c r="D20" s="641">
        <v>37353</v>
      </c>
      <c r="E20" s="642"/>
      <c r="F20" s="632"/>
      <c r="G20" s="258"/>
      <c r="H20" s="258"/>
      <c r="I20" s="259"/>
      <c r="J20" s="260">
        <v>2.0833333333333332E-2</v>
      </c>
      <c r="K20" s="258"/>
      <c r="L20" s="258"/>
      <c r="M20" s="261">
        <f t="shared" si="2"/>
        <v>0</v>
      </c>
      <c r="N20" s="637"/>
      <c r="O20" s="263"/>
      <c r="P20" s="627"/>
      <c r="Q20" s="201"/>
      <c r="R20" s="262">
        <f t="shared" si="3"/>
        <v>146</v>
      </c>
      <c r="S20" s="641">
        <f t="shared" si="4"/>
        <v>39593</v>
      </c>
      <c r="T20" s="641">
        <v>37353</v>
      </c>
      <c r="U20" s="642"/>
      <c r="V20" s="632"/>
      <c r="W20" s="258"/>
      <c r="X20" s="258"/>
      <c r="Y20" s="259"/>
      <c r="Z20" s="260">
        <v>2.0833333333333332E-2</v>
      </c>
      <c r="AA20" s="258"/>
      <c r="AB20" s="258"/>
      <c r="AC20" s="261">
        <f t="shared" si="5"/>
        <v>0</v>
      </c>
      <c r="AD20" s="637"/>
      <c r="AE20" s="263"/>
      <c r="AF20" s="627"/>
    </row>
    <row r="21" spans="2:32" ht="12.75" customHeight="1" x14ac:dyDescent="0.2">
      <c r="B21" s="264"/>
      <c r="C21" s="265" t="s">
        <v>211</v>
      </c>
      <c r="D21" s="265"/>
      <c r="E21" s="265"/>
      <c r="F21" s="71"/>
      <c r="G21" s="72"/>
      <c r="H21" s="73"/>
      <c r="I21" s="74"/>
      <c r="J21" s="74"/>
      <c r="K21" s="72"/>
      <c r="L21" s="73"/>
      <c r="M21" s="75"/>
      <c r="N21" s="76"/>
      <c r="O21" s="77"/>
      <c r="P21" s="78"/>
      <c r="Q21" s="201"/>
      <c r="R21" s="264"/>
      <c r="S21" s="644"/>
      <c r="T21" s="644"/>
      <c r="U21" s="644"/>
      <c r="V21" s="269"/>
      <c r="W21" s="270"/>
      <c r="X21" s="271"/>
      <c r="Y21" s="272"/>
      <c r="Z21" s="272"/>
      <c r="AA21" s="270"/>
      <c r="AB21" s="271"/>
      <c r="AC21" s="273"/>
      <c r="AD21" s="274"/>
      <c r="AE21" s="274"/>
      <c r="AF21" s="313"/>
    </row>
    <row r="22" spans="2:32" ht="30" customHeight="1" x14ac:dyDescent="0.2">
      <c r="B22" s="254">
        <f>+B20+1</f>
        <v>119</v>
      </c>
      <c r="C22" s="628">
        <f>C20+1</f>
        <v>39566</v>
      </c>
      <c r="D22" s="628">
        <v>37347</v>
      </c>
      <c r="E22" s="629"/>
      <c r="F22" s="638">
        <f>F14+1</f>
        <v>18</v>
      </c>
      <c r="G22" s="243">
        <v>0</v>
      </c>
      <c r="H22" s="243">
        <v>0</v>
      </c>
      <c r="I22" s="244">
        <v>0</v>
      </c>
      <c r="J22" s="245">
        <v>2.0833333333333332E-2</v>
      </c>
      <c r="K22" s="246">
        <v>0</v>
      </c>
      <c r="L22" s="246">
        <v>0</v>
      </c>
      <c r="M22" s="247">
        <f>((H22-G22)+(L22-K22))-J22*I22</f>
        <v>0</v>
      </c>
      <c r="N22" s="635">
        <f>SUM(M22:M28)</f>
        <v>0</v>
      </c>
      <c r="O22" s="248"/>
      <c r="P22" s="643"/>
      <c r="Q22" s="201"/>
      <c r="R22" s="69">
        <f>+R20+1</f>
        <v>147</v>
      </c>
      <c r="S22" s="628">
        <f>S20+1</f>
        <v>39594</v>
      </c>
      <c r="T22" s="628">
        <v>37347</v>
      </c>
      <c r="U22" s="629"/>
      <c r="V22" s="638">
        <f>V14+1</f>
        <v>22</v>
      </c>
      <c r="W22" s="243">
        <v>0</v>
      </c>
      <c r="X22" s="243">
        <v>0</v>
      </c>
      <c r="Y22" s="244">
        <v>0</v>
      </c>
      <c r="Z22" s="245">
        <v>2.0833333333333332E-2</v>
      </c>
      <c r="AA22" s="246">
        <v>0</v>
      </c>
      <c r="AB22" s="246">
        <v>0</v>
      </c>
      <c r="AC22" s="247">
        <f>((X22-W22)+(AB22-AA22))-Z22*Y22</f>
        <v>0</v>
      </c>
      <c r="AD22" s="635">
        <f>SUM(AC22:AC28)</f>
        <v>0</v>
      </c>
      <c r="AE22" s="248"/>
      <c r="AF22" s="643"/>
    </row>
    <row r="23" spans="2:32" ht="30" customHeight="1" x14ac:dyDescent="0.2">
      <c r="B23" s="254">
        <f t="shared" ref="B23:B28" si="6">+B22+1</f>
        <v>120</v>
      </c>
      <c r="C23" s="633">
        <f t="shared" ref="C23:C28" si="7">C22+1</f>
        <v>39567</v>
      </c>
      <c r="D23" s="633">
        <v>37348</v>
      </c>
      <c r="E23" s="634"/>
      <c r="F23" s="639"/>
      <c r="G23" s="250">
        <v>0</v>
      </c>
      <c r="H23" s="250">
        <v>0</v>
      </c>
      <c r="I23" s="251"/>
      <c r="J23" s="252">
        <v>2.0833333333333332E-2</v>
      </c>
      <c r="K23" s="250"/>
      <c r="L23" s="250"/>
      <c r="M23" s="253">
        <f t="shared" ref="M23:M28" si="8">((H23-G23)+(L23-K23))-J23*I23</f>
        <v>0</v>
      </c>
      <c r="N23" s="636"/>
      <c r="O23" s="255"/>
      <c r="P23" s="626"/>
      <c r="Q23" s="201"/>
      <c r="R23" s="254">
        <f t="shared" ref="R23:R28" si="9">+R22+1</f>
        <v>148</v>
      </c>
      <c r="S23" s="633">
        <f t="shared" ref="S23:S28" si="10">S22+1</f>
        <v>39595</v>
      </c>
      <c r="T23" s="633">
        <v>37348</v>
      </c>
      <c r="U23" s="634"/>
      <c r="V23" s="639"/>
      <c r="W23" s="250">
        <v>0</v>
      </c>
      <c r="X23" s="250">
        <v>0</v>
      </c>
      <c r="Y23" s="251"/>
      <c r="Z23" s="252">
        <v>2.0833333333333332E-2</v>
      </c>
      <c r="AA23" s="250"/>
      <c r="AB23" s="250"/>
      <c r="AC23" s="253">
        <f t="shared" ref="AC23:AC28" si="11">((X23-W23)+(AB23-AA23))-Z23*Y23</f>
        <v>0</v>
      </c>
      <c r="AD23" s="636"/>
      <c r="AE23" s="255"/>
      <c r="AF23" s="626"/>
    </row>
    <row r="24" spans="2:32" ht="30" customHeight="1" x14ac:dyDescent="0.2">
      <c r="B24" s="254">
        <f t="shared" si="6"/>
        <v>121</v>
      </c>
      <c r="C24" s="633">
        <f t="shared" si="7"/>
        <v>39568</v>
      </c>
      <c r="D24" s="633">
        <v>37349</v>
      </c>
      <c r="E24" s="634"/>
      <c r="F24" s="639"/>
      <c r="G24" s="250"/>
      <c r="H24" s="250"/>
      <c r="I24" s="251"/>
      <c r="J24" s="252">
        <v>2.0833333333333332E-2</v>
      </c>
      <c r="K24" s="250"/>
      <c r="L24" s="250"/>
      <c r="M24" s="253">
        <f t="shared" si="8"/>
        <v>0</v>
      </c>
      <c r="N24" s="636"/>
      <c r="O24" s="255"/>
      <c r="P24" s="626"/>
      <c r="Q24" s="201"/>
      <c r="R24" s="254">
        <f t="shared" si="9"/>
        <v>149</v>
      </c>
      <c r="S24" s="633">
        <f t="shared" si="10"/>
        <v>39596</v>
      </c>
      <c r="T24" s="633">
        <v>37349</v>
      </c>
      <c r="U24" s="634"/>
      <c r="V24" s="639"/>
      <c r="W24" s="250"/>
      <c r="X24" s="250"/>
      <c r="Y24" s="251"/>
      <c r="Z24" s="252">
        <v>2.0833333333333332E-2</v>
      </c>
      <c r="AA24" s="250"/>
      <c r="AB24" s="250"/>
      <c r="AC24" s="253">
        <f t="shared" si="11"/>
        <v>0</v>
      </c>
      <c r="AD24" s="636"/>
      <c r="AE24" s="255"/>
      <c r="AF24" s="626"/>
    </row>
    <row r="25" spans="2:32" ht="30" customHeight="1" x14ac:dyDescent="0.2">
      <c r="B25" s="254">
        <f t="shared" si="6"/>
        <v>122</v>
      </c>
      <c r="C25" s="673">
        <f t="shared" si="7"/>
        <v>39569</v>
      </c>
      <c r="D25" s="673">
        <v>37350</v>
      </c>
      <c r="E25" s="674"/>
      <c r="F25" s="639"/>
      <c r="G25" s="250"/>
      <c r="H25" s="250"/>
      <c r="I25" s="251"/>
      <c r="J25" s="252">
        <v>2.0833333333333332E-2</v>
      </c>
      <c r="K25" s="250"/>
      <c r="L25" s="250"/>
      <c r="M25" s="253">
        <f t="shared" si="8"/>
        <v>0</v>
      </c>
      <c r="N25" s="636"/>
      <c r="O25" s="255"/>
      <c r="P25" s="626"/>
      <c r="Q25" s="201"/>
      <c r="R25" s="254">
        <f t="shared" si="9"/>
        <v>150</v>
      </c>
      <c r="S25" s="633">
        <f t="shared" si="10"/>
        <v>39597</v>
      </c>
      <c r="T25" s="633">
        <v>37350</v>
      </c>
      <c r="U25" s="634"/>
      <c r="V25" s="639"/>
      <c r="W25" s="250"/>
      <c r="X25" s="250"/>
      <c r="Y25" s="251"/>
      <c r="Z25" s="252">
        <v>2.0833333333333332E-2</v>
      </c>
      <c r="AA25" s="250"/>
      <c r="AB25" s="250"/>
      <c r="AC25" s="253">
        <f t="shared" si="11"/>
        <v>0</v>
      </c>
      <c r="AD25" s="636"/>
      <c r="AE25" s="255"/>
      <c r="AF25" s="626"/>
    </row>
    <row r="26" spans="2:32" ht="30" customHeight="1" x14ac:dyDescent="0.2">
      <c r="B26" s="254">
        <f t="shared" si="6"/>
        <v>123</v>
      </c>
      <c r="C26" s="633">
        <f t="shared" si="7"/>
        <v>39570</v>
      </c>
      <c r="D26" s="633">
        <v>37351</v>
      </c>
      <c r="E26" s="634"/>
      <c r="F26" s="639"/>
      <c r="G26" s="250"/>
      <c r="H26" s="250"/>
      <c r="I26" s="251"/>
      <c r="J26" s="252">
        <v>2.0833333333333332E-2</v>
      </c>
      <c r="K26" s="250"/>
      <c r="L26" s="250"/>
      <c r="M26" s="253">
        <f t="shared" si="8"/>
        <v>0</v>
      </c>
      <c r="N26" s="636"/>
      <c r="O26" s="255"/>
      <c r="P26" s="626"/>
      <c r="Q26" s="201"/>
      <c r="R26" s="254">
        <f t="shared" si="9"/>
        <v>151</v>
      </c>
      <c r="S26" s="633">
        <f t="shared" si="10"/>
        <v>39598</v>
      </c>
      <c r="T26" s="633">
        <v>37351</v>
      </c>
      <c r="U26" s="634"/>
      <c r="V26" s="639"/>
      <c r="W26" s="250"/>
      <c r="X26" s="250"/>
      <c r="Y26" s="251"/>
      <c r="Z26" s="252">
        <v>2.0833333333333332E-2</v>
      </c>
      <c r="AA26" s="250"/>
      <c r="AB26" s="250"/>
      <c r="AC26" s="253">
        <f t="shared" si="11"/>
        <v>0</v>
      </c>
      <c r="AD26" s="636"/>
      <c r="AE26" s="255"/>
      <c r="AF26" s="626"/>
    </row>
    <row r="27" spans="2:32" ht="30" customHeight="1" x14ac:dyDescent="0.2">
      <c r="B27" s="254">
        <f t="shared" si="6"/>
        <v>124</v>
      </c>
      <c r="C27" s="645">
        <f t="shared" si="7"/>
        <v>39571</v>
      </c>
      <c r="D27" s="645">
        <v>37352</v>
      </c>
      <c r="E27" s="646"/>
      <c r="F27" s="639"/>
      <c r="G27" s="250"/>
      <c r="H27" s="250"/>
      <c r="I27" s="251"/>
      <c r="J27" s="252">
        <v>2.0833333333333332E-2</v>
      </c>
      <c r="K27" s="250"/>
      <c r="L27" s="250"/>
      <c r="M27" s="253">
        <f t="shared" si="8"/>
        <v>0</v>
      </c>
      <c r="N27" s="636"/>
      <c r="O27" s="255"/>
      <c r="P27" s="626"/>
      <c r="Q27" s="201"/>
      <c r="R27" s="254">
        <f t="shared" si="9"/>
        <v>152</v>
      </c>
      <c r="S27" s="645">
        <f t="shared" si="10"/>
        <v>39599</v>
      </c>
      <c r="T27" s="645">
        <v>37352</v>
      </c>
      <c r="U27" s="646"/>
      <c r="V27" s="639"/>
      <c r="W27" s="250"/>
      <c r="X27" s="250"/>
      <c r="Y27" s="251"/>
      <c r="Z27" s="252">
        <v>2.0833333333333332E-2</v>
      </c>
      <c r="AA27" s="250"/>
      <c r="AB27" s="250"/>
      <c r="AC27" s="253">
        <f t="shared" si="11"/>
        <v>0</v>
      </c>
      <c r="AD27" s="636"/>
      <c r="AE27" s="255"/>
      <c r="AF27" s="626"/>
    </row>
    <row r="28" spans="2:32" ht="30" customHeight="1" x14ac:dyDescent="0.2">
      <c r="B28" s="262">
        <f t="shared" si="6"/>
        <v>125</v>
      </c>
      <c r="C28" s="641">
        <f t="shared" si="7"/>
        <v>39572</v>
      </c>
      <c r="D28" s="641">
        <v>37353</v>
      </c>
      <c r="E28" s="642"/>
      <c r="F28" s="640"/>
      <c r="G28" s="258"/>
      <c r="H28" s="258"/>
      <c r="I28" s="259"/>
      <c r="J28" s="260">
        <v>2.0833333333333332E-2</v>
      </c>
      <c r="K28" s="258"/>
      <c r="L28" s="258"/>
      <c r="M28" s="261">
        <f t="shared" si="8"/>
        <v>0</v>
      </c>
      <c r="N28" s="637"/>
      <c r="O28" s="263"/>
      <c r="P28" s="627"/>
      <c r="Q28" s="201"/>
      <c r="R28" s="262">
        <f t="shared" si="9"/>
        <v>153</v>
      </c>
      <c r="S28" s="641">
        <f t="shared" si="10"/>
        <v>39600</v>
      </c>
      <c r="T28" s="641">
        <v>37353</v>
      </c>
      <c r="U28" s="642"/>
      <c r="V28" s="640"/>
      <c r="W28" s="258"/>
      <c r="X28" s="258"/>
      <c r="Y28" s="259"/>
      <c r="Z28" s="260">
        <v>2.0833333333333332E-2</v>
      </c>
      <c r="AA28" s="258"/>
      <c r="AB28" s="258"/>
      <c r="AC28" s="261">
        <f t="shared" si="11"/>
        <v>0</v>
      </c>
      <c r="AD28" s="637"/>
      <c r="AE28" s="263"/>
      <c r="AF28" s="627"/>
    </row>
    <row r="29" spans="2:32" ht="12.75" customHeight="1" x14ac:dyDescent="0.2">
      <c r="B29" s="264"/>
      <c r="C29" s="644"/>
      <c r="D29" s="644"/>
      <c r="E29" s="644"/>
      <c r="F29" s="269"/>
      <c r="G29" s="270"/>
      <c r="H29" s="271"/>
      <c r="I29" s="272"/>
      <c r="J29" s="272"/>
      <c r="K29" s="270"/>
      <c r="L29" s="271"/>
      <c r="M29" s="273"/>
      <c r="N29" s="274"/>
      <c r="O29" s="274"/>
      <c r="P29" s="275"/>
      <c r="Q29" s="201"/>
      <c r="R29" s="264"/>
      <c r="S29" s="644"/>
      <c r="T29" s="644"/>
      <c r="U29" s="644"/>
      <c r="V29" s="269"/>
      <c r="W29" s="270"/>
      <c r="X29" s="271"/>
      <c r="Y29" s="272"/>
      <c r="Z29" s="272"/>
      <c r="AA29" s="270"/>
      <c r="AB29" s="271"/>
      <c r="AC29" s="273"/>
      <c r="AD29" s="274"/>
      <c r="AE29" s="274"/>
      <c r="AF29" s="275"/>
    </row>
    <row r="30" spans="2:32" ht="30" customHeight="1" x14ac:dyDescent="0.2">
      <c r="B30" s="69">
        <f>+B28+1</f>
        <v>126</v>
      </c>
      <c r="C30" s="628">
        <f>C28+1</f>
        <v>39573</v>
      </c>
      <c r="D30" s="628">
        <v>37347</v>
      </c>
      <c r="E30" s="629"/>
      <c r="F30" s="638">
        <f>F22+1</f>
        <v>19</v>
      </c>
      <c r="G30" s="243">
        <v>0</v>
      </c>
      <c r="H30" s="243">
        <v>0</v>
      </c>
      <c r="I30" s="244">
        <v>0</v>
      </c>
      <c r="J30" s="245">
        <v>2.0833333333333332E-2</v>
      </c>
      <c r="K30" s="246">
        <v>0</v>
      </c>
      <c r="L30" s="246">
        <v>0</v>
      </c>
      <c r="M30" s="247">
        <f>((H30-G30)+(L30-K30))-J30*I30</f>
        <v>0</v>
      </c>
      <c r="N30" s="635">
        <f>SUM(M30:M36)</f>
        <v>0</v>
      </c>
      <c r="O30" s="248"/>
      <c r="P30" s="643"/>
      <c r="Q30" s="201"/>
      <c r="R30" s="69">
        <f>+R28+1</f>
        <v>154</v>
      </c>
      <c r="S30" s="628">
        <f>S28+1</f>
        <v>39601</v>
      </c>
      <c r="T30" s="628">
        <v>37347</v>
      </c>
      <c r="U30" s="629"/>
      <c r="V30" s="638">
        <f>V22+1</f>
        <v>23</v>
      </c>
      <c r="W30" s="243">
        <v>0</v>
      </c>
      <c r="X30" s="243">
        <v>0</v>
      </c>
      <c r="Y30" s="244">
        <v>0</v>
      </c>
      <c r="Z30" s="245">
        <v>2.0833333333333332E-2</v>
      </c>
      <c r="AA30" s="246">
        <v>0</v>
      </c>
      <c r="AB30" s="246">
        <v>0</v>
      </c>
      <c r="AC30" s="247">
        <f>((X30-W30)+(AB30-AA30))-Z30*Y30</f>
        <v>0</v>
      </c>
      <c r="AD30" s="635">
        <f>SUM(AC30:AC36)</f>
        <v>0</v>
      </c>
      <c r="AE30" s="248"/>
      <c r="AF30" s="643"/>
    </row>
    <row r="31" spans="2:32" ht="30" customHeight="1" x14ac:dyDescent="0.2">
      <c r="B31" s="254">
        <f t="shared" ref="B31:B36" si="12">+B30+1</f>
        <v>127</v>
      </c>
      <c r="C31" s="633">
        <f t="shared" ref="C31:C36" si="13">C30+1</f>
        <v>39574</v>
      </c>
      <c r="D31" s="633">
        <v>37348</v>
      </c>
      <c r="E31" s="634"/>
      <c r="F31" s="639"/>
      <c r="G31" s="250">
        <v>0</v>
      </c>
      <c r="H31" s="250">
        <v>0</v>
      </c>
      <c r="I31" s="251"/>
      <c r="J31" s="252">
        <v>2.0833333333333332E-2</v>
      </c>
      <c r="K31" s="250"/>
      <c r="L31" s="250"/>
      <c r="M31" s="253">
        <f t="shared" ref="M31:M36" si="14">((H31-G31)+(L31-K31))-J31*I31</f>
        <v>0</v>
      </c>
      <c r="N31" s="636"/>
      <c r="O31" s="255"/>
      <c r="P31" s="626"/>
      <c r="Q31" s="201"/>
      <c r="R31" s="254">
        <f t="shared" ref="R31:R36" si="15">+R30+1</f>
        <v>155</v>
      </c>
      <c r="S31" s="633">
        <f t="shared" ref="S31:S36" si="16">S30+1</f>
        <v>39602</v>
      </c>
      <c r="T31" s="633">
        <v>37348</v>
      </c>
      <c r="U31" s="634"/>
      <c r="V31" s="639"/>
      <c r="W31" s="250">
        <v>0</v>
      </c>
      <c r="X31" s="250">
        <v>0</v>
      </c>
      <c r="Y31" s="251"/>
      <c r="Z31" s="252">
        <v>2.0833333333333332E-2</v>
      </c>
      <c r="AA31" s="250"/>
      <c r="AB31" s="250"/>
      <c r="AC31" s="253">
        <f t="shared" ref="AC31:AC36" si="17">((X31-W31)+(AB31-AA31))-Z31*Y31</f>
        <v>0</v>
      </c>
      <c r="AD31" s="636"/>
      <c r="AE31" s="255"/>
      <c r="AF31" s="626"/>
    </row>
    <row r="32" spans="2:32" ht="30" customHeight="1" x14ac:dyDescent="0.2">
      <c r="B32" s="254">
        <f t="shared" si="12"/>
        <v>128</v>
      </c>
      <c r="C32" s="633">
        <f t="shared" si="13"/>
        <v>39575</v>
      </c>
      <c r="D32" s="633">
        <v>37349</v>
      </c>
      <c r="E32" s="634"/>
      <c r="F32" s="639"/>
      <c r="G32" s="250"/>
      <c r="H32" s="250"/>
      <c r="I32" s="251"/>
      <c r="J32" s="252">
        <v>2.0833333333333332E-2</v>
      </c>
      <c r="K32" s="250"/>
      <c r="L32" s="250"/>
      <c r="M32" s="253">
        <f t="shared" si="14"/>
        <v>0</v>
      </c>
      <c r="N32" s="636"/>
      <c r="O32" s="255"/>
      <c r="P32" s="626"/>
      <c r="Q32" s="201"/>
      <c r="R32" s="254">
        <f t="shared" si="15"/>
        <v>156</v>
      </c>
      <c r="S32" s="633">
        <f t="shared" si="16"/>
        <v>39603</v>
      </c>
      <c r="T32" s="633">
        <v>37349</v>
      </c>
      <c r="U32" s="634"/>
      <c r="V32" s="639"/>
      <c r="W32" s="250"/>
      <c r="X32" s="250"/>
      <c r="Y32" s="251"/>
      <c r="Z32" s="252">
        <v>2.0833333333333332E-2</v>
      </c>
      <c r="AA32" s="250"/>
      <c r="AB32" s="250"/>
      <c r="AC32" s="253">
        <f t="shared" si="17"/>
        <v>0</v>
      </c>
      <c r="AD32" s="636"/>
      <c r="AE32" s="255"/>
      <c r="AF32" s="626"/>
    </row>
    <row r="33" spans="1:45" ht="30" customHeight="1" x14ac:dyDescent="0.2">
      <c r="B33" s="254">
        <f t="shared" si="12"/>
        <v>129</v>
      </c>
      <c r="C33" s="673">
        <f t="shared" si="13"/>
        <v>39576</v>
      </c>
      <c r="D33" s="673">
        <v>37350</v>
      </c>
      <c r="E33" s="674"/>
      <c r="F33" s="639"/>
      <c r="G33" s="250"/>
      <c r="H33" s="250"/>
      <c r="I33" s="251"/>
      <c r="J33" s="252">
        <v>2.0833333333333332E-2</v>
      </c>
      <c r="K33" s="250"/>
      <c r="L33" s="250"/>
      <c r="M33" s="253">
        <f t="shared" si="14"/>
        <v>0</v>
      </c>
      <c r="N33" s="636"/>
      <c r="O33" s="255"/>
      <c r="P33" s="626"/>
      <c r="Q33" s="201"/>
      <c r="R33" s="254">
        <f t="shared" si="15"/>
        <v>157</v>
      </c>
      <c r="S33" s="633">
        <f t="shared" si="16"/>
        <v>39604</v>
      </c>
      <c r="T33" s="633">
        <v>37350</v>
      </c>
      <c r="U33" s="634"/>
      <c r="V33" s="639"/>
      <c r="W33" s="250"/>
      <c r="X33" s="250"/>
      <c r="Y33" s="251"/>
      <c r="Z33" s="252">
        <v>2.0833333333333332E-2</v>
      </c>
      <c r="AA33" s="250"/>
      <c r="AB33" s="250"/>
      <c r="AC33" s="253">
        <f t="shared" si="17"/>
        <v>0</v>
      </c>
      <c r="AD33" s="636"/>
      <c r="AE33" s="255"/>
      <c r="AF33" s="626"/>
    </row>
    <row r="34" spans="1:45" ht="30" customHeight="1" x14ac:dyDescent="0.2">
      <c r="B34" s="254">
        <f t="shared" si="12"/>
        <v>130</v>
      </c>
      <c r="C34" s="633">
        <f t="shared" si="13"/>
        <v>39577</v>
      </c>
      <c r="D34" s="633">
        <v>37351</v>
      </c>
      <c r="E34" s="634"/>
      <c r="F34" s="639"/>
      <c r="G34" s="250"/>
      <c r="H34" s="250"/>
      <c r="I34" s="251"/>
      <c r="J34" s="252">
        <v>2.0833333333333332E-2</v>
      </c>
      <c r="K34" s="250"/>
      <c r="L34" s="250"/>
      <c r="M34" s="253">
        <f t="shared" si="14"/>
        <v>0</v>
      </c>
      <c r="N34" s="636"/>
      <c r="O34" s="255"/>
      <c r="P34" s="626"/>
      <c r="Q34" s="201"/>
      <c r="R34" s="254">
        <f t="shared" si="15"/>
        <v>158</v>
      </c>
      <c r="S34" s="633">
        <f t="shared" si="16"/>
        <v>39605</v>
      </c>
      <c r="T34" s="633">
        <v>37351</v>
      </c>
      <c r="U34" s="634"/>
      <c r="V34" s="639"/>
      <c r="W34" s="250"/>
      <c r="X34" s="250"/>
      <c r="Y34" s="251"/>
      <c r="Z34" s="252">
        <v>2.0833333333333332E-2</v>
      </c>
      <c r="AA34" s="250"/>
      <c r="AB34" s="250"/>
      <c r="AC34" s="253">
        <f t="shared" si="17"/>
        <v>0</v>
      </c>
      <c r="AD34" s="636"/>
      <c r="AE34" s="255"/>
      <c r="AF34" s="626"/>
    </row>
    <row r="35" spans="1:45" ht="30" customHeight="1" x14ac:dyDescent="0.2">
      <c r="B35" s="254">
        <f t="shared" si="12"/>
        <v>131</v>
      </c>
      <c r="C35" s="645">
        <f t="shared" si="13"/>
        <v>39578</v>
      </c>
      <c r="D35" s="645">
        <v>37352</v>
      </c>
      <c r="E35" s="646"/>
      <c r="F35" s="639"/>
      <c r="G35" s="250"/>
      <c r="H35" s="250"/>
      <c r="I35" s="251"/>
      <c r="J35" s="252">
        <v>2.0833333333333332E-2</v>
      </c>
      <c r="K35" s="250"/>
      <c r="L35" s="250"/>
      <c r="M35" s="253">
        <f t="shared" si="14"/>
        <v>0</v>
      </c>
      <c r="N35" s="636"/>
      <c r="O35" s="255"/>
      <c r="P35" s="626"/>
      <c r="Q35" s="201"/>
      <c r="R35" s="254">
        <f t="shared" si="15"/>
        <v>159</v>
      </c>
      <c r="S35" s="645">
        <f t="shared" si="16"/>
        <v>39606</v>
      </c>
      <c r="T35" s="645">
        <v>37352</v>
      </c>
      <c r="U35" s="646"/>
      <c r="V35" s="639"/>
      <c r="W35" s="250"/>
      <c r="X35" s="250"/>
      <c r="Y35" s="251"/>
      <c r="Z35" s="252">
        <v>2.0833333333333332E-2</v>
      </c>
      <c r="AA35" s="250"/>
      <c r="AB35" s="250"/>
      <c r="AC35" s="253">
        <f t="shared" si="17"/>
        <v>0</v>
      </c>
      <c r="AD35" s="636"/>
      <c r="AE35" s="255"/>
      <c r="AF35" s="626"/>
    </row>
    <row r="36" spans="1:45" ht="30" customHeight="1" x14ac:dyDescent="0.2">
      <c r="B36" s="262">
        <f t="shared" si="12"/>
        <v>132</v>
      </c>
      <c r="C36" s="641">
        <f t="shared" si="13"/>
        <v>39579</v>
      </c>
      <c r="D36" s="641">
        <v>37353</v>
      </c>
      <c r="E36" s="642"/>
      <c r="F36" s="640"/>
      <c r="G36" s="258"/>
      <c r="H36" s="258"/>
      <c r="I36" s="259"/>
      <c r="J36" s="260">
        <v>2.0833333333333332E-2</v>
      </c>
      <c r="K36" s="258"/>
      <c r="L36" s="258"/>
      <c r="M36" s="261">
        <f t="shared" si="14"/>
        <v>0</v>
      </c>
      <c r="N36" s="637"/>
      <c r="O36" s="263"/>
      <c r="P36" s="627"/>
      <c r="Q36" s="201"/>
      <c r="R36" s="262">
        <f t="shared" si="15"/>
        <v>160</v>
      </c>
      <c r="S36" s="641">
        <f t="shared" si="16"/>
        <v>39607</v>
      </c>
      <c r="T36" s="641">
        <v>37353</v>
      </c>
      <c r="U36" s="642"/>
      <c r="V36" s="640"/>
      <c r="W36" s="258"/>
      <c r="X36" s="258"/>
      <c r="Y36" s="259"/>
      <c r="Z36" s="260">
        <v>2.0833333333333332E-2</v>
      </c>
      <c r="AA36" s="258"/>
      <c r="AB36" s="258"/>
      <c r="AC36" s="261">
        <f t="shared" si="17"/>
        <v>0</v>
      </c>
      <c r="AD36" s="637"/>
      <c r="AE36" s="263"/>
      <c r="AF36" s="627"/>
    </row>
    <row r="37" spans="1:45" ht="12.75" customHeight="1" x14ac:dyDescent="0.2">
      <c r="B37" s="264"/>
      <c r="C37" s="644"/>
      <c r="D37" s="644"/>
      <c r="E37" s="644"/>
      <c r="F37" s="269"/>
      <c r="G37" s="270"/>
      <c r="H37" s="271"/>
      <c r="I37" s="272"/>
      <c r="J37" s="272"/>
      <c r="K37" s="270"/>
      <c r="L37" s="271"/>
      <c r="M37" s="273"/>
      <c r="N37" s="274"/>
      <c r="O37" s="274"/>
      <c r="P37" s="275"/>
      <c r="Q37" s="201"/>
      <c r="R37" s="264"/>
      <c r="S37" s="644"/>
      <c r="T37" s="644"/>
      <c r="U37" s="644"/>
      <c r="V37" s="269"/>
      <c r="W37" s="270"/>
      <c r="X37" s="271"/>
      <c r="Y37" s="272"/>
      <c r="Z37" s="272"/>
      <c r="AA37" s="270"/>
      <c r="AB37" s="271"/>
      <c r="AC37" s="273"/>
      <c r="AD37" s="274"/>
      <c r="AE37" s="274"/>
      <c r="AF37" s="275"/>
    </row>
    <row r="38" spans="1:45" ht="30" customHeight="1" x14ac:dyDescent="0.2">
      <c r="B38" s="69">
        <f>+B36+1</f>
        <v>133</v>
      </c>
      <c r="C38" s="628">
        <f>C36+1</f>
        <v>39580</v>
      </c>
      <c r="D38" s="628">
        <v>37347</v>
      </c>
      <c r="E38" s="629"/>
      <c r="F38" s="638">
        <f>F30+1</f>
        <v>20</v>
      </c>
      <c r="G38" s="243">
        <v>0</v>
      </c>
      <c r="H38" s="243">
        <v>0</v>
      </c>
      <c r="I38" s="244">
        <v>0</v>
      </c>
      <c r="J38" s="245">
        <v>2.0833333333333332E-2</v>
      </c>
      <c r="K38" s="246">
        <v>0</v>
      </c>
      <c r="L38" s="246">
        <v>0</v>
      </c>
      <c r="M38" s="247">
        <f>((H38-G38)+(L38-K38))-J38*I38</f>
        <v>0</v>
      </c>
      <c r="N38" s="635">
        <f>SUM(M38:M44)</f>
        <v>0</v>
      </c>
      <c r="O38" s="248"/>
      <c r="P38" s="643"/>
      <c r="Q38" s="201"/>
      <c r="R38" s="69">
        <f>+R36+1</f>
        <v>161</v>
      </c>
      <c r="S38" s="628">
        <f>S36+1</f>
        <v>39608</v>
      </c>
      <c r="T38" s="628">
        <v>37347</v>
      </c>
      <c r="U38" s="629"/>
      <c r="V38" s="638">
        <f>V30+1</f>
        <v>24</v>
      </c>
      <c r="W38" s="243">
        <v>0</v>
      </c>
      <c r="X38" s="243">
        <v>0</v>
      </c>
      <c r="Y38" s="244">
        <v>0</v>
      </c>
      <c r="Z38" s="245">
        <v>2.0833333333333332E-2</v>
      </c>
      <c r="AA38" s="246">
        <v>0</v>
      </c>
      <c r="AB38" s="246">
        <v>0</v>
      </c>
      <c r="AC38" s="247">
        <f>((X38-W38)+(AB38-AA38))-Z38*Y38</f>
        <v>0</v>
      </c>
      <c r="AD38" s="635">
        <f>SUM(AC38:AC44)</f>
        <v>0</v>
      </c>
      <c r="AE38" s="248"/>
      <c r="AF38" s="643"/>
    </row>
    <row r="39" spans="1:45" ht="30" customHeight="1" x14ac:dyDescent="0.2">
      <c r="B39" s="254">
        <f t="shared" ref="B39:B44" si="18">+B38+1</f>
        <v>134</v>
      </c>
      <c r="C39" s="633">
        <f t="shared" ref="C39:C44" si="19">C38+1</f>
        <v>39581</v>
      </c>
      <c r="D39" s="633">
        <v>37348</v>
      </c>
      <c r="E39" s="634"/>
      <c r="F39" s="639"/>
      <c r="G39" s="250">
        <v>0</v>
      </c>
      <c r="H39" s="250">
        <v>0</v>
      </c>
      <c r="I39" s="251">
        <v>0</v>
      </c>
      <c r="J39" s="252">
        <v>2.0833333333333332E-2</v>
      </c>
      <c r="K39" s="250"/>
      <c r="L39" s="250">
        <v>0</v>
      </c>
      <c r="M39" s="253">
        <f t="shared" ref="M39:M44" si="20">((H39-G39)+(L39-K39))-J39*I39</f>
        <v>0</v>
      </c>
      <c r="N39" s="636"/>
      <c r="O39" s="255"/>
      <c r="P39" s="626"/>
      <c r="Q39" s="201"/>
      <c r="R39" s="254">
        <f t="shared" ref="R39:R44" si="21">+R38+1</f>
        <v>162</v>
      </c>
      <c r="S39" s="633">
        <f t="shared" ref="S39:S44" si="22">S38+1</f>
        <v>39609</v>
      </c>
      <c r="T39" s="633">
        <v>37348</v>
      </c>
      <c r="U39" s="634"/>
      <c r="V39" s="639"/>
      <c r="W39" s="250">
        <v>0</v>
      </c>
      <c r="X39" s="250">
        <v>0</v>
      </c>
      <c r="Y39" s="251"/>
      <c r="Z39" s="252">
        <v>2.0833333333333332E-2</v>
      </c>
      <c r="AA39" s="250"/>
      <c r="AB39" s="250"/>
      <c r="AC39" s="253">
        <f t="shared" ref="AC39:AC44" si="23">((X39-W39)+(AB39-AA39))-Z39*Y39</f>
        <v>0</v>
      </c>
      <c r="AD39" s="636"/>
      <c r="AE39" s="255"/>
      <c r="AF39" s="626"/>
    </row>
    <row r="40" spans="1:45" ht="30" customHeight="1" x14ac:dyDescent="0.2">
      <c r="B40" s="254">
        <f t="shared" si="18"/>
        <v>135</v>
      </c>
      <c r="C40" s="633">
        <f t="shared" si="19"/>
        <v>39582</v>
      </c>
      <c r="D40" s="633">
        <v>37349</v>
      </c>
      <c r="E40" s="634"/>
      <c r="F40" s="639"/>
      <c r="G40" s="250"/>
      <c r="H40" s="250"/>
      <c r="I40" s="251"/>
      <c r="J40" s="252">
        <v>2.0833333333333332E-2</v>
      </c>
      <c r="K40" s="250"/>
      <c r="L40" s="250"/>
      <c r="M40" s="253">
        <f t="shared" si="20"/>
        <v>0</v>
      </c>
      <c r="N40" s="636"/>
      <c r="O40" s="255"/>
      <c r="P40" s="626"/>
      <c r="Q40" s="201"/>
      <c r="R40" s="254">
        <f t="shared" si="21"/>
        <v>163</v>
      </c>
      <c r="S40" s="633">
        <f t="shared" si="22"/>
        <v>39610</v>
      </c>
      <c r="T40" s="633">
        <v>37349</v>
      </c>
      <c r="U40" s="634"/>
      <c r="V40" s="639"/>
      <c r="W40" s="250"/>
      <c r="X40" s="250"/>
      <c r="Y40" s="251"/>
      <c r="Z40" s="252">
        <v>2.0833333333333332E-2</v>
      </c>
      <c r="AA40" s="250"/>
      <c r="AB40" s="250"/>
      <c r="AC40" s="253">
        <f t="shared" si="23"/>
        <v>0</v>
      </c>
      <c r="AD40" s="636"/>
      <c r="AE40" s="255"/>
      <c r="AF40" s="626"/>
    </row>
    <row r="41" spans="1:45" ht="30" customHeight="1" x14ac:dyDescent="0.2">
      <c r="B41" s="254">
        <f t="shared" si="18"/>
        <v>136</v>
      </c>
      <c r="C41" s="633">
        <f t="shared" si="19"/>
        <v>39583</v>
      </c>
      <c r="D41" s="633">
        <v>37350</v>
      </c>
      <c r="E41" s="634"/>
      <c r="F41" s="639"/>
      <c r="G41" s="250"/>
      <c r="H41" s="250"/>
      <c r="I41" s="251"/>
      <c r="J41" s="252">
        <v>2.0833333333333332E-2</v>
      </c>
      <c r="K41" s="250"/>
      <c r="L41" s="250"/>
      <c r="M41" s="253">
        <f t="shared" si="20"/>
        <v>0</v>
      </c>
      <c r="N41" s="636"/>
      <c r="O41" s="255"/>
      <c r="P41" s="626"/>
      <c r="Q41" s="201"/>
      <c r="R41" s="254">
        <f t="shared" si="21"/>
        <v>164</v>
      </c>
      <c r="S41" s="633">
        <f t="shared" si="22"/>
        <v>39611</v>
      </c>
      <c r="T41" s="633">
        <v>37350</v>
      </c>
      <c r="U41" s="634"/>
      <c r="V41" s="639"/>
      <c r="W41" s="250"/>
      <c r="X41" s="250"/>
      <c r="Y41" s="251"/>
      <c r="Z41" s="252">
        <v>2.0833333333333332E-2</v>
      </c>
      <c r="AA41" s="250"/>
      <c r="AB41" s="250"/>
      <c r="AC41" s="253">
        <f t="shared" si="23"/>
        <v>0</v>
      </c>
      <c r="AD41" s="636"/>
      <c r="AE41" s="255"/>
      <c r="AF41" s="626"/>
    </row>
    <row r="42" spans="1:45" ht="30" customHeight="1" x14ac:dyDescent="0.2">
      <c r="B42" s="254">
        <f t="shared" si="18"/>
        <v>137</v>
      </c>
      <c r="C42" s="633">
        <f t="shared" si="19"/>
        <v>39584</v>
      </c>
      <c r="D42" s="633">
        <v>37351</v>
      </c>
      <c r="E42" s="634"/>
      <c r="F42" s="639"/>
      <c r="G42" s="250"/>
      <c r="H42" s="250"/>
      <c r="I42" s="251"/>
      <c r="J42" s="252">
        <v>2.0833333333333332E-2</v>
      </c>
      <c r="K42" s="250"/>
      <c r="L42" s="250"/>
      <c r="M42" s="253">
        <f t="shared" si="20"/>
        <v>0</v>
      </c>
      <c r="N42" s="636"/>
      <c r="O42" s="255"/>
      <c r="P42" s="626"/>
      <c r="Q42" s="201"/>
      <c r="R42" s="254">
        <f t="shared" si="21"/>
        <v>165</v>
      </c>
      <c r="S42" s="633">
        <f t="shared" si="22"/>
        <v>39612</v>
      </c>
      <c r="T42" s="633">
        <v>37351</v>
      </c>
      <c r="U42" s="634"/>
      <c r="V42" s="639"/>
      <c r="W42" s="250"/>
      <c r="X42" s="250"/>
      <c r="Y42" s="251"/>
      <c r="Z42" s="252">
        <v>2.0833333333333332E-2</v>
      </c>
      <c r="AA42" s="250"/>
      <c r="AB42" s="250"/>
      <c r="AC42" s="253">
        <f t="shared" si="23"/>
        <v>0</v>
      </c>
      <c r="AD42" s="636"/>
      <c r="AE42" s="255"/>
      <c r="AF42" s="626"/>
    </row>
    <row r="43" spans="1:45" ht="30" customHeight="1" x14ac:dyDescent="0.2">
      <c r="B43" s="254">
        <f t="shared" si="18"/>
        <v>138</v>
      </c>
      <c r="C43" s="645">
        <f t="shared" si="19"/>
        <v>39585</v>
      </c>
      <c r="D43" s="645">
        <v>37352</v>
      </c>
      <c r="E43" s="646"/>
      <c r="F43" s="639"/>
      <c r="G43" s="250"/>
      <c r="H43" s="250"/>
      <c r="I43" s="251"/>
      <c r="J43" s="252">
        <v>2.0833333333333332E-2</v>
      </c>
      <c r="K43" s="250"/>
      <c r="L43" s="250"/>
      <c r="M43" s="253">
        <f t="shared" si="20"/>
        <v>0</v>
      </c>
      <c r="N43" s="636"/>
      <c r="O43" s="255"/>
      <c r="P43" s="626"/>
      <c r="Q43" s="201"/>
      <c r="R43" s="254">
        <f t="shared" si="21"/>
        <v>166</v>
      </c>
      <c r="S43" s="645">
        <f t="shared" si="22"/>
        <v>39613</v>
      </c>
      <c r="T43" s="645">
        <v>37352</v>
      </c>
      <c r="U43" s="646"/>
      <c r="V43" s="639"/>
      <c r="W43" s="250"/>
      <c r="X43" s="250"/>
      <c r="Y43" s="251"/>
      <c r="Z43" s="252">
        <v>2.0833333333333332E-2</v>
      </c>
      <c r="AA43" s="250"/>
      <c r="AB43" s="250"/>
      <c r="AC43" s="253">
        <f t="shared" si="23"/>
        <v>0</v>
      </c>
      <c r="AD43" s="636"/>
      <c r="AE43" s="255"/>
      <c r="AF43" s="626"/>
    </row>
    <row r="44" spans="1:45" ht="30" customHeight="1" x14ac:dyDescent="0.2">
      <c r="B44" s="262">
        <f t="shared" si="18"/>
        <v>139</v>
      </c>
      <c r="C44" s="641">
        <f t="shared" si="19"/>
        <v>39586</v>
      </c>
      <c r="D44" s="641">
        <v>37353</v>
      </c>
      <c r="E44" s="642"/>
      <c r="F44" s="640"/>
      <c r="G44" s="258"/>
      <c r="H44" s="258"/>
      <c r="I44" s="259"/>
      <c r="J44" s="260">
        <v>2.0833333333333332E-2</v>
      </c>
      <c r="K44" s="258"/>
      <c r="L44" s="258"/>
      <c r="M44" s="261">
        <f t="shared" si="20"/>
        <v>0</v>
      </c>
      <c r="N44" s="637"/>
      <c r="O44" s="263"/>
      <c r="P44" s="627"/>
      <c r="Q44" s="201"/>
      <c r="R44" s="262">
        <f t="shared" si="21"/>
        <v>167</v>
      </c>
      <c r="S44" s="641">
        <f t="shared" si="22"/>
        <v>39614</v>
      </c>
      <c r="T44" s="641">
        <v>37353</v>
      </c>
      <c r="U44" s="642"/>
      <c r="V44" s="640"/>
      <c r="W44" s="258"/>
      <c r="X44" s="258"/>
      <c r="Y44" s="259"/>
      <c r="Z44" s="260">
        <v>2.0833333333333332E-2</v>
      </c>
      <c r="AA44" s="258"/>
      <c r="AB44" s="258"/>
      <c r="AC44" s="261">
        <f t="shared" si="23"/>
        <v>0</v>
      </c>
      <c r="AD44" s="637"/>
      <c r="AE44" s="263"/>
      <c r="AF44" s="627"/>
    </row>
    <row r="45" spans="1:45" s="279" customFormat="1" ht="15" customHeight="1" x14ac:dyDescent="0.2">
      <c r="A45" s="48"/>
      <c r="B45" s="276"/>
      <c r="C45" s="663" t="s">
        <v>100</v>
      </c>
      <c r="D45" s="663"/>
      <c r="E45" s="663"/>
      <c r="F45" s="663"/>
      <c r="G45" s="663"/>
      <c r="H45" s="663"/>
      <c r="I45" s="277"/>
      <c r="J45" s="277"/>
      <c r="K45" s="278"/>
      <c r="L45" s="277"/>
      <c r="M45" s="658" t="s">
        <v>0</v>
      </c>
      <c r="N45" s="660">
        <f>N14+N22+N30+N38</f>
        <v>0</v>
      </c>
      <c r="O45" s="662" t="s">
        <v>104</v>
      </c>
      <c r="P45" s="662"/>
      <c r="Q45" s="201"/>
      <c r="R45" s="276"/>
      <c r="S45" s="663" t="s">
        <v>100</v>
      </c>
      <c r="T45" s="663"/>
      <c r="U45" s="663"/>
      <c r="V45" s="663"/>
      <c r="W45" s="663"/>
      <c r="X45" s="663"/>
      <c r="Y45" s="277"/>
      <c r="Z45" s="277"/>
      <c r="AA45" s="278"/>
      <c r="AB45" s="277"/>
      <c r="AC45" s="658" t="s">
        <v>0</v>
      </c>
      <c r="AD45" s="660">
        <f>AD14+AD22+AD30+AD38</f>
        <v>0</v>
      </c>
      <c r="AE45" s="662" t="s">
        <v>104</v>
      </c>
      <c r="AF45" s="662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</row>
    <row r="46" spans="1:45" s="68" customFormat="1" ht="15" customHeight="1" x14ac:dyDescent="0.25">
      <c r="B46" s="215"/>
      <c r="C46" s="216"/>
      <c r="D46" s="280" t="s">
        <v>61</v>
      </c>
      <c r="E46" s="281" t="s">
        <v>62</v>
      </c>
      <c r="F46" s="218"/>
      <c r="G46" s="218"/>
      <c r="H46" s="282" t="s">
        <v>70</v>
      </c>
      <c r="I46" s="283" t="s">
        <v>71</v>
      </c>
      <c r="J46" s="283"/>
      <c r="K46" s="218"/>
      <c r="L46" s="222"/>
      <c r="M46" s="659"/>
      <c r="N46" s="661"/>
      <c r="O46" s="284">
        <f>IF(N45=0,0,N45/F10)</f>
        <v>0</v>
      </c>
      <c r="P46" s="285">
        <f>F10</f>
        <v>0.26666666666666666</v>
      </c>
      <c r="Q46" s="214"/>
      <c r="R46" s="215"/>
      <c r="S46" s="216"/>
      <c r="T46" s="280" t="s">
        <v>61</v>
      </c>
      <c r="U46" s="281" t="s">
        <v>62</v>
      </c>
      <c r="V46" s="218"/>
      <c r="W46" s="218"/>
      <c r="X46" s="282" t="s">
        <v>70</v>
      </c>
      <c r="Y46" s="283" t="s">
        <v>71</v>
      </c>
      <c r="Z46" s="283"/>
      <c r="AA46" s="218"/>
      <c r="AB46" s="222"/>
      <c r="AC46" s="659"/>
      <c r="AD46" s="661"/>
      <c r="AE46" s="284">
        <f>IF(AD45=0,0,AD45/V10)</f>
        <v>0</v>
      </c>
      <c r="AF46" s="285">
        <f>V10</f>
        <v>0.26666666666666666</v>
      </c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</row>
    <row r="47" spans="1:45" s="68" customFormat="1" ht="15" customHeight="1" x14ac:dyDescent="0.25">
      <c r="B47" s="215"/>
      <c r="C47" s="216"/>
      <c r="D47" s="286" t="s">
        <v>65</v>
      </c>
      <c r="E47" s="281" t="s">
        <v>101</v>
      </c>
      <c r="F47" s="218"/>
      <c r="G47" s="218"/>
      <c r="H47" s="287" t="s">
        <v>54</v>
      </c>
      <c r="I47" s="281" t="s">
        <v>55</v>
      </c>
      <c r="J47" s="281"/>
      <c r="K47" s="288"/>
      <c r="L47" s="288"/>
      <c r="M47" s="289"/>
      <c r="N47" s="218"/>
      <c r="O47" s="290"/>
      <c r="P47" s="291"/>
      <c r="Q47" s="214"/>
      <c r="R47" s="215"/>
      <c r="S47" s="216"/>
      <c r="T47" s="286" t="s">
        <v>65</v>
      </c>
      <c r="U47" s="281" t="s">
        <v>101</v>
      </c>
      <c r="V47" s="218"/>
      <c r="W47" s="218"/>
      <c r="X47" s="287" t="s">
        <v>54</v>
      </c>
      <c r="Y47" s="281" t="s">
        <v>55</v>
      </c>
      <c r="Z47" s="281"/>
      <c r="AA47" s="288"/>
      <c r="AB47" s="288"/>
      <c r="AC47" s="289"/>
      <c r="AD47" s="218"/>
      <c r="AE47" s="290"/>
      <c r="AF47" s="291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</row>
    <row r="48" spans="1:45" ht="15" customHeight="1" x14ac:dyDescent="0.2">
      <c r="D48" s="292" t="s">
        <v>72</v>
      </c>
      <c r="E48" s="281" t="s">
        <v>73</v>
      </c>
      <c r="H48" s="287" t="s">
        <v>59</v>
      </c>
      <c r="I48" s="281" t="s">
        <v>60</v>
      </c>
      <c r="J48" s="281"/>
      <c r="M48" s="293" t="s">
        <v>102</v>
      </c>
      <c r="N48" s="294">
        <v>0</v>
      </c>
      <c r="O48" s="295">
        <f>IF(F10=0,0,N48/F10)</f>
        <v>0</v>
      </c>
      <c r="P48" s="285">
        <f>F10</f>
        <v>0.26666666666666666</v>
      </c>
      <c r="Q48" s="201"/>
      <c r="T48" s="292" t="s">
        <v>72</v>
      </c>
      <c r="U48" s="281" t="s">
        <v>73</v>
      </c>
      <c r="X48" s="287" t="s">
        <v>59</v>
      </c>
      <c r="Y48" s="281" t="s">
        <v>60</v>
      </c>
      <c r="Z48" s="281"/>
      <c r="AC48" s="293" t="s">
        <v>102</v>
      </c>
      <c r="AD48" s="294">
        <f>$N$48</f>
        <v>0</v>
      </c>
      <c r="AE48" s="295">
        <f>IF(V10=0,0,AD48/V10)</f>
        <v>0</v>
      </c>
      <c r="AF48" s="285">
        <f>V10</f>
        <v>0.26666666666666666</v>
      </c>
    </row>
    <row r="49" spans="2:45" ht="15" customHeight="1" x14ac:dyDescent="0.35">
      <c r="D49" s="296" t="s">
        <v>36</v>
      </c>
      <c r="E49" s="297" t="s">
        <v>37</v>
      </c>
      <c r="H49" s="298" t="s">
        <v>49</v>
      </c>
      <c r="I49" s="647" t="s">
        <v>282</v>
      </c>
      <c r="J49" s="647"/>
      <c r="K49" s="647"/>
      <c r="L49" s="647"/>
      <c r="M49" s="299"/>
      <c r="N49" s="300"/>
      <c r="O49" s="301"/>
      <c r="Q49" s="201"/>
      <c r="T49" s="296" t="s">
        <v>36</v>
      </c>
      <c r="U49" s="297" t="s">
        <v>37</v>
      </c>
      <c r="X49" s="298" t="s">
        <v>49</v>
      </c>
      <c r="Y49" s="647" t="s">
        <v>282</v>
      </c>
      <c r="Z49" s="647"/>
      <c r="AA49" s="647"/>
      <c r="AB49" s="647"/>
      <c r="AC49" s="299"/>
      <c r="AD49" s="300"/>
      <c r="AE49" s="301"/>
    </row>
    <row r="50" spans="2:45" ht="15" customHeight="1" x14ac:dyDescent="0.2">
      <c r="D50" s="302" t="s">
        <v>44</v>
      </c>
      <c r="E50" s="281" t="s">
        <v>45</v>
      </c>
      <c r="H50" s="116" t="s">
        <v>90</v>
      </c>
      <c r="I50" s="647"/>
      <c r="J50" s="647"/>
      <c r="K50" s="647"/>
      <c r="L50" s="647"/>
      <c r="M50" s="293" t="s">
        <v>103</v>
      </c>
      <c r="N50" s="303">
        <f>IF(N45&gt;N48,N45-N48,N48-N45)</f>
        <v>0</v>
      </c>
      <c r="O50" s="295">
        <f>IF(F10=0,0,N50/F10)</f>
        <v>0</v>
      </c>
      <c r="P50" s="285">
        <f>F10</f>
        <v>0.26666666666666666</v>
      </c>
      <c r="Q50" s="201"/>
      <c r="T50" s="302" t="s">
        <v>44</v>
      </c>
      <c r="U50" s="281" t="s">
        <v>45</v>
      </c>
      <c r="X50" s="116" t="s">
        <v>90</v>
      </c>
      <c r="Y50" s="647"/>
      <c r="Z50" s="647"/>
      <c r="AA50" s="647"/>
      <c r="AB50" s="647"/>
      <c r="AC50" s="293" t="s">
        <v>103</v>
      </c>
      <c r="AD50" s="303">
        <f>IF(AD45&gt;AD48,AD45-AD48,AD48-AD45)</f>
        <v>0</v>
      </c>
      <c r="AE50" s="295">
        <f>IF(V10=0,0,AD50/V10)</f>
        <v>0</v>
      </c>
      <c r="AF50" s="285">
        <f>V10</f>
        <v>0.26666666666666666</v>
      </c>
    </row>
    <row r="51" spans="2:45" ht="15" customHeight="1" x14ac:dyDescent="0.2">
      <c r="O51" s="304"/>
      <c r="P51" s="304"/>
      <c r="Q51" s="201"/>
      <c r="AE51" s="304"/>
      <c r="AF51" s="304"/>
    </row>
    <row r="52" spans="2:45" s="307" customFormat="1" ht="20.100000000000001" customHeight="1" x14ac:dyDescent="0.2">
      <c r="B52" s="648"/>
      <c r="C52" s="649"/>
      <c r="D52" s="649"/>
      <c r="E52" s="649"/>
      <c r="F52" s="649"/>
      <c r="G52" s="649"/>
      <c r="H52" s="649"/>
      <c r="I52" s="652"/>
      <c r="J52" s="653"/>
      <c r="K52" s="653"/>
      <c r="L52" s="653"/>
      <c r="M52" s="653"/>
      <c r="N52" s="653"/>
      <c r="O52" s="653"/>
      <c r="P52" s="654"/>
      <c r="Q52" s="305"/>
      <c r="R52" s="648"/>
      <c r="S52" s="649"/>
      <c r="T52" s="649"/>
      <c r="U52" s="649"/>
      <c r="V52" s="649"/>
      <c r="W52" s="649"/>
      <c r="X52" s="649"/>
      <c r="Y52" s="652"/>
      <c r="Z52" s="653"/>
      <c r="AA52" s="653"/>
      <c r="AB52" s="653"/>
      <c r="AC52" s="653"/>
      <c r="AD52" s="653"/>
      <c r="AE52" s="653"/>
      <c r="AF52" s="654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</row>
    <row r="53" spans="2:45" s="307" customFormat="1" ht="20.100000000000001" customHeight="1" x14ac:dyDescent="0.2">
      <c r="B53" s="650"/>
      <c r="C53" s="651"/>
      <c r="D53" s="651"/>
      <c r="E53" s="651"/>
      <c r="F53" s="651"/>
      <c r="G53" s="651"/>
      <c r="H53" s="651"/>
      <c r="I53" s="655"/>
      <c r="J53" s="656"/>
      <c r="K53" s="656"/>
      <c r="L53" s="656"/>
      <c r="M53" s="656"/>
      <c r="N53" s="656"/>
      <c r="O53" s="656"/>
      <c r="P53" s="657"/>
      <c r="Q53" s="305"/>
      <c r="R53" s="650"/>
      <c r="S53" s="651"/>
      <c r="T53" s="651"/>
      <c r="U53" s="651"/>
      <c r="V53" s="651"/>
      <c r="W53" s="651"/>
      <c r="X53" s="651"/>
      <c r="Y53" s="655"/>
      <c r="Z53" s="656"/>
      <c r="AA53" s="656"/>
      <c r="AB53" s="656"/>
      <c r="AC53" s="656"/>
      <c r="AD53" s="656"/>
      <c r="AE53" s="656"/>
      <c r="AF53" s="657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</row>
    <row r="54" spans="2:45" s="307" customFormat="1" ht="20.100000000000001" customHeight="1" x14ac:dyDescent="0.2">
      <c r="B54" s="650"/>
      <c r="C54" s="651"/>
      <c r="D54" s="651"/>
      <c r="E54" s="651"/>
      <c r="F54" s="651"/>
      <c r="G54" s="651"/>
      <c r="H54" s="651"/>
      <c r="I54" s="655"/>
      <c r="J54" s="656"/>
      <c r="K54" s="656"/>
      <c r="L54" s="656"/>
      <c r="M54" s="656"/>
      <c r="N54" s="656"/>
      <c r="O54" s="656"/>
      <c r="P54" s="657"/>
      <c r="Q54" s="305"/>
      <c r="R54" s="650"/>
      <c r="S54" s="651"/>
      <c r="T54" s="651"/>
      <c r="U54" s="651"/>
      <c r="V54" s="651"/>
      <c r="W54" s="651"/>
      <c r="X54" s="651"/>
      <c r="Y54" s="655"/>
      <c r="Z54" s="656"/>
      <c r="AA54" s="656"/>
      <c r="AB54" s="656"/>
      <c r="AC54" s="656"/>
      <c r="AD54" s="656"/>
      <c r="AE54" s="656"/>
      <c r="AF54" s="657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</row>
    <row r="55" spans="2:45" s="307" customFormat="1" ht="15" customHeight="1" x14ac:dyDescent="0.2">
      <c r="B55" s="308"/>
      <c r="C55" s="309"/>
      <c r="D55" s="309" t="s">
        <v>15</v>
      </c>
      <c r="E55" s="309"/>
      <c r="F55" s="309"/>
      <c r="G55" s="309"/>
      <c r="H55" s="309"/>
      <c r="I55" s="310" t="s">
        <v>6</v>
      </c>
      <c r="J55" s="311"/>
      <c r="K55" s="309"/>
      <c r="L55" s="309" t="s">
        <v>16</v>
      </c>
      <c r="M55" s="309"/>
      <c r="N55" s="309"/>
      <c r="O55" s="309"/>
      <c r="P55" s="312"/>
      <c r="Q55" s="305"/>
      <c r="R55" s="308"/>
      <c r="S55" s="309"/>
      <c r="T55" s="309" t="s">
        <v>15</v>
      </c>
      <c r="U55" s="309"/>
      <c r="V55" s="309"/>
      <c r="W55" s="309"/>
      <c r="X55" s="309"/>
      <c r="Y55" s="310" t="s">
        <v>6</v>
      </c>
      <c r="Z55" s="311"/>
      <c r="AA55" s="309"/>
      <c r="AB55" s="309" t="s">
        <v>16</v>
      </c>
      <c r="AC55" s="309"/>
      <c r="AD55" s="309"/>
      <c r="AE55" s="309"/>
      <c r="AF55" s="312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</row>
    <row r="57" spans="2:45" ht="20.100000000000001" customHeight="1" x14ac:dyDescent="0.2">
      <c r="B57" s="44" t="s">
        <v>277</v>
      </c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201"/>
      <c r="R57" s="44" t="s">
        <v>277</v>
      </c>
      <c r="S57" s="45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7"/>
    </row>
    <row r="58" spans="2:45" s="54" customFormat="1" ht="6.95" customHeight="1" x14ac:dyDescent="0.2">
      <c r="B58" s="202" t="s">
        <v>2</v>
      </c>
      <c r="C58" s="50"/>
      <c r="D58" s="50"/>
      <c r="E58" s="532" t="s">
        <v>7</v>
      </c>
      <c r="F58" s="532"/>
      <c r="G58" s="532"/>
      <c r="H58" s="532"/>
      <c r="I58" s="533"/>
      <c r="J58" s="53"/>
      <c r="K58" s="203" t="s">
        <v>3</v>
      </c>
      <c r="L58" s="53"/>
      <c r="M58" s="532" t="s">
        <v>281</v>
      </c>
      <c r="N58" s="532"/>
      <c r="O58" s="532"/>
      <c r="P58" s="534"/>
      <c r="Q58" s="204"/>
      <c r="R58" s="202" t="s">
        <v>2</v>
      </c>
      <c r="S58" s="50"/>
      <c r="T58" s="50"/>
      <c r="U58" s="532" t="s">
        <v>7</v>
      </c>
      <c r="V58" s="532"/>
      <c r="W58" s="532"/>
      <c r="X58" s="532"/>
      <c r="Y58" s="533"/>
      <c r="Z58" s="53"/>
      <c r="AA58" s="203" t="s">
        <v>3</v>
      </c>
      <c r="AB58" s="53"/>
      <c r="AC58" s="532" t="s">
        <v>281</v>
      </c>
      <c r="AD58" s="532"/>
      <c r="AE58" s="532"/>
      <c r="AF58" s="534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</row>
    <row r="59" spans="2:45" s="54" customFormat="1" ht="6.95" customHeight="1" x14ac:dyDescent="0.2">
      <c r="B59" s="206"/>
      <c r="C59" s="56"/>
      <c r="D59" s="56"/>
      <c r="E59" s="526"/>
      <c r="F59" s="526"/>
      <c r="G59" s="526"/>
      <c r="H59" s="526"/>
      <c r="I59" s="527"/>
      <c r="J59" s="59"/>
      <c r="K59" s="207" t="s">
        <v>4</v>
      </c>
      <c r="L59" s="59"/>
      <c r="M59" s="526"/>
      <c r="N59" s="526"/>
      <c r="O59" s="526"/>
      <c r="P59" s="530"/>
      <c r="Q59" s="204"/>
      <c r="R59" s="206"/>
      <c r="S59" s="56"/>
      <c r="T59" s="56"/>
      <c r="U59" s="526"/>
      <c r="V59" s="526"/>
      <c r="W59" s="526"/>
      <c r="X59" s="526"/>
      <c r="Y59" s="527"/>
      <c r="Z59" s="59"/>
      <c r="AA59" s="207" t="s">
        <v>4</v>
      </c>
      <c r="AB59" s="59"/>
      <c r="AC59" s="526"/>
      <c r="AD59" s="526"/>
      <c r="AE59" s="526"/>
      <c r="AF59" s="530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</row>
    <row r="60" spans="2:45" s="54" customFormat="1" ht="6.95" customHeight="1" x14ac:dyDescent="0.2">
      <c r="B60" s="206" t="s">
        <v>17</v>
      </c>
      <c r="C60" s="56"/>
      <c r="D60" s="56"/>
      <c r="E60" s="526" t="s">
        <v>23</v>
      </c>
      <c r="F60" s="526"/>
      <c r="G60" s="526"/>
      <c r="H60" s="526"/>
      <c r="I60" s="527"/>
      <c r="J60" s="59"/>
      <c r="K60" s="207" t="s">
        <v>20</v>
      </c>
      <c r="L60" s="59"/>
      <c r="M60" s="526" t="s">
        <v>188</v>
      </c>
      <c r="N60" s="526"/>
      <c r="O60" s="526"/>
      <c r="P60" s="530"/>
      <c r="Q60" s="204"/>
      <c r="R60" s="206" t="s">
        <v>17</v>
      </c>
      <c r="S60" s="56"/>
      <c r="T60" s="56"/>
      <c r="U60" s="526" t="s">
        <v>23</v>
      </c>
      <c r="V60" s="526"/>
      <c r="W60" s="526"/>
      <c r="X60" s="526"/>
      <c r="Y60" s="527"/>
      <c r="Z60" s="59"/>
      <c r="AA60" s="207" t="s">
        <v>20</v>
      </c>
      <c r="AB60" s="59"/>
      <c r="AC60" s="526" t="s">
        <v>188</v>
      </c>
      <c r="AD60" s="526"/>
      <c r="AE60" s="526"/>
      <c r="AF60" s="530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</row>
    <row r="61" spans="2:45" s="54" customFormat="1" ht="6.95" customHeight="1" x14ac:dyDescent="0.2">
      <c r="B61" s="206"/>
      <c r="C61" s="56"/>
      <c r="D61" s="56"/>
      <c r="E61" s="526"/>
      <c r="F61" s="526"/>
      <c r="G61" s="526"/>
      <c r="H61" s="526"/>
      <c r="I61" s="527"/>
      <c r="J61" s="59"/>
      <c r="K61" s="207" t="s">
        <v>21</v>
      </c>
      <c r="L61" s="59"/>
      <c r="M61" s="526"/>
      <c r="N61" s="526"/>
      <c r="O61" s="526"/>
      <c r="P61" s="530"/>
      <c r="Q61" s="204"/>
      <c r="R61" s="206"/>
      <c r="S61" s="56"/>
      <c r="T61" s="56"/>
      <c r="U61" s="526"/>
      <c r="V61" s="526"/>
      <c r="W61" s="526"/>
      <c r="X61" s="526"/>
      <c r="Y61" s="527"/>
      <c r="Z61" s="59"/>
      <c r="AA61" s="207" t="s">
        <v>21</v>
      </c>
      <c r="AB61" s="59"/>
      <c r="AC61" s="526"/>
      <c r="AD61" s="526"/>
      <c r="AE61" s="526"/>
      <c r="AF61" s="530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</row>
    <row r="62" spans="2:45" s="54" customFormat="1" ht="6.95" customHeight="1" x14ac:dyDescent="0.2">
      <c r="B62" s="206" t="s">
        <v>18</v>
      </c>
      <c r="C62" s="56"/>
      <c r="D62" s="56"/>
      <c r="E62" s="526" t="s">
        <v>19</v>
      </c>
      <c r="F62" s="526"/>
      <c r="G62" s="526"/>
      <c r="H62" s="526"/>
      <c r="I62" s="527"/>
      <c r="J62" s="59"/>
      <c r="K62" s="207" t="s">
        <v>22</v>
      </c>
      <c r="L62" s="59"/>
      <c r="M62" s="526" t="s">
        <v>24</v>
      </c>
      <c r="N62" s="526"/>
      <c r="O62" s="526"/>
      <c r="P62" s="530"/>
      <c r="Q62" s="204"/>
      <c r="R62" s="206" t="s">
        <v>18</v>
      </c>
      <c r="S62" s="56"/>
      <c r="T62" s="56"/>
      <c r="U62" s="526" t="s">
        <v>19</v>
      </c>
      <c r="V62" s="526"/>
      <c r="W62" s="526"/>
      <c r="X62" s="526"/>
      <c r="Y62" s="527"/>
      <c r="Z62" s="59"/>
      <c r="AA62" s="207" t="s">
        <v>22</v>
      </c>
      <c r="AB62" s="59"/>
      <c r="AC62" s="526" t="s">
        <v>24</v>
      </c>
      <c r="AD62" s="526"/>
      <c r="AE62" s="526"/>
      <c r="AF62" s="530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</row>
    <row r="63" spans="2:45" s="54" customFormat="1" ht="6.95" customHeight="1" x14ac:dyDescent="0.2">
      <c r="B63" s="208"/>
      <c r="C63" s="61"/>
      <c r="D63" s="61"/>
      <c r="E63" s="616"/>
      <c r="F63" s="616"/>
      <c r="G63" s="616"/>
      <c r="H63" s="616"/>
      <c r="I63" s="617"/>
      <c r="J63" s="59"/>
      <c r="K63" s="207" t="s">
        <v>5</v>
      </c>
      <c r="L63" s="62"/>
      <c r="M63" s="526"/>
      <c r="N63" s="526"/>
      <c r="O63" s="526"/>
      <c r="P63" s="530"/>
      <c r="Q63" s="204"/>
      <c r="R63" s="208"/>
      <c r="S63" s="61"/>
      <c r="T63" s="61"/>
      <c r="U63" s="616"/>
      <c r="V63" s="616"/>
      <c r="W63" s="616"/>
      <c r="X63" s="616"/>
      <c r="Y63" s="617"/>
      <c r="Z63" s="59"/>
      <c r="AA63" s="207" t="s">
        <v>5</v>
      </c>
      <c r="AB63" s="62"/>
      <c r="AC63" s="526"/>
      <c r="AD63" s="526"/>
      <c r="AE63" s="526"/>
      <c r="AF63" s="530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</row>
    <row r="64" spans="2:45" s="68" customFormat="1" ht="26.25" customHeight="1" x14ac:dyDescent="0.25">
      <c r="B64" s="209" t="str">
        <f>$B$8</f>
        <v>GESTION DU TEMPS   ANNÉE 2008</v>
      </c>
      <c r="C64" s="210"/>
      <c r="D64" s="211"/>
      <c r="E64" s="211"/>
      <c r="F64" s="212"/>
      <c r="G64" s="212"/>
      <c r="H64" s="212"/>
      <c r="I64" s="212"/>
      <c r="J64" s="212"/>
      <c r="K64" s="212"/>
      <c r="L64" s="212"/>
      <c r="M64" s="66"/>
      <c r="N64" s="64"/>
      <c r="O64" s="66"/>
      <c r="P64" s="213" t="s">
        <v>195</v>
      </c>
      <c r="Q64" s="214"/>
      <c r="R64" s="209" t="str">
        <f>$B$8</f>
        <v>GESTION DU TEMPS   ANNÉE 2008</v>
      </c>
      <c r="S64" s="210"/>
      <c r="T64" s="211"/>
      <c r="U64" s="211"/>
      <c r="V64" s="212"/>
      <c r="W64" s="212"/>
      <c r="X64" s="212"/>
      <c r="Y64" s="212"/>
      <c r="Z64" s="212"/>
      <c r="AA64" s="212"/>
      <c r="AB64" s="212"/>
      <c r="AC64" s="66"/>
      <c r="AD64" s="64"/>
      <c r="AE64" s="66"/>
      <c r="AF64" s="213" t="s">
        <v>194</v>
      </c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</row>
    <row r="65" spans="2:45" s="68" customFormat="1" ht="15" customHeight="1" x14ac:dyDescent="0.25">
      <c r="B65" s="215"/>
      <c r="C65" s="216"/>
      <c r="D65" s="217"/>
      <c r="E65" s="217"/>
      <c r="F65" s="218"/>
      <c r="G65" s="218"/>
      <c r="H65" s="218"/>
      <c r="I65" s="218"/>
      <c r="J65" s="218"/>
      <c r="K65" s="218"/>
      <c r="L65" s="218"/>
      <c r="M65" s="218"/>
      <c r="N65" s="216"/>
      <c r="O65" s="218"/>
      <c r="P65" s="219"/>
      <c r="Q65" s="214"/>
      <c r="R65" s="215"/>
      <c r="S65" s="216"/>
      <c r="T65" s="217"/>
      <c r="U65" s="217"/>
      <c r="V65" s="218"/>
      <c r="W65" s="218"/>
      <c r="X65" s="218"/>
      <c r="Y65" s="218"/>
      <c r="Z65" s="218"/>
      <c r="AA65" s="218"/>
      <c r="AB65" s="218"/>
      <c r="AC65" s="218"/>
      <c r="AD65" s="216"/>
      <c r="AE65" s="218"/>
      <c r="AF65" s="219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</row>
    <row r="66" spans="2:45" s="68" customFormat="1" ht="22.5" customHeight="1" x14ac:dyDescent="0.25">
      <c r="B66" s="215"/>
      <c r="C66" s="220"/>
      <c r="D66" s="220"/>
      <c r="E66" s="221" t="s">
        <v>105</v>
      </c>
      <c r="F66" s="618">
        <f>$F$10</f>
        <v>0.26666666666666666</v>
      </c>
      <c r="G66" s="618"/>
      <c r="H66" s="218"/>
      <c r="I66" s="218"/>
      <c r="J66" s="218"/>
      <c r="K66" s="218"/>
      <c r="L66" s="222" t="s">
        <v>14</v>
      </c>
      <c r="M66" s="623" t="str">
        <f>$M$10</f>
        <v>CARIOU Corentin</v>
      </c>
      <c r="N66" s="623"/>
      <c r="O66" s="623"/>
      <c r="P66" s="623"/>
      <c r="Q66" s="214"/>
      <c r="R66" s="215"/>
      <c r="S66" s="220"/>
      <c r="T66" s="220"/>
      <c r="U66" s="221" t="s">
        <v>105</v>
      </c>
      <c r="V66" s="618">
        <f>$F$10</f>
        <v>0.26666666666666666</v>
      </c>
      <c r="W66" s="618"/>
      <c r="X66" s="218"/>
      <c r="Y66" s="218"/>
      <c r="Z66" s="218"/>
      <c r="AA66" s="218"/>
      <c r="AB66" s="222" t="s">
        <v>14</v>
      </c>
      <c r="AC66" s="623" t="str">
        <f>$M$10</f>
        <v>CARIOU Corentin</v>
      </c>
      <c r="AD66" s="623"/>
      <c r="AE66" s="623"/>
      <c r="AF66" s="623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</row>
    <row r="67" spans="2:45" ht="9" customHeight="1" x14ac:dyDescent="0.3">
      <c r="D67" s="223"/>
      <c r="E67" s="224"/>
      <c r="F67" s="225"/>
      <c r="G67" s="225"/>
      <c r="H67" s="225"/>
      <c r="I67" s="225"/>
      <c r="J67" s="225"/>
      <c r="K67" s="225"/>
      <c r="L67" s="225"/>
      <c r="M67" s="623"/>
      <c r="N67" s="623"/>
      <c r="O67" s="623"/>
      <c r="P67" s="623"/>
      <c r="Q67" s="201"/>
      <c r="T67" s="223"/>
      <c r="U67" s="224"/>
      <c r="V67" s="225"/>
      <c r="W67" s="225"/>
      <c r="X67" s="225"/>
      <c r="Y67" s="225"/>
      <c r="Z67" s="225"/>
      <c r="AA67" s="225"/>
      <c r="AB67" s="225"/>
      <c r="AC67" s="623"/>
      <c r="AD67" s="623"/>
      <c r="AE67" s="623"/>
      <c r="AF67" s="623"/>
    </row>
    <row r="68" spans="2:45" ht="15" customHeight="1" x14ac:dyDescent="0.3">
      <c r="C68" s="226" t="s">
        <v>106</v>
      </c>
      <c r="D68" s="227"/>
      <c r="E68" s="228"/>
      <c r="F68" s="229"/>
      <c r="G68" s="229"/>
      <c r="H68" s="229"/>
      <c r="I68" s="624" t="s">
        <v>190</v>
      </c>
      <c r="J68" s="624"/>
      <c r="K68" s="624"/>
      <c r="L68" s="624"/>
      <c r="M68" s="224"/>
      <c r="N68" s="230"/>
      <c r="O68" s="231"/>
      <c r="Q68" s="201"/>
      <c r="S68" s="226" t="s">
        <v>106</v>
      </c>
      <c r="T68" s="227"/>
      <c r="U68" s="228"/>
      <c r="V68" s="229"/>
      <c r="W68" s="229"/>
      <c r="X68" s="229"/>
      <c r="Y68" s="624" t="s">
        <v>190</v>
      </c>
      <c r="Z68" s="624"/>
      <c r="AA68" s="624"/>
      <c r="AB68" s="624"/>
      <c r="AC68" s="224"/>
      <c r="AD68" s="230"/>
      <c r="AE68" s="231"/>
    </row>
    <row r="69" spans="2:45" s="241" customFormat="1" ht="32.25" customHeight="1" x14ac:dyDescent="0.3">
      <c r="B69" s="232"/>
      <c r="C69" s="233"/>
      <c r="D69" s="619" t="s">
        <v>8</v>
      </c>
      <c r="E69" s="620"/>
      <c r="F69" s="234" t="s">
        <v>13</v>
      </c>
      <c r="G69" s="235" t="s">
        <v>9</v>
      </c>
      <c r="H69" s="235" t="s">
        <v>12</v>
      </c>
      <c r="I69" s="240"/>
      <c r="J69" s="240"/>
      <c r="K69" s="235" t="s">
        <v>9</v>
      </c>
      <c r="L69" s="235" t="s">
        <v>12</v>
      </c>
      <c r="M69" s="238" t="s">
        <v>10</v>
      </c>
      <c r="N69" s="235" t="s">
        <v>11</v>
      </c>
      <c r="O69" s="621" t="s">
        <v>1</v>
      </c>
      <c r="P69" s="622"/>
      <c r="Q69" s="239"/>
      <c r="R69" s="232"/>
      <c r="S69" s="233"/>
      <c r="T69" s="619" t="s">
        <v>8</v>
      </c>
      <c r="U69" s="620"/>
      <c r="V69" s="234" t="s">
        <v>13</v>
      </c>
      <c r="W69" s="235" t="s">
        <v>9</v>
      </c>
      <c r="X69" s="235" t="s">
        <v>12</v>
      </c>
      <c r="Y69" s="240"/>
      <c r="Z69" s="240"/>
      <c r="AA69" s="235" t="s">
        <v>9</v>
      </c>
      <c r="AB69" s="235" t="s">
        <v>12</v>
      </c>
      <c r="AC69" s="238" t="s">
        <v>10</v>
      </c>
      <c r="AD69" s="235" t="s">
        <v>11</v>
      </c>
      <c r="AE69" s="621" t="s">
        <v>1</v>
      </c>
      <c r="AF69" s="622"/>
    </row>
    <row r="70" spans="2:45" ht="30" customHeight="1" x14ac:dyDescent="0.2">
      <c r="B70" s="249">
        <f>R44+1</f>
        <v>168</v>
      </c>
      <c r="C70" s="628">
        <f>S44+1</f>
        <v>39615</v>
      </c>
      <c r="D70" s="628">
        <v>37347</v>
      </c>
      <c r="E70" s="629"/>
      <c r="F70" s="630">
        <f>V38+1</f>
        <v>25</v>
      </c>
      <c r="G70" s="243">
        <v>0</v>
      </c>
      <c r="H70" s="243">
        <v>0</v>
      </c>
      <c r="I70" s="244">
        <v>0</v>
      </c>
      <c r="J70" s="245">
        <v>2.0833333333333332E-2</v>
      </c>
      <c r="K70" s="246">
        <v>0</v>
      </c>
      <c r="L70" s="246">
        <v>0</v>
      </c>
      <c r="M70" s="247">
        <f>((H70-G70)+(L70-K70))-J70*I70</f>
        <v>0</v>
      </c>
      <c r="N70" s="635">
        <f>SUM(M70:M76)</f>
        <v>0</v>
      </c>
      <c r="O70" s="248"/>
      <c r="P70" s="625"/>
      <c r="Q70" s="201"/>
      <c r="R70" s="256">
        <f>B100+1</f>
        <v>196</v>
      </c>
      <c r="S70" s="673">
        <f>C100+1</f>
        <v>39643</v>
      </c>
      <c r="T70" s="673">
        <v>37347</v>
      </c>
      <c r="U70" s="674"/>
      <c r="V70" s="630">
        <f>F94+1</f>
        <v>29</v>
      </c>
      <c r="W70" s="243">
        <v>0</v>
      </c>
      <c r="X70" s="243">
        <v>0</v>
      </c>
      <c r="Y70" s="244">
        <v>0</v>
      </c>
      <c r="Z70" s="245">
        <v>2.0833333333333332E-2</v>
      </c>
      <c r="AA70" s="246">
        <v>0</v>
      </c>
      <c r="AB70" s="246">
        <v>0</v>
      </c>
      <c r="AC70" s="247">
        <f>((X70-W70)+(AB70-AA70))-Z70*Y70</f>
        <v>0</v>
      </c>
      <c r="AD70" s="635">
        <f>SUM(AC70:AC76)</f>
        <v>0</v>
      </c>
      <c r="AE70" s="248"/>
      <c r="AF70" s="625"/>
    </row>
    <row r="71" spans="2:45" ht="30" customHeight="1" x14ac:dyDescent="0.2">
      <c r="B71" s="254">
        <f t="shared" ref="B71:B76" si="24">+B70+1</f>
        <v>169</v>
      </c>
      <c r="C71" s="633">
        <f t="shared" ref="C71:C76" si="25">C70+1</f>
        <v>39616</v>
      </c>
      <c r="D71" s="633">
        <v>37348</v>
      </c>
      <c r="E71" s="634"/>
      <c r="F71" s="631"/>
      <c r="G71" s="250">
        <v>0</v>
      </c>
      <c r="H71" s="250">
        <v>0</v>
      </c>
      <c r="I71" s="251"/>
      <c r="J71" s="252">
        <v>2.0833333333333332E-2</v>
      </c>
      <c r="K71" s="250"/>
      <c r="L71" s="250"/>
      <c r="M71" s="253">
        <f t="shared" ref="M71:M76" si="26">((H71-G71)+(L71-K71))-J71*I71</f>
        <v>0</v>
      </c>
      <c r="N71" s="636"/>
      <c r="O71" s="255"/>
      <c r="P71" s="626"/>
      <c r="Q71" s="201"/>
      <c r="R71" s="256">
        <f t="shared" ref="R71:R76" si="27">+R70+1</f>
        <v>197</v>
      </c>
      <c r="S71" s="633">
        <f t="shared" ref="S71:S76" si="28">S70+1</f>
        <v>39644</v>
      </c>
      <c r="T71" s="633">
        <v>37348</v>
      </c>
      <c r="U71" s="634"/>
      <c r="V71" s="631"/>
      <c r="W71" s="250">
        <v>0</v>
      </c>
      <c r="X71" s="250">
        <v>0</v>
      </c>
      <c r="Y71" s="251"/>
      <c r="Z71" s="252">
        <v>2.0833333333333332E-2</v>
      </c>
      <c r="AA71" s="250"/>
      <c r="AB71" s="250"/>
      <c r="AC71" s="253">
        <f t="shared" ref="AC71:AC76" si="29">((X71-W71)+(AB71-AA71))-Z71*Y71</f>
        <v>0</v>
      </c>
      <c r="AD71" s="636"/>
      <c r="AE71" s="255"/>
      <c r="AF71" s="626"/>
    </row>
    <row r="72" spans="2:45" ht="30" customHeight="1" x14ac:dyDescent="0.2">
      <c r="B72" s="254">
        <f t="shared" si="24"/>
        <v>170</v>
      </c>
      <c r="C72" s="633">
        <f t="shared" si="25"/>
        <v>39617</v>
      </c>
      <c r="D72" s="633">
        <v>37349</v>
      </c>
      <c r="E72" s="634"/>
      <c r="F72" s="631"/>
      <c r="G72" s="250"/>
      <c r="H72" s="250"/>
      <c r="I72" s="251"/>
      <c r="J72" s="252">
        <v>2.0833333333333332E-2</v>
      </c>
      <c r="K72" s="250"/>
      <c r="L72" s="250"/>
      <c r="M72" s="253">
        <f t="shared" si="26"/>
        <v>0</v>
      </c>
      <c r="N72" s="636"/>
      <c r="O72" s="255"/>
      <c r="P72" s="626"/>
      <c r="Q72" s="201"/>
      <c r="R72" s="256">
        <f t="shared" si="27"/>
        <v>198</v>
      </c>
      <c r="S72" s="633">
        <f t="shared" si="28"/>
        <v>39645</v>
      </c>
      <c r="T72" s="633">
        <v>37349</v>
      </c>
      <c r="U72" s="634"/>
      <c r="V72" s="631"/>
      <c r="W72" s="250"/>
      <c r="X72" s="250"/>
      <c r="Y72" s="251"/>
      <c r="Z72" s="252">
        <v>2.0833333333333332E-2</v>
      </c>
      <c r="AA72" s="250"/>
      <c r="AB72" s="250"/>
      <c r="AC72" s="253">
        <f t="shared" si="29"/>
        <v>0</v>
      </c>
      <c r="AD72" s="636"/>
      <c r="AE72" s="255"/>
      <c r="AF72" s="626"/>
    </row>
    <row r="73" spans="2:45" ht="30" customHeight="1" x14ac:dyDescent="0.2">
      <c r="B73" s="254">
        <f t="shared" si="24"/>
        <v>171</v>
      </c>
      <c r="C73" s="633">
        <f t="shared" si="25"/>
        <v>39618</v>
      </c>
      <c r="D73" s="633">
        <v>37350</v>
      </c>
      <c r="E73" s="634"/>
      <c r="F73" s="631"/>
      <c r="G73" s="250"/>
      <c r="H73" s="250"/>
      <c r="I73" s="251"/>
      <c r="J73" s="252">
        <v>2.0833333333333332E-2</v>
      </c>
      <c r="K73" s="250"/>
      <c r="L73" s="250"/>
      <c r="M73" s="253">
        <f t="shared" si="26"/>
        <v>0</v>
      </c>
      <c r="N73" s="636"/>
      <c r="O73" s="255"/>
      <c r="P73" s="626"/>
      <c r="Q73" s="201"/>
      <c r="R73" s="256">
        <f t="shared" si="27"/>
        <v>199</v>
      </c>
      <c r="S73" s="633">
        <f t="shared" si="28"/>
        <v>39646</v>
      </c>
      <c r="T73" s="633">
        <v>37350</v>
      </c>
      <c r="U73" s="634"/>
      <c r="V73" s="631"/>
      <c r="W73" s="250"/>
      <c r="X73" s="250"/>
      <c r="Y73" s="251"/>
      <c r="Z73" s="252">
        <v>2.0833333333333332E-2</v>
      </c>
      <c r="AA73" s="250"/>
      <c r="AB73" s="250"/>
      <c r="AC73" s="253">
        <f t="shared" si="29"/>
        <v>0</v>
      </c>
      <c r="AD73" s="636"/>
      <c r="AE73" s="255"/>
      <c r="AF73" s="626"/>
    </row>
    <row r="74" spans="2:45" ht="30" customHeight="1" x14ac:dyDescent="0.2">
      <c r="B74" s="254">
        <f t="shared" si="24"/>
        <v>172</v>
      </c>
      <c r="C74" s="633">
        <f t="shared" si="25"/>
        <v>39619</v>
      </c>
      <c r="D74" s="633">
        <v>37351</v>
      </c>
      <c r="E74" s="634"/>
      <c r="F74" s="631"/>
      <c r="G74" s="250"/>
      <c r="H74" s="250"/>
      <c r="I74" s="251"/>
      <c r="J74" s="252">
        <v>2.0833333333333332E-2</v>
      </c>
      <c r="K74" s="250"/>
      <c r="L74" s="250"/>
      <c r="M74" s="253">
        <f t="shared" si="26"/>
        <v>0</v>
      </c>
      <c r="N74" s="636"/>
      <c r="O74" s="255"/>
      <c r="P74" s="626"/>
      <c r="Q74" s="201"/>
      <c r="R74" s="256">
        <f t="shared" si="27"/>
        <v>200</v>
      </c>
      <c r="S74" s="633">
        <f t="shared" si="28"/>
        <v>39647</v>
      </c>
      <c r="T74" s="633">
        <v>37351</v>
      </c>
      <c r="U74" s="634"/>
      <c r="V74" s="631"/>
      <c r="W74" s="250"/>
      <c r="X74" s="250"/>
      <c r="Y74" s="251"/>
      <c r="Z74" s="252">
        <v>2.0833333333333332E-2</v>
      </c>
      <c r="AA74" s="250"/>
      <c r="AB74" s="250"/>
      <c r="AC74" s="253">
        <f t="shared" si="29"/>
        <v>0</v>
      </c>
      <c r="AD74" s="636"/>
      <c r="AE74" s="255"/>
      <c r="AF74" s="626"/>
    </row>
    <row r="75" spans="2:45" ht="30" customHeight="1" x14ac:dyDescent="0.2">
      <c r="B75" s="254">
        <f t="shared" si="24"/>
        <v>173</v>
      </c>
      <c r="C75" s="645">
        <f t="shared" si="25"/>
        <v>39620</v>
      </c>
      <c r="D75" s="645">
        <v>37352</v>
      </c>
      <c r="E75" s="646"/>
      <c r="F75" s="631"/>
      <c r="G75" s="250"/>
      <c r="H75" s="250"/>
      <c r="I75" s="251"/>
      <c r="J75" s="252">
        <v>2.0833333333333332E-2</v>
      </c>
      <c r="K75" s="250"/>
      <c r="L75" s="250"/>
      <c r="M75" s="253">
        <f t="shared" si="26"/>
        <v>0</v>
      </c>
      <c r="N75" s="636"/>
      <c r="O75" s="255"/>
      <c r="P75" s="626"/>
      <c r="Q75" s="201"/>
      <c r="R75" s="256">
        <f t="shared" si="27"/>
        <v>201</v>
      </c>
      <c r="S75" s="645">
        <f t="shared" si="28"/>
        <v>39648</v>
      </c>
      <c r="T75" s="645">
        <v>37352</v>
      </c>
      <c r="U75" s="646"/>
      <c r="V75" s="631"/>
      <c r="W75" s="250"/>
      <c r="X75" s="250"/>
      <c r="Y75" s="251"/>
      <c r="Z75" s="252">
        <v>2.0833333333333332E-2</v>
      </c>
      <c r="AA75" s="250"/>
      <c r="AB75" s="250"/>
      <c r="AC75" s="253">
        <f t="shared" si="29"/>
        <v>0</v>
      </c>
      <c r="AD75" s="636"/>
      <c r="AE75" s="255"/>
      <c r="AF75" s="626"/>
    </row>
    <row r="76" spans="2:45" ht="30" customHeight="1" x14ac:dyDescent="0.2">
      <c r="B76" s="262">
        <f t="shared" si="24"/>
        <v>174</v>
      </c>
      <c r="C76" s="641">
        <f t="shared" si="25"/>
        <v>39621</v>
      </c>
      <c r="D76" s="641">
        <v>37353</v>
      </c>
      <c r="E76" s="642"/>
      <c r="F76" s="632"/>
      <c r="G76" s="258"/>
      <c r="H76" s="258"/>
      <c r="I76" s="259"/>
      <c r="J76" s="260">
        <v>2.0833333333333332E-2</v>
      </c>
      <c r="K76" s="258"/>
      <c r="L76" s="258"/>
      <c r="M76" s="261">
        <f t="shared" si="26"/>
        <v>0</v>
      </c>
      <c r="N76" s="637"/>
      <c r="O76" s="263"/>
      <c r="P76" s="627"/>
      <c r="Q76" s="201"/>
      <c r="R76" s="256">
        <f t="shared" si="27"/>
        <v>202</v>
      </c>
      <c r="S76" s="641">
        <f t="shared" si="28"/>
        <v>39649</v>
      </c>
      <c r="T76" s="641">
        <v>37353</v>
      </c>
      <c r="U76" s="642"/>
      <c r="V76" s="632"/>
      <c r="W76" s="258"/>
      <c r="X76" s="258"/>
      <c r="Y76" s="259"/>
      <c r="Z76" s="260">
        <v>2.0833333333333332E-2</v>
      </c>
      <c r="AA76" s="258"/>
      <c r="AB76" s="258"/>
      <c r="AC76" s="261">
        <f t="shared" si="29"/>
        <v>0</v>
      </c>
      <c r="AD76" s="637"/>
      <c r="AE76" s="263"/>
      <c r="AF76" s="627"/>
    </row>
    <row r="77" spans="2:45" ht="12.75" customHeight="1" x14ac:dyDescent="0.2">
      <c r="B77" s="264"/>
      <c r="C77" s="644"/>
      <c r="D77" s="644"/>
      <c r="E77" s="644"/>
      <c r="F77" s="269"/>
      <c r="G77" s="270"/>
      <c r="H77" s="271"/>
      <c r="I77" s="272"/>
      <c r="J77" s="272"/>
      <c r="K77" s="270"/>
      <c r="L77" s="271"/>
      <c r="M77" s="273"/>
      <c r="N77" s="274"/>
      <c r="O77" s="274"/>
      <c r="P77" s="313"/>
      <c r="Q77" s="201"/>
      <c r="R77" s="264"/>
      <c r="S77" s="265" t="s">
        <v>211</v>
      </c>
      <c r="T77" s="265"/>
      <c r="U77" s="265"/>
      <c r="V77" s="71"/>
      <c r="W77" s="72"/>
      <c r="X77" s="73"/>
      <c r="Y77" s="74"/>
      <c r="Z77" s="74"/>
      <c r="AA77" s="72"/>
      <c r="AB77" s="73"/>
      <c r="AC77" s="75"/>
      <c r="AD77" s="76"/>
      <c r="AE77" s="77"/>
      <c r="AF77" s="78"/>
    </row>
    <row r="78" spans="2:45" ht="30" customHeight="1" x14ac:dyDescent="0.2">
      <c r="B78" s="69">
        <f>+B76+1</f>
        <v>175</v>
      </c>
      <c r="C78" s="628">
        <f>C76+1</f>
        <v>39622</v>
      </c>
      <c r="D78" s="628">
        <v>37347</v>
      </c>
      <c r="E78" s="629"/>
      <c r="F78" s="638">
        <f>F70+1</f>
        <v>26</v>
      </c>
      <c r="G78" s="243">
        <v>0</v>
      </c>
      <c r="H78" s="243">
        <v>0</v>
      </c>
      <c r="I78" s="244">
        <v>0</v>
      </c>
      <c r="J78" s="245">
        <v>2.0833333333333332E-2</v>
      </c>
      <c r="K78" s="246">
        <v>0</v>
      </c>
      <c r="L78" s="246">
        <v>0</v>
      </c>
      <c r="M78" s="247">
        <f>((H78-G78)+(L78-K78))-J78*I78</f>
        <v>0</v>
      </c>
      <c r="N78" s="635">
        <f>SUM(M78:M84)</f>
        <v>0</v>
      </c>
      <c r="O78" s="248"/>
      <c r="P78" s="643"/>
      <c r="Q78" s="201"/>
      <c r="R78" s="256">
        <f>+R76+1</f>
        <v>203</v>
      </c>
      <c r="S78" s="628">
        <f>S76+1</f>
        <v>39650</v>
      </c>
      <c r="T78" s="628">
        <v>37347</v>
      </c>
      <c r="U78" s="629"/>
      <c r="V78" s="638">
        <f>V70+1</f>
        <v>30</v>
      </c>
      <c r="W78" s="243">
        <v>0</v>
      </c>
      <c r="X78" s="243">
        <v>0</v>
      </c>
      <c r="Y78" s="244">
        <v>0</v>
      </c>
      <c r="Z78" s="245">
        <v>2.0833333333333332E-2</v>
      </c>
      <c r="AA78" s="246">
        <v>0</v>
      </c>
      <c r="AB78" s="246">
        <v>0</v>
      </c>
      <c r="AC78" s="247">
        <f>((X78-W78)+(AB78-AA78))-Z78*Y78</f>
        <v>0</v>
      </c>
      <c r="AD78" s="635">
        <f>SUM(AC78:AC84)</f>
        <v>0</v>
      </c>
      <c r="AE78" s="248"/>
      <c r="AF78" s="643"/>
    </row>
    <row r="79" spans="2:45" ht="30" customHeight="1" x14ac:dyDescent="0.2">
      <c r="B79" s="254">
        <f t="shared" ref="B79:B84" si="30">+B78+1</f>
        <v>176</v>
      </c>
      <c r="C79" s="633">
        <f t="shared" ref="C79:C84" si="31">C78+1</f>
        <v>39623</v>
      </c>
      <c r="D79" s="633">
        <v>37348</v>
      </c>
      <c r="E79" s="634"/>
      <c r="F79" s="639"/>
      <c r="G79" s="250">
        <v>0</v>
      </c>
      <c r="H79" s="250">
        <v>0</v>
      </c>
      <c r="I79" s="251"/>
      <c r="J79" s="252">
        <v>2.0833333333333332E-2</v>
      </c>
      <c r="K79" s="250"/>
      <c r="L79" s="250"/>
      <c r="M79" s="253">
        <f t="shared" ref="M79:M84" si="32">((H79-G79)+(L79-K79))-J79*I79</f>
        <v>0</v>
      </c>
      <c r="N79" s="636"/>
      <c r="O79" s="255"/>
      <c r="P79" s="626"/>
      <c r="Q79" s="201"/>
      <c r="R79" s="256">
        <f t="shared" ref="R79:R84" si="33">+R78+1</f>
        <v>204</v>
      </c>
      <c r="S79" s="633">
        <f t="shared" ref="S79:S84" si="34">S78+1</f>
        <v>39651</v>
      </c>
      <c r="T79" s="633">
        <v>37348</v>
      </c>
      <c r="U79" s="634"/>
      <c r="V79" s="639"/>
      <c r="W79" s="250">
        <v>0</v>
      </c>
      <c r="X79" s="250">
        <v>0</v>
      </c>
      <c r="Y79" s="251"/>
      <c r="Z79" s="252">
        <v>2.0833333333333332E-2</v>
      </c>
      <c r="AA79" s="250"/>
      <c r="AB79" s="250"/>
      <c r="AC79" s="253">
        <f t="shared" ref="AC79:AC84" si="35">((X79-W79)+(AB79-AA79))-Z79*Y79</f>
        <v>0</v>
      </c>
      <c r="AD79" s="636"/>
      <c r="AE79" s="255"/>
      <c r="AF79" s="626"/>
    </row>
    <row r="80" spans="2:45" ht="30" customHeight="1" x14ac:dyDescent="0.2">
      <c r="B80" s="254">
        <f t="shared" si="30"/>
        <v>177</v>
      </c>
      <c r="C80" s="633">
        <f t="shared" si="31"/>
        <v>39624</v>
      </c>
      <c r="D80" s="633">
        <v>37349</v>
      </c>
      <c r="E80" s="634"/>
      <c r="F80" s="639"/>
      <c r="G80" s="250"/>
      <c r="H80" s="250"/>
      <c r="I80" s="251"/>
      <c r="J80" s="252">
        <v>2.0833333333333332E-2</v>
      </c>
      <c r="K80" s="250"/>
      <c r="L80" s="250"/>
      <c r="M80" s="253">
        <f t="shared" si="32"/>
        <v>0</v>
      </c>
      <c r="N80" s="636"/>
      <c r="O80" s="255"/>
      <c r="P80" s="626"/>
      <c r="Q80" s="201"/>
      <c r="R80" s="256">
        <f t="shared" si="33"/>
        <v>205</v>
      </c>
      <c r="S80" s="633">
        <f t="shared" si="34"/>
        <v>39652</v>
      </c>
      <c r="T80" s="633">
        <v>37349</v>
      </c>
      <c r="U80" s="634"/>
      <c r="V80" s="639"/>
      <c r="W80" s="250"/>
      <c r="X80" s="250"/>
      <c r="Y80" s="251"/>
      <c r="Z80" s="252">
        <v>2.0833333333333332E-2</v>
      </c>
      <c r="AA80" s="250"/>
      <c r="AB80" s="250"/>
      <c r="AC80" s="253">
        <f t="shared" si="35"/>
        <v>0</v>
      </c>
      <c r="AD80" s="636"/>
      <c r="AE80" s="255"/>
      <c r="AF80" s="626"/>
    </row>
    <row r="81" spans="2:32" ht="30" customHeight="1" x14ac:dyDescent="0.2">
      <c r="B81" s="254">
        <f t="shared" si="30"/>
        <v>178</v>
      </c>
      <c r="C81" s="633">
        <f t="shared" si="31"/>
        <v>39625</v>
      </c>
      <c r="D81" s="633">
        <v>37350</v>
      </c>
      <c r="E81" s="634"/>
      <c r="F81" s="639"/>
      <c r="G81" s="250"/>
      <c r="H81" s="250"/>
      <c r="I81" s="251"/>
      <c r="J81" s="252">
        <v>2.0833333333333332E-2</v>
      </c>
      <c r="K81" s="250"/>
      <c r="L81" s="250"/>
      <c r="M81" s="253">
        <f t="shared" si="32"/>
        <v>0</v>
      </c>
      <c r="N81" s="636"/>
      <c r="O81" s="255"/>
      <c r="P81" s="626"/>
      <c r="Q81" s="201"/>
      <c r="R81" s="256">
        <f t="shared" si="33"/>
        <v>206</v>
      </c>
      <c r="S81" s="633">
        <f t="shared" si="34"/>
        <v>39653</v>
      </c>
      <c r="T81" s="633">
        <v>37350</v>
      </c>
      <c r="U81" s="634"/>
      <c r="V81" s="639"/>
      <c r="W81" s="250"/>
      <c r="X81" s="250"/>
      <c r="Y81" s="251"/>
      <c r="Z81" s="252">
        <v>2.0833333333333332E-2</v>
      </c>
      <c r="AA81" s="250"/>
      <c r="AB81" s="250"/>
      <c r="AC81" s="253">
        <f t="shared" si="35"/>
        <v>0</v>
      </c>
      <c r="AD81" s="636"/>
      <c r="AE81" s="255"/>
      <c r="AF81" s="626"/>
    </row>
    <row r="82" spans="2:32" ht="30" customHeight="1" x14ac:dyDescent="0.2">
      <c r="B82" s="254">
        <f t="shared" si="30"/>
        <v>179</v>
      </c>
      <c r="C82" s="633">
        <f t="shared" si="31"/>
        <v>39626</v>
      </c>
      <c r="D82" s="633">
        <v>37351</v>
      </c>
      <c r="E82" s="634"/>
      <c r="F82" s="639"/>
      <c r="G82" s="250"/>
      <c r="H82" s="250"/>
      <c r="I82" s="251"/>
      <c r="J82" s="252">
        <v>2.0833333333333332E-2</v>
      </c>
      <c r="K82" s="250"/>
      <c r="L82" s="250"/>
      <c r="M82" s="253">
        <f t="shared" si="32"/>
        <v>0</v>
      </c>
      <c r="N82" s="636"/>
      <c r="O82" s="255"/>
      <c r="P82" s="626"/>
      <c r="Q82" s="201"/>
      <c r="R82" s="256">
        <f t="shared" si="33"/>
        <v>207</v>
      </c>
      <c r="S82" s="633">
        <f t="shared" si="34"/>
        <v>39654</v>
      </c>
      <c r="T82" s="633">
        <v>37351</v>
      </c>
      <c r="U82" s="634"/>
      <c r="V82" s="639"/>
      <c r="W82" s="250"/>
      <c r="X82" s="250"/>
      <c r="Y82" s="251"/>
      <c r="Z82" s="252">
        <v>2.0833333333333332E-2</v>
      </c>
      <c r="AA82" s="250"/>
      <c r="AB82" s="250"/>
      <c r="AC82" s="253">
        <f t="shared" si="35"/>
        <v>0</v>
      </c>
      <c r="AD82" s="636"/>
      <c r="AE82" s="255"/>
      <c r="AF82" s="626"/>
    </row>
    <row r="83" spans="2:32" ht="30" customHeight="1" x14ac:dyDescent="0.2">
      <c r="B83" s="254">
        <f t="shared" si="30"/>
        <v>180</v>
      </c>
      <c r="C83" s="645">
        <f t="shared" si="31"/>
        <v>39627</v>
      </c>
      <c r="D83" s="645">
        <v>37352</v>
      </c>
      <c r="E83" s="646"/>
      <c r="F83" s="639"/>
      <c r="G83" s="250"/>
      <c r="H83" s="250"/>
      <c r="I83" s="251"/>
      <c r="J83" s="252">
        <v>2.0833333333333332E-2</v>
      </c>
      <c r="K83" s="250"/>
      <c r="L83" s="250"/>
      <c r="M83" s="253">
        <f t="shared" si="32"/>
        <v>0</v>
      </c>
      <c r="N83" s="636"/>
      <c r="O83" s="255"/>
      <c r="P83" s="626"/>
      <c r="Q83" s="201"/>
      <c r="R83" s="256">
        <f t="shared" si="33"/>
        <v>208</v>
      </c>
      <c r="S83" s="645">
        <f t="shared" si="34"/>
        <v>39655</v>
      </c>
      <c r="T83" s="645">
        <v>37352</v>
      </c>
      <c r="U83" s="646"/>
      <c r="V83" s="639"/>
      <c r="W83" s="250"/>
      <c r="X83" s="250"/>
      <c r="Y83" s="251"/>
      <c r="Z83" s="252">
        <v>2.0833333333333332E-2</v>
      </c>
      <c r="AA83" s="250"/>
      <c r="AB83" s="250"/>
      <c r="AC83" s="253">
        <f t="shared" si="35"/>
        <v>0</v>
      </c>
      <c r="AD83" s="636"/>
      <c r="AE83" s="255"/>
      <c r="AF83" s="626"/>
    </row>
    <row r="84" spans="2:32" ht="30" customHeight="1" x14ac:dyDescent="0.2">
      <c r="B84" s="262">
        <f t="shared" si="30"/>
        <v>181</v>
      </c>
      <c r="C84" s="641">
        <f t="shared" si="31"/>
        <v>39628</v>
      </c>
      <c r="D84" s="641">
        <v>37353</v>
      </c>
      <c r="E84" s="642"/>
      <c r="F84" s="640"/>
      <c r="G84" s="258"/>
      <c r="H84" s="258"/>
      <c r="I84" s="259"/>
      <c r="J84" s="260">
        <v>2.0833333333333332E-2</v>
      </c>
      <c r="K84" s="258"/>
      <c r="L84" s="258"/>
      <c r="M84" s="261">
        <f t="shared" si="32"/>
        <v>0</v>
      </c>
      <c r="N84" s="637"/>
      <c r="O84" s="263"/>
      <c r="P84" s="627"/>
      <c r="Q84" s="201"/>
      <c r="R84" s="256">
        <f t="shared" si="33"/>
        <v>209</v>
      </c>
      <c r="S84" s="641">
        <f t="shared" si="34"/>
        <v>39656</v>
      </c>
      <c r="T84" s="641">
        <v>37353</v>
      </c>
      <c r="U84" s="642"/>
      <c r="V84" s="640"/>
      <c r="W84" s="258"/>
      <c r="X84" s="258"/>
      <c r="Y84" s="259"/>
      <c r="Z84" s="260">
        <v>2.0833333333333332E-2</v>
      </c>
      <c r="AA84" s="258"/>
      <c r="AB84" s="258"/>
      <c r="AC84" s="261">
        <f t="shared" si="35"/>
        <v>0</v>
      </c>
      <c r="AD84" s="637"/>
      <c r="AE84" s="263"/>
      <c r="AF84" s="627"/>
    </row>
    <row r="85" spans="2:32" ht="12.75" customHeight="1" x14ac:dyDescent="0.2">
      <c r="B85" s="264"/>
      <c r="C85" s="644"/>
      <c r="D85" s="644"/>
      <c r="E85" s="644"/>
      <c r="F85" s="269"/>
      <c r="G85" s="270"/>
      <c r="H85" s="271"/>
      <c r="I85" s="272"/>
      <c r="J85" s="272"/>
      <c r="K85" s="270"/>
      <c r="L85" s="271"/>
      <c r="M85" s="273"/>
      <c r="N85" s="274"/>
      <c r="O85" s="274"/>
      <c r="P85" s="275"/>
      <c r="Q85" s="201"/>
      <c r="R85" s="264"/>
      <c r="S85" s="644"/>
      <c r="T85" s="644"/>
      <c r="U85" s="644"/>
      <c r="V85" s="269"/>
      <c r="W85" s="270"/>
      <c r="X85" s="271"/>
      <c r="Y85" s="272"/>
      <c r="Z85" s="272"/>
      <c r="AA85" s="270"/>
      <c r="AB85" s="271"/>
      <c r="AC85" s="273"/>
      <c r="AD85" s="274"/>
      <c r="AE85" s="274"/>
      <c r="AF85" s="275"/>
    </row>
    <row r="86" spans="2:32" ht="30" customHeight="1" x14ac:dyDescent="0.2">
      <c r="B86" s="69">
        <f>+B84+1</f>
        <v>182</v>
      </c>
      <c r="C86" s="628">
        <f>C84+1</f>
        <v>39629</v>
      </c>
      <c r="D86" s="628">
        <v>37347</v>
      </c>
      <c r="E86" s="629"/>
      <c r="F86" s="638">
        <f>F78+1</f>
        <v>27</v>
      </c>
      <c r="G86" s="243">
        <v>0</v>
      </c>
      <c r="H86" s="243">
        <v>0</v>
      </c>
      <c r="I86" s="244">
        <v>0</v>
      </c>
      <c r="J86" s="245">
        <v>2.0833333333333332E-2</v>
      </c>
      <c r="K86" s="246">
        <v>0</v>
      </c>
      <c r="L86" s="246">
        <v>0</v>
      </c>
      <c r="M86" s="247">
        <f>((H86-G86)+(L86-K86))-J86*I86</f>
        <v>0</v>
      </c>
      <c r="N86" s="635">
        <f>SUM(M86:M92)</f>
        <v>0</v>
      </c>
      <c r="O86" s="248"/>
      <c r="P86" s="643"/>
      <c r="Q86" s="201"/>
      <c r="R86" s="256">
        <f>+R84+1</f>
        <v>210</v>
      </c>
      <c r="S86" s="628">
        <f>S84+1</f>
        <v>39657</v>
      </c>
      <c r="T86" s="628">
        <v>37347</v>
      </c>
      <c r="U86" s="629"/>
      <c r="V86" s="638">
        <f>V78+1</f>
        <v>31</v>
      </c>
      <c r="W86" s="243">
        <v>0</v>
      </c>
      <c r="X86" s="243">
        <v>0</v>
      </c>
      <c r="Y86" s="244">
        <v>0</v>
      </c>
      <c r="Z86" s="245">
        <v>2.0833333333333332E-2</v>
      </c>
      <c r="AA86" s="246">
        <v>0</v>
      </c>
      <c r="AB86" s="246">
        <v>0</v>
      </c>
      <c r="AC86" s="247">
        <f>((X86-W86)+(AB86-AA86))-Z86*Y86</f>
        <v>0</v>
      </c>
      <c r="AD86" s="635">
        <f>SUM(AC86:AC92)</f>
        <v>0</v>
      </c>
      <c r="AE86" s="248"/>
      <c r="AF86" s="643"/>
    </row>
    <row r="87" spans="2:32" ht="30" customHeight="1" x14ac:dyDescent="0.2">
      <c r="B87" s="254">
        <f t="shared" ref="B87:B92" si="36">+B86+1</f>
        <v>183</v>
      </c>
      <c r="C87" s="633">
        <f t="shared" ref="C87:C92" si="37">C86+1</f>
        <v>39630</v>
      </c>
      <c r="D87" s="633">
        <v>37348</v>
      </c>
      <c r="E87" s="634"/>
      <c r="F87" s="639"/>
      <c r="G87" s="250">
        <v>0</v>
      </c>
      <c r="H87" s="250">
        <v>0</v>
      </c>
      <c r="I87" s="251"/>
      <c r="J87" s="252">
        <v>2.0833333333333332E-2</v>
      </c>
      <c r="K87" s="250"/>
      <c r="L87" s="250"/>
      <c r="M87" s="253">
        <f t="shared" ref="M87:M92" si="38">((H87-G87)+(L87-K87))-J87*I87</f>
        <v>0</v>
      </c>
      <c r="N87" s="636"/>
      <c r="O87" s="255"/>
      <c r="P87" s="626"/>
      <c r="Q87" s="201"/>
      <c r="R87" s="256">
        <f t="shared" ref="R87:R92" si="39">+R86+1</f>
        <v>211</v>
      </c>
      <c r="S87" s="633">
        <f t="shared" ref="S87:S92" si="40">S86+1</f>
        <v>39658</v>
      </c>
      <c r="T87" s="633">
        <v>37348</v>
      </c>
      <c r="U87" s="634"/>
      <c r="V87" s="639"/>
      <c r="W87" s="250">
        <v>0</v>
      </c>
      <c r="X87" s="250">
        <v>0</v>
      </c>
      <c r="Y87" s="251"/>
      <c r="Z87" s="252">
        <v>2.0833333333333332E-2</v>
      </c>
      <c r="AA87" s="250"/>
      <c r="AB87" s="250"/>
      <c r="AC87" s="253">
        <f t="shared" ref="AC87:AC92" si="41">((X87-W87)+(AB87-AA87))-Z87*Y87</f>
        <v>0</v>
      </c>
      <c r="AD87" s="636"/>
      <c r="AE87" s="255"/>
      <c r="AF87" s="626"/>
    </row>
    <row r="88" spans="2:32" ht="30" customHeight="1" x14ac:dyDescent="0.2">
      <c r="B88" s="254">
        <f t="shared" si="36"/>
        <v>184</v>
      </c>
      <c r="C88" s="633">
        <f t="shared" si="37"/>
        <v>39631</v>
      </c>
      <c r="D88" s="633">
        <v>37349</v>
      </c>
      <c r="E88" s="634"/>
      <c r="F88" s="639"/>
      <c r="G88" s="250"/>
      <c r="H88" s="250"/>
      <c r="I88" s="251"/>
      <c r="J88" s="252">
        <v>2.0833333333333332E-2</v>
      </c>
      <c r="K88" s="250"/>
      <c r="L88" s="250"/>
      <c r="M88" s="253">
        <f t="shared" si="38"/>
        <v>0</v>
      </c>
      <c r="N88" s="636"/>
      <c r="O88" s="255"/>
      <c r="P88" s="626"/>
      <c r="Q88" s="201"/>
      <c r="R88" s="256">
        <f t="shared" si="39"/>
        <v>212</v>
      </c>
      <c r="S88" s="633">
        <f t="shared" si="40"/>
        <v>39659</v>
      </c>
      <c r="T88" s="633">
        <v>37349</v>
      </c>
      <c r="U88" s="634"/>
      <c r="V88" s="639"/>
      <c r="W88" s="250"/>
      <c r="X88" s="250"/>
      <c r="Y88" s="251"/>
      <c r="Z88" s="252">
        <v>2.0833333333333332E-2</v>
      </c>
      <c r="AA88" s="250"/>
      <c r="AB88" s="250"/>
      <c r="AC88" s="253">
        <f t="shared" si="41"/>
        <v>0</v>
      </c>
      <c r="AD88" s="636"/>
      <c r="AE88" s="255"/>
      <c r="AF88" s="626"/>
    </row>
    <row r="89" spans="2:32" ht="30" customHeight="1" x14ac:dyDescent="0.2">
      <c r="B89" s="254">
        <f t="shared" si="36"/>
        <v>185</v>
      </c>
      <c r="C89" s="633">
        <f t="shared" si="37"/>
        <v>39632</v>
      </c>
      <c r="D89" s="633">
        <v>37350</v>
      </c>
      <c r="E89" s="634"/>
      <c r="F89" s="639"/>
      <c r="G89" s="250"/>
      <c r="H89" s="250"/>
      <c r="I89" s="251"/>
      <c r="J89" s="252">
        <v>2.0833333333333332E-2</v>
      </c>
      <c r="K89" s="250"/>
      <c r="L89" s="250"/>
      <c r="M89" s="253">
        <f t="shared" si="38"/>
        <v>0</v>
      </c>
      <c r="N89" s="636"/>
      <c r="O89" s="255"/>
      <c r="P89" s="626"/>
      <c r="Q89" s="201"/>
      <c r="R89" s="256">
        <f t="shared" si="39"/>
        <v>213</v>
      </c>
      <c r="S89" s="633">
        <f t="shared" si="40"/>
        <v>39660</v>
      </c>
      <c r="T89" s="633">
        <v>37350</v>
      </c>
      <c r="U89" s="634"/>
      <c r="V89" s="639"/>
      <c r="W89" s="250"/>
      <c r="X89" s="250"/>
      <c r="Y89" s="251"/>
      <c r="Z89" s="252">
        <v>2.0833333333333332E-2</v>
      </c>
      <c r="AA89" s="250"/>
      <c r="AB89" s="250"/>
      <c r="AC89" s="253">
        <f t="shared" si="41"/>
        <v>0</v>
      </c>
      <c r="AD89" s="636"/>
      <c r="AE89" s="255"/>
      <c r="AF89" s="626"/>
    </row>
    <row r="90" spans="2:32" ht="30" customHeight="1" x14ac:dyDescent="0.2">
      <c r="B90" s="256">
        <f t="shared" si="36"/>
        <v>186</v>
      </c>
      <c r="C90" s="633">
        <f t="shared" si="37"/>
        <v>39633</v>
      </c>
      <c r="D90" s="633">
        <v>37351</v>
      </c>
      <c r="E90" s="634"/>
      <c r="F90" s="639"/>
      <c r="G90" s="250"/>
      <c r="H90" s="250"/>
      <c r="I90" s="251"/>
      <c r="J90" s="252">
        <v>2.0833333333333332E-2</v>
      </c>
      <c r="K90" s="250"/>
      <c r="L90" s="250"/>
      <c r="M90" s="253">
        <f t="shared" si="38"/>
        <v>0</v>
      </c>
      <c r="N90" s="636"/>
      <c r="O90" s="255"/>
      <c r="P90" s="626"/>
      <c r="Q90" s="201"/>
      <c r="R90" s="256">
        <f t="shared" si="39"/>
        <v>214</v>
      </c>
      <c r="S90" s="633">
        <f t="shared" si="40"/>
        <v>39661</v>
      </c>
      <c r="T90" s="633">
        <v>37351</v>
      </c>
      <c r="U90" s="634"/>
      <c r="V90" s="639"/>
      <c r="W90" s="250"/>
      <c r="X90" s="250"/>
      <c r="Y90" s="251"/>
      <c r="Z90" s="252">
        <v>2.0833333333333332E-2</v>
      </c>
      <c r="AA90" s="250"/>
      <c r="AB90" s="250"/>
      <c r="AC90" s="253">
        <f t="shared" si="41"/>
        <v>0</v>
      </c>
      <c r="AD90" s="636"/>
      <c r="AE90" s="255"/>
      <c r="AF90" s="626"/>
    </row>
    <row r="91" spans="2:32" ht="30" customHeight="1" x14ac:dyDescent="0.2">
      <c r="B91" s="256">
        <f t="shared" si="36"/>
        <v>187</v>
      </c>
      <c r="C91" s="645">
        <f t="shared" si="37"/>
        <v>39634</v>
      </c>
      <c r="D91" s="645">
        <v>37352</v>
      </c>
      <c r="E91" s="646"/>
      <c r="F91" s="639"/>
      <c r="G91" s="250"/>
      <c r="H91" s="250"/>
      <c r="I91" s="251"/>
      <c r="J91" s="252">
        <v>2.0833333333333332E-2</v>
      </c>
      <c r="K91" s="250"/>
      <c r="L91" s="250"/>
      <c r="M91" s="253">
        <f t="shared" si="38"/>
        <v>0</v>
      </c>
      <c r="N91" s="636"/>
      <c r="O91" s="255"/>
      <c r="P91" s="626"/>
      <c r="Q91" s="201"/>
      <c r="R91" s="256">
        <f t="shared" si="39"/>
        <v>215</v>
      </c>
      <c r="S91" s="645">
        <f t="shared" si="40"/>
        <v>39662</v>
      </c>
      <c r="T91" s="645">
        <v>37352</v>
      </c>
      <c r="U91" s="646"/>
      <c r="V91" s="639"/>
      <c r="W91" s="250"/>
      <c r="X91" s="250"/>
      <c r="Y91" s="251"/>
      <c r="Z91" s="252">
        <v>2.0833333333333332E-2</v>
      </c>
      <c r="AA91" s="250"/>
      <c r="AB91" s="250"/>
      <c r="AC91" s="253">
        <f t="shared" si="41"/>
        <v>0</v>
      </c>
      <c r="AD91" s="636"/>
      <c r="AE91" s="255"/>
      <c r="AF91" s="626"/>
    </row>
    <row r="92" spans="2:32" ht="30" customHeight="1" x14ac:dyDescent="0.2">
      <c r="B92" s="256">
        <f t="shared" si="36"/>
        <v>188</v>
      </c>
      <c r="C92" s="641">
        <f t="shared" si="37"/>
        <v>39635</v>
      </c>
      <c r="D92" s="641">
        <v>37353</v>
      </c>
      <c r="E92" s="642"/>
      <c r="F92" s="640"/>
      <c r="G92" s="258"/>
      <c r="H92" s="258"/>
      <c r="I92" s="259"/>
      <c r="J92" s="260">
        <v>2.0833333333333332E-2</v>
      </c>
      <c r="K92" s="258"/>
      <c r="L92" s="258"/>
      <c r="M92" s="261">
        <f t="shared" si="38"/>
        <v>0</v>
      </c>
      <c r="N92" s="637"/>
      <c r="O92" s="263"/>
      <c r="P92" s="627"/>
      <c r="Q92" s="201"/>
      <c r="R92" s="256">
        <f t="shared" si="39"/>
        <v>216</v>
      </c>
      <c r="S92" s="641">
        <f t="shared" si="40"/>
        <v>39663</v>
      </c>
      <c r="T92" s="641">
        <v>37353</v>
      </c>
      <c r="U92" s="642"/>
      <c r="V92" s="640"/>
      <c r="W92" s="258"/>
      <c r="X92" s="258"/>
      <c r="Y92" s="259"/>
      <c r="Z92" s="260">
        <v>2.0833333333333332E-2</v>
      </c>
      <c r="AA92" s="258"/>
      <c r="AB92" s="258"/>
      <c r="AC92" s="261">
        <f t="shared" si="41"/>
        <v>0</v>
      </c>
      <c r="AD92" s="637"/>
      <c r="AE92" s="263"/>
      <c r="AF92" s="627"/>
    </row>
    <row r="93" spans="2:32" ht="12.75" customHeight="1" x14ac:dyDescent="0.2">
      <c r="B93" s="264"/>
      <c r="C93" s="644"/>
      <c r="D93" s="644"/>
      <c r="E93" s="644"/>
      <c r="F93" s="269"/>
      <c r="G93" s="270"/>
      <c r="H93" s="271"/>
      <c r="I93" s="272"/>
      <c r="J93" s="272"/>
      <c r="K93" s="270"/>
      <c r="L93" s="271"/>
      <c r="M93" s="273"/>
      <c r="N93" s="274"/>
      <c r="O93" s="274"/>
      <c r="P93" s="275"/>
      <c r="Q93" s="201"/>
      <c r="R93" s="264"/>
      <c r="S93" s="644"/>
      <c r="T93" s="644"/>
      <c r="U93" s="644"/>
      <c r="V93" s="269"/>
      <c r="W93" s="270"/>
      <c r="X93" s="271"/>
      <c r="Y93" s="272"/>
      <c r="Z93" s="272"/>
      <c r="AA93" s="270"/>
      <c r="AB93" s="271"/>
      <c r="AC93" s="273"/>
      <c r="AD93" s="274"/>
      <c r="AE93" s="274"/>
      <c r="AF93" s="275"/>
    </row>
    <row r="94" spans="2:32" ht="30" customHeight="1" x14ac:dyDescent="0.2">
      <c r="B94" s="256">
        <f>+B92+1</f>
        <v>189</v>
      </c>
      <c r="C94" s="628">
        <f>C92+1</f>
        <v>39636</v>
      </c>
      <c r="D94" s="628">
        <v>37347</v>
      </c>
      <c r="E94" s="629"/>
      <c r="F94" s="638">
        <f>F86+1</f>
        <v>28</v>
      </c>
      <c r="G94" s="243">
        <v>0</v>
      </c>
      <c r="H94" s="243">
        <v>0</v>
      </c>
      <c r="I94" s="244">
        <v>0</v>
      </c>
      <c r="J94" s="245">
        <v>2.0833333333333332E-2</v>
      </c>
      <c r="K94" s="246">
        <v>0</v>
      </c>
      <c r="L94" s="246">
        <v>0</v>
      </c>
      <c r="M94" s="247">
        <f>((H94-G94)+(L94-K94))-J94*I94</f>
        <v>0</v>
      </c>
      <c r="N94" s="635">
        <f>SUM(M94:M100)</f>
        <v>0</v>
      </c>
      <c r="O94" s="248"/>
      <c r="P94" s="643"/>
      <c r="Q94" s="201"/>
      <c r="R94" s="256">
        <f>+R92+1</f>
        <v>217</v>
      </c>
      <c r="S94" s="628">
        <f>S92+1</f>
        <v>39664</v>
      </c>
      <c r="T94" s="628">
        <v>37347</v>
      </c>
      <c r="U94" s="629"/>
      <c r="V94" s="638">
        <f>V86+1</f>
        <v>32</v>
      </c>
      <c r="W94" s="243">
        <v>0</v>
      </c>
      <c r="X94" s="243">
        <v>0</v>
      </c>
      <c r="Y94" s="244">
        <v>0</v>
      </c>
      <c r="Z94" s="245">
        <v>2.0833333333333332E-2</v>
      </c>
      <c r="AA94" s="246">
        <v>0</v>
      </c>
      <c r="AB94" s="246">
        <v>0</v>
      </c>
      <c r="AC94" s="247">
        <f>((X94-W94)+(AB94-AA94))-Z94*Y94</f>
        <v>0</v>
      </c>
      <c r="AD94" s="635">
        <f>SUM(AC94:AC100)</f>
        <v>0</v>
      </c>
      <c r="AE94" s="248"/>
      <c r="AF94" s="643"/>
    </row>
    <row r="95" spans="2:32" ht="30" customHeight="1" x14ac:dyDescent="0.2">
      <c r="B95" s="256">
        <f t="shared" ref="B95:B100" si="42">+B94+1</f>
        <v>190</v>
      </c>
      <c r="C95" s="633">
        <f t="shared" ref="C95:C100" si="43">C94+1</f>
        <v>39637</v>
      </c>
      <c r="D95" s="633">
        <v>37348</v>
      </c>
      <c r="E95" s="634"/>
      <c r="F95" s="639"/>
      <c r="G95" s="250">
        <v>0</v>
      </c>
      <c r="H95" s="250">
        <v>0</v>
      </c>
      <c r="I95" s="251"/>
      <c r="J95" s="252">
        <v>2.0833333333333332E-2</v>
      </c>
      <c r="K95" s="250"/>
      <c r="L95" s="250"/>
      <c r="M95" s="253">
        <f t="shared" ref="M95:M100" si="44">((H95-G95)+(L95-K95))-J95*I95</f>
        <v>0</v>
      </c>
      <c r="N95" s="636"/>
      <c r="O95" s="255"/>
      <c r="P95" s="626"/>
      <c r="Q95" s="201"/>
      <c r="R95" s="256">
        <f t="shared" ref="R95:R100" si="45">+R94+1</f>
        <v>218</v>
      </c>
      <c r="S95" s="633">
        <f t="shared" ref="S95:S100" si="46">S94+1</f>
        <v>39665</v>
      </c>
      <c r="T95" s="633">
        <v>37348</v>
      </c>
      <c r="U95" s="634"/>
      <c r="V95" s="639"/>
      <c r="W95" s="250">
        <v>0</v>
      </c>
      <c r="X95" s="250">
        <v>0</v>
      </c>
      <c r="Y95" s="251"/>
      <c r="Z95" s="252">
        <v>2.0833333333333332E-2</v>
      </c>
      <c r="AA95" s="250"/>
      <c r="AB95" s="250"/>
      <c r="AC95" s="253">
        <f t="shared" ref="AC95:AC100" si="47">((X95-W95)+(AB95-AA95))-Z95*Y95</f>
        <v>0</v>
      </c>
      <c r="AD95" s="636"/>
      <c r="AE95" s="255"/>
      <c r="AF95" s="626"/>
    </row>
    <row r="96" spans="2:32" ht="30" customHeight="1" x14ac:dyDescent="0.2">
      <c r="B96" s="256">
        <f t="shared" si="42"/>
        <v>191</v>
      </c>
      <c r="C96" s="633">
        <f t="shared" si="43"/>
        <v>39638</v>
      </c>
      <c r="D96" s="633">
        <v>37349</v>
      </c>
      <c r="E96" s="634"/>
      <c r="F96" s="639"/>
      <c r="G96" s="250"/>
      <c r="H96" s="250"/>
      <c r="I96" s="251"/>
      <c r="J96" s="252">
        <v>2.0833333333333332E-2</v>
      </c>
      <c r="K96" s="250"/>
      <c r="L96" s="250"/>
      <c r="M96" s="253">
        <f t="shared" si="44"/>
        <v>0</v>
      </c>
      <c r="N96" s="636"/>
      <c r="O96" s="255"/>
      <c r="P96" s="626"/>
      <c r="Q96" s="201"/>
      <c r="R96" s="256">
        <f t="shared" si="45"/>
        <v>219</v>
      </c>
      <c r="S96" s="633">
        <f t="shared" si="46"/>
        <v>39666</v>
      </c>
      <c r="T96" s="633">
        <v>37349</v>
      </c>
      <c r="U96" s="634"/>
      <c r="V96" s="639"/>
      <c r="W96" s="250"/>
      <c r="X96" s="250"/>
      <c r="Y96" s="251"/>
      <c r="Z96" s="252">
        <v>2.0833333333333332E-2</v>
      </c>
      <c r="AA96" s="250"/>
      <c r="AB96" s="250"/>
      <c r="AC96" s="253">
        <f t="shared" si="47"/>
        <v>0</v>
      </c>
      <c r="AD96" s="636"/>
      <c r="AE96" s="255"/>
      <c r="AF96" s="626"/>
    </row>
    <row r="97" spans="1:45" ht="30" customHeight="1" x14ac:dyDescent="0.2">
      <c r="B97" s="256">
        <f t="shared" si="42"/>
        <v>192</v>
      </c>
      <c r="C97" s="633">
        <f t="shared" si="43"/>
        <v>39639</v>
      </c>
      <c r="D97" s="633">
        <v>37350</v>
      </c>
      <c r="E97" s="634"/>
      <c r="F97" s="639"/>
      <c r="G97" s="250"/>
      <c r="H97" s="250"/>
      <c r="I97" s="251"/>
      <c r="J97" s="252">
        <v>2.0833333333333332E-2</v>
      </c>
      <c r="K97" s="250"/>
      <c r="L97" s="250"/>
      <c r="M97" s="253">
        <f t="shared" si="44"/>
        <v>0</v>
      </c>
      <c r="N97" s="636"/>
      <c r="O97" s="255"/>
      <c r="P97" s="626"/>
      <c r="Q97" s="201"/>
      <c r="R97" s="256">
        <f t="shared" si="45"/>
        <v>220</v>
      </c>
      <c r="S97" s="633">
        <f t="shared" si="46"/>
        <v>39667</v>
      </c>
      <c r="T97" s="633">
        <v>37350</v>
      </c>
      <c r="U97" s="634"/>
      <c r="V97" s="639"/>
      <c r="W97" s="250"/>
      <c r="X97" s="250"/>
      <c r="Y97" s="251"/>
      <c r="Z97" s="252">
        <v>2.0833333333333332E-2</v>
      </c>
      <c r="AA97" s="250"/>
      <c r="AB97" s="250"/>
      <c r="AC97" s="253">
        <f t="shared" si="47"/>
        <v>0</v>
      </c>
      <c r="AD97" s="636"/>
      <c r="AE97" s="255"/>
      <c r="AF97" s="626"/>
    </row>
    <row r="98" spans="1:45" ht="30" customHeight="1" x14ac:dyDescent="0.2">
      <c r="B98" s="256">
        <f t="shared" si="42"/>
        <v>193</v>
      </c>
      <c r="C98" s="633">
        <f t="shared" si="43"/>
        <v>39640</v>
      </c>
      <c r="D98" s="633">
        <v>37351</v>
      </c>
      <c r="E98" s="634"/>
      <c r="F98" s="639"/>
      <c r="G98" s="250"/>
      <c r="H98" s="250"/>
      <c r="I98" s="251"/>
      <c r="J98" s="252">
        <v>2.0833333333333332E-2</v>
      </c>
      <c r="K98" s="250"/>
      <c r="L98" s="250"/>
      <c r="M98" s="253">
        <f t="shared" si="44"/>
        <v>0</v>
      </c>
      <c r="N98" s="636"/>
      <c r="O98" s="255"/>
      <c r="P98" s="626"/>
      <c r="Q98" s="201"/>
      <c r="R98" s="256">
        <f t="shared" si="45"/>
        <v>221</v>
      </c>
      <c r="S98" s="633">
        <f t="shared" si="46"/>
        <v>39668</v>
      </c>
      <c r="T98" s="633">
        <v>37351</v>
      </c>
      <c r="U98" s="634"/>
      <c r="V98" s="639"/>
      <c r="W98" s="250"/>
      <c r="X98" s="250"/>
      <c r="Y98" s="251"/>
      <c r="Z98" s="252">
        <v>2.0833333333333332E-2</v>
      </c>
      <c r="AA98" s="250"/>
      <c r="AB98" s="250"/>
      <c r="AC98" s="253">
        <f t="shared" si="47"/>
        <v>0</v>
      </c>
      <c r="AD98" s="636"/>
      <c r="AE98" s="255"/>
      <c r="AF98" s="626"/>
    </row>
    <row r="99" spans="1:45" s="279" customFormat="1" ht="30" customHeight="1" x14ac:dyDescent="0.2">
      <c r="A99" s="48"/>
      <c r="B99" s="256">
        <f t="shared" si="42"/>
        <v>194</v>
      </c>
      <c r="C99" s="645">
        <f t="shared" si="43"/>
        <v>39641</v>
      </c>
      <c r="D99" s="645">
        <v>37352</v>
      </c>
      <c r="E99" s="646"/>
      <c r="F99" s="639"/>
      <c r="G99" s="250"/>
      <c r="H99" s="250"/>
      <c r="I99" s="251"/>
      <c r="J99" s="252">
        <v>2.0833333333333332E-2</v>
      </c>
      <c r="K99" s="250"/>
      <c r="L99" s="250"/>
      <c r="M99" s="253">
        <f t="shared" si="44"/>
        <v>0</v>
      </c>
      <c r="N99" s="636"/>
      <c r="O99" s="255"/>
      <c r="P99" s="626"/>
      <c r="Q99" s="201"/>
      <c r="R99" s="256">
        <f t="shared" si="45"/>
        <v>222</v>
      </c>
      <c r="S99" s="645">
        <f t="shared" si="46"/>
        <v>39669</v>
      </c>
      <c r="T99" s="645">
        <v>37352</v>
      </c>
      <c r="U99" s="646"/>
      <c r="V99" s="639"/>
      <c r="W99" s="250"/>
      <c r="X99" s="250"/>
      <c r="Y99" s="251"/>
      <c r="Z99" s="252">
        <v>2.0833333333333332E-2</v>
      </c>
      <c r="AA99" s="250"/>
      <c r="AB99" s="250"/>
      <c r="AC99" s="253">
        <f t="shared" si="47"/>
        <v>0</v>
      </c>
      <c r="AD99" s="636"/>
      <c r="AE99" s="255"/>
      <c r="AF99" s="626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</row>
    <row r="100" spans="1:45" s="68" customFormat="1" ht="30" customHeight="1" x14ac:dyDescent="0.25">
      <c r="B100" s="256">
        <f t="shared" si="42"/>
        <v>195</v>
      </c>
      <c r="C100" s="641">
        <f t="shared" si="43"/>
        <v>39642</v>
      </c>
      <c r="D100" s="641">
        <v>37353</v>
      </c>
      <c r="E100" s="642"/>
      <c r="F100" s="640"/>
      <c r="G100" s="258"/>
      <c r="H100" s="258"/>
      <c r="I100" s="259"/>
      <c r="J100" s="260">
        <v>2.0833333333333332E-2</v>
      </c>
      <c r="K100" s="258"/>
      <c r="L100" s="258"/>
      <c r="M100" s="261">
        <f t="shared" si="44"/>
        <v>0</v>
      </c>
      <c r="N100" s="637"/>
      <c r="O100" s="263"/>
      <c r="P100" s="627"/>
      <c r="Q100" s="214"/>
      <c r="R100" s="256">
        <f t="shared" si="45"/>
        <v>223</v>
      </c>
      <c r="S100" s="641">
        <f t="shared" si="46"/>
        <v>39670</v>
      </c>
      <c r="T100" s="641">
        <v>37353</v>
      </c>
      <c r="U100" s="642"/>
      <c r="V100" s="640"/>
      <c r="W100" s="258"/>
      <c r="X100" s="258"/>
      <c r="Y100" s="259"/>
      <c r="Z100" s="260">
        <v>2.0833333333333332E-2</v>
      </c>
      <c r="AA100" s="258"/>
      <c r="AB100" s="258"/>
      <c r="AC100" s="261">
        <f t="shared" si="47"/>
        <v>0</v>
      </c>
      <c r="AD100" s="637"/>
      <c r="AE100" s="263"/>
      <c r="AF100" s="627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</row>
    <row r="101" spans="1:45" s="68" customFormat="1" ht="15" customHeight="1" x14ac:dyDescent="0.25">
      <c r="B101" s="276"/>
      <c r="C101" s="663" t="s">
        <v>100</v>
      </c>
      <c r="D101" s="663"/>
      <c r="E101" s="663"/>
      <c r="F101" s="663"/>
      <c r="G101" s="663"/>
      <c r="H101" s="663"/>
      <c r="I101" s="277"/>
      <c r="J101" s="277"/>
      <c r="K101" s="278"/>
      <c r="L101" s="277"/>
      <c r="M101" s="658" t="s">
        <v>0</v>
      </c>
      <c r="N101" s="660">
        <f>N70+N78+N86+N94</f>
        <v>0</v>
      </c>
      <c r="O101" s="662" t="s">
        <v>104</v>
      </c>
      <c r="P101" s="662"/>
      <c r="Q101" s="214"/>
      <c r="R101" s="276"/>
      <c r="S101" s="663" t="s">
        <v>100</v>
      </c>
      <c r="T101" s="663"/>
      <c r="U101" s="663"/>
      <c r="V101" s="663"/>
      <c r="W101" s="663"/>
      <c r="X101" s="663"/>
      <c r="Y101" s="277"/>
      <c r="Z101" s="277"/>
      <c r="AA101" s="278"/>
      <c r="AB101" s="277"/>
      <c r="AC101" s="658" t="s">
        <v>0</v>
      </c>
      <c r="AD101" s="660">
        <f>AD70+AD78+AD86+AD94</f>
        <v>0</v>
      </c>
      <c r="AE101" s="662" t="s">
        <v>104</v>
      </c>
      <c r="AF101" s="662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</row>
    <row r="102" spans="1:45" ht="15" customHeight="1" x14ac:dyDescent="0.2">
      <c r="B102" s="215"/>
      <c r="C102" s="216"/>
      <c r="D102" s="280" t="s">
        <v>61</v>
      </c>
      <c r="E102" s="281" t="s">
        <v>62</v>
      </c>
      <c r="F102" s="218"/>
      <c r="G102" s="218"/>
      <c r="H102" s="282" t="s">
        <v>70</v>
      </c>
      <c r="I102" s="283" t="s">
        <v>71</v>
      </c>
      <c r="J102" s="283"/>
      <c r="K102" s="218"/>
      <c r="L102" s="222"/>
      <c r="M102" s="659"/>
      <c r="N102" s="661"/>
      <c r="O102" s="284">
        <f>IF(N101=0,0,N101/F66)</f>
        <v>0</v>
      </c>
      <c r="P102" s="285">
        <f>F66</f>
        <v>0.26666666666666666</v>
      </c>
      <c r="Q102" s="201"/>
      <c r="R102" s="215"/>
      <c r="S102" s="216"/>
      <c r="T102" s="280" t="s">
        <v>61</v>
      </c>
      <c r="U102" s="281" t="s">
        <v>62</v>
      </c>
      <c r="V102" s="218"/>
      <c r="W102" s="218"/>
      <c r="X102" s="282" t="s">
        <v>70</v>
      </c>
      <c r="Y102" s="283" t="s">
        <v>71</v>
      </c>
      <c r="Z102" s="283"/>
      <c r="AA102" s="218"/>
      <c r="AB102" s="222"/>
      <c r="AC102" s="659"/>
      <c r="AD102" s="661"/>
      <c r="AE102" s="284">
        <f>IF(AD101=0,0,AD101/V66)</f>
        <v>0</v>
      </c>
      <c r="AF102" s="285">
        <f>V66</f>
        <v>0.26666666666666666</v>
      </c>
    </row>
    <row r="103" spans="1:45" ht="15" customHeight="1" x14ac:dyDescent="0.2">
      <c r="B103" s="215"/>
      <c r="C103" s="216"/>
      <c r="D103" s="286" t="s">
        <v>65</v>
      </c>
      <c r="E103" s="281" t="s">
        <v>101</v>
      </c>
      <c r="F103" s="218"/>
      <c r="G103" s="218"/>
      <c r="H103" s="287" t="s">
        <v>54</v>
      </c>
      <c r="I103" s="281" t="s">
        <v>55</v>
      </c>
      <c r="J103" s="281"/>
      <c r="K103" s="288"/>
      <c r="L103" s="288"/>
      <c r="M103" s="289"/>
      <c r="N103" s="218"/>
      <c r="O103" s="290"/>
      <c r="P103" s="291"/>
      <c r="Q103" s="201"/>
      <c r="R103" s="215"/>
      <c r="S103" s="216"/>
      <c r="T103" s="286" t="s">
        <v>65</v>
      </c>
      <c r="U103" s="281" t="s">
        <v>101</v>
      </c>
      <c r="V103" s="218"/>
      <c r="W103" s="218"/>
      <c r="X103" s="287" t="s">
        <v>54</v>
      </c>
      <c r="Y103" s="281" t="s">
        <v>55</v>
      </c>
      <c r="Z103" s="281"/>
      <c r="AA103" s="288"/>
      <c r="AB103" s="288"/>
      <c r="AC103" s="289"/>
      <c r="AD103" s="218"/>
      <c r="AE103" s="290"/>
      <c r="AF103" s="291"/>
    </row>
    <row r="104" spans="1:45" ht="15" customHeight="1" x14ac:dyDescent="0.2">
      <c r="D104" s="292" t="s">
        <v>72</v>
      </c>
      <c r="E104" s="281" t="s">
        <v>73</v>
      </c>
      <c r="H104" s="287" t="s">
        <v>59</v>
      </c>
      <c r="I104" s="281" t="s">
        <v>60</v>
      </c>
      <c r="J104" s="281"/>
      <c r="M104" s="293" t="s">
        <v>102</v>
      </c>
      <c r="N104" s="294">
        <f>$N$48</f>
        <v>0</v>
      </c>
      <c r="O104" s="295">
        <f>IF(F66=0,0,N104/F66)</f>
        <v>0</v>
      </c>
      <c r="P104" s="285">
        <f>F66</f>
        <v>0.26666666666666666</v>
      </c>
      <c r="Q104" s="201"/>
      <c r="T104" s="292" t="s">
        <v>72</v>
      </c>
      <c r="U104" s="281" t="s">
        <v>73</v>
      </c>
      <c r="X104" s="287" t="s">
        <v>59</v>
      </c>
      <c r="Y104" s="281" t="s">
        <v>60</v>
      </c>
      <c r="Z104" s="281"/>
      <c r="AC104" s="293" t="s">
        <v>102</v>
      </c>
      <c r="AD104" s="294">
        <f>$N$48</f>
        <v>0</v>
      </c>
      <c r="AE104" s="295">
        <f>IF(V66=0,0,AD104/V66)</f>
        <v>0</v>
      </c>
      <c r="AF104" s="285">
        <f>V66</f>
        <v>0.26666666666666666</v>
      </c>
    </row>
    <row r="105" spans="1:45" ht="15" customHeight="1" x14ac:dyDescent="0.35">
      <c r="D105" s="296" t="s">
        <v>36</v>
      </c>
      <c r="E105" s="297" t="s">
        <v>37</v>
      </c>
      <c r="H105" s="298" t="s">
        <v>49</v>
      </c>
      <c r="I105" s="647" t="s">
        <v>282</v>
      </c>
      <c r="J105" s="647"/>
      <c r="K105" s="647"/>
      <c r="L105" s="647"/>
      <c r="M105" s="299"/>
      <c r="N105" s="300"/>
      <c r="O105" s="314"/>
      <c r="Q105" s="201"/>
      <c r="T105" s="296" t="s">
        <v>36</v>
      </c>
      <c r="U105" s="297" t="s">
        <v>37</v>
      </c>
      <c r="X105" s="298" t="s">
        <v>49</v>
      </c>
      <c r="Y105" s="647" t="s">
        <v>282</v>
      </c>
      <c r="Z105" s="647"/>
      <c r="AA105" s="647"/>
      <c r="AB105" s="647"/>
      <c r="AC105" s="299"/>
      <c r="AD105" s="300"/>
      <c r="AE105" s="301"/>
    </row>
    <row r="106" spans="1:45" s="307" customFormat="1" ht="15" customHeight="1" x14ac:dyDescent="0.2">
      <c r="B106" s="48"/>
      <c r="C106" s="48"/>
      <c r="D106" s="302" t="s">
        <v>44</v>
      </c>
      <c r="E106" s="281" t="s">
        <v>45</v>
      </c>
      <c r="F106" s="48"/>
      <c r="G106" s="48"/>
      <c r="H106" s="116" t="s">
        <v>90</v>
      </c>
      <c r="I106" s="647"/>
      <c r="J106" s="647"/>
      <c r="K106" s="647"/>
      <c r="L106" s="647"/>
      <c r="M106" s="293" t="s">
        <v>103</v>
      </c>
      <c r="N106" s="303">
        <f>IF(N101&gt;N104,N101-N104,N104-N101)</f>
        <v>0</v>
      </c>
      <c r="O106" s="295">
        <f>IF(F66=0,0,N106/F66)</f>
        <v>0</v>
      </c>
      <c r="P106" s="285">
        <f>F66</f>
        <v>0.26666666666666666</v>
      </c>
      <c r="Q106" s="305"/>
      <c r="R106" s="48"/>
      <c r="S106" s="48"/>
      <c r="T106" s="302" t="s">
        <v>44</v>
      </c>
      <c r="U106" s="281" t="s">
        <v>45</v>
      </c>
      <c r="V106" s="48"/>
      <c r="W106" s="48"/>
      <c r="X106" s="116" t="s">
        <v>90</v>
      </c>
      <c r="Y106" s="647"/>
      <c r="Z106" s="647"/>
      <c r="AA106" s="647"/>
      <c r="AB106" s="647"/>
      <c r="AC106" s="293" t="s">
        <v>103</v>
      </c>
      <c r="AD106" s="303">
        <f>IF(AD101&gt;AD104,AD101-AD104,AD104-AD101)</f>
        <v>0</v>
      </c>
      <c r="AE106" s="295">
        <f>IF(V66=0,0,AD106/V66)</f>
        <v>0</v>
      </c>
      <c r="AF106" s="285">
        <f>V66</f>
        <v>0.26666666666666666</v>
      </c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</row>
    <row r="107" spans="1:45" s="307" customFormat="1" ht="15" customHeight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304"/>
      <c r="P107" s="304"/>
      <c r="Q107" s="305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304"/>
      <c r="AF107" s="304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</row>
    <row r="108" spans="1:45" s="307" customFormat="1" ht="20.100000000000001" customHeight="1" x14ac:dyDescent="0.2">
      <c r="B108" s="648"/>
      <c r="C108" s="649"/>
      <c r="D108" s="649"/>
      <c r="E108" s="649"/>
      <c r="F108" s="649"/>
      <c r="G108" s="649"/>
      <c r="H108" s="649"/>
      <c r="I108" s="652"/>
      <c r="J108" s="653"/>
      <c r="K108" s="653"/>
      <c r="L108" s="653"/>
      <c r="M108" s="653"/>
      <c r="N108" s="653"/>
      <c r="O108" s="653"/>
      <c r="P108" s="654"/>
      <c r="Q108" s="305"/>
      <c r="R108" s="648"/>
      <c r="S108" s="649"/>
      <c r="T108" s="649"/>
      <c r="U108" s="649"/>
      <c r="V108" s="649"/>
      <c r="W108" s="649"/>
      <c r="X108" s="649"/>
      <c r="Y108" s="652"/>
      <c r="Z108" s="653"/>
      <c r="AA108" s="653"/>
      <c r="AB108" s="653"/>
      <c r="AC108" s="653"/>
      <c r="AD108" s="653"/>
      <c r="AE108" s="653"/>
      <c r="AF108" s="654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</row>
    <row r="109" spans="1:45" s="307" customFormat="1" ht="15" customHeight="1" x14ac:dyDescent="0.2">
      <c r="B109" s="650"/>
      <c r="C109" s="651"/>
      <c r="D109" s="651"/>
      <c r="E109" s="651"/>
      <c r="F109" s="651"/>
      <c r="G109" s="651"/>
      <c r="H109" s="651"/>
      <c r="I109" s="655"/>
      <c r="J109" s="656"/>
      <c r="K109" s="656"/>
      <c r="L109" s="656"/>
      <c r="M109" s="656"/>
      <c r="N109" s="656"/>
      <c r="O109" s="656"/>
      <c r="P109" s="657"/>
      <c r="Q109" s="305"/>
      <c r="R109" s="650"/>
      <c r="S109" s="651"/>
      <c r="T109" s="651"/>
      <c r="U109" s="651"/>
      <c r="V109" s="651"/>
      <c r="W109" s="651"/>
      <c r="X109" s="651"/>
      <c r="Y109" s="655"/>
      <c r="Z109" s="656"/>
      <c r="AA109" s="656"/>
      <c r="AB109" s="656"/>
      <c r="AC109" s="656"/>
      <c r="AD109" s="656"/>
      <c r="AE109" s="656"/>
      <c r="AF109" s="657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</row>
    <row r="110" spans="1:45" x14ac:dyDescent="0.2">
      <c r="B110" s="650"/>
      <c r="C110" s="651"/>
      <c r="D110" s="651"/>
      <c r="E110" s="651"/>
      <c r="F110" s="651"/>
      <c r="G110" s="651"/>
      <c r="H110" s="651"/>
      <c r="I110" s="655"/>
      <c r="J110" s="656"/>
      <c r="K110" s="656"/>
      <c r="L110" s="656"/>
      <c r="M110" s="656"/>
      <c r="N110" s="656"/>
      <c r="O110" s="656"/>
      <c r="P110" s="657"/>
      <c r="Q110" s="201"/>
      <c r="R110" s="650"/>
      <c r="S110" s="651"/>
      <c r="T110" s="651"/>
      <c r="U110" s="651"/>
      <c r="V110" s="651"/>
      <c r="W110" s="651"/>
      <c r="X110" s="651"/>
      <c r="Y110" s="655"/>
      <c r="Z110" s="656"/>
      <c r="AA110" s="656"/>
      <c r="AB110" s="656"/>
      <c r="AC110" s="656"/>
      <c r="AD110" s="656"/>
      <c r="AE110" s="656"/>
      <c r="AF110" s="657"/>
    </row>
    <row r="111" spans="1:45" x14ac:dyDescent="0.2">
      <c r="B111" s="308"/>
      <c r="C111" s="309"/>
      <c r="D111" s="309" t="s">
        <v>15</v>
      </c>
      <c r="E111" s="309"/>
      <c r="F111" s="309"/>
      <c r="G111" s="309"/>
      <c r="H111" s="309"/>
      <c r="I111" s="310" t="s">
        <v>6</v>
      </c>
      <c r="J111" s="311"/>
      <c r="K111" s="309"/>
      <c r="L111" s="309" t="s">
        <v>16</v>
      </c>
      <c r="M111" s="309"/>
      <c r="N111" s="309"/>
      <c r="O111" s="309"/>
      <c r="P111" s="312"/>
      <c r="Q111" s="201"/>
      <c r="R111" s="308"/>
      <c r="S111" s="309"/>
      <c r="T111" s="309" t="s">
        <v>15</v>
      </c>
      <c r="U111" s="309"/>
      <c r="V111" s="309"/>
      <c r="W111" s="309"/>
      <c r="X111" s="309"/>
      <c r="Y111" s="310" t="s">
        <v>6</v>
      </c>
      <c r="Z111" s="311"/>
      <c r="AA111" s="309"/>
      <c r="AB111" s="309" t="s">
        <v>16</v>
      </c>
      <c r="AC111" s="309"/>
      <c r="AD111" s="309"/>
      <c r="AE111" s="309"/>
      <c r="AF111" s="312"/>
    </row>
    <row r="112" spans="1:45" x14ac:dyDescent="0.2">
      <c r="AG112" s="315"/>
    </row>
  </sheetData>
  <mergeCells count="246">
    <mergeCell ref="AF78:AF84"/>
    <mergeCell ref="AF86:AF92"/>
    <mergeCell ref="S16:U16"/>
    <mergeCell ref="S17:U17"/>
    <mergeCell ref="S18:U18"/>
    <mergeCell ref="AD14:AD20"/>
    <mergeCell ref="AF94:AF100"/>
    <mergeCell ref="P70:P76"/>
    <mergeCell ref="P78:P84"/>
    <mergeCell ref="P86:P92"/>
    <mergeCell ref="P94:P100"/>
    <mergeCell ref="S75:U75"/>
    <mergeCell ref="S76:U76"/>
    <mergeCell ref="AF70:AF76"/>
    <mergeCell ref="S81:U81"/>
    <mergeCell ref="S70:U70"/>
    <mergeCell ref="P22:P28"/>
    <mergeCell ref="P30:P36"/>
    <mergeCell ref="AF14:AF20"/>
    <mergeCell ref="AF22:AF28"/>
    <mergeCell ref="AF30:AF36"/>
    <mergeCell ref="Y49:AB50"/>
    <mergeCell ref="R52:U54"/>
    <mergeCell ref="V52:X54"/>
    <mergeCell ref="AC10:AF11"/>
    <mergeCell ref="Y12:AB12"/>
    <mergeCell ref="S29:U29"/>
    <mergeCell ref="S30:U30"/>
    <mergeCell ref="V30:V36"/>
    <mergeCell ref="AD30:AD36"/>
    <mergeCell ref="S31:U31"/>
    <mergeCell ref="S32:U32"/>
    <mergeCell ref="S33:U33"/>
    <mergeCell ref="S34:U34"/>
    <mergeCell ref="S35:U35"/>
    <mergeCell ref="S36:U36"/>
    <mergeCell ref="U2:Y3"/>
    <mergeCell ref="AC2:AF3"/>
    <mergeCell ref="U4:Y5"/>
    <mergeCell ref="AC4:AF5"/>
    <mergeCell ref="S14:U14"/>
    <mergeCell ref="V14:V20"/>
    <mergeCell ref="S21:U21"/>
    <mergeCell ref="S22:U22"/>
    <mergeCell ref="V22:V28"/>
    <mergeCell ref="AD22:AD28"/>
    <mergeCell ref="S23:U23"/>
    <mergeCell ref="S24:U24"/>
    <mergeCell ref="S25:U25"/>
    <mergeCell ref="S26:U26"/>
    <mergeCell ref="S27:U27"/>
    <mergeCell ref="S28:U28"/>
    <mergeCell ref="U6:Y7"/>
    <mergeCell ref="S19:U19"/>
    <mergeCell ref="S20:U20"/>
    <mergeCell ref="S15:U15"/>
    <mergeCell ref="AC6:AF7"/>
    <mergeCell ref="V10:W10"/>
    <mergeCell ref="T13:U13"/>
    <mergeCell ref="AE13:AF13"/>
    <mergeCell ref="Y52:AF54"/>
    <mergeCell ref="S45:X45"/>
    <mergeCell ref="AC45:AC46"/>
    <mergeCell ref="AD45:AD46"/>
    <mergeCell ref="AE45:AF45"/>
    <mergeCell ref="S37:U37"/>
    <mergeCell ref="S38:U38"/>
    <mergeCell ref="V38:V44"/>
    <mergeCell ref="AD38:AD44"/>
    <mergeCell ref="S39:U39"/>
    <mergeCell ref="S40:U40"/>
    <mergeCell ref="S41:U41"/>
    <mergeCell ref="S42:U42"/>
    <mergeCell ref="S43:U43"/>
    <mergeCell ref="S44:U44"/>
    <mergeCell ref="AF38:AF44"/>
    <mergeCell ref="U62:Y63"/>
    <mergeCell ref="AC62:AF63"/>
    <mergeCell ref="V66:W66"/>
    <mergeCell ref="T69:U69"/>
    <mergeCell ref="AE69:AF69"/>
    <mergeCell ref="AC66:AF67"/>
    <mergeCell ref="Y68:AB68"/>
    <mergeCell ref="U58:Y59"/>
    <mergeCell ref="AC58:AF59"/>
    <mergeCell ref="U60:Y61"/>
    <mergeCell ref="AC60:AF61"/>
    <mergeCell ref="AD70:AD76"/>
    <mergeCell ref="S78:U78"/>
    <mergeCell ref="V78:V84"/>
    <mergeCell ref="AD78:AD84"/>
    <mergeCell ref="S79:U79"/>
    <mergeCell ref="S80:U80"/>
    <mergeCell ref="V70:V76"/>
    <mergeCell ref="S82:U82"/>
    <mergeCell ref="S71:U71"/>
    <mergeCell ref="S72:U72"/>
    <mergeCell ref="S73:U73"/>
    <mergeCell ref="S74:U74"/>
    <mergeCell ref="AD86:AD92"/>
    <mergeCell ref="S87:U87"/>
    <mergeCell ref="S88:U88"/>
    <mergeCell ref="S89:U89"/>
    <mergeCell ref="S90:U90"/>
    <mergeCell ref="S91:U91"/>
    <mergeCell ref="S92:U92"/>
    <mergeCell ref="S83:U83"/>
    <mergeCell ref="S84:U84"/>
    <mergeCell ref="S85:U85"/>
    <mergeCell ref="S86:U86"/>
    <mergeCell ref="P14:P20"/>
    <mergeCell ref="P38:P44"/>
    <mergeCell ref="C14:E14"/>
    <mergeCell ref="C15:E15"/>
    <mergeCell ref="C16:E16"/>
    <mergeCell ref="Y105:AB106"/>
    <mergeCell ref="R108:U110"/>
    <mergeCell ref="V108:X110"/>
    <mergeCell ref="Y108:AF110"/>
    <mergeCell ref="S101:X101"/>
    <mergeCell ref="AC101:AC102"/>
    <mergeCell ref="AD101:AD102"/>
    <mergeCell ref="AE101:AF101"/>
    <mergeCell ref="S93:U93"/>
    <mergeCell ref="S94:U94"/>
    <mergeCell ref="V94:V100"/>
    <mergeCell ref="AD94:AD100"/>
    <mergeCell ref="S95:U95"/>
    <mergeCell ref="S96:U96"/>
    <mergeCell ref="S97:U97"/>
    <mergeCell ref="S98:U98"/>
    <mergeCell ref="S99:U99"/>
    <mergeCell ref="S100:U100"/>
    <mergeCell ref="V86:V92"/>
    <mergeCell ref="N78:N84"/>
    <mergeCell ref="F86:F92"/>
    <mergeCell ref="N86:N92"/>
    <mergeCell ref="M66:P67"/>
    <mergeCell ref="F70:F76"/>
    <mergeCell ref="N70:N76"/>
    <mergeCell ref="I68:L68"/>
    <mergeCell ref="F78:F84"/>
    <mergeCell ref="E62:I63"/>
    <mergeCell ref="M62:P63"/>
    <mergeCell ref="F66:G66"/>
    <mergeCell ref="D69:E69"/>
    <mergeCell ref="O69:P69"/>
    <mergeCell ref="C92:E92"/>
    <mergeCell ref="C91:E91"/>
    <mergeCell ref="C85:E85"/>
    <mergeCell ref="C86:E86"/>
    <mergeCell ref="C87:E87"/>
    <mergeCell ref="C88:E88"/>
    <mergeCell ref="C89:E89"/>
    <mergeCell ref="C90:E90"/>
    <mergeCell ref="C94:E94"/>
    <mergeCell ref="C95:E95"/>
    <mergeCell ref="C96:E96"/>
    <mergeCell ref="I105:L106"/>
    <mergeCell ref="B108:E110"/>
    <mergeCell ref="F108:H110"/>
    <mergeCell ref="I108:P110"/>
    <mergeCell ref="C101:H101"/>
    <mergeCell ref="M101:M102"/>
    <mergeCell ref="N101:N102"/>
    <mergeCell ref="O101:P101"/>
    <mergeCell ref="F94:F100"/>
    <mergeCell ref="N94:N100"/>
    <mergeCell ref="C99:E99"/>
    <mergeCell ref="C100:E100"/>
    <mergeCell ref="C97:E97"/>
    <mergeCell ref="C98:E98"/>
    <mergeCell ref="C93:E93"/>
    <mergeCell ref="C76:E76"/>
    <mergeCell ref="C70:E70"/>
    <mergeCell ref="C71:E71"/>
    <mergeCell ref="C72:E72"/>
    <mergeCell ref="C73:E73"/>
    <mergeCell ref="C74:E74"/>
    <mergeCell ref="C83:E83"/>
    <mergeCell ref="C84:E84"/>
    <mergeCell ref="C77:E77"/>
    <mergeCell ref="C78:E78"/>
    <mergeCell ref="C79:E79"/>
    <mergeCell ref="C80:E80"/>
    <mergeCell ref="C81:E81"/>
    <mergeCell ref="C82:E82"/>
    <mergeCell ref="E60:I61"/>
    <mergeCell ref="M60:P61"/>
    <mergeCell ref="N30:N36"/>
    <mergeCell ref="C31:E31"/>
    <mergeCell ref="C34:E34"/>
    <mergeCell ref="F38:F44"/>
    <mergeCell ref="C35:E35"/>
    <mergeCell ref="C36:E36"/>
    <mergeCell ref="C75:E75"/>
    <mergeCell ref="N38:N44"/>
    <mergeCell ref="C39:E39"/>
    <mergeCell ref="E58:I59"/>
    <mergeCell ref="M58:P59"/>
    <mergeCell ref="N45:N46"/>
    <mergeCell ref="M45:M46"/>
    <mergeCell ref="O45:P45"/>
    <mergeCell ref="I49:L50"/>
    <mergeCell ref="F52:H54"/>
    <mergeCell ref="I52:P54"/>
    <mergeCell ref="B52:E54"/>
    <mergeCell ref="C45:H45"/>
    <mergeCell ref="O13:P13"/>
    <mergeCell ref="E2:I3"/>
    <mergeCell ref="E4:I5"/>
    <mergeCell ref="E6:I7"/>
    <mergeCell ref="M2:P3"/>
    <mergeCell ref="M4:P5"/>
    <mergeCell ref="M6:P7"/>
    <mergeCell ref="M10:P11"/>
    <mergeCell ref="C44:E44"/>
    <mergeCell ref="C38:E38"/>
    <mergeCell ref="C29:E29"/>
    <mergeCell ref="C32:E32"/>
    <mergeCell ref="C33:E33"/>
    <mergeCell ref="C30:E30"/>
    <mergeCell ref="C37:E37"/>
    <mergeCell ref="C43:E43"/>
    <mergeCell ref="C40:E40"/>
    <mergeCell ref="C41:E41"/>
    <mergeCell ref="C42:E42"/>
    <mergeCell ref="C24:E24"/>
    <mergeCell ref="C25:E25"/>
    <mergeCell ref="D13:E13"/>
    <mergeCell ref="C28:E28"/>
    <mergeCell ref="C26:E26"/>
    <mergeCell ref="F10:G10"/>
    <mergeCell ref="F14:F20"/>
    <mergeCell ref="F22:F28"/>
    <mergeCell ref="F30:F36"/>
    <mergeCell ref="I12:L12"/>
    <mergeCell ref="C22:E22"/>
    <mergeCell ref="N22:N28"/>
    <mergeCell ref="C23:E23"/>
    <mergeCell ref="C27:E27"/>
    <mergeCell ref="C18:E18"/>
    <mergeCell ref="C19:E19"/>
    <mergeCell ref="C20:E20"/>
    <mergeCell ref="N14:N20"/>
    <mergeCell ref="C17:E17"/>
  </mergeCells>
  <phoneticPr fontId="0" type="noConversion"/>
  <printOptions horizontalCentered="1"/>
  <pageMargins left="0" right="0" top="0.59055118110236227" bottom="0" header="0" footer="0"/>
  <pageSetup paperSize="9" scale="46" orientation="landscape" horizontalDpi="360" verticalDpi="360" r:id="rId1"/>
  <headerFooter alignWithMargins="0">
    <oddFooter>&amp;R&amp;7&amp;D-&amp;F-&amp;A-&amp;T</oddFooter>
  </headerFooter>
  <rowBreaks count="1" manualBreakCount="1">
    <brk id="56" max="3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1:AS112"/>
  <sheetViews>
    <sheetView showGridLines="0" showZeros="0" zoomScale="75" zoomScaleNormal="75" zoomScaleSheetLayoutView="75" workbookViewId="0">
      <selection activeCell="O24" sqref="O24"/>
    </sheetView>
  </sheetViews>
  <sheetFormatPr baseColWidth="10" defaultColWidth="13.33203125" defaultRowHeight="12.75" x14ac:dyDescent="0.2"/>
  <cols>
    <col min="1" max="1" width="2" style="48" customWidth="1"/>
    <col min="2" max="3" width="2.83203125" style="48" customWidth="1"/>
    <col min="4" max="4" width="17" style="48" customWidth="1"/>
    <col min="5" max="5" width="19.83203125" style="48" customWidth="1"/>
    <col min="6" max="6" width="8.5" style="48" customWidth="1"/>
    <col min="7" max="7" width="14.5" style="48" customWidth="1"/>
    <col min="8" max="8" width="18.5" style="48" customWidth="1"/>
    <col min="9" max="9" width="4.83203125" style="48" customWidth="1"/>
    <col min="10" max="10" width="5.83203125" style="48" hidden="1" customWidth="1"/>
    <col min="11" max="11" width="14.5" style="48" customWidth="1"/>
    <col min="12" max="12" width="18.5" style="48" customWidth="1"/>
    <col min="13" max="13" width="20.33203125" style="48" customWidth="1"/>
    <col min="14" max="14" width="18.33203125" style="48" customWidth="1"/>
    <col min="15" max="15" width="12.1640625" style="48" bestFit="1" customWidth="1"/>
    <col min="16" max="16" width="15.5" style="48" customWidth="1"/>
    <col min="17" max="17" width="2" style="48" customWidth="1"/>
    <col min="18" max="19" width="2.83203125" style="48" customWidth="1"/>
    <col min="20" max="20" width="17" style="48" customWidth="1"/>
    <col min="21" max="21" width="20" style="48" customWidth="1"/>
    <col min="22" max="22" width="8.5" style="48" customWidth="1"/>
    <col min="23" max="23" width="14.5" style="48" customWidth="1"/>
    <col min="24" max="24" width="18.5" style="48" customWidth="1"/>
    <col min="25" max="25" width="4.83203125" style="48" customWidth="1"/>
    <col min="26" max="26" width="5.6640625" style="48" hidden="1" customWidth="1"/>
    <col min="27" max="27" width="14.5" style="48" customWidth="1"/>
    <col min="28" max="28" width="18.5" style="48" customWidth="1"/>
    <col min="29" max="29" width="20.33203125" style="48" customWidth="1"/>
    <col min="30" max="30" width="18.33203125" style="48" customWidth="1"/>
    <col min="31" max="31" width="12.83203125" style="48" customWidth="1"/>
    <col min="32" max="32" width="15.5" style="48" customWidth="1"/>
    <col min="33" max="33" width="2" style="48" customWidth="1"/>
    <col min="34" max="37" width="13.33203125" style="48" customWidth="1"/>
    <col min="38" max="38" width="18.6640625" style="48" customWidth="1"/>
    <col min="39" max="39" width="13.33203125" style="48" customWidth="1"/>
    <col min="40" max="40" width="17" style="48" customWidth="1"/>
    <col min="41" max="45" width="13.33203125" style="48" customWidth="1"/>
    <col min="46" max="16384" width="13.33203125" style="48"/>
  </cols>
  <sheetData>
    <row r="1" spans="2:45" ht="20.100000000000001" customHeight="1" x14ac:dyDescent="0.2">
      <c r="B1" s="44" t="s">
        <v>277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201"/>
      <c r="R1" s="44" t="s">
        <v>277</v>
      </c>
      <c r="S1" s="45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/>
    </row>
    <row r="2" spans="2:45" s="54" customFormat="1" ht="6.95" customHeight="1" x14ac:dyDescent="0.2">
      <c r="B2" s="202" t="s">
        <v>2</v>
      </c>
      <c r="C2" s="50"/>
      <c r="D2" s="50"/>
      <c r="E2" s="532" t="s">
        <v>7</v>
      </c>
      <c r="F2" s="532"/>
      <c r="G2" s="532"/>
      <c r="H2" s="532"/>
      <c r="I2" s="533"/>
      <c r="J2" s="53"/>
      <c r="K2" s="203" t="s">
        <v>3</v>
      </c>
      <c r="L2" s="53"/>
      <c r="M2" s="532" t="s">
        <v>281</v>
      </c>
      <c r="N2" s="532"/>
      <c r="O2" s="532"/>
      <c r="P2" s="534"/>
      <c r="Q2" s="204"/>
      <c r="R2" s="202" t="s">
        <v>2</v>
      </c>
      <c r="S2" s="50"/>
      <c r="T2" s="50"/>
      <c r="U2" s="532" t="s">
        <v>7</v>
      </c>
      <c r="V2" s="532"/>
      <c r="W2" s="532"/>
      <c r="X2" s="532"/>
      <c r="Y2" s="533"/>
      <c r="Z2" s="53"/>
      <c r="AA2" s="203" t="s">
        <v>3</v>
      </c>
      <c r="AB2" s="53"/>
      <c r="AC2" s="532" t="s">
        <v>281</v>
      </c>
      <c r="AD2" s="532"/>
      <c r="AE2" s="532"/>
      <c r="AF2" s="534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</row>
    <row r="3" spans="2:45" s="54" customFormat="1" ht="6.95" customHeight="1" x14ac:dyDescent="0.2">
      <c r="B3" s="206"/>
      <c r="C3" s="56"/>
      <c r="D3" s="56"/>
      <c r="E3" s="526"/>
      <c r="F3" s="526"/>
      <c r="G3" s="526"/>
      <c r="H3" s="526"/>
      <c r="I3" s="527"/>
      <c r="J3" s="59"/>
      <c r="K3" s="207" t="s">
        <v>4</v>
      </c>
      <c r="L3" s="59"/>
      <c r="M3" s="526"/>
      <c r="N3" s="526"/>
      <c r="O3" s="526"/>
      <c r="P3" s="530"/>
      <c r="Q3" s="204"/>
      <c r="R3" s="206"/>
      <c r="S3" s="56"/>
      <c r="T3" s="56"/>
      <c r="U3" s="526"/>
      <c r="V3" s="526"/>
      <c r="W3" s="526"/>
      <c r="X3" s="526"/>
      <c r="Y3" s="527"/>
      <c r="Z3" s="59"/>
      <c r="AA3" s="207" t="s">
        <v>4</v>
      </c>
      <c r="AB3" s="59"/>
      <c r="AC3" s="526"/>
      <c r="AD3" s="526"/>
      <c r="AE3" s="526"/>
      <c r="AF3" s="530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</row>
    <row r="4" spans="2:45" s="54" customFormat="1" ht="6.95" customHeight="1" x14ac:dyDescent="0.2">
      <c r="B4" s="206" t="s">
        <v>17</v>
      </c>
      <c r="C4" s="56"/>
      <c r="D4" s="56"/>
      <c r="E4" s="526" t="s">
        <v>23</v>
      </c>
      <c r="F4" s="526"/>
      <c r="G4" s="526"/>
      <c r="H4" s="526"/>
      <c r="I4" s="527"/>
      <c r="J4" s="59"/>
      <c r="K4" s="207" t="s">
        <v>20</v>
      </c>
      <c r="L4" s="59"/>
      <c r="M4" s="526" t="s">
        <v>188</v>
      </c>
      <c r="N4" s="526"/>
      <c r="O4" s="526"/>
      <c r="P4" s="530"/>
      <c r="Q4" s="204"/>
      <c r="R4" s="206" t="s">
        <v>17</v>
      </c>
      <c r="S4" s="56"/>
      <c r="T4" s="56"/>
      <c r="U4" s="526" t="s">
        <v>23</v>
      </c>
      <c r="V4" s="526"/>
      <c r="W4" s="526"/>
      <c r="X4" s="526"/>
      <c r="Y4" s="527"/>
      <c r="Z4" s="59"/>
      <c r="AA4" s="207" t="s">
        <v>20</v>
      </c>
      <c r="AB4" s="59"/>
      <c r="AC4" s="526" t="s">
        <v>188</v>
      </c>
      <c r="AD4" s="526"/>
      <c r="AE4" s="526"/>
      <c r="AF4" s="530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</row>
    <row r="5" spans="2:45" s="54" customFormat="1" ht="6.95" customHeight="1" x14ac:dyDescent="0.2">
      <c r="B5" s="206"/>
      <c r="C5" s="56"/>
      <c r="D5" s="56"/>
      <c r="E5" s="526"/>
      <c r="F5" s="526"/>
      <c r="G5" s="526"/>
      <c r="H5" s="526"/>
      <c r="I5" s="527"/>
      <c r="J5" s="59"/>
      <c r="K5" s="207" t="s">
        <v>21</v>
      </c>
      <c r="L5" s="59"/>
      <c r="M5" s="526"/>
      <c r="N5" s="526"/>
      <c r="O5" s="526"/>
      <c r="P5" s="530"/>
      <c r="Q5" s="204"/>
      <c r="R5" s="206"/>
      <c r="S5" s="56"/>
      <c r="T5" s="56"/>
      <c r="U5" s="526"/>
      <c r="V5" s="526"/>
      <c r="W5" s="526"/>
      <c r="X5" s="526"/>
      <c r="Y5" s="527"/>
      <c r="Z5" s="59"/>
      <c r="AA5" s="207" t="s">
        <v>21</v>
      </c>
      <c r="AB5" s="59"/>
      <c r="AC5" s="526"/>
      <c r="AD5" s="526"/>
      <c r="AE5" s="526"/>
      <c r="AF5" s="530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</row>
    <row r="6" spans="2:45" s="54" customFormat="1" ht="6.95" customHeight="1" x14ac:dyDescent="0.2">
      <c r="B6" s="206" t="s">
        <v>18</v>
      </c>
      <c r="C6" s="56"/>
      <c r="D6" s="56"/>
      <c r="E6" s="526" t="s">
        <v>19</v>
      </c>
      <c r="F6" s="526"/>
      <c r="G6" s="526"/>
      <c r="H6" s="526"/>
      <c r="I6" s="527"/>
      <c r="J6" s="59"/>
      <c r="K6" s="207" t="s">
        <v>22</v>
      </c>
      <c r="L6" s="59"/>
      <c r="M6" s="526" t="s">
        <v>24</v>
      </c>
      <c r="N6" s="526"/>
      <c r="O6" s="526"/>
      <c r="P6" s="530"/>
      <c r="Q6" s="204"/>
      <c r="R6" s="206" t="s">
        <v>18</v>
      </c>
      <c r="S6" s="56"/>
      <c r="T6" s="56"/>
      <c r="U6" s="526" t="s">
        <v>19</v>
      </c>
      <c r="V6" s="526"/>
      <c r="W6" s="526"/>
      <c r="X6" s="526"/>
      <c r="Y6" s="527"/>
      <c r="Z6" s="59"/>
      <c r="AA6" s="207" t="s">
        <v>22</v>
      </c>
      <c r="AB6" s="59"/>
      <c r="AC6" s="526" t="s">
        <v>24</v>
      </c>
      <c r="AD6" s="526"/>
      <c r="AE6" s="526"/>
      <c r="AF6" s="530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</row>
    <row r="7" spans="2:45" s="54" customFormat="1" ht="6.95" customHeight="1" x14ac:dyDescent="0.2">
      <c r="B7" s="208"/>
      <c r="C7" s="61"/>
      <c r="D7" s="61"/>
      <c r="E7" s="616"/>
      <c r="F7" s="616"/>
      <c r="G7" s="616"/>
      <c r="H7" s="616"/>
      <c r="I7" s="617"/>
      <c r="J7" s="59"/>
      <c r="K7" s="207" t="s">
        <v>5</v>
      </c>
      <c r="L7" s="62"/>
      <c r="M7" s="526"/>
      <c r="N7" s="526"/>
      <c r="O7" s="526"/>
      <c r="P7" s="530"/>
      <c r="Q7" s="204"/>
      <c r="R7" s="208"/>
      <c r="S7" s="61"/>
      <c r="T7" s="61"/>
      <c r="U7" s="616"/>
      <c r="V7" s="616"/>
      <c r="W7" s="616"/>
      <c r="X7" s="616"/>
      <c r="Y7" s="617"/>
      <c r="Z7" s="59"/>
      <c r="AA7" s="207" t="s">
        <v>5</v>
      </c>
      <c r="AB7" s="62"/>
      <c r="AC7" s="526"/>
      <c r="AD7" s="526"/>
      <c r="AE7" s="526"/>
      <c r="AF7" s="530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</row>
    <row r="8" spans="2:45" s="68" customFormat="1" ht="26.25" customHeight="1" x14ac:dyDescent="0.25">
      <c r="B8" s="209" t="s">
        <v>201</v>
      </c>
      <c r="C8" s="210"/>
      <c r="D8" s="211"/>
      <c r="E8" s="211"/>
      <c r="F8" s="212"/>
      <c r="G8" s="212"/>
      <c r="H8" s="212"/>
      <c r="I8" s="212"/>
      <c r="J8" s="212"/>
      <c r="K8" s="212"/>
      <c r="L8" s="212"/>
      <c r="M8" s="66"/>
      <c r="N8" s="64"/>
      <c r="O8" s="66"/>
      <c r="P8" s="213" t="s">
        <v>196</v>
      </c>
      <c r="Q8" s="214"/>
      <c r="R8" s="209" t="str">
        <f>$B$8</f>
        <v>GESTION DU TEMPS   ANNÉE 2008</v>
      </c>
      <c r="S8" s="210"/>
      <c r="T8" s="211"/>
      <c r="U8" s="211"/>
      <c r="V8" s="212"/>
      <c r="W8" s="212"/>
      <c r="X8" s="212"/>
      <c r="Y8" s="212"/>
      <c r="Z8" s="212"/>
      <c r="AA8" s="212"/>
      <c r="AB8" s="212"/>
      <c r="AC8" s="66"/>
      <c r="AD8" s="64"/>
      <c r="AE8" s="66"/>
      <c r="AF8" s="213" t="s">
        <v>197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2:45" s="68" customFormat="1" ht="15" customHeight="1" x14ac:dyDescent="0.25">
      <c r="B9" s="215"/>
      <c r="C9" s="216"/>
      <c r="D9" s="217"/>
      <c r="E9" s="217"/>
      <c r="F9" s="218"/>
      <c r="G9" s="218"/>
      <c r="H9" s="218"/>
      <c r="I9" s="218"/>
      <c r="J9" s="218"/>
      <c r="K9" s="218"/>
      <c r="L9" s="218"/>
      <c r="M9" s="218"/>
      <c r="N9" s="216"/>
      <c r="O9" s="218"/>
      <c r="P9" s="219"/>
      <c r="Q9" s="214"/>
      <c r="R9" s="215"/>
      <c r="S9" s="216"/>
      <c r="T9" s="217"/>
      <c r="U9" s="217"/>
      <c r="V9" s="218"/>
      <c r="W9" s="218"/>
      <c r="X9" s="218"/>
      <c r="Y9" s="218"/>
      <c r="Z9" s="218"/>
      <c r="AA9" s="218"/>
      <c r="AB9" s="218"/>
      <c r="AC9" s="218"/>
      <c r="AD9" s="216"/>
      <c r="AE9" s="218"/>
      <c r="AF9" s="219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2:45" s="68" customFormat="1" ht="22.5" customHeight="1" x14ac:dyDescent="0.25">
      <c r="B10" s="215"/>
      <c r="C10" s="220"/>
      <c r="D10" s="220"/>
      <c r="E10" s="221" t="s">
        <v>105</v>
      </c>
      <c r="F10" s="666">
        <f>'Gestion du Temps 1 à 16  '!F10:G10</f>
        <v>0.26666666666666666</v>
      </c>
      <c r="G10" s="666"/>
      <c r="H10" s="218"/>
      <c r="I10" s="218"/>
      <c r="J10" s="218"/>
      <c r="K10" s="218"/>
      <c r="L10" s="222" t="s">
        <v>14</v>
      </c>
      <c r="M10" s="670" t="str">
        <f>'Gestion du Temps 1 à 16  '!M10:P11</f>
        <v>CARIOU Corentin</v>
      </c>
      <c r="N10" s="670"/>
      <c r="O10" s="670"/>
      <c r="P10" s="670"/>
      <c r="Q10" s="214"/>
      <c r="R10" s="215"/>
      <c r="S10" s="220"/>
      <c r="T10" s="220"/>
      <c r="U10" s="221" t="s">
        <v>105</v>
      </c>
      <c r="V10" s="618">
        <f>$F$10</f>
        <v>0.26666666666666666</v>
      </c>
      <c r="W10" s="618"/>
      <c r="X10" s="218"/>
      <c r="Y10" s="218"/>
      <c r="Z10" s="218"/>
      <c r="AA10" s="218"/>
      <c r="AB10" s="222" t="s">
        <v>14</v>
      </c>
      <c r="AC10" s="623" t="str">
        <f>$M$10</f>
        <v>CARIOU Corentin</v>
      </c>
      <c r="AD10" s="623"/>
      <c r="AE10" s="623"/>
      <c r="AF10" s="623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</row>
    <row r="11" spans="2:45" ht="9" customHeight="1" x14ac:dyDescent="0.3">
      <c r="D11" s="223"/>
      <c r="E11" s="224"/>
      <c r="F11" s="225"/>
      <c r="G11" s="225"/>
      <c r="H11" s="225"/>
      <c r="I11" s="225"/>
      <c r="J11" s="225"/>
      <c r="K11" s="225"/>
      <c r="L11" s="225"/>
      <c r="M11" s="670"/>
      <c r="N11" s="670"/>
      <c r="O11" s="670"/>
      <c r="P11" s="670"/>
      <c r="Q11" s="201"/>
      <c r="T11" s="223"/>
      <c r="U11" s="224"/>
      <c r="V11" s="225"/>
      <c r="W11" s="225"/>
      <c r="X11" s="225"/>
      <c r="Y11" s="225"/>
      <c r="Z11" s="225"/>
      <c r="AA11" s="225"/>
      <c r="AB11" s="225"/>
      <c r="AC11" s="623"/>
      <c r="AD11" s="623"/>
      <c r="AE11" s="623"/>
      <c r="AF11" s="623"/>
    </row>
    <row r="12" spans="2:45" ht="15" customHeight="1" x14ac:dyDescent="0.3">
      <c r="C12" s="226" t="s">
        <v>106</v>
      </c>
      <c r="D12" s="227"/>
      <c r="E12" s="228"/>
      <c r="F12" s="229"/>
      <c r="G12" s="229"/>
      <c r="H12" s="229"/>
      <c r="I12" s="624" t="s">
        <v>190</v>
      </c>
      <c r="J12" s="624"/>
      <c r="K12" s="624"/>
      <c r="L12" s="624"/>
      <c r="M12" s="224"/>
      <c r="N12" s="230"/>
      <c r="O12" s="231"/>
      <c r="Q12" s="201"/>
      <c r="S12" s="226" t="s">
        <v>106</v>
      </c>
      <c r="T12" s="227"/>
      <c r="U12" s="228"/>
      <c r="V12" s="229"/>
      <c r="W12" s="229"/>
      <c r="X12" s="229"/>
      <c r="Y12" s="624" t="s">
        <v>190</v>
      </c>
      <c r="Z12" s="624"/>
      <c r="AA12" s="624"/>
      <c r="AB12" s="624"/>
      <c r="AC12" s="224"/>
      <c r="AD12" s="230"/>
      <c r="AE12" s="231"/>
    </row>
    <row r="13" spans="2:45" s="241" customFormat="1" ht="32.25" customHeight="1" x14ac:dyDescent="0.3">
      <c r="B13" s="232"/>
      <c r="C13" s="233"/>
      <c r="D13" s="619" t="s">
        <v>8</v>
      </c>
      <c r="E13" s="620"/>
      <c r="F13" s="234" t="s">
        <v>13</v>
      </c>
      <c r="G13" s="235" t="s">
        <v>9</v>
      </c>
      <c r="H13" s="235" t="s">
        <v>12</v>
      </c>
      <c r="I13" s="236"/>
      <c r="J13" s="237"/>
      <c r="K13" s="235" t="s">
        <v>9</v>
      </c>
      <c r="L13" s="235" t="s">
        <v>12</v>
      </c>
      <c r="M13" s="238" t="s">
        <v>10</v>
      </c>
      <c r="N13" s="235" t="s">
        <v>11</v>
      </c>
      <c r="O13" s="621" t="s">
        <v>1</v>
      </c>
      <c r="P13" s="622"/>
      <c r="Q13" s="239"/>
      <c r="R13" s="232"/>
      <c r="S13" s="233"/>
      <c r="T13" s="619" t="s">
        <v>8</v>
      </c>
      <c r="U13" s="620"/>
      <c r="V13" s="234" t="s">
        <v>13</v>
      </c>
      <c r="W13" s="235" t="s">
        <v>9</v>
      </c>
      <c r="X13" s="235" t="s">
        <v>12</v>
      </c>
      <c r="Y13" s="240"/>
      <c r="Z13" s="240"/>
      <c r="AA13" s="235" t="s">
        <v>9</v>
      </c>
      <c r="AB13" s="235" t="s">
        <v>12</v>
      </c>
      <c r="AC13" s="238" t="s">
        <v>10</v>
      </c>
      <c r="AD13" s="235" t="s">
        <v>11</v>
      </c>
      <c r="AE13" s="621" t="s">
        <v>1</v>
      </c>
      <c r="AF13" s="622"/>
    </row>
    <row r="14" spans="2:45" ht="30" customHeight="1" x14ac:dyDescent="0.2">
      <c r="B14" s="242">
        <v>1</v>
      </c>
      <c r="C14" s="675"/>
      <c r="D14" s="675"/>
      <c r="E14" s="676"/>
      <c r="F14" s="630">
        <v>33</v>
      </c>
      <c r="G14" s="243">
        <v>0</v>
      </c>
      <c r="H14" s="243">
        <v>0</v>
      </c>
      <c r="I14" s="244">
        <v>0</v>
      </c>
      <c r="J14" s="245">
        <v>2.0833333333333332E-2</v>
      </c>
      <c r="K14" s="246">
        <v>0</v>
      </c>
      <c r="L14" s="246">
        <v>0</v>
      </c>
      <c r="M14" s="247">
        <f>((H14-G14)+(L14-K14))-J14*I14</f>
        <v>0</v>
      </c>
      <c r="N14" s="635">
        <f>SUM(M14:M20)</f>
        <v>0</v>
      </c>
      <c r="O14" s="248"/>
      <c r="P14" s="625"/>
      <c r="Q14" s="201"/>
      <c r="R14" s="256">
        <f>B44+1</f>
        <v>245</v>
      </c>
      <c r="S14" s="628">
        <f>C44+1</f>
        <v>39692</v>
      </c>
      <c r="T14" s="628">
        <v>37347</v>
      </c>
      <c r="U14" s="629"/>
      <c r="V14" s="630">
        <f>F38+1</f>
        <v>37</v>
      </c>
      <c r="W14" s="243">
        <v>0</v>
      </c>
      <c r="X14" s="243">
        <v>0</v>
      </c>
      <c r="Y14" s="244">
        <v>0</v>
      </c>
      <c r="Z14" s="245">
        <v>2.0833333333333332E-2</v>
      </c>
      <c r="AA14" s="246">
        <v>0</v>
      </c>
      <c r="AB14" s="246">
        <v>0</v>
      </c>
      <c r="AC14" s="247">
        <f>((X14-W14)+(AB14-AA14))-Z14*Y14</f>
        <v>0</v>
      </c>
      <c r="AD14" s="635">
        <f>SUM(AC14:AC20)</f>
        <v>0</v>
      </c>
      <c r="AE14" s="248"/>
      <c r="AF14" s="625"/>
    </row>
    <row r="15" spans="2:45" ht="30" customHeight="1" x14ac:dyDescent="0.2">
      <c r="B15" s="254">
        <f>+B14+1</f>
        <v>2</v>
      </c>
      <c r="C15" s="633"/>
      <c r="D15" s="633"/>
      <c r="E15" s="634"/>
      <c r="F15" s="631"/>
      <c r="G15" s="250">
        <v>0</v>
      </c>
      <c r="H15" s="250">
        <v>0</v>
      </c>
      <c r="I15" s="251"/>
      <c r="J15" s="252">
        <v>2.0833333333333332E-2</v>
      </c>
      <c r="K15" s="250"/>
      <c r="L15" s="250"/>
      <c r="M15" s="253">
        <f t="shared" ref="M15:M20" si="0">((H15-G15)+(L15-K15))-J15*I15</f>
        <v>0</v>
      </c>
      <c r="N15" s="636"/>
      <c r="O15" s="255"/>
      <c r="P15" s="626"/>
      <c r="Q15" s="201"/>
      <c r="R15" s="254">
        <f t="shared" ref="R15:R20" si="1">+R14+1</f>
        <v>246</v>
      </c>
      <c r="S15" s="633">
        <f t="shared" ref="S15:S20" si="2">S14+1</f>
        <v>39693</v>
      </c>
      <c r="T15" s="633">
        <v>37348</v>
      </c>
      <c r="U15" s="634"/>
      <c r="V15" s="631"/>
      <c r="W15" s="250">
        <v>0</v>
      </c>
      <c r="X15" s="250">
        <v>0</v>
      </c>
      <c r="Y15" s="251"/>
      <c r="Z15" s="252">
        <v>2.0833333333333332E-2</v>
      </c>
      <c r="AA15" s="250"/>
      <c r="AB15" s="250"/>
      <c r="AC15" s="253">
        <f t="shared" ref="AC15:AC20" si="3">((X15-W15)+(AB15-AA15))-Z15*Y15</f>
        <v>0</v>
      </c>
      <c r="AD15" s="636"/>
      <c r="AE15" s="255"/>
      <c r="AF15" s="626"/>
    </row>
    <row r="16" spans="2:45" ht="30" customHeight="1" x14ac:dyDescent="0.2">
      <c r="B16" s="254">
        <f>+B15+1</f>
        <v>3</v>
      </c>
      <c r="C16" s="633"/>
      <c r="D16" s="633"/>
      <c r="E16" s="634"/>
      <c r="F16" s="631"/>
      <c r="G16" s="250">
        <v>0</v>
      </c>
      <c r="H16" s="250"/>
      <c r="I16" s="251">
        <v>0</v>
      </c>
      <c r="J16" s="252">
        <v>2.0833333333333332E-2</v>
      </c>
      <c r="K16" s="250"/>
      <c r="L16" s="250">
        <v>0</v>
      </c>
      <c r="M16" s="253">
        <f t="shared" si="0"/>
        <v>0</v>
      </c>
      <c r="N16" s="636"/>
      <c r="O16" s="255"/>
      <c r="P16" s="626"/>
      <c r="Q16" s="201"/>
      <c r="R16" s="254">
        <f t="shared" si="1"/>
        <v>247</v>
      </c>
      <c r="S16" s="633">
        <f t="shared" si="2"/>
        <v>39694</v>
      </c>
      <c r="T16" s="633">
        <v>37349</v>
      </c>
      <c r="U16" s="634"/>
      <c r="V16" s="631"/>
      <c r="W16" s="250"/>
      <c r="X16" s="250"/>
      <c r="Y16" s="251"/>
      <c r="Z16" s="252">
        <v>2.0833333333333332E-2</v>
      </c>
      <c r="AA16" s="250"/>
      <c r="AB16" s="250"/>
      <c r="AC16" s="253">
        <f t="shared" si="3"/>
        <v>0</v>
      </c>
      <c r="AD16" s="636"/>
      <c r="AE16" s="255"/>
      <c r="AF16" s="626"/>
    </row>
    <row r="17" spans="2:32" ht="30" customHeight="1" x14ac:dyDescent="0.2">
      <c r="B17" s="254">
        <f>+B16+1</f>
        <v>4</v>
      </c>
      <c r="C17" s="633"/>
      <c r="D17" s="633"/>
      <c r="E17" s="634"/>
      <c r="F17" s="631"/>
      <c r="G17" s="250"/>
      <c r="H17" s="250"/>
      <c r="I17" s="251"/>
      <c r="J17" s="252">
        <v>2.0833333333333332E-2</v>
      </c>
      <c r="K17" s="250"/>
      <c r="L17" s="250"/>
      <c r="M17" s="253">
        <f t="shared" si="0"/>
        <v>0</v>
      </c>
      <c r="N17" s="636"/>
      <c r="O17" s="255"/>
      <c r="P17" s="626"/>
      <c r="Q17" s="201"/>
      <c r="R17" s="254">
        <f t="shared" si="1"/>
        <v>248</v>
      </c>
      <c r="S17" s="633">
        <f t="shared" si="2"/>
        <v>39695</v>
      </c>
      <c r="T17" s="633">
        <v>37350</v>
      </c>
      <c r="U17" s="634"/>
      <c r="V17" s="631"/>
      <c r="W17" s="250"/>
      <c r="X17" s="250"/>
      <c r="Y17" s="251"/>
      <c r="Z17" s="252">
        <v>2.0833333333333332E-2</v>
      </c>
      <c r="AA17" s="250"/>
      <c r="AB17" s="250"/>
      <c r="AC17" s="253">
        <f t="shared" si="3"/>
        <v>0</v>
      </c>
      <c r="AD17" s="636"/>
      <c r="AE17" s="255"/>
      <c r="AF17" s="626"/>
    </row>
    <row r="18" spans="2:32" ht="30" customHeight="1" x14ac:dyDescent="0.2">
      <c r="B18" s="254">
        <f>+B17+1</f>
        <v>5</v>
      </c>
      <c r="C18" s="633"/>
      <c r="D18" s="633"/>
      <c r="E18" s="634"/>
      <c r="F18" s="631"/>
      <c r="G18" s="250"/>
      <c r="H18" s="250"/>
      <c r="I18" s="251"/>
      <c r="J18" s="252">
        <v>2.0833333333333332E-2</v>
      </c>
      <c r="K18" s="250"/>
      <c r="L18" s="250"/>
      <c r="M18" s="253">
        <f t="shared" si="0"/>
        <v>0</v>
      </c>
      <c r="N18" s="636"/>
      <c r="O18" s="255"/>
      <c r="P18" s="626"/>
      <c r="Q18" s="201"/>
      <c r="R18" s="254">
        <f t="shared" si="1"/>
        <v>249</v>
      </c>
      <c r="S18" s="633">
        <f t="shared" si="2"/>
        <v>39696</v>
      </c>
      <c r="T18" s="633">
        <v>37351</v>
      </c>
      <c r="U18" s="634"/>
      <c r="V18" s="631"/>
      <c r="W18" s="250"/>
      <c r="X18" s="250"/>
      <c r="Y18" s="251"/>
      <c r="Z18" s="252">
        <v>2.0833333333333332E-2</v>
      </c>
      <c r="AA18" s="250"/>
      <c r="AB18" s="250"/>
      <c r="AC18" s="253">
        <f t="shared" si="3"/>
        <v>0</v>
      </c>
      <c r="AD18" s="636"/>
      <c r="AE18" s="255"/>
      <c r="AF18" s="626"/>
    </row>
    <row r="19" spans="2:32" ht="30" customHeight="1" x14ac:dyDescent="0.2">
      <c r="B19" s="254">
        <f>+B18+1</f>
        <v>6</v>
      </c>
      <c r="C19" s="645"/>
      <c r="D19" s="645"/>
      <c r="E19" s="646"/>
      <c r="F19" s="631"/>
      <c r="G19" s="250"/>
      <c r="H19" s="250"/>
      <c r="I19" s="251"/>
      <c r="J19" s="252">
        <v>2.0833333333333332E-2</v>
      </c>
      <c r="K19" s="250"/>
      <c r="L19" s="250"/>
      <c r="M19" s="253">
        <f t="shared" si="0"/>
        <v>0</v>
      </c>
      <c r="N19" s="636"/>
      <c r="O19" s="255"/>
      <c r="P19" s="626"/>
      <c r="Q19" s="201"/>
      <c r="R19" s="254">
        <f t="shared" si="1"/>
        <v>250</v>
      </c>
      <c r="S19" s="645">
        <f t="shared" si="2"/>
        <v>39697</v>
      </c>
      <c r="T19" s="645">
        <v>37352</v>
      </c>
      <c r="U19" s="646"/>
      <c r="V19" s="631"/>
      <c r="W19" s="250"/>
      <c r="X19" s="250"/>
      <c r="Y19" s="251"/>
      <c r="Z19" s="252">
        <v>2.0833333333333332E-2</v>
      </c>
      <c r="AA19" s="250"/>
      <c r="AB19" s="250"/>
      <c r="AC19" s="253">
        <f t="shared" si="3"/>
        <v>0</v>
      </c>
      <c r="AD19" s="636"/>
      <c r="AE19" s="255"/>
      <c r="AF19" s="626"/>
    </row>
    <row r="20" spans="2:32" ht="30" customHeight="1" x14ac:dyDescent="0.2">
      <c r="B20" s="242">
        <v>223</v>
      </c>
      <c r="C20" s="679">
        <v>39670</v>
      </c>
      <c r="D20" s="679"/>
      <c r="E20" s="680"/>
      <c r="F20" s="632"/>
      <c r="G20" s="258"/>
      <c r="H20" s="258"/>
      <c r="I20" s="259"/>
      <c r="J20" s="260">
        <v>2.0833333333333332E-2</v>
      </c>
      <c r="K20" s="258"/>
      <c r="L20" s="258"/>
      <c r="M20" s="261">
        <f t="shared" si="0"/>
        <v>0</v>
      </c>
      <c r="N20" s="637"/>
      <c r="O20" s="263"/>
      <c r="P20" s="627"/>
      <c r="Q20" s="201"/>
      <c r="R20" s="262">
        <f t="shared" si="1"/>
        <v>251</v>
      </c>
      <c r="S20" s="641">
        <f t="shared" si="2"/>
        <v>39698</v>
      </c>
      <c r="T20" s="641">
        <v>37353</v>
      </c>
      <c r="U20" s="642"/>
      <c r="V20" s="632"/>
      <c r="W20" s="258"/>
      <c r="X20" s="258"/>
      <c r="Y20" s="259"/>
      <c r="Z20" s="260">
        <v>2.0833333333333332E-2</v>
      </c>
      <c r="AA20" s="258"/>
      <c r="AB20" s="258"/>
      <c r="AC20" s="261">
        <f t="shared" si="3"/>
        <v>0</v>
      </c>
      <c r="AD20" s="637"/>
      <c r="AE20" s="263"/>
      <c r="AF20" s="627"/>
    </row>
    <row r="21" spans="2:32" ht="12.75" customHeight="1" x14ac:dyDescent="0.2">
      <c r="B21" s="264"/>
      <c r="C21" s="265" t="s">
        <v>211</v>
      </c>
      <c r="D21" s="265"/>
      <c r="E21" s="265"/>
      <c r="F21" s="71"/>
      <c r="G21" s="72"/>
      <c r="H21" s="73"/>
      <c r="I21" s="74"/>
      <c r="J21" s="74"/>
      <c r="K21" s="72"/>
      <c r="L21" s="73"/>
      <c r="M21" s="75"/>
      <c r="N21" s="76"/>
      <c r="O21" s="77"/>
      <c r="P21" s="78"/>
      <c r="Q21" s="201"/>
      <c r="R21" s="264"/>
      <c r="S21" s="644"/>
      <c r="T21" s="644"/>
      <c r="U21" s="644"/>
      <c r="V21" s="269"/>
      <c r="W21" s="270"/>
      <c r="X21" s="271"/>
      <c r="Y21" s="272"/>
      <c r="Z21" s="272"/>
      <c r="AA21" s="270"/>
      <c r="AB21" s="271"/>
      <c r="AC21" s="273"/>
      <c r="AD21" s="274"/>
      <c r="AE21" s="274"/>
      <c r="AF21" s="313"/>
    </row>
    <row r="22" spans="2:32" ht="30" customHeight="1" x14ac:dyDescent="0.2">
      <c r="B22" s="256">
        <f>+B20+1</f>
        <v>224</v>
      </c>
      <c r="C22" s="628">
        <f>C20+1</f>
        <v>39671</v>
      </c>
      <c r="D22" s="628">
        <v>37347</v>
      </c>
      <c r="E22" s="629"/>
      <c r="F22" s="638">
        <f>F14+1</f>
        <v>34</v>
      </c>
      <c r="G22" s="243">
        <v>0</v>
      </c>
      <c r="H22" s="243">
        <v>0</v>
      </c>
      <c r="I22" s="244">
        <v>0</v>
      </c>
      <c r="J22" s="245">
        <v>2.0833333333333332E-2</v>
      </c>
      <c r="K22" s="246">
        <v>0</v>
      </c>
      <c r="L22" s="246">
        <v>0</v>
      </c>
      <c r="M22" s="247">
        <f>((H22-G22)+(L22-K22))-J22*I22</f>
        <v>0</v>
      </c>
      <c r="N22" s="635">
        <f>SUM(M22:M28)</f>
        <v>0</v>
      </c>
      <c r="O22" s="248"/>
      <c r="P22" s="643"/>
      <c r="Q22" s="201"/>
      <c r="R22" s="69">
        <f>+R20+1</f>
        <v>252</v>
      </c>
      <c r="S22" s="628">
        <f>S20+1</f>
        <v>39699</v>
      </c>
      <c r="T22" s="628">
        <v>37347</v>
      </c>
      <c r="U22" s="629"/>
      <c r="V22" s="638">
        <f>V14+1</f>
        <v>38</v>
      </c>
      <c r="W22" s="243">
        <v>0</v>
      </c>
      <c r="X22" s="243">
        <v>0</v>
      </c>
      <c r="Y22" s="244">
        <v>0</v>
      </c>
      <c r="Z22" s="245">
        <v>2.0833333333333332E-2</v>
      </c>
      <c r="AA22" s="246">
        <v>0</v>
      </c>
      <c r="AB22" s="246">
        <v>0</v>
      </c>
      <c r="AC22" s="247">
        <f>((X22-W22)+(AB22-AA22))-Z22*Y22</f>
        <v>0</v>
      </c>
      <c r="AD22" s="635">
        <f>SUM(AC22:AC28)</f>
        <v>0</v>
      </c>
      <c r="AE22" s="248"/>
      <c r="AF22" s="643"/>
    </row>
    <row r="23" spans="2:32" ht="30" customHeight="1" x14ac:dyDescent="0.2">
      <c r="B23" s="256">
        <f t="shared" ref="B23:B28" si="4">+B22+1</f>
        <v>225</v>
      </c>
      <c r="C23" s="633">
        <f t="shared" ref="C23:C28" si="5">C22+1</f>
        <v>39672</v>
      </c>
      <c r="D23" s="633">
        <v>37348</v>
      </c>
      <c r="E23" s="634"/>
      <c r="F23" s="639"/>
      <c r="G23" s="250">
        <v>0</v>
      </c>
      <c r="H23" s="250">
        <v>0</v>
      </c>
      <c r="I23" s="251"/>
      <c r="J23" s="252">
        <v>2.0833333333333332E-2</v>
      </c>
      <c r="K23" s="250"/>
      <c r="L23" s="250"/>
      <c r="M23" s="253">
        <f t="shared" ref="M23:M28" si="6">((H23-G23)+(L23-K23))-J23*I23</f>
        <v>0</v>
      </c>
      <c r="N23" s="636"/>
      <c r="O23" s="255"/>
      <c r="P23" s="626"/>
      <c r="Q23" s="201"/>
      <c r="R23" s="254">
        <f t="shared" ref="R23:R28" si="7">+R22+1</f>
        <v>253</v>
      </c>
      <c r="S23" s="633">
        <f t="shared" ref="S23:S28" si="8">S22+1</f>
        <v>39700</v>
      </c>
      <c r="T23" s="633">
        <v>37348</v>
      </c>
      <c r="U23" s="634"/>
      <c r="V23" s="639"/>
      <c r="W23" s="250">
        <v>0</v>
      </c>
      <c r="X23" s="250">
        <v>0</v>
      </c>
      <c r="Y23" s="251"/>
      <c r="Z23" s="252">
        <v>2.0833333333333332E-2</v>
      </c>
      <c r="AA23" s="250"/>
      <c r="AB23" s="250"/>
      <c r="AC23" s="253">
        <f t="shared" ref="AC23:AC28" si="9">((X23-W23)+(AB23-AA23))-Z23*Y23</f>
        <v>0</v>
      </c>
      <c r="AD23" s="636"/>
      <c r="AE23" s="255"/>
      <c r="AF23" s="626"/>
    </row>
    <row r="24" spans="2:32" ht="30" customHeight="1" x14ac:dyDescent="0.2">
      <c r="B24" s="256">
        <f t="shared" si="4"/>
        <v>226</v>
      </c>
      <c r="C24" s="633">
        <f t="shared" si="5"/>
        <v>39673</v>
      </c>
      <c r="D24" s="633">
        <v>37349</v>
      </c>
      <c r="E24" s="634"/>
      <c r="F24" s="639"/>
      <c r="G24" s="250"/>
      <c r="H24" s="250"/>
      <c r="I24" s="251"/>
      <c r="J24" s="252">
        <v>2.0833333333333332E-2</v>
      </c>
      <c r="K24" s="250"/>
      <c r="L24" s="250"/>
      <c r="M24" s="253">
        <f t="shared" si="6"/>
        <v>0</v>
      </c>
      <c r="N24" s="636"/>
      <c r="O24" s="255"/>
      <c r="P24" s="626"/>
      <c r="Q24" s="201"/>
      <c r="R24" s="254">
        <f t="shared" si="7"/>
        <v>254</v>
      </c>
      <c r="S24" s="633">
        <f t="shared" si="8"/>
        <v>39701</v>
      </c>
      <c r="T24" s="633">
        <v>37349</v>
      </c>
      <c r="U24" s="634"/>
      <c r="V24" s="639"/>
      <c r="W24" s="250"/>
      <c r="X24" s="250"/>
      <c r="Y24" s="251"/>
      <c r="Z24" s="252">
        <v>2.0833333333333332E-2</v>
      </c>
      <c r="AA24" s="250"/>
      <c r="AB24" s="250"/>
      <c r="AC24" s="253">
        <f t="shared" si="9"/>
        <v>0</v>
      </c>
      <c r="AD24" s="636"/>
      <c r="AE24" s="255"/>
      <c r="AF24" s="626"/>
    </row>
    <row r="25" spans="2:32" ht="30" customHeight="1" x14ac:dyDescent="0.2">
      <c r="B25" s="256">
        <f t="shared" si="4"/>
        <v>227</v>
      </c>
      <c r="C25" s="633">
        <f t="shared" si="5"/>
        <v>39674</v>
      </c>
      <c r="D25" s="633">
        <v>37350</v>
      </c>
      <c r="E25" s="634"/>
      <c r="F25" s="639"/>
      <c r="G25" s="250"/>
      <c r="H25" s="250"/>
      <c r="I25" s="251"/>
      <c r="J25" s="252">
        <v>2.0833333333333332E-2</v>
      </c>
      <c r="K25" s="250"/>
      <c r="L25" s="250"/>
      <c r="M25" s="253">
        <f t="shared" si="6"/>
        <v>0</v>
      </c>
      <c r="N25" s="636"/>
      <c r="O25" s="255"/>
      <c r="P25" s="626"/>
      <c r="Q25" s="201"/>
      <c r="R25" s="254">
        <f t="shared" si="7"/>
        <v>255</v>
      </c>
      <c r="S25" s="633">
        <f t="shared" si="8"/>
        <v>39702</v>
      </c>
      <c r="T25" s="633">
        <v>37350</v>
      </c>
      <c r="U25" s="634"/>
      <c r="V25" s="639"/>
      <c r="W25" s="250"/>
      <c r="X25" s="250"/>
      <c r="Y25" s="251"/>
      <c r="Z25" s="252">
        <v>2.0833333333333332E-2</v>
      </c>
      <c r="AA25" s="250"/>
      <c r="AB25" s="250"/>
      <c r="AC25" s="253">
        <f t="shared" si="9"/>
        <v>0</v>
      </c>
      <c r="AD25" s="636"/>
      <c r="AE25" s="255"/>
      <c r="AF25" s="626"/>
    </row>
    <row r="26" spans="2:32" ht="30" customHeight="1" x14ac:dyDescent="0.2">
      <c r="B26" s="256">
        <f t="shared" si="4"/>
        <v>228</v>
      </c>
      <c r="C26" s="673">
        <f t="shared" si="5"/>
        <v>39675</v>
      </c>
      <c r="D26" s="673">
        <v>37351</v>
      </c>
      <c r="E26" s="674"/>
      <c r="F26" s="639"/>
      <c r="G26" s="250"/>
      <c r="H26" s="250"/>
      <c r="I26" s="251"/>
      <c r="J26" s="252">
        <v>2.0833333333333332E-2</v>
      </c>
      <c r="K26" s="250"/>
      <c r="L26" s="250"/>
      <c r="M26" s="253">
        <f t="shared" si="6"/>
        <v>0</v>
      </c>
      <c r="N26" s="636"/>
      <c r="O26" s="255"/>
      <c r="P26" s="626"/>
      <c r="Q26" s="201"/>
      <c r="R26" s="254">
        <f t="shared" si="7"/>
        <v>256</v>
      </c>
      <c r="S26" s="633">
        <f t="shared" si="8"/>
        <v>39703</v>
      </c>
      <c r="T26" s="633">
        <v>37351</v>
      </c>
      <c r="U26" s="634"/>
      <c r="V26" s="639"/>
      <c r="W26" s="250"/>
      <c r="X26" s="250"/>
      <c r="Y26" s="251"/>
      <c r="Z26" s="252">
        <v>2.0833333333333332E-2</v>
      </c>
      <c r="AA26" s="250"/>
      <c r="AB26" s="250"/>
      <c r="AC26" s="253">
        <f t="shared" si="9"/>
        <v>0</v>
      </c>
      <c r="AD26" s="636"/>
      <c r="AE26" s="255"/>
      <c r="AF26" s="626"/>
    </row>
    <row r="27" spans="2:32" ht="30" customHeight="1" x14ac:dyDescent="0.2">
      <c r="B27" s="256">
        <f t="shared" si="4"/>
        <v>229</v>
      </c>
      <c r="C27" s="645">
        <f t="shared" si="5"/>
        <v>39676</v>
      </c>
      <c r="D27" s="645">
        <v>37352</v>
      </c>
      <c r="E27" s="646"/>
      <c r="F27" s="639"/>
      <c r="G27" s="250"/>
      <c r="H27" s="250"/>
      <c r="I27" s="251"/>
      <c r="J27" s="252">
        <v>2.0833333333333332E-2</v>
      </c>
      <c r="K27" s="250"/>
      <c r="L27" s="250"/>
      <c r="M27" s="253">
        <f t="shared" si="6"/>
        <v>0</v>
      </c>
      <c r="N27" s="636"/>
      <c r="O27" s="255"/>
      <c r="P27" s="626"/>
      <c r="Q27" s="201"/>
      <c r="R27" s="254">
        <f t="shared" si="7"/>
        <v>257</v>
      </c>
      <c r="S27" s="645">
        <f t="shared" si="8"/>
        <v>39704</v>
      </c>
      <c r="T27" s="645">
        <v>37352</v>
      </c>
      <c r="U27" s="646"/>
      <c r="V27" s="639"/>
      <c r="W27" s="250"/>
      <c r="X27" s="250"/>
      <c r="Y27" s="251"/>
      <c r="Z27" s="252">
        <v>2.0833333333333332E-2</v>
      </c>
      <c r="AA27" s="250"/>
      <c r="AB27" s="250"/>
      <c r="AC27" s="253">
        <f t="shared" si="9"/>
        <v>0</v>
      </c>
      <c r="AD27" s="636"/>
      <c r="AE27" s="255"/>
      <c r="AF27" s="626"/>
    </row>
    <row r="28" spans="2:32" ht="30" customHeight="1" x14ac:dyDescent="0.2">
      <c r="B28" s="256">
        <f t="shared" si="4"/>
        <v>230</v>
      </c>
      <c r="C28" s="641">
        <f t="shared" si="5"/>
        <v>39677</v>
      </c>
      <c r="D28" s="641">
        <v>37353</v>
      </c>
      <c r="E28" s="642"/>
      <c r="F28" s="640"/>
      <c r="G28" s="258"/>
      <c r="H28" s="258"/>
      <c r="I28" s="259"/>
      <c r="J28" s="260">
        <v>2.0833333333333332E-2</v>
      </c>
      <c r="K28" s="258"/>
      <c r="L28" s="258"/>
      <c r="M28" s="261">
        <f t="shared" si="6"/>
        <v>0</v>
      </c>
      <c r="N28" s="637"/>
      <c r="O28" s="263"/>
      <c r="P28" s="627"/>
      <c r="Q28" s="201"/>
      <c r="R28" s="262">
        <f t="shared" si="7"/>
        <v>258</v>
      </c>
      <c r="S28" s="641">
        <f t="shared" si="8"/>
        <v>39705</v>
      </c>
      <c r="T28" s="641">
        <v>37353</v>
      </c>
      <c r="U28" s="642"/>
      <c r="V28" s="640"/>
      <c r="W28" s="258"/>
      <c r="X28" s="258"/>
      <c r="Y28" s="259"/>
      <c r="Z28" s="260">
        <v>2.0833333333333332E-2</v>
      </c>
      <c r="AA28" s="258"/>
      <c r="AB28" s="258"/>
      <c r="AC28" s="261">
        <f t="shared" si="9"/>
        <v>0</v>
      </c>
      <c r="AD28" s="637"/>
      <c r="AE28" s="263"/>
      <c r="AF28" s="627"/>
    </row>
    <row r="29" spans="2:32" ht="12.75" customHeight="1" x14ac:dyDescent="0.2">
      <c r="B29" s="264"/>
      <c r="C29" s="644"/>
      <c r="D29" s="644"/>
      <c r="E29" s="644"/>
      <c r="F29" s="269"/>
      <c r="G29" s="270"/>
      <c r="H29" s="271"/>
      <c r="I29" s="272"/>
      <c r="J29" s="272"/>
      <c r="K29" s="270"/>
      <c r="L29" s="271"/>
      <c r="M29" s="273"/>
      <c r="N29" s="274"/>
      <c r="O29" s="274"/>
      <c r="P29" s="275"/>
      <c r="Q29" s="201"/>
      <c r="R29" s="264"/>
      <c r="S29" s="644"/>
      <c r="T29" s="644"/>
      <c r="U29" s="644"/>
      <c r="V29" s="269"/>
      <c r="W29" s="270"/>
      <c r="X29" s="271"/>
      <c r="Y29" s="272"/>
      <c r="Z29" s="272"/>
      <c r="AA29" s="270"/>
      <c r="AB29" s="271"/>
      <c r="AC29" s="273"/>
      <c r="AD29" s="274"/>
      <c r="AE29" s="274"/>
      <c r="AF29" s="275"/>
    </row>
    <row r="30" spans="2:32" ht="30" customHeight="1" x14ac:dyDescent="0.2">
      <c r="B30" s="256">
        <f>+B28+1</f>
        <v>231</v>
      </c>
      <c r="C30" s="628">
        <f>C28+1</f>
        <v>39678</v>
      </c>
      <c r="D30" s="628">
        <v>37347</v>
      </c>
      <c r="E30" s="629"/>
      <c r="F30" s="638">
        <f>F22+1</f>
        <v>35</v>
      </c>
      <c r="G30" s="243">
        <v>0</v>
      </c>
      <c r="H30" s="243">
        <v>0</v>
      </c>
      <c r="I30" s="244">
        <v>0</v>
      </c>
      <c r="J30" s="245">
        <v>2.0833333333333332E-2</v>
      </c>
      <c r="K30" s="246">
        <v>0</v>
      </c>
      <c r="L30" s="246">
        <v>0</v>
      </c>
      <c r="M30" s="247">
        <f>((H30-G30)+(L30-K30))-J30*I30</f>
        <v>0</v>
      </c>
      <c r="N30" s="635">
        <f>SUM(M30:M36)</f>
        <v>0</v>
      </c>
      <c r="O30" s="248"/>
      <c r="P30" s="643"/>
      <c r="Q30" s="201"/>
      <c r="R30" s="69">
        <f>+R28+1</f>
        <v>259</v>
      </c>
      <c r="S30" s="628">
        <f>S28+1</f>
        <v>39706</v>
      </c>
      <c r="T30" s="628">
        <v>37347</v>
      </c>
      <c r="U30" s="629"/>
      <c r="V30" s="638">
        <f>V22+1</f>
        <v>39</v>
      </c>
      <c r="W30" s="243">
        <v>0</v>
      </c>
      <c r="X30" s="243">
        <v>0</v>
      </c>
      <c r="Y30" s="244">
        <v>0</v>
      </c>
      <c r="Z30" s="245">
        <v>2.0833333333333332E-2</v>
      </c>
      <c r="AA30" s="246">
        <v>0</v>
      </c>
      <c r="AB30" s="246">
        <v>0</v>
      </c>
      <c r="AC30" s="247">
        <f>((X30-W30)+(AB30-AA30))-Z30*Y30</f>
        <v>0</v>
      </c>
      <c r="AD30" s="635">
        <f>SUM(AC30:AC36)</f>
        <v>0</v>
      </c>
      <c r="AE30" s="248"/>
      <c r="AF30" s="643"/>
    </row>
    <row r="31" spans="2:32" ht="30" customHeight="1" x14ac:dyDescent="0.2">
      <c r="B31" s="256">
        <f t="shared" ref="B31:B36" si="10">+B30+1</f>
        <v>232</v>
      </c>
      <c r="C31" s="633">
        <f t="shared" ref="C31:C36" si="11">C30+1</f>
        <v>39679</v>
      </c>
      <c r="D31" s="633">
        <v>37348</v>
      </c>
      <c r="E31" s="634"/>
      <c r="F31" s="639"/>
      <c r="G31" s="250">
        <v>0</v>
      </c>
      <c r="H31" s="250">
        <v>0</v>
      </c>
      <c r="I31" s="251"/>
      <c r="J31" s="252">
        <v>2.0833333333333332E-2</v>
      </c>
      <c r="K31" s="250"/>
      <c r="L31" s="250"/>
      <c r="M31" s="253">
        <f t="shared" ref="M31:M36" si="12">((H31-G31)+(L31-K31))-J31*I31</f>
        <v>0</v>
      </c>
      <c r="N31" s="636"/>
      <c r="O31" s="255"/>
      <c r="P31" s="626"/>
      <c r="Q31" s="201"/>
      <c r="R31" s="254">
        <f t="shared" ref="R31:R36" si="13">+R30+1</f>
        <v>260</v>
      </c>
      <c r="S31" s="633">
        <f t="shared" ref="S31:S36" si="14">S30+1</f>
        <v>39707</v>
      </c>
      <c r="T31" s="633">
        <v>37348</v>
      </c>
      <c r="U31" s="634"/>
      <c r="V31" s="639"/>
      <c r="W31" s="250">
        <v>0</v>
      </c>
      <c r="X31" s="250">
        <v>0</v>
      </c>
      <c r="Y31" s="251"/>
      <c r="Z31" s="252">
        <v>2.0833333333333332E-2</v>
      </c>
      <c r="AA31" s="250"/>
      <c r="AB31" s="250"/>
      <c r="AC31" s="253">
        <f t="shared" ref="AC31:AC36" si="15">((X31-W31)+(AB31-AA31))-Z31*Y31</f>
        <v>0</v>
      </c>
      <c r="AD31" s="636"/>
      <c r="AE31" s="255"/>
      <c r="AF31" s="626"/>
    </row>
    <row r="32" spans="2:32" ht="30" customHeight="1" x14ac:dyDescent="0.2">
      <c r="B32" s="256">
        <f t="shared" si="10"/>
        <v>233</v>
      </c>
      <c r="C32" s="633">
        <f t="shared" si="11"/>
        <v>39680</v>
      </c>
      <c r="D32" s="633">
        <v>37349</v>
      </c>
      <c r="E32" s="634"/>
      <c r="F32" s="639"/>
      <c r="G32" s="250"/>
      <c r="H32" s="250"/>
      <c r="I32" s="251"/>
      <c r="J32" s="252">
        <v>2.0833333333333332E-2</v>
      </c>
      <c r="K32" s="250"/>
      <c r="L32" s="250"/>
      <c r="M32" s="253">
        <f t="shared" si="12"/>
        <v>0</v>
      </c>
      <c r="N32" s="636"/>
      <c r="O32" s="255"/>
      <c r="P32" s="626"/>
      <c r="Q32" s="201"/>
      <c r="R32" s="254">
        <f t="shared" si="13"/>
        <v>261</v>
      </c>
      <c r="S32" s="633">
        <f t="shared" si="14"/>
        <v>39708</v>
      </c>
      <c r="T32" s="633">
        <v>37349</v>
      </c>
      <c r="U32" s="634"/>
      <c r="V32" s="639"/>
      <c r="W32" s="250"/>
      <c r="X32" s="250"/>
      <c r="Y32" s="251"/>
      <c r="Z32" s="252">
        <v>2.0833333333333332E-2</v>
      </c>
      <c r="AA32" s="250"/>
      <c r="AB32" s="250"/>
      <c r="AC32" s="253">
        <f t="shared" si="15"/>
        <v>0</v>
      </c>
      <c r="AD32" s="636"/>
      <c r="AE32" s="255"/>
      <c r="AF32" s="626"/>
    </row>
    <row r="33" spans="1:45" ht="30" customHeight="1" x14ac:dyDescent="0.2">
      <c r="B33" s="256">
        <f t="shared" si="10"/>
        <v>234</v>
      </c>
      <c r="C33" s="633">
        <f t="shared" si="11"/>
        <v>39681</v>
      </c>
      <c r="D33" s="633">
        <v>37350</v>
      </c>
      <c r="E33" s="634"/>
      <c r="F33" s="639"/>
      <c r="G33" s="250"/>
      <c r="H33" s="250"/>
      <c r="I33" s="251"/>
      <c r="J33" s="252">
        <v>2.0833333333333332E-2</v>
      </c>
      <c r="K33" s="250"/>
      <c r="L33" s="250"/>
      <c r="M33" s="253">
        <f t="shared" si="12"/>
        <v>0</v>
      </c>
      <c r="N33" s="636"/>
      <c r="O33" s="255"/>
      <c r="P33" s="626"/>
      <c r="Q33" s="201"/>
      <c r="R33" s="254">
        <f t="shared" si="13"/>
        <v>262</v>
      </c>
      <c r="S33" s="633">
        <f t="shared" si="14"/>
        <v>39709</v>
      </c>
      <c r="T33" s="633">
        <v>37350</v>
      </c>
      <c r="U33" s="634"/>
      <c r="V33" s="639"/>
      <c r="W33" s="250"/>
      <c r="X33" s="250"/>
      <c r="Y33" s="251"/>
      <c r="Z33" s="252">
        <v>2.0833333333333332E-2</v>
      </c>
      <c r="AA33" s="250"/>
      <c r="AB33" s="250"/>
      <c r="AC33" s="253">
        <f t="shared" si="15"/>
        <v>0</v>
      </c>
      <c r="AD33" s="636"/>
      <c r="AE33" s="255"/>
      <c r="AF33" s="626"/>
    </row>
    <row r="34" spans="1:45" ht="30" customHeight="1" x14ac:dyDescent="0.2">
      <c r="B34" s="256">
        <f t="shared" si="10"/>
        <v>235</v>
      </c>
      <c r="C34" s="633">
        <f t="shared" si="11"/>
        <v>39682</v>
      </c>
      <c r="D34" s="633">
        <v>37351</v>
      </c>
      <c r="E34" s="634"/>
      <c r="F34" s="639"/>
      <c r="G34" s="250"/>
      <c r="H34" s="250"/>
      <c r="I34" s="251"/>
      <c r="J34" s="252">
        <v>2.0833333333333332E-2</v>
      </c>
      <c r="K34" s="250"/>
      <c r="L34" s="250"/>
      <c r="M34" s="253">
        <f t="shared" si="12"/>
        <v>0</v>
      </c>
      <c r="N34" s="636"/>
      <c r="O34" s="255"/>
      <c r="P34" s="626"/>
      <c r="Q34" s="201"/>
      <c r="R34" s="254">
        <f t="shared" si="13"/>
        <v>263</v>
      </c>
      <c r="S34" s="633">
        <f t="shared" si="14"/>
        <v>39710</v>
      </c>
      <c r="T34" s="633">
        <v>37351</v>
      </c>
      <c r="U34" s="634"/>
      <c r="V34" s="639"/>
      <c r="W34" s="250"/>
      <c r="X34" s="250"/>
      <c r="Y34" s="251"/>
      <c r="Z34" s="252">
        <v>2.0833333333333332E-2</v>
      </c>
      <c r="AA34" s="250"/>
      <c r="AB34" s="250"/>
      <c r="AC34" s="253">
        <f t="shared" si="15"/>
        <v>0</v>
      </c>
      <c r="AD34" s="636"/>
      <c r="AE34" s="255"/>
      <c r="AF34" s="626"/>
    </row>
    <row r="35" spans="1:45" ht="30" customHeight="1" x14ac:dyDescent="0.2">
      <c r="B35" s="256">
        <f t="shared" si="10"/>
        <v>236</v>
      </c>
      <c r="C35" s="645">
        <f t="shared" si="11"/>
        <v>39683</v>
      </c>
      <c r="D35" s="645">
        <v>37352</v>
      </c>
      <c r="E35" s="646"/>
      <c r="F35" s="639"/>
      <c r="G35" s="250"/>
      <c r="H35" s="250"/>
      <c r="I35" s="251"/>
      <c r="J35" s="252">
        <v>2.0833333333333332E-2</v>
      </c>
      <c r="K35" s="250"/>
      <c r="L35" s="250"/>
      <c r="M35" s="253">
        <f t="shared" si="12"/>
        <v>0</v>
      </c>
      <c r="N35" s="636"/>
      <c r="O35" s="255"/>
      <c r="P35" s="626"/>
      <c r="Q35" s="201"/>
      <c r="R35" s="254">
        <f t="shared" si="13"/>
        <v>264</v>
      </c>
      <c r="S35" s="645">
        <f t="shared" si="14"/>
        <v>39711</v>
      </c>
      <c r="T35" s="645">
        <v>37352</v>
      </c>
      <c r="U35" s="646"/>
      <c r="V35" s="639"/>
      <c r="W35" s="250"/>
      <c r="X35" s="250"/>
      <c r="Y35" s="251"/>
      <c r="Z35" s="252">
        <v>2.0833333333333332E-2</v>
      </c>
      <c r="AA35" s="250"/>
      <c r="AB35" s="250"/>
      <c r="AC35" s="253">
        <f t="shared" si="15"/>
        <v>0</v>
      </c>
      <c r="AD35" s="636"/>
      <c r="AE35" s="255"/>
      <c r="AF35" s="626"/>
    </row>
    <row r="36" spans="1:45" ht="30" customHeight="1" x14ac:dyDescent="0.2">
      <c r="B36" s="256">
        <f t="shared" si="10"/>
        <v>237</v>
      </c>
      <c r="C36" s="641">
        <f t="shared" si="11"/>
        <v>39684</v>
      </c>
      <c r="D36" s="641">
        <v>37353</v>
      </c>
      <c r="E36" s="642"/>
      <c r="F36" s="640"/>
      <c r="G36" s="258"/>
      <c r="H36" s="258"/>
      <c r="I36" s="259"/>
      <c r="J36" s="260">
        <v>2.0833333333333332E-2</v>
      </c>
      <c r="K36" s="258"/>
      <c r="L36" s="258"/>
      <c r="M36" s="261">
        <f t="shared" si="12"/>
        <v>0</v>
      </c>
      <c r="N36" s="637"/>
      <c r="O36" s="263"/>
      <c r="P36" s="627"/>
      <c r="Q36" s="201"/>
      <c r="R36" s="262">
        <f t="shared" si="13"/>
        <v>265</v>
      </c>
      <c r="S36" s="641">
        <f t="shared" si="14"/>
        <v>39712</v>
      </c>
      <c r="T36" s="641">
        <v>37353</v>
      </c>
      <c r="U36" s="642"/>
      <c r="V36" s="640"/>
      <c r="W36" s="258"/>
      <c r="X36" s="258"/>
      <c r="Y36" s="259"/>
      <c r="Z36" s="260">
        <v>2.0833333333333332E-2</v>
      </c>
      <c r="AA36" s="258"/>
      <c r="AB36" s="258"/>
      <c r="AC36" s="261">
        <f t="shared" si="15"/>
        <v>0</v>
      </c>
      <c r="AD36" s="637"/>
      <c r="AE36" s="263"/>
      <c r="AF36" s="627"/>
    </row>
    <row r="37" spans="1:45" ht="12.75" customHeight="1" x14ac:dyDescent="0.2">
      <c r="B37" s="264"/>
      <c r="C37" s="644"/>
      <c r="D37" s="644"/>
      <c r="E37" s="644"/>
      <c r="F37" s="269"/>
      <c r="G37" s="270"/>
      <c r="H37" s="271"/>
      <c r="I37" s="272"/>
      <c r="J37" s="272"/>
      <c r="K37" s="270"/>
      <c r="L37" s="271"/>
      <c r="M37" s="273"/>
      <c r="N37" s="274"/>
      <c r="O37" s="274"/>
      <c r="P37" s="275"/>
      <c r="Q37" s="201"/>
      <c r="R37" s="264"/>
      <c r="S37" s="644"/>
      <c r="T37" s="644"/>
      <c r="U37" s="644"/>
      <c r="V37" s="269"/>
      <c r="W37" s="270"/>
      <c r="X37" s="271"/>
      <c r="Y37" s="272"/>
      <c r="Z37" s="272"/>
      <c r="AA37" s="270"/>
      <c r="AB37" s="271"/>
      <c r="AC37" s="273"/>
      <c r="AD37" s="274"/>
      <c r="AE37" s="274"/>
      <c r="AF37" s="275"/>
    </row>
    <row r="38" spans="1:45" ht="30" customHeight="1" x14ac:dyDescent="0.2">
      <c r="B38" s="256">
        <f>+B36+1</f>
        <v>238</v>
      </c>
      <c r="C38" s="628">
        <f>C36+1</f>
        <v>39685</v>
      </c>
      <c r="D38" s="628">
        <v>37347</v>
      </c>
      <c r="E38" s="629"/>
      <c r="F38" s="638">
        <f>F30+1</f>
        <v>36</v>
      </c>
      <c r="G38" s="243">
        <v>0</v>
      </c>
      <c r="H38" s="243">
        <v>0</v>
      </c>
      <c r="I38" s="244">
        <v>0</v>
      </c>
      <c r="J38" s="245">
        <v>2.0833333333333332E-2</v>
      </c>
      <c r="K38" s="246">
        <v>0</v>
      </c>
      <c r="L38" s="246">
        <v>0</v>
      </c>
      <c r="M38" s="247">
        <f>((H38-G38)+(L38-K38))-J38*I38</f>
        <v>0</v>
      </c>
      <c r="N38" s="635">
        <f>SUM(M38:M44)</f>
        <v>0</v>
      </c>
      <c r="O38" s="248"/>
      <c r="P38" s="643"/>
      <c r="Q38" s="201"/>
      <c r="R38" s="69">
        <f>+R36+1</f>
        <v>266</v>
      </c>
      <c r="S38" s="628">
        <f>S36+1</f>
        <v>39713</v>
      </c>
      <c r="T38" s="628">
        <v>37347</v>
      </c>
      <c r="U38" s="629"/>
      <c r="V38" s="638">
        <f>V30+1</f>
        <v>40</v>
      </c>
      <c r="W38" s="243">
        <v>0</v>
      </c>
      <c r="X38" s="243">
        <v>0</v>
      </c>
      <c r="Y38" s="244">
        <v>0</v>
      </c>
      <c r="Z38" s="245">
        <v>2.0833333333333332E-2</v>
      </c>
      <c r="AA38" s="246">
        <v>0</v>
      </c>
      <c r="AB38" s="246">
        <v>0</v>
      </c>
      <c r="AC38" s="247">
        <f>((X38-W38)+(AB38-AA38))-Z38*Y38</f>
        <v>0</v>
      </c>
      <c r="AD38" s="635">
        <f>SUM(AC38:AC44)</f>
        <v>0</v>
      </c>
      <c r="AE38" s="248"/>
      <c r="AF38" s="643"/>
    </row>
    <row r="39" spans="1:45" ht="30" customHeight="1" x14ac:dyDescent="0.2">
      <c r="B39" s="256">
        <f t="shared" ref="B39:B44" si="16">+B38+1</f>
        <v>239</v>
      </c>
      <c r="C39" s="633">
        <f t="shared" ref="C39:C44" si="17">C38+1</f>
        <v>39686</v>
      </c>
      <c r="D39" s="633">
        <v>37348</v>
      </c>
      <c r="E39" s="634"/>
      <c r="F39" s="639"/>
      <c r="G39" s="250">
        <v>0</v>
      </c>
      <c r="H39" s="250">
        <v>0</v>
      </c>
      <c r="I39" s="251">
        <v>0</v>
      </c>
      <c r="J39" s="252">
        <v>2.0833333333333332E-2</v>
      </c>
      <c r="K39" s="250"/>
      <c r="L39" s="250">
        <v>0</v>
      </c>
      <c r="M39" s="253">
        <f t="shared" ref="M39:M44" si="18">((H39-G39)+(L39-K39))-J39*I39</f>
        <v>0</v>
      </c>
      <c r="N39" s="636"/>
      <c r="O39" s="255"/>
      <c r="P39" s="626"/>
      <c r="Q39" s="201"/>
      <c r="R39" s="254">
        <f t="shared" ref="R39:R44" si="19">+R38+1</f>
        <v>267</v>
      </c>
      <c r="S39" s="633">
        <f t="shared" ref="S39:S44" si="20">S38+1</f>
        <v>39714</v>
      </c>
      <c r="T39" s="633">
        <v>37348</v>
      </c>
      <c r="U39" s="634"/>
      <c r="V39" s="639"/>
      <c r="W39" s="250">
        <v>0</v>
      </c>
      <c r="X39" s="250">
        <v>0</v>
      </c>
      <c r="Y39" s="251"/>
      <c r="Z39" s="252">
        <v>2.0833333333333332E-2</v>
      </c>
      <c r="AA39" s="250"/>
      <c r="AB39" s="250"/>
      <c r="AC39" s="253">
        <f t="shared" ref="AC39:AC44" si="21">((X39-W39)+(AB39-AA39))-Z39*Y39</f>
        <v>0</v>
      </c>
      <c r="AD39" s="636"/>
      <c r="AE39" s="255"/>
      <c r="AF39" s="626"/>
    </row>
    <row r="40" spans="1:45" ht="30" customHeight="1" x14ac:dyDescent="0.2">
      <c r="B40" s="256">
        <f t="shared" si="16"/>
        <v>240</v>
      </c>
      <c r="C40" s="633">
        <f t="shared" si="17"/>
        <v>39687</v>
      </c>
      <c r="D40" s="633">
        <v>37349</v>
      </c>
      <c r="E40" s="634"/>
      <c r="F40" s="639"/>
      <c r="G40" s="250"/>
      <c r="H40" s="250"/>
      <c r="I40" s="251"/>
      <c r="J40" s="252">
        <v>2.0833333333333332E-2</v>
      </c>
      <c r="K40" s="250"/>
      <c r="L40" s="250"/>
      <c r="M40" s="253">
        <f t="shared" si="18"/>
        <v>0</v>
      </c>
      <c r="N40" s="636"/>
      <c r="O40" s="255"/>
      <c r="P40" s="626"/>
      <c r="Q40" s="201"/>
      <c r="R40" s="254">
        <f t="shared" si="19"/>
        <v>268</v>
      </c>
      <c r="S40" s="633">
        <f t="shared" si="20"/>
        <v>39715</v>
      </c>
      <c r="T40" s="633">
        <v>37349</v>
      </c>
      <c r="U40" s="634"/>
      <c r="V40" s="639"/>
      <c r="W40" s="250"/>
      <c r="X40" s="250"/>
      <c r="Y40" s="251"/>
      <c r="Z40" s="252">
        <v>2.0833333333333332E-2</v>
      </c>
      <c r="AA40" s="250"/>
      <c r="AB40" s="250"/>
      <c r="AC40" s="253">
        <f t="shared" si="21"/>
        <v>0</v>
      </c>
      <c r="AD40" s="636"/>
      <c r="AE40" s="255"/>
      <c r="AF40" s="626"/>
    </row>
    <row r="41" spans="1:45" ht="30" customHeight="1" x14ac:dyDescent="0.2">
      <c r="B41" s="256">
        <f t="shared" si="16"/>
        <v>241</v>
      </c>
      <c r="C41" s="633">
        <f t="shared" si="17"/>
        <v>39688</v>
      </c>
      <c r="D41" s="633">
        <v>37350</v>
      </c>
      <c r="E41" s="634"/>
      <c r="F41" s="639"/>
      <c r="G41" s="250"/>
      <c r="H41" s="250"/>
      <c r="I41" s="251"/>
      <c r="J41" s="252">
        <v>2.0833333333333332E-2</v>
      </c>
      <c r="K41" s="250"/>
      <c r="L41" s="250"/>
      <c r="M41" s="253">
        <f t="shared" si="18"/>
        <v>0</v>
      </c>
      <c r="N41" s="636"/>
      <c r="O41" s="255"/>
      <c r="P41" s="626"/>
      <c r="Q41" s="201"/>
      <c r="R41" s="254">
        <f t="shared" si="19"/>
        <v>269</v>
      </c>
      <c r="S41" s="633">
        <f t="shared" si="20"/>
        <v>39716</v>
      </c>
      <c r="T41" s="633">
        <v>37350</v>
      </c>
      <c r="U41" s="634"/>
      <c r="V41" s="639"/>
      <c r="W41" s="250"/>
      <c r="X41" s="250"/>
      <c r="Y41" s="251"/>
      <c r="Z41" s="252">
        <v>2.0833333333333332E-2</v>
      </c>
      <c r="AA41" s="250"/>
      <c r="AB41" s="250"/>
      <c r="AC41" s="253">
        <f t="shared" si="21"/>
        <v>0</v>
      </c>
      <c r="AD41" s="636"/>
      <c r="AE41" s="255"/>
      <c r="AF41" s="626"/>
    </row>
    <row r="42" spans="1:45" ht="30" customHeight="1" x14ac:dyDescent="0.2">
      <c r="B42" s="256">
        <f t="shared" si="16"/>
        <v>242</v>
      </c>
      <c r="C42" s="633">
        <f t="shared" si="17"/>
        <v>39689</v>
      </c>
      <c r="D42" s="633">
        <v>37351</v>
      </c>
      <c r="E42" s="634"/>
      <c r="F42" s="639"/>
      <c r="G42" s="250"/>
      <c r="H42" s="250"/>
      <c r="I42" s="251"/>
      <c r="J42" s="252">
        <v>2.0833333333333332E-2</v>
      </c>
      <c r="K42" s="250"/>
      <c r="L42" s="250"/>
      <c r="M42" s="253">
        <f t="shared" si="18"/>
        <v>0</v>
      </c>
      <c r="N42" s="636"/>
      <c r="O42" s="255"/>
      <c r="P42" s="626"/>
      <c r="Q42" s="201"/>
      <c r="R42" s="254">
        <f t="shared" si="19"/>
        <v>270</v>
      </c>
      <c r="S42" s="633">
        <f t="shared" si="20"/>
        <v>39717</v>
      </c>
      <c r="T42" s="633">
        <v>37351</v>
      </c>
      <c r="U42" s="634"/>
      <c r="V42" s="639"/>
      <c r="W42" s="250"/>
      <c r="X42" s="250"/>
      <c r="Y42" s="251"/>
      <c r="Z42" s="252">
        <v>2.0833333333333332E-2</v>
      </c>
      <c r="AA42" s="250"/>
      <c r="AB42" s="250"/>
      <c r="AC42" s="253">
        <f t="shared" si="21"/>
        <v>0</v>
      </c>
      <c r="AD42" s="636"/>
      <c r="AE42" s="255"/>
      <c r="AF42" s="626"/>
    </row>
    <row r="43" spans="1:45" ht="30" customHeight="1" x14ac:dyDescent="0.2">
      <c r="B43" s="256">
        <f t="shared" si="16"/>
        <v>243</v>
      </c>
      <c r="C43" s="645">
        <f t="shared" si="17"/>
        <v>39690</v>
      </c>
      <c r="D43" s="645">
        <v>37352</v>
      </c>
      <c r="E43" s="646"/>
      <c r="F43" s="639"/>
      <c r="G43" s="250"/>
      <c r="H43" s="250"/>
      <c r="I43" s="251"/>
      <c r="J43" s="252">
        <v>2.0833333333333332E-2</v>
      </c>
      <c r="K43" s="250"/>
      <c r="L43" s="250"/>
      <c r="M43" s="253">
        <f t="shared" si="18"/>
        <v>0</v>
      </c>
      <c r="N43" s="636"/>
      <c r="O43" s="255"/>
      <c r="P43" s="626"/>
      <c r="Q43" s="201"/>
      <c r="R43" s="254">
        <f t="shared" si="19"/>
        <v>271</v>
      </c>
      <c r="S43" s="645">
        <f t="shared" si="20"/>
        <v>39718</v>
      </c>
      <c r="T43" s="645">
        <v>37352</v>
      </c>
      <c r="U43" s="646"/>
      <c r="V43" s="639"/>
      <c r="W43" s="250"/>
      <c r="X43" s="250"/>
      <c r="Y43" s="251"/>
      <c r="Z43" s="252">
        <v>2.0833333333333332E-2</v>
      </c>
      <c r="AA43" s="250"/>
      <c r="AB43" s="250"/>
      <c r="AC43" s="253">
        <f t="shared" si="21"/>
        <v>0</v>
      </c>
      <c r="AD43" s="636"/>
      <c r="AE43" s="255"/>
      <c r="AF43" s="626"/>
    </row>
    <row r="44" spans="1:45" ht="30" customHeight="1" x14ac:dyDescent="0.2">
      <c r="B44" s="256">
        <f t="shared" si="16"/>
        <v>244</v>
      </c>
      <c r="C44" s="641">
        <f t="shared" si="17"/>
        <v>39691</v>
      </c>
      <c r="D44" s="641">
        <v>37353</v>
      </c>
      <c r="E44" s="642"/>
      <c r="F44" s="640"/>
      <c r="G44" s="258"/>
      <c r="H44" s="258"/>
      <c r="I44" s="259"/>
      <c r="J44" s="260">
        <v>2.0833333333333332E-2</v>
      </c>
      <c r="K44" s="258"/>
      <c r="L44" s="258"/>
      <c r="M44" s="261">
        <f t="shared" si="18"/>
        <v>0</v>
      </c>
      <c r="N44" s="637"/>
      <c r="O44" s="263"/>
      <c r="P44" s="627"/>
      <c r="Q44" s="201"/>
      <c r="R44" s="262">
        <f t="shared" si="19"/>
        <v>272</v>
      </c>
      <c r="S44" s="641">
        <f t="shared" si="20"/>
        <v>39719</v>
      </c>
      <c r="T44" s="641">
        <v>37353</v>
      </c>
      <c r="U44" s="642"/>
      <c r="V44" s="640"/>
      <c r="W44" s="258"/>
      <c r="X44" s="258"/>
      <c r="Y44" s="259"/>
      <c r="Z44" s="260">
        <v>2.0833333333333332E-2</v>
      </c>
      <c r="AA44" s="258"/>
      <c r="AB44" s="258"/>
      <c r="AC44" s="261">
        <f t="shared" si="21"/>
        <v>0</v>
      </c>
      <c r="AD44" s="637"/>
      <c r="AE44" s="263"/>
      <c r="AF44" s="627"/>
    </row>
    <row r="45" spans="1:45" s="279" customFormat="1" ht="15" customHeight="1" x14ac:dyDescent="0.2">
      <c r="A45" s="48"/>
      <c r="B45" s="276"/>
      <c r="C45" s="663" t="s">
        <v>100</v>
      </c>
      <c r="D45" s="663"/>
      <c r="E45" s="663"/>
      <c r="F45" s="663"/>
      <c r="G45" s="663"/>
      <c r="H45" s="663"/>
      <c r="I45" s="277"/>
      <c r="J45" s="277"/>
      <c r="K45" s="278"/>
      <c r="L45" s="277"/>
      <c r="M45" s="658" t="s">
        <v>0</v>
      </c>
      <c r="N45" s="660">
        <f>N14+N22+N30+N38</f>
        <v>0</v>
      </c>
      <c r="O45" s="662" t="s">
        <v>104</v>
      </c>
      <c r="P45" s="662"/>
      <c r="Q45" s="201"/>
      <c r="R45" s="276"/>
      <c r="S45" s="663" t="s">
        <v>100</v>
      </c>
      <c r="T45" s="663"/>
      <c r="U45" s="663"/>
      <c r="V45" s="663"/>
      <c r="W45" s="663"/>
      <c r="X45" s="663"/>
      <c r="Y45" s="277"/>
      <c r="Z45" s="277"/>
      <c r="AA45" s="278"/>
      <c r="AB45" s="277"/>
      <c r="AC45" s="658" t="s">
        <v>0</v>
      </c>
      <c r="AD45" s="660">
        <f>AD14+AD22+AD30+AD38</f>
        <v>0</v>
      </c>
      <c r="AE45" s="662" t="s">
        <v>104</v>
      </c>
      <c r="AF45" s="662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</row>
    <row r="46" spans="1:45" s="68" customFormat="1" ht="15" customHeight="1" x14ac:dyDescent="0.25">
      <c r="B46" s="215"/>
      <c r="C46" s="216"/>
      <c r="D46" s="280" t="s">
        <v>61</v>
      </c>
      <c r="E46" s="281" t="s">
        <v>62</v>
      </c>
      <c r="F46" s="218"/>
      <c r="G46" s="218"/>
      <c r="H46" s="282" t="s">
        <v>70</v>
      </c>
      <c r="I46" s="283" t="s">
        <v>71</v>
      </c>
      <c r="J46" s="283"/>
      <c r="K46" s="218"/>
      <c r="L46" s="222"/>
      <c r="M46" s="659"/>
      <c r="N46" s="661"/>
      <c r="O46" s="284">
        <f>IF(N45=0,0,N45/F10)</f>
        <v>0</v>
      </c>
      <c r="P46" s="285">
        <f>F10</f>
        <v>0.26666666666666666</v>
      </c>
      <c r="Q46" s="214"/>
      <c r="R46" s="215"/>
      <c r="S46" s="216"/>
      <c r="T46" s="280" t="s">
        <v>61</v>
      </c>
      <c r="U46" s="281" t="s">
        <v>62</v>
      </c>
      <c r="V46" s="218"/>
      <c r="W46" s="218"/>
      <c r="X46" s="282" t="s">
        <v>70</v>
      </c>
      <c r="Y46" s="283" t="s">
        <v>71</v>
      </c>
      <c r="Z46" s="283"/>
      <c r="AA46" s="218"/>
      <c r="AB46" s="222"/>
      <c r="AC46" s="659"/>
      <c r="AD46" s="661"/>
      <c r="AE46" s="284">
        <f>IF(AD45=0,0,AD45/V10)</f>
        <v>0</v>
      </c>
      <c r="AF46" s="285">
        <f>V10</f>
        <v>0.26666666666666666</v>
      </c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</row>
    <row r="47" spans="1:45" s="68" customFormat="1" ht="15" customHeight="1" x14ac:dyDescent="0.25">
      <c r="B47" s="215"/>
      <c r="C47" s="216"/>
      <c r="D47" s="286" t="s">
        <v>65</v>
      </c>
      <c r="E47" s="281" t="s">
        <v>101</v>
      </c>
      <c r="F47" s="218"/>
      <c r="G47" s="218"/>
      <c r="H47" s="287" t="s">
        <v>54</v>
      </c>
      <c r="I47" s="281" t="s">
        <v>55</v>
      </c>
      <c r="J47" s="281"/>
      <c r="K47" s="288"/>
      <c r="L47" s="288"/>
      <c r="M47" s="289"/>
      <c r="N47" s="218"/>
      <c r="O47" s="290"/>
      <c r="P47" s="291"/>
      <c r="Q47" s="214"/>
      <c r="R47" s="215"/>
      <c r="S47" s="216"/>
      <c r="T47" s="286" t="s">
        <v>65</v>
      </c>
      <c r="U47" s="281" t="s">
        <v>101</v>
      </c>
      <c r="V47" s="218"/>
      <c r="W47" s="218"/>
      <c r="X47" s="287" t="s">
        <v>54</v>
      </c>
      <c r="Y47" s="281" t="s">
        <v>55</v>
      </c>
      <c r="Z47" s="281"/>
      <c r="AA47" s="288"/>
      <c r="AB47" s="288"/>
      <c r="AC47" s="289"/>
      <c r="AD47" s="218"/>
      <c r="AE47" s="290"/>
      <c r="AF47" s="291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</row>
    <row r="48" spans="1:45" ht="15" customHeight="1" x14ac:dyDescent="0.2">
      <c r="D48" s="292" t="s">
        <v>72</v>
      </c>
      <c r="E48" s="281" t="s">
        <v>73</v>
      </c>
      <c r="H48" s="287" t="s">
        <v>59</v>
      </c>
      <c r="I48" s="281" t="s">
        <v>60</v>
      </c>
      <c r="J48" s="281"/>
      <c r="M48" s="293" t="s">
        <v>102</v>
      </c>
      <c r="N48" s="294">
        <v>0</v>
      </c>
      <c r="O48" s="295">
        <f>IF(F10=0,0,N48/F10)</f>
        <v>0</v>
      </c>
      <c r="P48" s="285">
        <f>F10</f>
        <v>0.26666666666666666</v>
      </c>
      <c r="Q48" s="201"/>
      <c r="T48" s="292" t="s">
        <v>72</v>
      </c>
      <c r="U48" s="281" t="s">
        <v>73</v>
      </c>
      <c r="X48" s="287" t="s">
        <v>59</v>
      </c>
      <c r="Y48" s="281" t="s">
        <v>60</v>
      </c>
      <c r="Z48" s="281"/>
      <c r="AC48" s="293" t="s">
        <v>102</v>
      </c>
      <c r="AD48" s="294">
        <f>$N$48</f>
        <v>0</v>
      </c>
      <c r="AE48" s="295">
        <f>IF(V10=0,0,AD48/V10)</f>
        <v>0</v>
      </c>
      <c r="AF48" s="285">
        <f>V10</f>
        <v>0.26666666666666666</v>
      </c>
    </row>
    <row r="49" spans="2:45" ht="15" customHeight="1" x14ac:dyDescent="0.35">
      <c r="D49" s="296" t="s">
        <v>36</v>
      </c>
      <c r="E49" s="297" t="s">
        <v>37</v>
      </c>
      <c r="H49" s="298" t="s">
        <v>49</v>
      </c>
      <c r="I49" s="647" t="s">
        <v>282</v>
      </c>
      <c r="J49" s="647"/>
      <c r="K49" s="647"/>
      <c r="L49" s="647"/>
      <c r="M49" s="299"/>
      <c r="N49" s="300"/>
      <c r="O49" s="301"/>
      <c r="Q49" s="201"/>
      <c r="T49" s="296" t="s">
        <v>36</v>
      </c>
      <c r="U49" s="297" t="s">
        <v>37</v>
      </c>
      <c r="X49" s="298" t="s">
        <v>49</v>
      </c>
      <c r="Y49" s="647" t="s">
        <v>282</v>
      </c>
      <c r="Z49" s="647"/>
      <c r="AA49" s="647"/>
      <c r="AB49" s="647"/>
      <c r="AC49" s="299"/>
      <c r="AD49" s="300"/>
      <c r="AE49" s="301"/>
    </row>
    <row r="50" spans="2:45" ht="15" customHeight="1" x14ac:dyDescent="0.2">
      <c r="D50" s="302" t="s">
        <v>44</v>
      </c>
      <c r="E50" s="281" t="s">
        <v>45</v>
      </c>
      <c r="H50" s="116" t="s">
        <v>90</v>
      </c>
      <c r="I50" s="647"/>
      <c r="J50" s="647"/>
      <c r="K50" s="647"/>
      <c r="L50" s="647"/>
      <c r="M50" s="293" t="s">
        <v>103</v>
      </c>
      <c r="N50" s="303">
        <f>IF(N45&gt;N48,N45-N48,N48-N45)</f>
        <v>0</v>
      </c>
      <c r="O50" s="295">
        <f>IF(F10=0,0,N50/F10)</f>
        <v>0</v>
      </c>
      <c r="P50" s="285">
        <f>F10</f>
        <v>0.26666666666666666</v>
      </c>
      <c r="Q50" s="201"/>
      <c r="T50" s="302" t="s">
        <v>44</v>
      </c>
      <c r="U50" s="281" t="s">
        <v>45</v>
      </c>
      <c r="X50" s="116" t="s">
        <v>90</v>
      </c>
      <c r="Y50" s="647"/>
      <c r="Z50" s="647"/>
      <c r="AA50" s="647"/>
      <c r="AB50" s="647"/>
      <c r="AC50" s="293" t="s">
        <v>103</v>
      </c>
      <c r="AD50" s="303">
        <f>IF(AD45&gt;AD48,AD45-AD48,AD48-AD45)</f>
        <v>0</v>
      </c>
      <c r="AE50" s="295">
        <f>IF(V10=0,0,AD50/V10)</f>
        <v>0</v>
      </c>
      <c r="AF50" s="285">
        <f>V10</f>
        <v>0.26666666666666666</v>
      </c>
    </row>
    <row r="51" spans="2:45" ht="15" customHeight="1" x14ac:dyDescent="0.2">
      <c r="O51" s="304"/>
      <c r="P51" s="304"/>
      <c r="Q51" s="201"/>
      <c r="AE51" s="304"/>
      <c r="AF51" s="304"/>
    </row>
    <row r="52" spans="2:45" s="307" customFormat="1" ht="20.100000000000001" customHeight="1" x14ac:dyDescent="0.2">
      <c r="B52" s="648"/>
      <c r="C52" s="649"/>
      <c r="D52" s="649"/>
      <c r="E52" s="649"/>
      <c r="F52" s="649"/>
      <c r="G52" s="649"/>
      <c r="H52" s="649"/>
      <c r="I52" s="652"/>
      <c r="J52" s="653"/>
      <c r="K52" s="653"/>
      <c r="L52" s="653"/>
      <c r="M52" s="653"/>
      <c r="N52" s="653"/>
      <c r="O52" s="653"/>
      <c r="P52" s="654"/>
      <c r="Q52" s="305"/>
      <c r="R52" s="648"/>
      <c r="S52" s="649"/>
      <c r="T52" s="649"/>
      <c r="U52" s="649"/>
      <c r="V52" s="649"/>
      <c r="W52" s="649"/>
      <c r="X52" s="649"/>
      <c r="Y52" s="652"/>
      <c r="Z52" s="653"/>
      <c r="AA52" s="653"/>
      <c r="AB52" s="653"/>
      <c r="AC52" s="653"/>
      <c r="AD52" s="653"/>
      <c r="AE52" s="653"/>
      <c r="AF52" s="654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</row>
    <row r="53" spans="2:45" s="307" customFormat="1" ht="20.100000000000001" customHeight="1" x14ac:dyDescent="0.2">
      <c r="B53" s="650"/>
      <c r="C53" s="651"/>
      <c r="D53" s="651"/>
      <c r="E53" s="651"/>
      <c r="F53" s="651"/>
      <c r="G53" s="651"/>
      <c r="H53" s="651"/>
      <c r="I53" s="655"/>
      <c r="J53" s="656"/>
      <c r="K53" s="656"/>
      <c r="L53" s="656"/>
      <c r="M53" s="656"/>
      <c r="N53" s="656"/>
      <c r="O53" s="656"/>
      <c r="P53" s="657"/>
      <c r="Q53" s="305"/>
      <c r="R53" s="650"/>
      <c r="S53" s="651"/>
      <c r="T53" s="651"/>
      <c r="U53" s="651"/>
      <c r="V53" s="651"/>
      <c r="W53" s="651"/>
      <c r="X53" s="651"/>
      <c r="Y53" s="655"/>
      <c r="Z53" s="656"/>
      <c r="AA53" s="656"/>
      <c r="AB53" s="656"/>
      <c r="AC53" s="656"/>
      <c r="AD53" s="656"/>
      <c r="AE53" s="656"/>
      <c r="AF53" s="657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</row>
    <row r="54" spans="2:45" s="307" customFormat="1" ht="20.100000000000001" customHeight="1" x14ac:dyDescent="0.2">
      <c r="B54" s="650"/>
      <c r="C54" s="651"/>
      <c r="D54" s="651"/>
      <c r="E54" s="651"/>
      <c r="F54" s="651"/>
      <c r="G54" s="651"/>
      <c r="H54" s="651"/>
      <c r="I54" s="655"/>
      <c r="J54" s="656"/>
      <c r="K54" s="656"/>
      <c r="L54" s="656"/>
      <c r="M54" s="656"/>
      <c r="N54" s="656"/>
      <c r="O54" s="656"/>
      <c r="P54" s="657"/>
      <c r="Q54" s="305"/>
      <c r="R54" s="650"/>
      <c r="S54" s="651"/>
      <c r="T54" s="651"/>
      <c r="U54" s="651"/>
      <c r="V54" s="651"/>
      <c r="W54" s="651"/>
      <c r="X54" s="651"/>
      <c r="Y54" s="655"/>
      <c r="Z54" s="656"/>
      <c r="AA54" s="656"/>
      <c r="AB54" s="656"/>
      <c r="AC54" s="656"/>
      <c r="AD54" s="656"/>
      <c r="AE54" s="656"/>
      <c r="AF54" s="657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</row>
    <row r="55" spans="2:45" s="307" customFormat="1" ht="15" customHeight="1" x14ac:dyDescent="0.2">
      <c r="B55" s="308"/>
      <c r="C55" s="309"/>
      <c r="D55" s="309" t="s">
        <v>15</v>
      </c>
      <c r="E55" s="309"/>
      <c r="F55" s="309"/>
      <c r="G55" s="309"/>
      <c r="H55" s="309"/>
      <c r="I55" s="310" t="s">
        <v>6</v>
      </c>
      <c r="J55" s="311"/>
      <c r="K55" s="309"/>
      <c r="L55" s="309" t="s">
        <v>16</v>
      </c>
      <c r="M55" s="309"/>
      <c r="N55" s="309"/>
      <c r="O55" s="309"/>
      <c r="P55" s="312"/>
      <c r="Q55" s="305"/>
      <c r="R55" s="308"/>
      <c r="S55" s="309"/>
      <c r="T55" s="309" t="s">
        <v>15</v>
      </c>
      <c r="U55" s="309"/>
      <c r="V55" s="309"/>
      <c r="W55" s="309"/>
      <c r="X55" s="309"/>
      <c r="Y55" s="310" t="s">
        <v>6</v>
      </c>
      <c r="Z55" s="311"/>
      <c r="AA55" s="309"/>
      <c r="AB55" s="309" t="s">
        <v>16</v>
      </c>
      <c r="AC55" s="309"/>
      <c r="AD55" s="309"/>
      <c r="AE55" s="309"/>
      <c r="AF55" s="312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</row>
    <row r="56" spans="2:45" ht="9" customHeight="1" x14ac:dyDescent="0.2"/>
    <row r="57" spans="2:45" ht="20.100000000000001" customHeight="1" x14ac:dyDescent="0.2">
      <c r="B57" s="44" t="s">
        <v>277</v>
      </c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201"/>
      <c r="R57" s="44" t="s">
        <v>277</v>
      </c>
      <c r="S57" s="45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7"/>
    </row>
    <row r="58" spans="2:45" s="54" customFormat="1" ht="6.95" customHeight="1" x14ac:dyDescent="0.2">
      <c r="B58" s="202" t="s">
        <v>2</v>
      </c>
      <c r="C58" s="50"/>
      <c r="D58" s="50"/>
      <c r="E58" s="532" t="s">
        <v>7</v>
      </c>
      <c r="F58" s="532"/>
      <c r="G58" s="532"/>
      <c r="H58" s="532"/>
      <c r="I58" s="533"/>
      <c r="J58" s="53"/>
      <c r="K58" s="203" t="s">
        <v>3</v>
      </c>
      <c r="L58" s="53"/>
      <c r="M58" s="532" t="s">
        <v>281</v>
      </c>
      <c r="N58" s="532"/>
      <c r="O58" s="532"/>
      <c r="P58" s="534"/>
      <c r="Q58" s="204"/>
      <c r="R58" s="202" t="s">
        <v>2</v>
      </c>
      <c r="S58" s="50"/>
      <c r="T58" s="50"/>
      <c r="U58" s="532" t="s">
        <v>7</v>
      </c>
      <c r="V58" s="532"/>
      <c r="W58" s="532"/>
      <c r="X58" s="532"/>
      <c r="Y58" s="533"/>
      <c r="Z58" s="53"/>
      <c r="AA58" s="203" t="s">
        <v>3</v>
      </c>
      <c r="AB58" s="53"/>
      <c r="AC58" s="532" t="s">
        <v>281</v>
      </c>
      <c r="AD58" s="532"/>
      <c r="AE58" s="532"/>
      <c r="AF58" s="534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</row>
    <row r="59" spans="2:45" s="54" customFormat="1" ht="6.95" customHeight="1" x14ac:dyDescent="0.2">
      <c r="B59" s="206"/>
      <c r="C59" s="56"/>
      <c r="D59" s="56"/>
      <c r="E59" s="526"/>
      <c r="F59" s="526"/>
      <c r="G59" s="526"/>
      <c r="H59" s="526"/>
      <c r="I59" s="527"/>
      <c r="J59" s="59"/>
      <c r="K59" s="207" t="s">
        <v>4</v>
      </c>
      <c r="L59" s="59"/>
      <c r="M59" s="526"/>
      <c r="N59" s="526"/>
      <c r="O59" s="526"/>
      <c r="P59" s="530"/>
      <c r="Q59" s="204"/>
      <c r="R59" s="206"/>
      <c r="S59" s="56"/>
      <c r="T59" s="56"/>
      <c r="U59" s="526"/>
      <c r="V59" s="526"/>
      <c r="W59" s="526"/>
      <c r="X59" s="526"/>
      <c r="Y59" s="527"/>
      <c r="Z59" s="59"/>
      <c r="AA59" s="207" t="s">
        <v>4</v>
      </c>
      <c r="AB59" s="59"/>
      <c r="AC59" s="526"/>
      <c r="AD59" s="526"/>
      <c r="AE59" s="526"/>
      <c r="AF59" s="530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</row>
    <row r="60" spans="2:45" s="54" customFormat="1" ht="6.95" customHeight="1" x14ac:dyDescent="0.2">
      <c r="B60" s="206" t="s">
        <v>17</v>
      </c>
      <c r="C60" s="56"/>
      <c r="D60" s="56"/>
      <c r="E60" s="526" t="s">
        <v>23</v>
      </c>
      <c r="F60" s="526"/>
      <c r="G60" s="526"/>
      <c r="H60" s="526"/>
      <c r="I60" s="527"/>
      <c r="J60" s="59"/>
      <c r="K60" s="207" t="s">
        <v>20</v>
      </c>
      <c r="L60" s="59"/>
      <c r="M60" s="526" t="s">
        <v>188</v>
      </c>
      <c r="N60" s="526"/>
      <c r="O60" s="526"/>
      <c r="P60" s="530"/>
      <c r="Q60" s="204"/>
      <c r="R60" s="206" t="s">
        <v>17</v>
      </c>
      <c r="S60" s="56"/>
      <c r="T60" s="56"/>
      <c r="U60" s="526" t="s">
        <v>23</v>
      </c>
      <c r="V60" s="526"/>
      <c r="W60" s="526"/>
      <c r="X60" s="526"/>
      <c r="Y60" s="527"/>
      <c r="Z60" s="59"/>
      <c r="AA60" s="207" t="s">
        <v>20</v>
      </c>
      <c r="AB60" s="59"/>
      <c r="AC60" s="526" t="s">
        <v>188</v>
      </c>
      <c r="AD60" s="526"/>
      <c r="AE60" s="526"/>
      <c r="AF60" s="530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</row>
    <row r="61" spans="2:45" s="54" customFormat="1" ht="6.95" customHeight="1" x14ac:dyDescent="0.2">
      <c r="B61" s="206"/>
      <c r="C61" s="56"/>
      <c r="D61" s="56"/>
      <c r="E61" s="526"/>
      <c r="F61" s="526"/>
      <c r="G61" s="526"/>
      <c r="H61" s="526"/>
      <c r="I61" s="527"/>
      <c r="J61" s="59"/>
      <c r="K61" s="207" t="s">
        <v>21</v>
      </c>
      <c r="L61" s="59"/>
      <c r="M61" s="526"/>
      <c r="N61" s="526"/>
      <c r="O61" s="526"/>
      <c r="P61" s="530"/>
      <c r="Q61" s="204"/>
      <c r="R61" s="206"/>
      <c r="S61" s="56"/>
      <c r="T61" s="56"/>
      <c r="U61" s="526"/>
      <c r="V61" s="526"/>
      <c r="W61" s="526"/>
      <c r="X61" s="526"/>
      <c r="Y61" s="527"/>
      <c r="Z61" s="59"/>
      <c r="AA61" s="207" t="s">
        <v>21</v>
      </c>
      <c r="AB61" s="59"/>
      <c r="AC61" s="526"/>
      <c r="AD61" s="526"/>
      <c r="AE61" s="526"/>
      <c r="AF61" s="530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</row>
    <row r="62" spans="2:45" s="54" customFormat="1" ht="6.95" customHeight="1" x14ac:dyDescent="0.2">
      <c r="B62" s="206" t="s">
        <v>18</v>
      </c>
      <c r="C62" s="56"/>
      <c r="D62" s="56"/>
      <c r="E62" s="526" t="s">
        <v>19</v>
      </c>
      <c r="F62" s="526"/>
      <c r="G62" s="526"/>
      <c r="H62" s="526"/>
      <c r="I62" s="527"/>
      <c r="J62" s="59"/>
      <c r="K62" s="207" t="s">
        <v>22</v>
      </c>
      <c r="L62" s="59"/>
      <c r="M62" s="526" t="s">
        <v>24</v>
      </c>
      <c r="N62" s="526"/>
      <c r="O62" s="526"/>
      <c r="P62" s="530"/>
      <c r="Q62" s="204"/>
      <c r="R62" s="206" t="s">
        <v>18</v>
      </c>
      <c r="S62" s="56"/>
      <c r="T62" s="56"/>
      <c r="U62" s="526" t="s">
        <v>19</v>
      </c>
      <c r="V62" s="526"/>
      <c r="W62" s="526"/>
      <c r="X62" s="526"/>
      <c r="Y62" s="527"/>
      <c r="Z62" s="59"/>
      <c r="AA62" s="207" t="s">
        <v>22</v>
      </c>
      <c r="AB62" s="59"/>
      <c r="AC62" s="526" t="s">
        <v>24</v>
      </c>
      <c r="AD62" s="526"/>
      <c r="AE62" s="526"/>
      <c r="AF62" s="530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</row>
    <row r="63" spans="2:45" s="54" customFormat="1" ht="6.95" customHeight="1" x14ac:dyDescent="0.2">
      <c r="B63" s="208"/>
      <c r="C63" s="61"/>
      <c r="D63" s="61"/>
      <c r="E63" s="616"/>
      <c r="F63" s="616"/>
      <c r="G63" s="616"/>
      <c r="H63" s="616"/>
      <c r="I63" s="617"/>
      <c r="J63" s="59"/>
      <c r="K63" s="207" t="s">
        <v>5</v>
      </c>
      <c r="L63" s="62"/>
      <c r="M63" s="526"/>
      <c r="N63" s="526"/>
      <c r="O63" s="526"/>
      <c r="P63" s="530"/>
      <c r="Q63" s="204"/>
      <c r="R63" s="208"/>
      <c r="S63" s="61"/>
      <c r="T63" s="61"/>
      <c r="U63" s="616"/>
      <c r="V63" s="616"/>
      <c r="W63" s="616"/>
      <c r="X63" s="616"/>
      <c r="Y63" s="617"/>
      <c r="Z63" s="59"/>
      <c r="AA63" s="207" t="s">
        <v>5</v>
      </c>
      <c r="AB63" s="62"/>
      <c r="AC63" s="526"/>
      <c r="AD63" s="526"/>
      <c r="AE63" s="526"/>
      <c r="AF63" s="530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</row>
    <row r="64" spans="2:45" s="68" customFormat="1" ht="26.25" customHeight="1" x14ac:dyDescent="0.25">
      <c r="B64" s="209" t="str">
        <f>$B$8</f>
        <v>GESTION DU TEMPS   ANNÉE 2008</v>
      </c>
      <c r="C64" s="210"/>
      <c r="D64" s="211"/>
      <c r="E64" s="211"/>
      <c r="F64" s="212"/>
      <c r="G64" s="212"/>
      <c r="H64" s="212"/>
      <c r="I64" s="212"/>
      <c r="J64" s="212"/>
      <c r="K64" s="212"/>
      <c r="L64" s="212"/>
      <c r="M64" s="66"/>
      <c r="N64" s="64"/>
      <c r="O64" s="66"/>
      <c r="P64" s="213" t="s">
        <v>198</v>
      </c>
      <c r="Q64" s="214"/>
      <c r="R64" s="209" t="str">
        <f>$B$8</f>
        <v>GESTION DU TEMPS   ANNÉE 2008</v>
      </c>
      <c r="S64" s="210"/>
      <c r="T64" s="211"/>
      <c r="U64" s="211"/>
      <c r="V64" s="212"/>
      <c r="W64" s="212"/>
      <c r="X64" s="212"/>
      <c r="Y64" s="212"/>
      <c r="Z64" s="212"/>
      <c r="AA64" s="212"/>
      <c r="AB64" s="212"/>
      <c r="AC64" s="66"/>
      <c r="AD64" s="64"/>
      <c r="AE64" s="66"/>
      <c r="AF64" s="213" t="s">
        <v>199</v>
      </c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</row>
    <row r="65" spans="2:45" s="68" customFormat="1" ht="15" customHeight="1" x14ac:dyDescent="0.25">
      <c r="B65" s="215"/>
      <c r="C65" s="216"/>
      <c r="D65" s="217"/>
      <c r="E65" s="217"/>
      <c r="F65" s="218"/>
      <c r="G65" s="218"/>
      <c r="H65" s="218"/>
      <c r="I65" s="218"/>
      <c r="J65" s="218"/>
      <c r="K65" s="218"/>
      <c r="L65" s="218"/>
      <c r="M65" s="218"/>
      <c r="N65" s="216"/>
      <c r="O65" s="218"/>
      <c r="P65" s="219"/>
      <c r="Q65" s="214"/>
      <c r="R65" s="215"/>
      <c r="S65" s="216"/>
      <c r="T65" s="217"/>
      <c r="U65" s="217"/>
      <c r="V65" s="218"/>
      <c r="W65" s="218"/>
      <c r="X65" s="218"/>
      <c r="Y65" s="218"/>
      <c r="Z65" s="218"/>
      <c r="AA65" s="218"/>
      <c r="AB65" s="218"/>
      <c r="AC65" s="218"/>
      <c r="AD65" s="216"/>
      <c r="AE65" s="218"/>
      <c r="AF65" s="219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</row>
    <row r="66" spans="2:45" s="68" customFormat="1" ht="22.5" customHeight="1" x14ac:dyDescent="0.25">
      <c r="B66" s="215"/>
      <c r="C66" s="220"/>
      <c r="D66" s="220"/>
      <c r="E66" s="221" t="s">
        <v>105</v>
      </c>
      <c r="F66" s="618">
        <f>$F$10</f>
        <v>0.26666666666666666</v>
      </c>
      <c r="G66" s="618"/>
      <c r="H66" s="218"/>
      <c r="I66" s="218"/>
      <c r="J66" s="218"/>
      <c r="K66" s="218"/>
      <c r="L66" s="222" t="s">
        <v>14</v>
      </c>
      <c r="M66" s="623" t="str">
        <f>$M$10</f>
        <v>CARIOU Corentin</v>
      </c>
      <c r="N66" s="623"/>
      <c r="O66" s="623"/>
      <c r="P66" s="623"/>
      <c r="Q66" s="214"/>
      <c r="R66" s="215"/>
      <c r="S66" s="220"/>
      <c r="T66" s="220"/>
      <c r="U66" s="221" t="s">
        <v>105</v>
      </c>
      <c r="V66" s="618">
        <f>$F$10</f>
        <v>0.26666666666666666</v>
      </c>
      <c r="W66" s="618"/>
      <c r="X66" s="218"/>
      <c r="Y66" s="218"/>
      <c r="Z66" s="218"/>
      <c r="AA66" s="218"/>
      <c r="AB66" s="222" t="s">
        <v>14</v>
      </c>
      <c r="AC66" s="623" t="str">
        <f>$M$10</f>
        <v>CARIOU Corentin</v>
      </c>
      <c r="AD66" s="623"/>
      <c r="AE66" s="623"/>
      <c r="AF66" s="623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</row>
    <row r="67" spans="2:45" ht="9" customHeight="1" x14ac:dyDescent="0.3">
      <c r="D67" s="223"/>
      <c r="E67" s="224"/>
      <c r="F67" s="225"/>
      <c r="G67" s="225"/>
      <c r="H67" s="225"/>
      <c r="I67" s="225"/>
      <c r="J67" s="225"/>
      <c r="K67" s="225"/>
      <c r="L67" s="225"/>
      <c r="M67" s="623"/>
      <c r="N67" s="623"/>
      <c r="O67" s="623"/>
      <c r="P67" s="623"/>
      <c r="Q67" s="201"/>
      <c r="T67" s="223"/>
      <c r="U67" s="224"/>
      <c r="V67" s="225"/>
      <c r="W67" s="225"/>
      <c r="X67" s="225"/>
      <c r="Y67" s="225"/>
      <c r="Z67" s="225"/>
      <c r="AA67" s="225"/>
      <c r="AB67" s="225"/>
      <c r="AC67" s="623"/>
      <c r="AD67" s="623"/>
      <c r="AE67" s="623"/>
      <c r="AF67" s="623"/>
    </row>
    <row r="68" spans="2:45" ht="15" customHeight="1" x14ac:dyDescent="0.3">
      <c r="C68" s="226" t="s">
        <v>106</v>
      </c>
      <c r="D68" s="227"/>
      <c r="E68" s="228"/>
      <c r="F68" s="229"/>
      <c r="G68" s="229"/>
      <c r="H68" s="229"/>
      <c r="I68" s="624" t="s">
        <v>190</v>
      </c>
      <c r="J68" s="624"/>
      <c r="K68" s="624"/>
      <c r="L68" s="624"/>
      <c r="M68" s="224"/>
      <c r="N68" s="230"/>
      <c r="O68" s="231"/>
      <c r="Q68" s="201"/>
      <c r="S68" s="226" t="s">
        <v>106</v>
      </c>
      <c r="T68" s="227"/>
      <c r="U68" s="228"/>
      <c r="V68" s="229"/>
      <c r="W68" s="229"/>
      <c r="X68" s="229"/>
      <c r="Y68" s="624" t="s">
        <v>190</v>
      </c>
      <c r="Z68" s="624"/>
      <c r="AA68" s="624"/>
      <c r="AB68" s="624"/>
      <c r="AC68" s="224"/>
      <c r="AD68" s="230"/>
      <c r="AE68" s="231"/>
    </row>
    <row r="69" spans="2:45" s="241" customFormat="1" ht="32.25" customHeight="1" x14ac:dyDescent="0.3">
      <c r="B69" s="232"/>
      <c r="C69" s="233"/>
      <c r="D69" s="619" t="s">
        <v>8</v>
      </c>
      <c r="E69" s="620"/>
      <c r="F69" s="234" t="s">
        <v>13</v>
      </c>
      <c r="G69" s="235" t="s">
        <v>9</v>
      </c>
      <c r="H69" s="235" t="s">
        <v>12</v>
      </c>
      <c r="I69" s="240"/>
      <c r="J69" s="240"/>
      <c r="K69" s="235" t="s">
        <v>9</v>
      </c>
      <c r="L69" s="235" t="s">
        <v>12</v>
      </c>
      <c r="M69" s="238" t="s">
        <v>10</v>
      </c>
      <c r="N69" s="235" t="s">
        <v>11</v>
      </c>
      <c r="O69" s="621" t="s">
        <v>1</v>
      </c>
      <c r="P69" s="622"/>
      <c r="Q69" s="239"/>
      <c r="R69" s="232"/>
      <c r="S69" s="233"/>
      <c r="T69" s="619" t="s">
        <v>8</v>
      </c>
      <c r="U69" s="620"/>
      <c r="V69" s="234" t="s">
        <v>13</v>
      </c>
      <c r="W69" s="235" t="s">
        <v>9</v>
      </c>
      <c r="X69" s="235" t="s">
        <v>12</v>
      </c>
      <c r="Y69" s="240"/>
      <c r="Z69" s="240"/>
      <c r="AA69" s="235" t="s">
        <v>9</v>
      </c>
      <c r="AB69" s="235" t="s">
        <v>12</v>
      </c>
      <c r="AC69" s="238" t="s">
        <v>10</v>
      </c>
      <c r="AD69" s="235" t="s">
        <v>11</v>
      </c>
      <c r="AE69" s="621" t="s">
        <v>1</v>
      </c>
      <c r="AF69" s="622"/>
    </row>
    <row r="70" spans="2:45" ht="30" customHeight="1" x14ac:dyDescent="0.2">
      <c r="B70" s="249">
        <f>R44+1</f>
        <v>273</v>
      </c>
      <c r="C70" s="628">
        <f>S44+1</f>
        <v>39720</v>
      </c>
      <c r="D70" s="628">
        <v>37347</v>
      </c>
      <c r="E70" s="629"/>
      <c r="F70" s="630">
        <f>V38+1</f>
        <v>41</v>
      </c>
      <c r="G70" s="243">
        <v>0</v>
      </c>
      <c r="H70" s="243">
        <v>0</v>
      </c>
      <c r="I70" s="244">
        <v>0</v>
      </c>
      <c r="J70" s="245">
        <v>2.0833333333333332E-2</v>
      </c>
      <c r="K70" s="246">
        <v>0</v>
      </c>
      <c r="L70" s="246">
        <v>0</v>
      </c>
      <c r="M70" s="247">
        <f>((H70-G70)+(L70-K70))-J70*I70</f>
        <v>0</v>
      </c>
      <c r="N70" s="635">
        <f>SUM(M70:M76)</f>
        <v>0</v>
      </c>
      <c r="O70" s="248"/>
      <c r="P70" s="625"/>
      <c r="Q70" s="201"/>
      <c r="R70" s="256">
        <f>B100+1</f>
        <v>301</v>
      </c>
      <c r="S70" s="628">
        <f>C100+1</f>
        <v>39748</v>
      </c>
      <c r="T70" s="628">
        <v>37347</v>
      </c>
      <c r="U70" s="629"/>
      <c r="V70" s="630">
        <f>F94+1</f>
        <v>45</v>
      </c>
      <c r="W70" s="243">
        <v>0</v>
      </c>
      <c r="X70" s="243">
        <v>0</v>
      </c>
      <c r="Y70" s="244">
        <v>0</v>
      </c>
      <c r="Z70" s="245">
        <v>2.0833333333333332E-2</v>
      </c>
      <c r="AA70" s="246">
        <v>0</v>
      </c>
      <c r="AB70" s="246">
        <v>0</v>
      </c>
      <c r="AC70" s="247">
        <f>((X70-W70)+(AB70-AA70))-Z70*Y70</f>
        <v>0</v>
      </c>
      <c r="AD70" s="635">
        <f>SUM(AC70:AC76)</f>
        <v>0</v>
      </c>
      <c r="AE70" s="248"/>
      <c r="AF70" s="625"/>
    </row>
    <row r="71" spans="2:45" ht="30" customHeight="1" x14ac:dyDescent="0.2">
      <c r="B71" s="254">
        <f t="shared" ref="B71:B76" si="22">+B70+1</f>
        <v>274</v>
      </c>
      <c r="C71" s="633">
        <f t="shared" ref="C71:C76" si="23">C70+1</f>
        <v>39721</v>
      </c>
      <c r="D71" s="633">
        <v>37348</v>
      </c>
      <c r="E71" s="634"/>
      <c r="F71" s="631"/>
      <c r="G71" s="250">
        <v>0</v>
      </c>
      <c r="H71" s="250">
        <v>0</v>
      </c>
      <c r="I71" s="251"/>
      <c r="J71" s="252">
        <v>2.0833333333333332E-2</v>
      </c>
      <c r="K71" s="250"/>
      <c r="L71" s="250"/>
      <c r="M71" s="253">
        <f t="shared" ref="M71:M76" si="24">((H71-G71)+(L71-K71))-J71*I71</f>
        <v>0</v>
      </c>
      <c r="N71" s="636"/>
      <c r="O71" s="255"/>
      <c r="P71" s="626"/>
      <c r="Q71" s="201"/>
      <c r="R71" s="256">
        <f t="shared" ref="R71:R76" si="25">+R70+1</f>
        <v>302</v>
      </c>
      <c r="S71" s="633">
        <f t="shared" ref="S71:S76" si="26">S70+1</f>
        <v>39749</v>
      </c>
      <c r="T71" s="633">
        <v>37348</v>
      </c>
      <c r="U71" s="634"/>
      <c r="V71" s="631"/>
      <c r="W71" s="250">
        <v>0</v>
      </c>
      <c r="X71" s="250">
        <v>0</v>
      </c>
      <c r="Y71" s="251"/>
      <c r="Z71" s="252">
        <v>2.0833333333333332E-2</v>
      </c>
      <c r="AA71" s="250"/>
      <c r="AB71" s="250"/>
      <c r="AC71" s="253">
        <f t="shared" ref="AC71:AC76" si="27">((X71-W71)+(AB71-AA71))-Z71*Y71</f>
        <v>0</v>
      </c>
      <c r="AD71" s="636"/>
      <c r="AE71" s="255"/>
      <c r="AF71" s="626"/>
    </row>
    <row r="72" spans="2:45" ht="30" customHeight="1" x14ac:dyDescent="0.2">
      <c r="B72" s="254">
        <f t="shared" si="22"/>
        <v>275</v>
      </c>
      <c r="C72" s="633">
        <f t="shared" si="23"/>
        <v>39722</v>
      </c>
      <c r="D72" s="633">
        <v>37349</v>
      </c>
      <c r="E72" s="634"/>
      <c r="F72" s="631"/>
      <c r="G72" s="250"/>
      <c r="H72" s="250"/>
      <c r="I72" s="251"/>
      <c r="J72" s="252">
        <v>2.0833333333333332E-2</v>
      </c>
      <c r="K72" s="250"/>
      <c r="L72" s="250"/>
      <c r="M72" s="253">
        <f t="shared" si="24"/>
        <v>0</v>
      </c>
      <c r="N72" s="636"/>
      <c r="O72" s="255"/>
      <c r="P72" s="626"/>
      <c r="Q72" s="201"/>
      <c r="R72" s="256">
        <f t="shared" si="25"/>
        <v>303</v>
      </c>
      <c r="S72" s="633">
        <f t="shared" si="26"/>
        <v>39750</v>
      </c>
      <c r="T72" s="633">
        <v>37349</v>
      </c>
      <c r="U72" s="634"/>
      <c r="V72" s="631"/>
      <c r="W72" s="250"/>
      <c r="X72" s="250"/>
      <c r="Y72" s="251"/>
      <c r="Z72" s="252">
        <v>2.0833333333333332E-2</v>
      </c>
      <c r="AA72" s="250"/>
      <c r="AB72" s="250"/>
      <c r="AC72" s="253">
        <f t="shared" si="27"/>
        <v>0</v>
      </c>
      <c r="AD72" s="636"/>
      <c r="AE72" s="255"/>
      <c r="AF72" s="626"/>
    </row>
    <row r="73" spans="2:45" ht="30" customHeight="1" x14ac:dyDescent="0.2">
      <c r="B73" s="254">
        <f t="shared" si="22"/>
        <v>276</v>
      </c>
      <c r="C73" s="633">
        <f t="shared" si="23"/>
        <v>39723</v>
      </c>
      <c r="D73" s="633">
        <v>37350</v>
      </c>
      <c r="E73" s="634"/>
      <c r="F73" s="631"/>
      <c r="G73" s="250"/>
      <c r="H73" s="250"/>
      <c r="I73" s="251"/>
      <c r="J73" s="252">
        <v>2.0833333333333332E-2</v>
      </c>
      <c r="K73" s="250"/>
      <c r="L73" s="250"/>
      <c r="M73" s="253">
        <f t="shared" si="24"/>
        <v>0</v>
      </c>
      <c r="N73" s="636"/>
      <c r="O73" s="255"/>
      <c r="P73" s="626"/>
      <c r="Q73" s="201"/>
      <c r="R73" s="256">
        <f t="shared" si="25"/>
        <v>304</v>
      </c>
      <c r="S73" s="633">
        <f t="shared" si="26"/>
        <v>39751</v>
      </c>
      <c r="T73" s="633">
        <v>37350</v>
      </c>
      <c r="U73" s="634"/>
      <c r="V73" s="631"/>
      <c r="W73" s="250"/>
      <c r="X73" s="250"/>
      <c r="Y73" s="251"/>
      <c r="Z73" s="252">
        <v>2.0833333333333332E-2</v>
      </c>
      <c r="AA73" s="250"/>
      <c r="AB73" s="250"/>
      <c r="AC73" s="253">
        <f t="shared" si="27"/>
        <v>0</v>
      </c>
      <c r="AD73" s="636"/>
      <c r="AE73" s="255"/>
      <c r="AF73" s="626"/>
    </row>
    <row r="74" spans="2:45" ht="30" customHeight="1" x14ac:dyDescent="0.2">
      <c r="B74" s="254">
        <f t="shared" si="22"/>
        <v>277</v>
      </c>
      <c r="C74" s="633">
        <f t="shared" si="23"/>
        <v>39724</v>
      </c>
      <c r="D74" s="633">
        <v>37351</v>
      </c>
      <c r="E74" s="634"/>
      <c r="F74" s="631"/>
      <c r="G74" s="250"/>
      <c r="H74" s="250"/>
      <c r="I74" s="251"/>
      <c r="J74" s="252">
        <v>2.0833333333333332E-2</v>
      </c>
      <c r="K74" s="250"/>
      <c r="L74" s="250"/>
      <c r="M74" s="253">
        <f t="shared" si="24"/>
        <v>0</v>
      </c>
      <c r="N74" s="636"/>
      <c r="O74" s="255"/>
      <c r="P74" s="626"/>
      <c r="Q74" s="201"/>
      <c r="R74" s="256">
        <f t="shared" si="25"/>
        <v>305</v>
      </c>
      <c r="S74" s="633">
        <f t="shared" si="26"/>
        <v>39752</v>
      </c>
      <c r="T74" s="633">
        <v>37351</v>
      </c>
      <c r="U74" s="634"/>
      <c r="V74" s="631"/>
      <c r="W74" s="250"/>
      <c r="X74" s="250"/>
      <c r="Y74" s="251"/>
      <c r="Z74" s="252">
        <v>2.0833333333333332E-2</v>
      </c>
      <c r="AA74" s="250"/>
      <c r="AB74" s="250"/>
      <c r="AC74" s="253">
        <f t="shared" si="27"/>
        <v>0</v>
      </c>
      <c r="AD74" s="636"/>
      <c r="AE74" s="255"/>
      <c r="AF74" s="626"/>
    </row>
    <row r="75" spans="2:45" ht="30" customHeight="1" x14ac:dyDescent="0.2">
      <c r="B75" s="254">
        <f t="shared" si="22"/>
        <v>278</v>
      </c>
      <c r="C75" s="645">
        <f t="shared" si="23"/>
        <v>39725</v>
      </c>
      <c r="D75" s="645">
        <v>37352</v>
      </c>
      <c r="E75" s="646"/>
      <c r="F75" s="631"/>
      <c r="G75" s="250"/>
      <c r="H75" s="250"/>
      <c r="I75" s="251"/>
      <c r="J75" s="252">
        <v>2.0833333333333332E-2</v>
      </c>
      <c r="K75" s="250"/>
      <c r="L75" s="250"/>
      <c r="M75" s="253">
        <f t="shared" si="24"/>
        <v>0</v>
      </c>
      <c r="N75" s="636"/>
      <c r="O75" s="255"/>
      <c r="P75" s="626"/>
      <c r="Q75" s="201"/>
      <c r="R75" s="256">
        <f t="shared" si="25"/>
        <v>306</v>
      </c>
      <c r="S75" s="677">
        <f t="shared" si="26"/>
        <v>39753</v>
      </c>
      <c r="T75" s="677">
        <v>37352</v>
      </c>
      <c r="U75" s="678"/>
      <c r="V75" s="631"/>
      <c r="W75" s="250"/>
      <c r="X75" s="250"/>
      <c r="Y75" s="251"/>
      <c r="Z75" s="252">
        <v>2.0833333333333332E-2</v>
      </c>
      <c r="AA75" s="250"/>
      <c r="AB75" s="250"/>
      <c r="AC75" s="253">
        <f t="shared" si="27"/>
        <v>0</v>
      </c>
      <c r="AD75" s="636"/>
      <c r="AE75" s="255"/>
      <c r="AF75" s="626"/>
    </row>
    <row r="76" spans="2:45" ht="30" customHeight="1" x14ac:dyDescent="0.2">
      <c r="B76" s="262">
        <f t="shared" si="22"/>
        <v>279</v>
      </c>
      <c r="C76" s="641">
        <f t="shared" si="23"/>
        <v>39726</v>
      </c>
      <c r="D76" s="641">
        <v>37353</v>
      </c>
      <c r="E76" s="642"/>
      <c r="F76" s="632"/>
      <c r="G76" s="258"/>
      <c r="H76" s="258"/>
      <c r="I76" s="259"/>
      <c r="J76" s="260">
        <v>2.0833333333333332E-2</v>
      </c>
      <c r="K76" s="258"/>
      <c r="L76" s="258"/>
      <c r="M76" s="261">
        <f t="shared" si="24"/>
        <v>0</v>
      </c>
      <c r="N76" s="637"/>
      <c r="O76" s="263"/>
      <c r="P76" s="627"/>
      <c r="Q76" s="201"/>
      <c r="R76" s="256">
        <f t="shared" si="25"/>
        <v>307</v>
      </c>
      <c r="S76" s="641">
        <f t="shared" si="26"/>
        <v>39754</v>
      </c>
      <c r="T76" s="641">
        <v>37353</v>
      </c>
      <c r="U76" s="642"/>
      <c r="V76" s="632"/>
      <c r="W76" s="258"/>
      <c r="X76" s="258"/>
      <c r="Y76" s="259"/>
      <c r="Z76" s="260">
        <v>2.0833333333333332E-2</v>
      </c>
      <c r="AA76" s="258"/>
      <c r="AB76" s="258"/>
      <c r="AC76" s="261">
        <f t="shared" si="27"/>
        <v>0</v>
      </c>
      <c r="AD76" s="637"/>
      <c r="AE76" s="263"/>
      <c r="AF76" s="627"/>
    </row>
    <row r="77" spans="2:45" ht="12.75" customHeight="1" x14ac:dyDescent="0.2">
      <c r="B77" s="264"/>
      <c r="C77" s="644"/>
      <c r="D77" s="644"/>
      <c r="E77" s="644"/>
      <c r="F77" s="269"/>
      <c r="G77" s="270"/>
      <c r="H77" s="271"/>
      <c r="I77" s="272"/>
      <c r="J77" s="272"/>
      <c r="K77" s="270"/>
      <c r="L77" s="271"/>
      <c r="M77" s="273"/>
      <c r="N77" s="274"/>
      <c r="O77" s="274"/>
      <c r="P77" s="313"/>
      <c r="Q77" s="201"/>
      <c r="R77" s="264"/>
      <c r="S77" s="265" t="s">
        <v>211</v>
      </c>
      <c r="T77" s="265"/>
      <c r="U77" s="265"/>
      <c r="V77" s="71"/>
      <c r="W77" s="72"/>
      <c r="X77" s="73"/>
      <c r="Y77" s="74"/>
      <c r="Z77" s="74"/>
      <c r="AA77" s="72"/>
      <c r="AB77" s="73"/>
      <c r="AC77" s="75"/>
      <c r="AD77" s="76"/>
      <c r="AE77" s="77"/>
      <c r="AF77" s="78"/>
    </row>
    <row r="78" spans="2:45" ht="30" customHeight="1" x14ac:dyDescent="0.2">
      <c r="B78" s="69">
        <f>+B76+1</f>
        <v>280</v>
      </c>
      <c r="C78" s="628">
        <f>C76+1</f>
        <v>39727</v>
      </c>
      <c r="D78" s="628">
        <v>37347</v>
      </c>
      <c r="E78" s="629"/>
      <c r="F78" s="638">
        <f>F70+1</f>
        <v>42</v>
      </c>
      <c r="G78" s="243">
        <v>0</v>
      </c>
      <c r="H78" s="243">
        <v>0</v>
      </c>
      <c r="I78" s="244">
        <v>0</v>
      </c>
      <c r="J78" s="245">
        <v>2.0833333333333332E-2</v>
      </c>
      <c r="K78" s="246">
        <v>0</v>
      </c>
      <c r="L78" s="246">
        <v>0</v>
      </c>
      <c r="M78" s="247">
        <f>((H78-G78)+(L78-K78))-J78*I78</f>
        <v>0</v>
      </c>
      <c r="N78" s="635">
        <f>SUM(M78:M84)</f>
        <v>0</v>
      </c>
      <c r="O78" s="248"/>
      <c r="P78" s="643"/>
      <c r="Q78" s="201"/>
      <c r="R78" s="256">
        <f>+R76+1</f>
        <v>308</v>
      </c>
      <c r="S78" s="628">
        <f>S76+1</f>
        <v>39755</v>
      </c>
      <c r="T78" s="628">
        <v>37347</v>
      </c>
      <c r="U78" s="629"/>
      <c r="V78" s="638">
        <f>V70+1</f>
        <v>46</v>
      </c>
      <c r="W78" s="243">
        <v>0</v>
      </c>
      <c r="X78" s="243">
        <v>0</v>
      </c>
      <c r="Y78" s="244">
        <v>0</v>
      </c>
      <c r="Z78" s="245">
        <v>2.0833333333333332E-2</v>
      </c>
      <c r="AA78" s="246">
        <v>0</v>
      </c>
      <c r="AB78" s="246">
        <v>0</v>
      </c>
      <c r="AC78" s="247">
        <f>((X78-W78)+(AB78-AA78))-Z78*Y78</f>
        <v>0</v>
      </c>
      <c r="AD78" s="635">
        <f>SUM(AC78:AC84)</f>
        <v>0</v>
      </c>
      <c r="AE78" s="248"/>
      <c r="AF78" s="643"/>
    </row>
    <row r="79" spans="2:45" ht="30" customHeight="1" x14ac:dyDescent="0.2">
      <c r="B79" s="254">
        <f t="shared" ref="B79:B84" si="28">+B78+1</f>
        <v>281</v>
      </c>
      <c r="C79" s="633">
        <f t="shared" ref="C79:C84" si="29">C78+1</f>
        <v>39728</v>
      </c>
      <c r="D79" s="633">
        <v>37348</v>
      </c>
      <c r="E79" s="634"/>
      <c r="F79" s="639"/>
      <c r="G79" s="250">
        <v>0</v>
      </c>
      <c r="H79" s="250">
        <v>0</v>
      </c>
      <c r="I79" s="251"/>
      <c r="J79" s="252">
        <v>2.0833333333333332E-2</v>
      </c>
      <c r="K79" s="250"/>
      <c r="L79" s="250"/>
      <c r="M79" s="253">
        <f t="shared" ref="M79:M84" si="30">((H79-G79)+(L79-K79))-J79*I79</f>
        <v>0</v>
      </c>
      <c r="N79" s="636"/>
      <c r="O79" s="255"/>
      <c r="P79" s="626"/>
      <c r="Q79" s="201"/>
      <c r="R79" s="256">
        <f t="shared" ref="R79:R84" si="31">+R78+1</f>
        <v>309</v>
      </c>
      <c r="S79" s="633">
        <f t="shared" ref="S79:S84" si="32">S78+1</f>
        <v>39756</v>
      </c>
      <c r="T79" s="633">
        <v>37348</v>
      </c>
      <c r="U79" s="634"/>
      <c r="V79" s="639"/>
      <c r="W79" s="250">
        <v>0</v>
      </c>
      <c r="X79" s="250">
        <v>0</v>
      </c>
      <c r="Y79" s="251"/>
      <c r="Z79" s="252">
        <v>2.0833333333333332E-2</v>
      </c>
      <c r="AA79" s="250"/>
      <c r="AB79" s="250"/>
      <c r="AC79" s="253">
        <f t="shared" ref="AC79:AC84" si="33">((X79-W79)+(AB79-AA79))-Z79*Y79</f>
        <v>0</v>
      </c>
      <c r="AD79" s="636"/>
      <c r="AE79" s="255"/>
      <c r="AF79" s="626"/>
    </row>
    <row r="80" spans="2:45" ht="30" customHeight="1" x14ac:dyDescent="0.2">
      <c r="B80" s="254">
        <f t="shared" si="28"/>
        <v>282</v>
      </c>
      <c r="C80" s="633">
        <f t="shared" si="29"/>
        <v>39729</v>
      </c>
      <c r="D80" s="633">
        <v>37349</v>
      </c>
      <c r="E80" s="634"/>
      <c r="F80" s="639"/>
      <c r="G80" s="250"/>
      <c r="H80" s="250"/>
      <c r="I80" s="251"/>
      <c r="J80" s="252">
        <v>2.0833333333333332E-2</v>
      </c>
      <c r="K80" s="250"/>
      <c r="L80" s="250"/>
      <c r="M80" s="253">
        <f t="shared" si="30"/>
        <v>0</v>
      </c>
      <c r="N80" s="636"/>
      <c r="O80" s="255"/>
      <c r="P80" s="626"/>
      <c r="Q80" s="201"/>
      <c r="R80" s="256">
        <f t="shared" si="31"/>
        <v>310</v>
      </c>
      <c r="S80" s="633">
        <f t="shared" si="32"/>
        <v>39757</v>
      </c>
      <c r="T80" s="633">
        <v>37349</v>
      </c>
      <c r="U80" s="634"/>
      <c r="V80" s="639"/>
      <c r="W80" s="250"/>
      <c r="X80" s="250"/>
      <c r="Y80" s="251"/>
      <c r="Z80" s="252">
        <v>2.0833333333333332E-2</v>
      </c>
      <c r="AA80" s="250"/>
      <c r="AB80" s="250"/>
      <c r="AC80" s="253">
        <f t="shared" si="33"/>
        <v>0</v>
      </c>
      <c r="AD80" s="636"/>
      <c r="AE80" s="255"/>
      <c r="AF80" s="626"/>
    </row>
    <row r="81" spans="2:32" ht="30" customHeight="1" x14ac:dyDescent="0.2">
      <c r="B81" s="254">
        <f t="shared" si="28"/>
        <v>283</v>
      </c>
      <c r="C81" s="633">
        <f t="shared" si="29"/>
        <v>39730</v>
      </c>
      <c r="D81" s="633">
        <v>37350</v>
      </c>
      <c r="E81" s="634"/>
      <c r="F81" s="639"/>
      <c r="G81" s="250"/>
      <c r="H81" s="250"/>
      <c r="I81" s="251"/>
      <c r="J81" s="252">
        <v>2.0833333333333332E-2</v>
      </c>
      <c r="K81" s="250"/>
      <c r="L81" s="250"/>
      <c r="M81" s="253">
        <f t="shared" si="30"/>
        <v>0</v>
      </c>
      <c r="N81" s="636"/>
      <c r="O81" s="255"/>
      <c r="P81" s="626"/>
      <c r="Q81" s="201"/>
      <c r="R81" s="254">
        <f t="shared" si="31"/>
        <v>311</v>
      </c>
      <c r="S81" s="633">
        <f t="shared" si="32"/>
        <v>39758</v>
      </c>
      <c r="T81" s="633">
        <v>37350</v>
      </c>
      <c r="U81" s="634"/>
      <c r="V81" s="639"/>
      <c r="W81" s="250"/>
      <c r="X81" s="250"/>
      <c r="Y81" s="251"/>
      <c r="Z81" s="252">
        <v>2.0833333333333332E-2</v>
      </c>
      <c r="AA81" s="250"/>
      <c r="AB81" s="250"/>
      <c r="AC81" s="253">
        <f t="shared" si="33"/>
        <v>0</v>
      </c>
      <c r="AD81" s="636"/>
      <c r="AE81" s="255"/>
      <c r="AF81" s="626"/>
    </row>
    <row r="82" spans="2:32" ht="30" customHeight="1" x14ac:dyDescent="0.2">
      <c r="B82" s="254">
        <f t="shared" si="28"/>
        <v>284</v>
      </c>
      <c r="C82" s="633">
        <f t="shared" si="29"/>
        <v>39731</v>
      </c>
      <c r="D82" s="633">
        <v>37351</v>
      </c>
      <c r="E82" s="634"/>
      <c r="F82" s="639"/>
      <c r="G82" s="250"/>
      <c r="H82" s="250"/>
      <c r="I82" s="251"/>
      <c r="J82" s="252">
        <v>2.0833333333333332E-2</v>
      </c>
      <c r="K82" s="250"/>
      <c r="L82" s="250"/>
      <c r="M82" s="253">
        <f t="shared" si="30"/>
        <v>0</v>
      </c>
      <c r="N82" s="636"/>
      <c r="O82" s="255"/>
      <c r="P82" s="626"/>
      <c r="Q82" s="201"/>
      <c r="R82" s="254">
        <f t="shared" si="31"/>
        <v>312</v>
      </c>
      <c r="S82" s="633">
        <f t="shared" si="32"/>
        <v>39759</v>
      </c>
      <c r="T82" s="633">
        <v>37351</v>
      </c>
      <c r="U82" s="634"/>
      <c r="V82" s="639"/>
      <c r="W82" s="250"/>
      <c r="X82" s="250"/>
      <c r="Y82" s="251"/>
      <c r="Z82" s="252">
        <v>2.0833333333333332E-2</v>
      </c>
      <c r="AA82" s="250"/>
      <c r="AB82" s="250"/>
      <c r="AC82" s="253">
        <f t="shared" si="33"/>
        <v>0</v>
      </c>
      <c r="AD82" s="636"/>
      <c r="AE82" s="255"/>
      <c r="AF82" s="626"/>
    </row>
    <row r="83" spans="2:32" ht="30" customHeight="1" x14ac:dyDescent="0.2">
      <c r="B83" s="254">
        <f t="shared" si="28"/>
        <v>285</v>
      </c>
      <c r="C83" s="645">
        <f t="shared" si="29"/>
        <v>39732</v>
      </c>
      <c r="D83" s="645">
        <v>37352</v>
      </c>
      <c r="E83" s="646"/>
      <c r="F83" s="639"/>
      <c r="G83" s="250"/>
      <c r="H83" s="250"/>
      <c r="I83" s="251"/>
      <c r="J83" s="252">
        <v>2.0833333333333332E-2</v>
      </c>
      <c r="K83" s="250"/>
      <c r="L83" s="250"/>
      <c r="M83" s="253">
        <f t="shared" si="30"/>
        <v>0</v>
      </c>
      <c r="N83" s="636"/>
      <c r="O83" s="255"/>
      <c r="P83" s="626"/>
      <c r="Q83" s="201"/>
      <c r="R83" s="254">
        <f t="shared" si="31"/>
        <v>313</v>
      </c>
      <c r="S83" s="645">
        <f t="shared" si="32"/>
        <v>39760</v>
      </c>
      <c r="T83" s="645">
        <v>37352</v>
      </c>
      <c r="U83" s="646"/>
      <c r="V83" s="639"/>
      <c r="W83" s="250"/>
      <c r="X83" s="250"/>
      <c r="Y83" s="251"/>
      <c r="Z83" s="252">
        <v>2.0833333333333332E-2</v>
      </c>
      <c r="AA83" s="250"/>
      <c r="AB83" s="250"/>
      <c r="AC83" s="253">
        <f t="shared" si="33"/>
        <v>0</v>
      </c>
      <c r="AD83" s="636"/>
      <c r="AE83" s="255"/>
      <c r="AF83" s="626"/>
    </row>
    <row r="84" spans="2:32" ht="30" customHeight="1" x14ac:dyDescent="0.2">
      <c r="B84" s="262">
        <f t="shared" si="28"/>
        <v>286</v>
      </c>
      <c r="C84" s="641">
        <f t="shared" si="29"/>
        <v>39733</v>
      </c>
      <c r="D84" s="641">
        <v>37353</v>
      </c>
      <c r="E84" s="642"/>
      <c r="F84" s="640"/>
      <c r="G84" s="258"/>
      <c r="H84" s="258"/>
      <c r="I84" s="259"/>
      <c r="J84" s="260">
        <v>2.0833333333333332E-2</v>
      </c>
      <c r="K84" s="258"/>
      <c r="L84" s="258"/>
      <c r="M84" s="261">
        <f t="shared" si="30"/>
        <v>0</v>
      </c>
      <c r="N84" s="637"/>
      <c r="O84" s="263"/>
      <c r="P84" s="627"/>
      <c r="Q84" s="201"/>
      <c r="R84" s="262">
        <f t="shared" si="31"/>
        <v>314</v>
      </c>
      <c r="S84" s="641">
        <f t="shared" si="32"/>
        <v>39761</v>
      </c>
      <c r="T84" s="641">
        <v>37353</v>
      </c>
      <c r="U84" s="642"/>
      <c r="V84" s="640"/>
      <c r="W84" s="258"/>
      <c r="X84" s="258"/>
      <c r="Y84" s="259"/>
      <c r="Z84" s="260">
        <v>2.0833333333333332E-2</v>
      </c>
      <c r="AA84" s="258"/>
      <c r="AB84" s="258"/>
      <c r="AC84" s="261">
        <f t="shared" si="33"/>
        <v>0</v>
      </c>
      <c r="AD84" s="637"/>
      <c r="AE84" s="263"/>
      <c r="AF84" s="627"/>
    </row>
    <row r="85" spans="2:32" ht="12.75" customHeight="1" x14ac:dyDescent="0.2">
      <c r="B85" s="264"/>
      <c r="C85" s="644"/>
      <c r="D85" s="644"/>
      <c r="E85" s="644"/>
      <c r="F85" s="269"/>
      <c r="G85" s="270"/>
      <c r="H85" s="271"/>
      <c r="I85" s="272"/>
      <c r="J85" s="272"/>
      <c r="K85" s="270"/>
      <c r="L85" s="271"/>
      <c r="M85" s="273"/>
      <c r="N85" s="274"/>
      <c r="O85" s="274"/>
      <c r="P85" s="275"/>
      <c r="Q85" s="201"/>
      <c r="R85" s="264"/>
      <c r="S85" s="644"/>
      <c r="T85" s="644"/>
      <c r="U85" s="644"/>
      <c r="V85" s="269"/>
      <c r="W85" s="270"/>
      <c r="X85" s="271"/>
      <c r="Y85" s="272"/>
      <c r="Z85" s="272"/>
      <c r="AA85" s="270"/>
      <c r="AB85" s="271"/>
      <c r="AC85" s="273"/>
      <c r="AD85" s="274"/>
      <c r="AE85" s="274"/>
      <c r="AF85" s="275"/>
    </row>
    <row r="86" spans="2:32" ht="30" customHeight="1" x14ac:dyDescent="0.2">
      <c r="B86" s="69">
        <f>+B84+1</f>
        <v>287</v>
      </c>
      <c r="C86" s="628">
        <f>C84+1</f>
        <v>39734</v>
      </c>
      <c r="D86" s="628">
        <v>37347</v>
      </c>
      <c r="E86" s="629"/>
      <c r="F86" s="638">
        <f>F78+1</f>
        <v>43</v>
      </c>
      <c r="G86" s="243">
        <v>0</v>
      </c>
      <c r="H86" s="243">
        <v>0</v>
      </c>
      <c r="I86" s="244">
        <v>0</v>
      </c>
      <c r="J86" s="245">
        <v>2.0833333333333332E-2</v>
      </c>
      <c r="K86" s="246">
        <v>0</v>
      </c>
      <c r="L86" s="246">
        <v>0</v>
      </c>
      <c r="M86" s="247">
        <f>((H86-G86)+(L86-K86))-J86*I86</f>
        <v>0</v>
      </c>
      <c r="N86" s="635">
        <f>SUM(M86:M92)</f>
        <v>0</v>
      </c>
      <c r="O86" s="248"/>
      <c r="P86" s="643"/>
      <c r="Q86" s="201"/>
      <c r="R86" s="69">
        <f>+R84+1</f>
        <v>315</v>
      </c>
      <c r="S86" s="628">
        <f>S84+1</f>
        <v>39762</v>
      </c>
      <c r="T86" s="628">
        <v>37347</v>
      </c>
      <c r="U86" s="629"/>
      <c r="V86" s="638">
        <f>V78+1</f>
        <v>47</v>
      </c>
      <c r="W86" s="243">
        <v>0</v>
      </c>
      <c r="X86" s="243">
        <v>0</v>
      </c>
      <c r="Y86" s="244">
        <v>0</v>
      </c>
      <c r="Z86" s="245">
        <v>2.0833333333333332E-2</v>
      </c>
      <c r="AA86" s="246">
        <v>0</v>
      </c>
      <c r="AB86" s="246">
        <v>0</v>
      </c>
      <c r="AC86" s="247">
        <f>((X86-W86)+(AB86-AA86))-Z86*Y86</f>
        <v>0</v>
      </c>
      <c r="AD86" s="635">
        <f>SUM(AC86:AC92)</f>
        <v>0</v>
      </c>
      <c r="AE86" s="248"/>
      <c r="AF86" s="643"/>
    </row>
    <row r="87" spans="2:32" ht="30" customHeight="1" x14ac:dyDescent="0.2">
      <c r="B87" s="254">
        <f t="shared" ref="B87:B92" si="34">+B86+1</f>
        <v>288</v>
      </c>
      <c r="C87" s="633">
        <f t="shared" ref="C87:C92" si="35">C86+1</f>
        <v>39735</v>
      </c>
      <c r="D87" s="633">
        <v>37348</v>
      </c>
      <c r="E87" s="634"/>
      <c r="F87" s="639"/>
      <c r="G87" s="250">
        <v>0</v>
      </c>
      <c r="H87" s="250">
        <v>0</v>
      </c>
      <c r="I87" s="251"/>
      <c r="J87" s="252">
        <v>2.0833333333333332E-2</v>
      </c>
      <c r="K87" s="250"/>
      <c r="L87" s="250"/>
      <c r="M87" s="253">
        <f t="shared" ref="M87:M92" si="36">((H87-G87)+(L87-K87))-J87*I87</f>
        <v>0</v>
      </c>
      <c r="N87" s="636"/>
      <c r="O87" s="255"/>
      <c r="P87" s="626"/>
      <c r="Q87" s="201"/>
      <c r="R87" s="254">
        <f t="shared" ref="R87:R92" si="37">+R86+1</f>
        <v>316</v>
      </c>
      <c r="S87" s="677">
        <f t="shared" ref="S87:S92" si="38">S86+1</f>
        <v>39763</v>
      </c>
      <c r="T87" s="677">
        <v>37348</v>
      </c>
      <c r="U87" s="678"/>
      <c r="V87" s="639"/>
      <c r="W87" s="250">
        <v>0</v>
      </c>
      <c r="X87" s="250">
        <v>0</v>
      </c>
      <c r="Y87" s="251"/>
      <c r="Z87" s="252">
        <v>2.0833333333333332E-2</v>
      </c>
      <c r="AA87" s="250"/>
      <c r="AB87" s="250"/>
      <c r="AC87" s="253">
        <f t="shared" ref="AC87:AC92" si="39">((X87-W87)+(AB87-AA87))-Z87*Y87</f>
        <v>0</v>
      </c>
      <c r="AD87" s="636"/>
      <c r="AE87" s="255"/>
      <c r="AF87" s="626"/>
    </row>
    <row r="88" spans="2:32" ht="30" customHeight="1" x14ac:dyDescent="0.2">
      <c r="B88" s="254">
        <f t="shared" si="34"/>
        <v>289</v>
      </c>
      <c r="C88" s="633">
        <f t="shared" si="35"/>
        <v>39736</v>
      </c>
      <c r="D88" s="633">
        <v>37349</v>
      </c>
      <c r="E88" s="634"/>
      <c r="F88" s="639"/>
      <c r="G88" s="250"/>
      <c r="H88" s="250"/>
      <c r="I88" s="251"/>
      <c r="J88" s="252">
        <v>2.0833333333333332E-2</v>
      </c>
      <c r="K88" s="250"/>
      <c r="L88" s="250"/>
      <c r="M88" s="253">
        <f t="shared" si="36"/>
        <v>0</v>
      </c>
      <c r="N88" s="636"/>
      <c r="O88" s="255"/>
      <c r="P88" s="626"/>
      <c r="Q88" s="201"/>
      <c r="R88" s="254">
        <f t="shared" si="37"/>
        <v>317</v>
      </c>
      <c r="S88" s="633">
        <f t="shared" si="38"/>
        <v>39764</v>
      </c>
      <c r="T88" s="633">
        <v>37349</v>
      </c>
      <c r="U88" s="634"/>
      <c r="V88" s="639"/>
      <c r="W88" s="250"/>
      <c r="X88" s="250"/>
      <c r="Y88" s="251"/>
      <c r="Z88" s="252">
        <v>2.0833333333333332E-2</v>
      </c>
      <c r="AA88" s="250"/>
      <c r="AB88" s="250"/>
      <c r="AC88" s="253">
        <f t="shared" si="39"/>
        <v>0</v>
      </c>
      <c r="AD88" s="636"/>
      <c r="AE88" s="255"/>
      <c r="AF88" s="626"/>
    </row>
    <row r="89" spans="2:32" ht="30" customHeight="1" x14ac:dyDescent="0.2">
      <c r="B89" s="254">
        <f t="shared" si="34"/>
        <v>290</v>
      </c>
      <c r="C89" s="633">
        <f t="shared" si="35"/>
        <v>39737</v>
      </c>
      <c r="D89" s="633">
        <v>37350</v>
      </c>
      <c r="E89" s="634"/>
      <c r="F89" s="639"/>
      <c r="G89" s="250"/>
      <c r="H89" s="250"/>
      <c r="I89" s="251"/>
      <c r="J89" s="252">
        <v>2.0833333333333332E-2</v>
      </c>
      <c r="K89" s="250"/>
      <c r="L89" s="250"/>
      <c r="M89" s="253">
        <f t="shared" si="36"/>
        <v>0</v>
      </c>
      <c r="N89" s="636"/>
      <c r="O89" s="255"/>
      <c r="P89" s="626"/>
      <c r="Q89" s="201"/>
      <c r="R89" s="254">
        <f t="shared" si="37"/>
        <v>318</v>
      </c>
      <c r="S89" s="633">
        <f t="shared" si="38"/>
        <v>39765</v>
      </c>
      <c r="T89" s="633">
        <v>37350</v>
      </c>
      <c r="U89" s="634"/>
      <c r="V89" s="639"/>
      <c r="W89" s="250"/>
      <c r="X89" s="250"/>
      <c r="Y89" s="251"/>
      <c r="Z89" s="252">
        <v>2.0833333333333332E-2</v>
      </c>
      <c r="AA89" s="250"/>
      <c r="AB89" s="250"/>
      <c r="AC89" s="253">
        <f t="shared" si="39"/>
        <v>0</v>
      </c>
      <c r="AD89" s="636"/>
      <c r="AE89" s="255"/>
      <c r="AF89" s="626"/>
    </row>
    <row r="90" spans="2:32" ht="30" customHeight="1" x14ac:dyDescent="0.2">
      <c r="B90" s="254">
        <f t="shared" si="34"/>
        <v>291</v>
      </c>
      <c r="C90" s="633">
        <f t="shared" si="35"/>
        <v>39738</v>
      </c>
      <c r="D90" s="633">
        <v>37351</v>
      </c>
      <c r="E90" s="634"/>
      <c r="F90" s="639"/>
      <c r="G90" s="250"/>
      <c r="H90" s="250"/>
      <c r="I90" s="251"/>
      <c r="J90" s="252">
        <v>2.0833333333333332E-2</v>
      </c>
      <c r="K90" s="250"/>
      <c r="L90" s="250"/>
      <c r="M90" s="253">
        <f t="shared" si="36"/>
        <v>0</v>
      </c>
      <c r="N90" s="636"/>
      <c r="O90" s="255"/>
      <c r="P90" s="626"/>
      <c r="Q90" s="201"/>
      <c r="R90" s="254">
        <f t="shared" si="37"/>
        <v>319</v>
      </c>
      <c r="S90" s="633">
        <f t="shared" si="38"/>
        <v>39766</v>
      </c>
      <c r="T90" s="633">
        <v>37351</v>
      </c>
      <c r="U90" s="634"/>
      <c r="V90" s="639"/>
      <c r="W90" s="250"/>
      <c r="X90" s="250"/>
      <c r="Y90" s="251"/>
      <c r="Z90" s="252">
        <v>2.0833333333333332E-2</v>
      </c>
      <c r="AA90" s="250"/>
      <c r="AB90" s="250"/>
      <c r="AC90" s="253">
        <f t="shared" si="39"/>
        <v>0</v>
      </c>
      <c r="AD90" s="636"/>
      <c r="AE90" s="255"/>
      <c r="AF90" s="626"/>
    </row>
    <row r="91" spans="2:32" ht="30" customHeight="1" x14ac:dyDescent="0.2">
      <c r="B91" s="254">
        <f t="shared" si="34"/>
        <v>292</v>
      </c>
      <c r="C91" s="645">
        <f t="shared" si="35"/>
        <v>39739</v>
      </c>
      <c r="D91" s="645">
        <v>37352</v>
      </c>
      <c r="E91" s="646"/>
      <c r="F91" s="639"/>
      <c r="G91" s="250"/>
      <c r="H91" s="250"/>
      <c r="I91" s="251"/>
      <c r="J91" s="252">
        <v>2.0833333333333332E-2</v>
      </c>
      <c r="K91" s="250"/>
      <c r="L91" s="250"/>
      <c r="M91" s="253">
        <f t="shared" si="36"/>
        <v>0</v>
      </c>
      <c r="N91" s="636"/>
      <c r="O91" s="255"/>
      <c r="P91" s="626"/>
      <c r="Q91" s="201"/>
      <c r="R91" s="254">
        <f t="shared" si="37"/>
        <v>320</v>
      </c>
      <c r="S91" s="645">
        <f t="shared" si="38"/>
        <v>39767</v>
      </c>
      <c r="T91" s="645">
        <v>37352</v>
      </c>
      <c r="U91" s="646"/>
      <c r="V91" s="639"/>
      <c r="W91" s="250"/>
      <c r="X91" s="250"/>
      <c r="Y91" s="251"/>
      <c r="Z91" s="252">
        <v>2.0833333333333332E-2</v>
      </c>
      <c r="AA91" s="250"/>
      <c r="AB91" s="250"/>
      <c r="AC91" s="253">
        <f t="shared" si="39"/>
        <v>0</v>
      </c>
      <c r="AD91" s="636"/>
      <c r="AE91" s="255"/>
      <c r="AF91" s="626"/>
    </row>
    <row r="92" spans="2:32" ht="30" customHeight="1" x14ac:dyDescent="0.2">
      <c r="B92" s="254">
        <f t="shared" si="34"/>
        <v>293</v>
      </c>
      <c r="C92" s="641">
        <f t="shared" si="35"/>
        <v>39740</v>
      </c>
      <c r="D92" s="641">
        <v>37353</v>
      </c>
      <c r="E92" s="642"/>
      <c r="F92" s="640"/>
      <c r="G92" s="258"/>
      <c r="H92" s="258"/>
      <c r="I92" s="259"/>
      <c r="J92" s="260">
        <v>2.0833333333333332E-2</v>
      </c>
      <c r="K92" s="258"/>
      <c r="L92" s="258"/>
      <c r="M92" s="261">
        <f t="shared" si="36"/>
        <v>0</v>
      </c>
      <c r="N92" s="637"/>
      <c r="O92" s="263"/>
      <c r="P92" s="627"/>
      <c r="Q92" s="201"/>
      <c r="R92" s="262">
        <f t="shared" si="37"/>
        <v>321</v>
      </c>
      <c r="S92" s="641">
        <f t="shared" si="38"/>
        <v>39768</v>
      </c>
      <c r="T92" s="641">
        <v>37353</v>
      </c>
      <c r="U92" s="642"/>
      <c r="V92" s="640"/>
      <c r="W92" s="258"/>
      <c r="X92" s="258"/>
      <c r="Y92" s="259"/>
      <c r="Z92" s="260">
        <v>2.0833333333333332E-2</v>
      </c>
      <c r="AA92" s="258"/>
      <c r="AB92" s="258"/>
      <c r="AC92" s="261">
        <f t="shared" si="39"/>
        <v>0</v>
      </c>
      <c r="AD92" s="637"/>
      <c r="AE92" s="263"/>
      <c r="AF92" s="627"/>
    </row>
    <row r="93" spans="2:32" ht="12.75" customHeight="1" x14ac:dyDescent="0.2">
      <c r="B93" s="264"/>
      <c r="C93" s="644"/>
      <c r="D93" s="644"/>
      <c r="E93" s="644"/>
      <c r="F93" s="269"/>
      <c r="G93" s="270"/>
      <c r="H93" s="271"/>
      <c r="I93" s="272"/>
      <c r="J93" s="272"/>
      <c r="K93" s="270"/>
      <c r="L93" s="271"/>
      <c r="M93" s="273"/>
      <c r="N93" s="274"/>
      <c r="O93" s="274"/>
      <c r="P93" s="275"/>
      <c r="Q93" s="201"/>
      <c r="R93" s="264"/>
      <c r="S93" s="644"/>
      <c r="T93" s="644"/>
      <c r="U93" s="644"/>
      <c r="V93" s="269"/>
      <c r="W93" s="270"/>
      <c r="X93" s="271"/>
      <c r="Y93" s="272"/>
      <c r="Z93" s="272"/>
      <c r="AA93" s="270"/>
      <c r="AB93" s="271"/>
      <c r="AC93" s="273"/>
      <c r="AD93" s="274"/>
      <c r="AE93" s="274"/>
      <c r="AF93" s="275"/>
    </row>
    <row r="94" spans="2:32" ht="30" customHeight="1" x14ac:dyDescent="0.2">
      <c r="B94" s="254">
        <f>+B92+1</f>
        <v>294</v>
      </c>
      <c r="C94" s="628">
        <f>C92+1</f>
        <v>39741</v>
      </c>
      <c r="D94" s="628">
        <v>37347</v>
      </c>
      <c r="E94" s="629"/>
      <c r="F94" s="638">
        <f>F86+1</f>
        <v>44</v>
      </c>
      <c r="G94" s="243">
        <v>0</v>
      </c>
      <c r="H94" s="243">
        <v>0</v>
      </c>
      <c r="I94" s="244">
        <v>0</v>
      </c>
      <c r="J94" s="245">
        <v>2.0833333333333332E-2</v>
      </c>
      <c r="K94" s="246">
        <v>0</v>
      </c>
      <c r="L94" s="246">
        <v>0</v>
      </c>
      <c r="M94" s="247">
        <f>((H94-G94)+(L94-K94))-J94*I94</f>
        <v>0</v>
      </c>
      <c r="N94" s="635">
        <f>SUM(M94:M100)</f>
        <v>0</v>
      </c>
      <c r="O94" s="248"/>
      <c r="P94" s="643"/>
      <c r="Q94" s="201"/>
      <c r="R94" s="69">
        <f>+R92+1</f>
        <v>322</v>
      </c>
      <c r="S94" s="628">
        <f>S92+1</f>
        <v>39769</v>
      </c>
      <c r="T94" s="628">
        <v>37347</v>
      </c>
      <c r="U94" s="629"/>
      <c r="V94" s="638">
        <f>V86+1</f>
        <v>48</v>
      </c>
      <c r="W94" s="243">
        <v>0</v>
      </c>
      <c r="X94" s="243">
        <v>0</v>
      </c>
      <c r="Y94" s="244">
        <v>0</v>
      </c>
      <c r="Z94" s="245">
        <v>2.0833333333333332E-2</v>
      </c>
      <c r="AA94" s="246">
        <v>0</v>
      </c>
      <c r="AB94" s="246">
        <v>0</v>
      </c>
      <c r="AC94" s="247">
        <f>((X94-W94)+(AB94-AA94))-Z94*Y94</f>
        <v>0</v>
      </c>
      <c r="AD94" s="635">
        <f>SUM(AC94:AC100)</f>
        <v>0</v>
      </c>
      <c r="AE94" s="248"/>
      <c r="AF94" s="643"/>
    </row>
    <row r="95" spans="2:32" ht="30" customHeight="1" x14ac:dyDescent="0.2">
      <c r="B95" s="254">
        <f t="shared" ref="B95:B100" si="40">+B94+1</f>
        <v>295</v>
      </c>
      <c r="C95" s="633">
        <f t="shared" ref="C95:C100" si="41">C94+1</f>
        <v>39742</v>
      </c>
      <c r="D95" s="633">
        <v>37348</v>
      </c>
      <c r="E95" s="634"/>
      <c r="F95" s="639"/>
      <c r="G95" s="250">
        <v>0</v>
      </c>
      <c r="H95" s="250">
        <v>0</v>
      </c>
      <c r="I95" s="251"/>
      <c r="J95" s="252">
        <v>2.0833333333333332E-2</v>
      </c>
      <c r="K95" s="250"/>
      <c r="L95" s="250"/>
      <c r="M95" s="253">
        <f t="shared" ref="M95:M100" si="42">((H95-G95)+(L95-K95))-J95*I95</f>
        <v>0</v>
      </c>
      <c r="N95" s="636"/>
      <c r="O95" s="255"/>
      <c r="P95" s="626"/>
      <c r="Q95" s="201"/>
      <c r="R95" s="254">
        <f t="shared" ref="R95:R100" si="43">+R94+1</f>
        <v>323</v>
      </c>
      <c r="S95" s="633">
        <f t="shared" ref="S95:S100" si="44">S94+1</f>
        <v>39770</v>
      </c>
      <c r="T95" s="633">
        <v>37348</v>
      </c>
      <c r="U95" s="634"/>
      <c r="V95" s="639"/>
      <c r="W95" s="250">
        <v>0</v>
      </c>
      <c r="X95" s="250">
        <v>0</v>
      </c>
      <c r="Y95" s="251"/>
      <c r="Z95" s="252">
        <v>2.0833333333333332E-2</v>
      </c>
      <c r="AA95" s="250"/>
      <c r="AB95" s="250"/>
      <c r="AC95" s="253">
        <f t="shared" ref="AC95:AC100" si="45">((X95-W95)+(AB95-AA95))-Z95*Y95</f>
        <v>0</v>
      </c>
      <c r="AD95" s="636"/>
      <c r="AE95" s="255"/>
      <c r="AF95" s="626"/>
    </row>
    <row r="96" spans="2:32" ht="30" customHeight="1" x14ac:dyDescent="0.2">
      <c r="B96" s="254">
        <f t="shared" si="40"/>
        <v>296</v>
      </c>
      <c r="C96" s="633">
        <f t="shared" si="41"/>
        <v>39743</v>
      </c>
      <c r="D96" s="633">
        <v>37349</v>
      </c>
      <c r="E96" s="634"/>
      <c r="F96" s="639"/>
      <c r="G96" s="250"/>
      <c r="H96" s="250"/>
      <c r="I96" s="251"/>
      <c r="J96" s="252">
        <v>2.0833333333333332E-2</v>
      </c>
      <c r="K96" s="250"/>
      <c r="L96" s="250"/>
      <c r="M96" s="253">
        <f t="shared" si="42"/>
        <v>0</v>
      </c>
      <c r="N96" s="636"/>
      <c r="O96" s="255"/>
      <c r="P96" s="626"/>
      <c r="Q96" s="201"/>
      <c r="R96" s="254">
        <f t="shared" si="43"/>
        <v>324</v>
      </c>
      <c r="S96" s="633">
        <f t="shared" si="44"/>
        <v>39771</v>
      </c>
      <c r="T96" s="633">
        <v>37349</v>
      </c>
      <c r="U96" s="634"/>
      <c r="V96" s="639"/>
      <c r="W96" s="250"/>
      <c r="X96" s="250"/>
      <c r="Y96" s="251"/>
      <c r="Z96" s="252">
        <v>2.0833333333333332E-2</v>
      </c>
      <c r="AA96" s="250"/>
      <c r="AB96" s="250"/>
      <c r="AC96" s="253">
        <f t="shared" si="45"/>
        <v>0</v>
      </c>
      <c r="AD96" s="636"/>
      <c r="AE96" s="255"/>
      <c r="AF96" s="626"/>
    </row>
    <row r="97" spans="1:45" ht="30" customHeight="1" x14ac:dyDescent="0.2">
      <c r="B97" s="254">
        <f t="shared" si="40"/>
        <v>297</v>
      </c>
      <c r="C97" s="633">
        <f t="shared" si="41"/>
        <v>39744</v>
      </c>
      <c r="D97" s="633">
        <v>37350</v>
      </c>
      <c r="E97" s="634"/>
      <c r="F97" s="639"/>
      <c r="G97" s="250"/>
      <c r="H97" s="250"/>
      <c r="I97" s="251"/>
      <c r="J97" s="252">
        <v>2.0833333333333332E-2</v>
      </c>
      <c r="K97" s="250"/>
      <c r="L97" s="250"/>
      <c r="M97" s="253">
        <f t="shared" si="42"/>
        <v>0</v>
      </c>
      <c r="N97" s="636"/>
      <c r="O97" s="255"/>
      <c r="P97" s="626"/>
      <c r="Q97" s="201"/>
      <c r="R97" s="254">
        <f t="shared" si="43"/>
        <v>325</v>
      </c>
      <c r="S97" s="633">
        <f t="shared" si="44"/>
        <v>39772</v>
      </c>
      <c r="T97" s="633">
        <v>37350</v>
      </c>
      <c r="U97" s="634"/>
      <c r="V97" s="639"/>
      <c r="W97" s="250"/>
      <c r="X97" s="250"/>
      <c r="Y97" s="251"/>
      <c r="Z97" s="252">
        <v>2.0833333333333332E-2</v>
      </c>
      <c r="AA97" s="250"/>
      <c r="AB97" s="250"/>
      <c r="AC97" s="253">
        <f t="shared" si="45"/>
        <v>0</v>
      </c>
      <c r="AD97" s="636"/>
      <c r="AE97" s="255"/>
      <c r="AF97" s="626"/>
    </row>
    <row r="98" spans="1:45" ht="30" customHeight="1" x14ac:dyDescent="0.2">
      <c r="B98" s="254">
        <f t="shared" si="40"/>
        <v>298</v>
      </c>
      <c r="C98" s="633">
        <f t="shared" si="41"/>
        <v>39745</v>
      </c>
      <c r="D98" s="633">
        <v>37351</v>
      </c>
      <c r="E98" s="634"/>
      <c r="F98" s="639"/>
      <c r="G98" s="250"/>
      <c r="H98" s="250"/>
      <c r="I98" s="251"/>
      <c r="J98" s="252">
        <v>2.0833333333333332E-2</v>
      </c>
      <c r="K98" s="250"/>
      <c r="L98" s="250"/>
      <c r="M98" s="253">
        <f t="shared" si="42"/>
        <v>0</v>
      </c>
      <c r="N98" s="636"/>
      <c r="O98" s="255"/>
      <c r="P98" s="626"/>
      <c r="Q98" s="201"/>
      <c r="R98" s="254">
        <f t="shared" si="43"/>
        <v>326</v>
      </c>
      <c r="S98" s="633">
        <f t="shared" si="44"/>
        <v>39773</v>
      </c>
      <c r="T98" s="633">
        <v>37351</v>
      </c>
      <c r="U98" s="634"/>
      <c r="V98" s="639"/>
      <c r="W98" s="250"/>
      <c r="X98" s="250"/>
      <c r="Y98" s="251"/>
      <c r="Z98" s="252">
        <v>2.0833333333333332E-2</v>
      </c>
      <c r="AA98" s="250"/>
      <c r="AB98" s="250"/>
      <c r="AC98" s="253">
        <f t="shared" si="45"/>
        <v>0</v>
      </c>
      <c r="AD98" s="636"/>
      <c r="AE98" s="255"/>
      <c r="AF98" s="626"/>
    </row>
    <row r="99" spans="1:45" s="279" customFormat="1" ht="30" customHeight="1" x14ac:dyDescent="0.2">
      <c r="A99" s="48"/>
      <c r="B99" s="256">
        <f t="shared" si="40"/>
        <v>299</v>
      </c>
      <c r="C99" s="645">
        <f t="shared" si="41"/>
        <v>39746</v>
      </c>
      <c r="D99" s="645">
        <v>37352</v>
      </c>
      <c r="E99" s="646"/>
      <c r="F99" s="639"/>
      <c r="G99" s="250"/>
      <c r="H99" s="250"/>
      <c r="I99" s="251"/>
      <c r="J99" s="252">
        <v>2.0833333333333332E-2</v>
      </c>
      <c r="K99" s="250"/>
      <c r="L99" s="250"/>
      <c r="M99" s="253">
        <f t="shared" si="42"/>
        <v>0</v>
      </c>
      <c r="N99" s="636"/>
      <c r="O99" s="255"/>
      <c r="P99" s="626"/>
      <c r="Q99" s="201"/>
      <c r="R99" s="254">
        <f t="shared" si="43"/>
        <v>327</v>
      </c>
      <c r="S99" s="645">
        <f t="shared" si="44"/>
        <v>39774</v>
      </c>
      <c r="T99" s="645">
        <v>37352</v>
      </c>
      <c r="U99" s="646"/>
      <c r="V99" s="639"/>
      <c r="W99" s="250"/>
      <c r="X99" s="250"/>
      <c r="Y99" s="251"/>
      <c r="Z99" s="252">
        <v>2.0833333333333332E-2</v>
      </c>
      <c r="AA99" s="250"/>
      <c r="AB99" s="250"/>
      <c r="AC99" s="253">
        <f t="shared" si="45"/>
        <v>0</v>
      </c>
      <c r="AD99" s="636"/>
      <c r="AE99" s="255"/>
      <c r="AF99" s="626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</row>
    <row r="100" spans="1:45" s="68" customFormat="1" ht="30" customHeight="1" x14ac:dyDescent="0.25">
      <c r="B100" s="256">
        <f t="shared" si="40"/>
        <v>300</v>
      </c>
      <c r="C100" s="641">
        <f t="shared" si="41"/>
        <v>39747</v>
      </c>
      <c r="D100" s="641">
        <v>37353</v>
      </c>
      <c r="E100" s="642"/>
      <c r="F100" s="640"/>
      <c r="G100" s="258"/>
      <c r="H100" s="258"/>
      <c r="I100" s="259"/>
      <c r="J100" s="260">
        <v>2.0833333333333332E-2</v>
      </c>
      <c r="K100" s="258"/>
      <c r="L100" s="258"/>
      <c r="M100" s="261">
        <f t="shared" si="42"/>
        <v>0</v>
      </c>
      <c r="N100" s="637"/>
      <c r="O100" s="263"/>
      <c r="P100" s="627"/>
      <c r="Q100" s="214"/>
      <c r="R100" s="262">
        <f t="shared" si="43"/>
        <v>328</v>
      </c>
      <c r="S100" s="641">
        <f t="shared" si="44"/>
        <v>39775</v>
      </c>
      <c r="T100" s="641">
        <v>37353</v>
      </c>
      <c r="U100" s="642"/>
      <c r="V100" s="640"/>
      <c r="W100" s="258"/>
      <c r="X100" s="258"/>
      <c r="Y100" s="259"/>
      <c r="Z100" s="260">
        <v>2.0833333333333332E-2</v>
      </c>
      <c r="AA100" s="258"/>
      <c r="AB100" s="258"/>
      <c r="AC100" s="261">
        <f t="shared" si="45"/>
        <v>0</v>
      </c>
      <c r="AD100" s="637"/>
      <c r="AE100" s="263"/>
      <c r="AF100" s="627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</row>
    <row r="101" spans="1:45" s="68" customFormat="1" ht="15" customHeight="1" x14ac:dyDescent="0.25">
      <c r="B101" s="276"/>
      <c r="C101" s="663" t="s">
        <v>100</v>
      </c>
      <c r="D101" s="663"/>
      <c r="E101" s="663"/>
      <c r="F101" s="663"/>
      <c r="G101" s="663"/>
      <c r="H101" s="663"/>
      <c r="I101" s="277"/>
      <c r="J101" s="277"/>
      <c r="K101" s="278"/>
      <c r="L101" s="277"/>
      <c r="M101" s="658" t="s">
        <v>0</v>
      </c>
      <c r="N101" s="660">
        <f>N70+N78+N86+N94</f>
        <v>0</v>
      </c>
      <c r="O101" s="662" t="s">
        <v>104</v>
      </c>
      <c r="P101" s="662"/>
      <c r="Q101" s="214"/>
      <c r="R101" s="276"/>
      <c r="S101" s="663" t="s">
        <v>100</v>
      </c>
      <c r="T101" s="663"/>
      <c r="U101" s="663"/>
      <c r="V101" s="663"/>
      <c r="W101" s="663"/>
      <c r="X101" s="663"/>
      <c r="Y101" s="277"/>
      <c r="Z101" s="277"/>
      <c r="AA101" s="278"/>
      <c r="AB101" s="277"/>
      <c r="AC101" s="658" t="s">
        <v>0</v>
      </c>
      <c r="AD101" s="660">
        <f>AD70+AD78+AD86+AD94</f>
        <v>0</v>
      </c>
      <c r="AE101" s="662" t="s">
        <v>104</v>
      </c>
      <c r="AF101" s="662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</row>
    <row r="102" spans="1:45" ht="15" customHeight="1" x14ac:dyDescent="0.2">
      <c r="B102" s="215"/>
      <c r="C102" s="216"/>
      <c r="D102" s="280" t="s">
        <v>61</v>
      </c>
      <c r="E102" s="281" t="s">
        <v>62</v>
      </c>
      <c r="F102" s="218"/>
      <c r="G102" s="218"/>
      <c r="H102" s="282" t="s">
        <v>70</v>
      </c>
      <c r="I102" s="283" t="s">
        <v>71</v>
      </c>
      <c r="J102" s="283"/>
      <c r="K102" s="218"/>
      <c r="L102" s="222"/>
      <c r="M102" s="659"/>
      <c r="N102" s="661"/>
      <c r="O102" s="284">
        <f>IF(N101=0,0,N101/F66)</f>
        <v>0</v>
      </c>
      <c r="P102" s="285">
        <f>F66</f>
        <v>0.26666666666666666</v>
      </c>
      <c r="Q102" s="201"/>
      <c r="R102" s="215"/>
      <c r="S102" s="216"/>
      <c r="T102" s="280" t="s">
        <v>61</v>
      </c>
      <c r="U102" s="281" t="s">
        <v>62</v>
      </c>
      <c r="V102" s="218"/>
      <c r="W102" s="218"/>
      <c r="X102" s="282" t="s">
        <v>70</v>
      </c>
      <c r="Y102" s="283" t="s">
        <v>71</v>
      </c>
      <c r="Z102" s="283"/>
      <c r="AA102" s="218"/>
      <c r="AB102" s="222"/>
      <c r="AC102" s="659"/>
      <c r="AD102" s="661"/>
      <c r="AE102" s="284">
        <f>IF(AD101=0,0,AD101/V66)</f>
        <v>0</v>
      </c>
      <c r="AF102" s="285">
        <f>V66</f>
        <v>0.26666666666666666</v>
      </c>
    </row>
    <row r="103" spans="1:45" ht="15" customHeight="1" x14ac:dyDescent="0.2">
      <c r="B103" s="215"/>
      <c r="C103" s="216"/>
      <c r="D103" s="286" t="s">
        <v>65</v>
      </c>
      <c r="E103" s="281" t="s">
        <v>101</v>
      </c>
      <c r="F103" s="218"/>
      <c r="G103" s="218"/>
      <c r="H103" s="287" t="s">
        <v>54</v>
      </c>
      <c r="I103" s="281" t="s">
        <v>55</v>
      </c>
      <c r="J103" s="281"/>
      <c r="K103" s="288"/>
      <c r="L103" s="288"/>
      <c r="M103" s="289"/>
      <c r="N103" s="218"/>
      <c r="O103" s="290"/>
      <c r="P103" s="291"/>
      <c r="Q103" s="201"/>
      <c r="R103" s="215"/>
      <c r="S103" s="216"/>
      <c r="T103" s="286" t="s">
        <v>65</v>
      </c>
      <c r="U103" s="281" t="s">
        <v>101</v>
      </c>
      <c r="V103" s="218"/>
      <c r="W103" s="218"/>
      <c r="X103" s="287" t="s">
        <v>54</v>
      </c>
      <c r="Y103" s="281" t="s">
        <v>55</v>
      </c>
      <c r="Z103" s="281"/>
      <c r="AA103" s="288"/>
      <c r="AB103" s="288"/>
      <c r="AC103" s="289"/>
      <c r="AD103" s="218"/>
      <c r="AE103" s="290"/>
      <c r="AF103" s="291"/>
    </row>
    <row r="104" spans="1:45" ht="15" customHeight="1" x14ac:dyDescent="0.2">
      <c r="D104" s="292" t="s">
        <v>72</v>
      </c>
      <c r="E104" s="281" t="s">
        <v>73</v>
      </c>
      <c r="H104" s="287" t="s">
        <v>59</v>
      </c>
      <c r="I104" s="281" t="s">
        <v>60</v>
      </c>
      <c r="J104" s="281"/>
      <c r="M104" s="293" t="s">
        <v>102</v>
      </c>
      <c r="N104" s="294">
        <f>$N$48</f>
        <v>0</v>
      </c>
      <c r="O104" s="295">
        <f>IF(F66=0,0,N104/F66)</f>
        <v>0</v>
      </c>
      <c r="P104" s="285">
        <f>F66</f>
        <v>0.26666666666666666</v>
      </c>
      <c r="Q104" s="201"/>
      <c r="T104" s="292" t="s">
        <v>72</v>
      </c>
      <c r="U104" s="281" t="s">
        <v>73</v>
      </c>
      <c r="X104" s="287" t="s">
        <v>59</v>
      </c>
      <c r="Y104" s="281" t="s">
        <v>60</v>
      </c>
      <c r="Z104" s="281"/>
      <c r="AC104" s="293" t="s">
        <v>102</v>
      </c>
      <c r="AD104" s="294">
        <f>$N$48</f>
        <v>0</v>
      </c>
      <c r="AE104" s="295">
        <f>IF(V66=0,0,AD104/V66)</f>
        <v>0</v>
      </c>
      <c r="AF104" s="285">
        <f>V66</f>
        <v>0.26666666666666666</v>
      </c>
    </row>
    <row r="105" spans="1:45" ht="15" customHeight="1" x14ac:dyDescent="0.35">
      <c r="D105" s="296" t="s">
        <v>36</v>
      </c>
      <c r="E105" s="297" t="s">
        <v>37</v>
      </c>
      <c r="H105" s="298" t="s">
        <v>49</v>
      </c>
      <c r="I105" s="647" t="s">
        <v>282</v>
      </c>
      <c r="J105" s="647"/>
      <c r="K105" s="647"/>
      <c r="L105" s="647"/>
      <c r="M105" s="299"/>
      <c r="N105" s="300"/>
      <c r="O105" s="314"/>
      <c r="Q105" s="201"/>
      <c r="T105" s="296" t="s">
        <v>36</v>
      </c>
      <c r="U105" s="297" t="s">
        <v>37</v>
      </c>
      <c r="X105" s="298" t="s">
        <v>49</v>
      </c>
      <c r="Y105" s="647" t="s">
        <v>282</v>
      </c>
      <c r="Z105" s="647"/>
      <c r="AA105" s="647"/>
      <c r="AB105" s="647"/>
      <c r="AC105" s="299"/>
      <c r="AD105" s="300"/>
      <c r="AE105" s="301"/>
    </row>
    <row r="106" spans="1:45" s="307" customFormat="1" ht="15" customHeight="1" x14ac:dyDescent="0.2">
      <c r="B106" s="48"/>
      <c r="C106" s="48"/>
      <c r="D106" s="302" t="s">
        <v>44</v>
      </c>
      <c r="E106" s="281" t="s">
        <v>45</v>
      </c>
      <c r="F106" s="48"/>
      <c r="G106" s="48"/>
      <c r="H106" s="116" t="s">
        <v>90</v>
      </c>
      <c r="I106" s="647"/>
      <c r="J106" s="647"/>
      <c r="K106" s="647"/>
      <c r="L106" s="647"/>
      <c r="M106" s="293" t="s">
        <v>103</v>
      </c>
      <c r="N106" s="303">
        <f>IF(N101&gt;N104,N101-N104,N104-N101)</f>
        <v>0</v>
      </c>
      <c r="O106" s="295">
        <f>IF(F66=0,0,N106/F66)</f>
        <v>0</v>
      </c>
      <c r="P106" s="285">
        <f>F66</f>
        <v>0.26666666666666666</v>
      </c>
      <c r="Q106" s="305"/>
      <c r="R106" s="48"/>
      <c r="S106" s="48"/>
      <c r="T106" s="302" t="s">
        <v>44</v>
      </c>
      <c r="U106" s="281" t="s">
        <v>45</v>
      </c>
      <c r="V106" s="48"/>
      <c r="W106" s="48"/>
      <c r="X106" s="116" t="s">
        <v>90</v>
      </c>
      <c r="Y106" s="647"/>
      <c r="Z106" s="647"/>
      <c r="AA106" s="647"/>
      <c r="AB106" s="647"/>
      <c r="AC106" s="293" t="s">
        <v>103</v>
      </c>
      <c r="AD106" s="303">
        <f>IF(AD101&gt;AD104,AD101-AD104,AD104-AD101)</f>
        <v>0</v>
      </c>
      <c r="AE106" s="295">
        <f>IF(V66=0,0,AD106/V66)</f>
        <v>0</v>
      </c>
      <c r="AF106" s="285">
        <f>V66</f>
        <v>0.26666666666666666</v>
      </c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</row>
    <row r="107" spans="1:45" s="307" customFormat="1" ht="15" customHeight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304"/>
      <c r="P107" s="304"/>
      <c r="Q107" s="305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304"/>
      <c r="AF107" s="304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</row>
    <row r="108" spans="1:45" s="307" customFormat="1" ht="20.100000000000001" customHeight="1" x14ac:dyDescent="0.2">
      <c r="B108" s="648"/>
      <c r="C108" s="649"/>
      <c r="D108" s="649"/>
      <c r="E108" s="649"/>
      <c r="F108" s="649"/>
      <c r="G108" s="649"/>
      <c r="H108" s="649"/>
      <c r="I108" s="652"/>
      <c r="J108" s="653"/>
      <c r="K108" s="653"/>
      <c r="L108" s="653"/>
      <c r="M108" s="653"/>
      <c r="N108" s="653"/>
      <c r="O108" s="653"/>
      <c r="P108" s="654"/>
      <c r="Q108" s="305"/>
      <c r="R108" s="648"/>
      <c r="S108" s="649"/>
      <c r="T108" s="649"/>
      <c r="U108" s="649"/>
      <c r="V108" s="649"/>
      <c r="W108" s="649"/>
      <c r="X108" s="649"/>
      <c r="Y108" s="652"/>
      <c r="Z108" s="653"/>
      <c r="AA108" s="653"/>
      <c r="AB108" s="653"/>
      <c r="AC108" s="653"/>
      <c r="AD108" s="653"/>
      <c r="AE108" s="653"/>
      <c r="AF108" s="654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</row>
    <row r="109" spans="1:45" s="307" customFormat="1" ht="15" customHeight="1" x14ac:dyDescent="0.2">
      <c r="B109" s="650"/>
      <c r="C109" s="651"/>
      <c r="D109" s="651"/>
      <c r="E109" s="651"/>
      <c r="F109" s="651"/>
      <c r="G109" s="651"/>
      <c r="H109" s="651"/>
      <c r="I109" s="655"/>
      <c r="J109" s="656"/>
      <c r="K109" s="656"/>
      <c r="L109" s="656"/>
      <c r="M109" s="656"/>
      <c r="N109" s="656"/>
      <c r="O109" s="656"/>
      <c r="P109" s="657"/>
      <c r="Q109" s="305"/>
      <c r="R109" s="650"/>
      <c r="S109" s="651"/>
      <c r="T109" s="651"/>
      <c r="U109" s="651"/>
      <c r="V109" s="651"/>
      <c r="W109" s="651"/>
      <c r="X109" s="651"/>
      <c r="Y109" s="655"/>
      <c r="Z109" s="656"/>
      <c r="AA109" s="656"/>
      <c r="AB109" s="656"/>
      <c r="AC109" s="656"/>
      <c r="AD109" s="656"/>
      <c r="AE109" s="656"/>
      <c r="AF109" s="657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</row>
    <row r="110" spans="1:45" x14ac:dyDescent="0.2">
      <c r="B110" s="650"/>
      <c r="C110" s="651"/>
      <c r="D110" s="651"/>
      <c r="E110" s="651"/>
      <c r="F110" s="651"/>
      <c r="G110" s="651"/>
      <c r="H110" s="651"/>
      <c r="I110" s="655"/>
      <c r="J110" s="656"/>
      <c r="K110" s="656"/>
      <c r="L110" s="656"/>
      <c r="M110" s="656"/>
      <c r="N110" s="656"/>
      <c r="O110" s="656"/>
      <c r="P110" s="657"/>
      <c r="Q110" s="201"/>
      <c r="R110" s="650"/>
      <c r="S110" s="651"/>
      <c r="T110" s="651"/>
      <c r="U110" s="651"/>
      <c r="V110" s="651"/>
      <c r="W110" s="651"/>
      <c r="X110" s="651"/>
      <c r="Y110" s="655"/>
      <c r="Z110" s="656"/>
      <c r="AA110" s="656"/>
      <c r="AB110" s="656"/>
      <c r="AC110" s="656"/>
      <c r="AD110" s="656"/>
      <c r="AE110" s="656"/>
      <c r="AF110" s="657"/>
    </row>
    <row r="111" spans="1:45" x14ac:dyDescent="0.2">
      <c r="B111" s="308"/>
      <c r="C111" s="309"/>
      <c r="D111" s="309" t="s">
        <v>15</v>
      </c>
      <c r="E111" s="309"/>
      <c r="F111" s="309"/>
      <c r="G111" s="309"/>
      <c r="H111" s="309"/>
      <c r="I111" s="310" t="s">
        <v>6</v>
      </c>
      <c r="J111" s="311"/>
      <c r="K111" s="309"/>
      <c r="L111" s="309" t="s">
        <v>16</v>
      </c>
      <c r="M111" s="309"/>
      <c r="N111" s="309"/>
      <c r="O111" s="309"/>
      <c r="P111" s="312"/>
      <c r="Q111" s="201"/>
      <c r="R111" s="308"/>
      <c r="S111" s="309"/>
      <c r="T111" s="309" t="s">
        <v>15</v>
      </c>
      <c r="U111" s="309"/>
      <c r="V111" s="309"/>
      <c r="W111" s="309"/>
      <c r="X111" s="309"/>
      <c r="Y111" s="310" t="s">
        <v>6</v>
      </c>
      <c r="Z111" s="311"/>
      <c r="AA111" s="309"/>
      <c r="AB111" s="309" t="s">
        <v>16</v>
      </c>
      <c r="AC111" s="309"/>
      <c r="AD111" s="309"/>
      <c r="AE111" s="309"/>
      <c r="AF111" s="312"/>
    </row>
    <row r="112" spans="1:45" x14ac:dyDescent="0.2">
      <c r="AG112" s="315"/>
    </row>
  </sheetData>
  <mergeCells count="246">
    <mergeCell ref="P78:P84"/>
    <mergeCell ref="S78:U78"/>
    <mergeCell ref="V78:V84"/>
    <mergeCell ref="S73:U73"/>
    <mergeCell ref="S74:U74"/>
    <mergeCell ref="U62:Y63"/>
    <mergeCell ref="P86:P92"/>
    <mergeCell ref="P94:P100"/>
    <mergeCell ref="AF70:AF76"/>
    <mergeCell ref="AF78:AF84"/>
    <mergeCell ref="AF86:AF92"/>
    <mergeCell ref="AF94:AF100"/>
    <mergeCell ref="S93:U93"/>
    <mergeCell ref="S94:U94"/>
    <mergeCell ref="V94:V100"/>
    <mergeCell ref="AD94:AD100"/>
    <mergeCell ref="S100:U100"/>
    <mergeCell ref="S85:U85"/>
    <mergeCell ref="S86:U86"/>
    <mergeCell ref="S95:U95"/>
    <mergeCell ref="S96:U96"/>
    <mergeCell ref="S97:U97"/>
    <mergeCell ref="S98:U98"/>
    <mergeCell ref="AD70:AD76"/>
    <mergeCell ref="AF22:AF28"/>
    <mergeCell ref="AF30:AF36"/>
    <mergeCell ref="AF38:AF44"/>
    <mergeCell ref="S37:U37"/>
    <mergeCell ref="S38:U38"/>
    <mergeCell ref="V38:V44"/>
    <mergeCell ref="AD38:AD44"/>
    <mergeCell ref="S39:U39"/>
    <mergeCell ref="S40:U40"/>
    <mergeCell ref="S41:U41"/>
    <mergeCell ref="S44:U44"/>
    <mergeCell ref="S29:U29"/>
    <mergeCell ref="S30:U30"/>
    <mergeCell ref="V30:V36"/>
    <mergeCell ref="S22:U22"/>
    <mergeCell ref="V22:V28"/>
    <mergeCell ref="AD22:AD28"/>
    <mergeCell ref="S23:U23"/>
    <mergeCell ref="S24:U24"/>
    <mergeCell ref="S25:U25"/>
    <mergeCell ref="S26:U26"/>
    <mergeCell ref="S27:U27"/>
    <mergeCell ref="S28:U28"/>
    <mergeCell ref="E2:I3"/>
    <mergeCell ref="E4:I5"/>
    <mergeCell ref="E6:I7"/>
    <mergeCell ref="M2:P3"/>
    <mergeCell ref="M4:P5"/>
    <mergeCell ref="M6:P7"/>
    <mergeCell ref="M10:P11"/>
    <mergeCell ref="N38:N44"/>
    <mergeCell ref="C39:E39"/>
    <mergeCell ref="F10:G10"/>
    <mergeCell ref="F14:F20"/>
    <mergeCell ref="F22:F28"/>
    <mergeCell ref="F30:F36"/>
    <mergeCell ref="I12:L12"/>
    <mergeCell ref="C35:E35"/>
    <mergeCell ref="C36:E36"/>
    <mergeCell ref="C37:E37"/>
    <mergeCell ref="P14:P20"/>
    <mergeCell ref="P22:P28"/>
    <mergeCell ref="P30:P36"/>
    <mergeCell ref="P38:P44"/>
    <mergeCell ref="D13:E13"/>
    <mergeCell ref="C28:E28"/>
    <mergeCell ref="C27:E27"/>
    <mergeCell ref="C18:E18"/>
    <mergeCell ref="C19:E19"/>
    <mergeCell ref="C20:E20"/>
    <mergeCell ref="C22:E22"/>
    <mergeCell ref="C23:E23"/>
    <mergeCell ref="C24:E24"/>
    <mergeCell ref="C25:E25"/>
    <mergeCell ref="O13:P13"/>
    <mergeCell ref="N14:N20"/>
    <mergeCell ref="C17:E17"/>
    <mergeCell ref="C14:E14"/>
    <mergeCell ref="C15:E15"/>
    <mergeCell ref="C16:E16"/>
    <mergeCell ref="N30:N36"/>
    <mergeCell ref="C31:E31"/>
    <mergeCell ref="N22:N28"/>
    <mergeCell ref="C44:E44"/>
    <mergeCell ref="C38:E38"/>
    <mergeCell ref="F38:F44"/>
    <mergeCell ref="N45:N46"/>
    <mergeCell ref="M45:M46"/>
    <mergeCell ref="C42:E42"/>
    <mergeCell ref="C26:E26"/>
    <mergeCell ref="C45:H45"/>
    <mergeCell ref="C29:E29"/>
    <mergeCell ref="C32:E32"/>
    <mergeCell ref="C33:E33"/>
    <mergeCell ref="C43:E43"/>
    <mergeCell ref="C30:E30"/>
    <mergeCell ref="C40:E40"/>
    <mergeCell ref="C41:E41"/>
    <mergeCell ref="C34:E34"/>
    <mergeCell ref="M60:P61"/>
    <mergeCell ref="O45:P45"/>
    <mergeCell ref="I49:L50"/>
    <mergeCell ref="F66:G66"/>
    <mergeCell ref="D69:E69"/>
    <mergeCell ref="O69:P69"/>
    <mergeCell ref="E60:I61"/>
    <mergeCell ref="C75:E75"/>
    <mergeCell ref="P70:P76"/>
    <mergeCell ref="M66:P67"/>
    <mergeCell ref="F70:F76"/>
    <mergeCell ref="N70:N76"/>
    <mergeCell ref="E62:I63"/>
    <mergeCell ref="M62:P63"/>
    <mergeCell ref="C76:E76"/>
    <mergeCell ref="C70:E70"/>
    <mergeCell ref="C71:E71"/>
    <mergeCell ref="B52:E54"/>
    <mergeCell ref="F52:H54"/>
    <mergeCell ref="I52:P54"/>
    <mergeCell ref="E58:I59"/>
    <mergeCell ref="M58:P59"/>
    <mergeCell ref="C74:E74"/>
    <mergeCell ref="C73:E73"/>
    <mergeCell ref="C83:E83"/>
    <mergeCell ref="C84:E84"/>
    <mergeCell ref="F86:F92"/>
    <mergeCell ref="N86:N92"/>
    <mergeCell ref="F94:F100"/>
    <mergeCell ref="N94:N100"/>
    <mergeCell ref="C99:E99"/>
    <mergeCell ref="C100:E100"/>
    <mergeCell ref="C97:E97"/>
    <mergeCell ref="C98:E98"/>
    <mergeCell ref="C93:E93"/>
    <mergeCell ref="C94:E94"/>
    <mergeCell ref="C95:E95"/>
    <mergeCell ref="C96:E96"/>
    <mergeCell ref="C92:E92"/>
    <mergeCell ref="C91:E91"/>
    <mergeCell ref="C85:E85"/>
    <mergeCell ref="C86:E86"/>
    <mergeCell ref="C87:E87"/>
    <mergeCell ref="C88:E88"/>
    <mergeCell ref="C89:E89"/>
    <mergeCell ref="C90:E90"/>
    <mergeCell ref="C77:E77"/>
    <mergeCell ref="AD101:AD102"/>
    <mergeCell ref="AE101:AF101"/>
    <mergeCell ref="Y105:AB106"/>
    <mergeCell ref="R108:U110"/>
    <mergeCell ref="V108:X110"/>
    <mergeCell ref="Y108:AF110"/>
    <mergeCell ref="I68:L68"/>
    <mergeCell ref="F78:F84"/>
    <mergeCell ref="N78:N84"/>
    <mergeCell ref="C101:H101"/>
    <mergeCell ref="M101:M102"/>
    <mergeCell ref="N101:N102"/>
    <mergeCell ref="O101:P101"/>
    <mergeCell ref="I105:L106"/>
    <mergeCell ref="B108:E110"/>
    <mergeCell ref="F108:H110"/>
    <mergeCell ref="I108:P110"/>
    <mergeCell ref="C78:E78"/>
    <mergeCell ref="C79:E79"/>
    <mergeCell ref="C80:E80"/>
    <mergeCell ref="C81:E81"/>
    <mergeCell ref="C82:E82"/>
    <mergeCell ref="C72:E72"/>
    <mergeCell ref="S101:X101"/>
    <mergeCell ref="AC101:AC102"/>
    <mergeCell ref="V86:V92"/>
    <mergeCell ref="AD86:AD92"/>
    <mergeCell ref="S87:U87"/>
    <mergeCell ref="S88:U88"/>
    <mergeCell ref="S89:U89"/>
    <mergeCell ref="S90:U90"/>
    <mergeCell ref="S91:U91"/>
    <mergeCell ref="S92:U92"/>
    <mergeCell ref="S99:U99"/>
    <mergeCell ref="S70:U70"/>
    <mergeCell ref="V70:V76"/>
    <mergeCell ref="S75:U75"/>
    <mergeCell ref="S76:U76"/>
    <mergeCell ref="S71:U71"/>
    <mergeCell ref="S72:U72"/>
    <mergeCell ref="AD78:AD84"/>
    <mergeCell ref="S79:U79"/>
    <mergeCell ref="S80:U80"/>
    <mergeCell ref="S81:U81"/>
    <mergeCell ref="S82:U82"/>
    <mergeCell ref="S83:U83"/>
    <mergeCell ref="S84:U84"/>
    <mergeCell ref="U60:Y61"/>
    <mergeCell ref="AC60:AF61"/>
    <mergeCell ref="Y49:AB50"/>
    <mergeCell ref="R52:U54"/>
    <mergeCell ref="V52:X54"/>
    <mergeCell ref="Y52:AF54"/>
    <mergeCell ref="AC62:AF63"/>
    <mergeCell ref="V66:W66"/>
    <mergeCell ref="T69:U69"/>
    <mergeCell ref="AE69:AF69"/>
    <mergeCell ref="AC66:AF67"/>
    <mergeCell ref="Y68:AB68"/>
    <mergeCell ref="U58:Y59"/>
    <mergeCell ref="S45:X45"/>
    <mergeCell ref="AC45:AC46"/>
    <mergeCell ref="AD45:AD46"/>
    <mergeCell ref="AE45:AF45"/>
    <mergeCell ref="AC58:AF59"/>
    <mergeCell ref="AD30:AD36"/>
    <mergeCell ref="S31:U31"/>
    <mergeCell ref="S32:U32"/>
    <mergeCell ref="S33:U33"/>
    <mergeCell ref="S34:U34"/>
    <mergeCell ref="S35:U35"/>
    <mergeCell ref="S36:U36"/>
    <mergeCell ref="S42:U42"/>
    <mergeCell ref="S43:U43"/>
    <mergeCell ref="S17:U17"/>
    <mergeCell ref="AF14:AF20"/>
    <mergeCell ref="S18:U18"/>
    <mergeCell ref="AD14:AD20"/>
    <mergeCell ref="S21:U21"/>
    <mergeCell ref="S14:U14"/>
    <mergeCell ref="V14:V20"/>
    <mergeCell ref="S19:U19"/>
    <mergeCell ref="S20:U20"/>
    <mergeCell ref="S15:U15"/>
    <mergeCell ref="S16:U16"/>
    <mergeCell ref="U2:Y3"/>
    <mergeCell ref="AC2:AF3"/>
    <mergeCell ref="U4:Y5"/>
    <mergeCell ref="AC4:AF5"/>
    <mergeCell ref="U6:Y7"/>
    <mergeCell ref="AC6:AF7"/>
    <mergeCell ref="V10:W10"/>
    <mergeCell ref="T13:U13"/>
    <mergeCell ref="AE13:AF13"/>
    <mergeCell ref="AC10:AF11"/>
    <mergeCell ref="Y12:AB12"/>
  </mergeCells>
  <phoneticPr fontId="0" type="noConversion"/>
  <printOptions horizontalCentered="1"/>
  <pageMargins left="0" right="0" top="0.59055118110236227" bottom="0" header="0" footer="0"/>
  <pageSetup paperSize="9" scale="47" orientation="landscape" horizontalDpi="360" verticalDpi="360" r:id="rId1"/>
  <headerFooter alignWithMargins="0">
    <oddFooter>&amp;R&amp;7&amp;D-&amp;F-&amp;A-&amp;T</oddFooter>
  </headerFooter>
  <rowBreaks count="1" manualBreakCount="1">
    <brk id="56" max="32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AS112"/>
  <sheetViews>
    <sheetView showGridLines="0" showZeros="0" zoomScale="75" zoomScaleNormal="75" zoomScaleSheetLayoutView="75" workbookViewId="0">
      <selection activeCell="AC19" sqref="AC19"/>
    </sheetView>
  </sheetViews>
  <sheetFormatPr baseColWidth="10" defaultColWidth="13.33203125" defaultRowHeight="12.75" x14ac:dyDescent="0.2"/>
  <cols>
    <col min="1" max="1" width="2" style="48" customWidth="1"/>
    <col min="2" max="3" width="2.83203125" style="48" customWidth="1"/>
    <col min="4" max="4" width="17" style="48" customWidth="1"/>
    <col min="5" max="5" width="21.1640625" style="48" customWidth="1"/>
    <col min="6" max="6" width="8.5" style="48" customWidth="1"/>
    <col min="7" max="7" width="14.5" style="48" customWidth="1"/>
    <col min="8" max="8" width="18.5" style="48" customWidth="1"/>
    <col min="9" max="9" width="4.83203125" style="48" customWidth="1"/>
    <col min="10" max="10" width="5.83203125" style="48" hidden="1" customWidth="1"/>
    <col min="11" max="11" width="14.5" style="48" customWidth="1"/>
    <col min="12" max="12" width="18.5" style="48" customWidth="1"/>
    <col min="13" max="13" width="20.33203125" style="48" customWidth="1"/>
    <col min="14" max="14" width="18.33203125" style="48" customWidth="1"/>
    <col min="15" max="15" width="12" style="48" customWidth="1"/>
    <col min="16" max="16" width="15.5" style="48" customWidth="1"/>
    <col min="17" max="17" width="2" style="48" customWidth="1"/>
    <col min="18" max="19" width="2.83203125" style="48" customWidth="1"/>
    <col min="20" max="20" width="17" style="48" customWidth="1"/>
    <col min="21" max="21" width="19.83203125" style="48" customWidth="1"/>
    <col min="22" max="22" width="8.5" style="48" customWidth="1"/>
    <col min="23" max="23" width="14.5" style="48" customWidth="1"/>
    <col min="24" max="24" width="18.5" style="48" customWidth="1"/>
    <col min="25" max="25" width="4.83203125" style="48" customWidth="1"/>
    <col min="26" max="26" width="5.6640625" style="48" hidden="1" customWidth="1"/>
    <col min="27" max="27" width="14.5" style="48" customWidth="1"/>
    <col min="28" max="28" width="18.5" style="48" customWidth="1"/>
    <col min="29" max="29" width="20.33203125" style="48" customWidth="1"/>
    <col min="30" max="30" width="18.33203125" style="48" customWidth="1"/>
    <col min="31" max="31" width="12.83203125" style="48" customWidth="1"/>
    <col min="32" max="32" width="15.5" style="48" customWidth="1"/>
    <col min="33" max="33" width="2" style="48" customWidth="1"/>
    <col min="34" max="37" width="13.33203125" style="48" customWidth="1"/>
    <col min="38" max="38" width="18.6640625" style="48" customWidth="1"/>
    <col min="39" max="39" width="13.33203125" style="48" customWidth="1"/>
    <col min="40" max="40" width="17" style="48" customWidth="1"/>
    <col min="41" max="45" width="13.33203125" style="48" customWidth="1"/>
    <col min="46" max="16384" width="13.33203125" style="48"/>
  </cols>
  <sheetData>
    <row r="1" spans="2:45" ht="20.100000000000001" customHeight="1" x14ac:dyDescent="0.2">
      <c r="B1" s="44" t="s">
        <v>277</v>
      </c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201"/>
      <c r="R1" s="44" t="s">
        <v>277</v>
      </c>
      <c r="S1" s="45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7"/>
    </row>
    <row r="2" spans="2:45" s="54" customFormat="1" ht="6.95" customHeight="1" x14ac:dyDescent="0.2">
      <c r="B2" s="202" t="s">
        <v>2</v>
      </c>
      <c r="C2" s="50"/>
      <c r="D2" s="50"/>
      <c r="E2" s="532" t="s">
        <v>7</v>
      </c>
      <c r="F2" s="532"/>
      <c r="G2" s="532"/>
      <c r="H2" s="532"/>
      <c r="I2" s="533"/>
      <c r="J2" s="53"/>
      <c r="K2" s="203" t="s">
        <v>3</v>
      </c>
      <c r="L2" s="53"/>
      <c r="M2" s="532" t="s">
        <v>281</v>
      </c>
      <c r="N2" s="532"/>
      <c r="O2" s="532"/>
      <c r="P2" s="534"/>
      <c r="Q2" s="204"/>
      <c r="R2" s="202" t="s">
        <v>2</v>
      </c>
      <c r="S2" s="50"/>
      <c r="T2" s="50"/>
      <c r="U2" s="532" t="s">
        <v>7</v>
      </c>
      <c r="V2" s="532"/>
      <c r="W2" s="532"/>
      <c r="X2" s="532"/>
      <c r="Y2" s="533"/>
      <c r="Z2" s="53"/>
      <c r="AA2" s="203" t="s">
        <v>3</v>
      </c>
      <c r="AB2" s="53"/>
      <c r="AC2" s="532" t="s">
        <v>281</v>
      </c>
      <c r="AD2" s="532"/>
      <c r="AE2" s="532"/>
      <c r="AF2" s="534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</row>
    <row r="3" spans="2:45" s="54" customFormat="1" ht="6.95" customHeight="1" x14ac:dyDescent="0.2">
      <c r="B3" s="206"/>
      <c r="C3" s="56"/>
      <c r="D3" s="56"/>
      <c r="E3" s="526"/>
      <c r="F3" s="526"/>
      <c r="G3" s="526"/>
      <c r="H3" s="526"/>
      <c r="I3" s="527"/>
      <c r="J3" s="59"/>
      <c r="K3" s="207" t="s">
        <v>4</v>
      </c>
      <c r="L3" s="59"/>
      <c r="M3" s="526"/>
      <c r="N3" s="526"/>
      <c r="O3" s="526"/>
      <c r="P3" s="530"/>
      <c r="Q3" s="204"/>
      <c r="R3" s="206"/>
      <c r="S3" s="56"/>
      <c r="T3" s="56"/>
      <c r="U3" s="526"/>
      <c r="V3" s="526"/>
      <c r="W3" s="526"/>
      <c r="X3" s="526"/>
      <c r="Y3" s="527"/>
      <c r="Z3" s="59"/>
      <c r="AA3" s="207" t="s">
        <v>4</v>
      </c>
      <c r="AB3" s="59"/>
      <c r="AC3" s="526"/>
      <c r="AD3" s="526"/>
      <c r="AE3" s="526"/>
      <c r="AF3" s="530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</row>
    <row r="4" spans="2:45" s="54" customFormat="1" ht="6.95" customHeight="1" x14ac:dyDescent="0.2">
      <c r="B4" s="206" t="s">
        <v>17</v>
      </c>
      <c r="C4" s="56"/>
      <c r="D4" s="56"/>
      <c r="E4" s="526" t="s">
        <v>23</v>
      </c>
      <c r="F4" s="526"/>
      <c r="G4" s="526"/>
      <c r="H4" s="526"/>
      <c r="I4" s="527"/>
      <c r="J4" s="59"/>
      <c r="K4" s="207" t="s">
        <v>20</v>
      </c>
      <c r="L4" s="59"/>
      <c r="M4" s="526" t="s">
        <v>188</v>
      </c>
      <c r="N4" s="526"/>
      <c r="O4" s="526"/>
      <c r="P4" s="530"/>
      <c r="Q4" s="204"/>
      <c r="R4" s="206" t="s">
        <v>17</v>
      </c>
      <c r="S4" s="56"/>
      <c r="T4" s="56"/>
      <c r="U4" s="526" t="s">
        <v>23</v>
      </c>
      <c r="V4" s="526"/>
      <c r="W4" s="526"/>
      <c r="X4" s="526"/>
      <c r="Y4" s="527"/>
      <c r="Z4" s="59"/>
      <c r="AA4" s="207" t="s">
        <v>20</v>
      </c>
      <c r="AB4" s="59"/>
      <c r="AC4" s="526" t="s">
        <v>188</v>
      </c>
      <c r="AD4" s="526"/>
      <c r="AE4" s="526"/>
      <c r="AF4" s="530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</row>
    <row r="5" spans="2:45" s="54" customFormat="1" ht="6.95" customHeight="1" x14ac:dyDescent="0.2">
      <c r="B5" s="206"/>
      <c r="C5" s="56"/>
      <c r="D5" s="56"/>
      <c r="E5" s="526"/>
      <c r="F5" s="526"/>
      <c r="G5" s="526"/>
      <c r="H5" s="526"/>
      <c r="I5" s="527"/>
      <c r="J5" s="59"/>
      <c r="K5" s="207" t="s">
        <v>21</v>
      </c>
      <c r="L5" s="59"/>
      <c r="M5" s="526"/>
      <c r="N5" s="526"/>
      <c r="O5" s="526"/>
      <c r="P5" s="530"/>
      <c r="Q5" s="204"/>
      <c r="R5" s="206"/>
      <c r="S5" s="56"/>
      <c r="T5" s="56"/>
      <c r="U5" s="526"/>
      <c r="V5" s="526"/>
      <c r="W5" s="526"/>
      <c r="X5" s="526"/>
      <c r="Y5" s="527"/>
      <c r="Z5" s="59"/>
      <c r="AA5" s="207" t="s">
        <v>21</v>
      </c>
      <c r="AB5" s="59"/>
      <c r="AC5" s="526"/>
      <c r="AD5" s="526"/>
      <c r="AE5" s="526"/>
      <c r="AF5" s="530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</row>
    <row r="6" spans="2:45" s="54" customFormat="1" ht="6.95" customHeight="1" x14ac:dyDescent="0.2">
      <c r="B6" s="206" t="s">
        <v>18</v>
      </c>
      <c r="C6" s="56"/>
      <c r="D6" s="56"/>
      <c r="E6" s="526" t="s">
        <v>19</v>
      </c>
      <c r="F6" s="526"/>
      <c r="G6" s="526"/>
      <c r="H6" s="526"/>
      <c r="I6" s="527"/>
      <c r="J6" s="59"/>
      <c r="K6" s="207" t="s">
        <v>22</v>
      </c>
      <c r="L6" s="59"/>
      <c r="M6" s="526" t="s">
        <v>24</v>
      </c>
      <c r="N6" s="526"/>
      <c r="O6" s="526"/>
      <c r="P6" s="530"/>
      <c r="Q6" s="204"/>
      <c r="R6" s="206" t="s">
        <v>18</v>
      </c>
      <c r="S6" s="56"/>
      <c r="T6" s="56"/>
      <c r="U6" s="526" t="s">
        <v>19</v>
      </c>
      <c r="V6" s="526"/>
      <c r="W6" s="526"/>
      <c r="X6" s="526"/>
      <c r="Y6" s="527"/>
      <c r="Z6" s="59"/>
      <c r="AA6" s="207" t="s">
        <v>22</v>
      </c>
      <c r="AB6" s="59"/>
      <c r="AC6" s="526" t="s">
        <v>24</v>
      </c>
      <c r="AD6" s="526"/>
      <c r="AE6" s="526"/>
      <c r="AF6" s="530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</row>
    <row r="7" spans="2:45" s="54" customFormat="1" ht="6.95" customHeight="1" x14ac:dyDescent="0.2">
      <c r="B7" s="208"/>
      <c r="C7" s="61"/>
      <c r="D7" s="61"/>
      <c r="E7" s="616"/>
      <c r="F7" s="616"/>
      <c r="G7" s="616"/>
      <c r="H7" s="616"/>
      <c r="I7" s="617"/>
      <c r="J7" s="59"/>
      <c r="K7" s="207" t="s">
        <v>5</v>
      </c>
      <c r="L7" s="62"/>
      <c r="M7" s="526"/>
      <c r="N7" s="526"/>
      <c r="O7" s="526"/>
      <c r="P7" s="530"/>
      <c r="Q7" s="204"/>
      <c r="R7" s="208"/>
      <c r="S7" s="61"/>
      <c r="T7" s="61"/>
      <c r="U7" s="616"/>
      <c r="V7" s="616"/>
      <c r="W7" s="616"/>
      <c r="X7" s="616"/>
      <c r="Y7" s="617"/>
      <c r="Z7" s="59"/>
      <c r="AA7" s="207" t="s">
        <v>5</v>
      </c>
      <c r="AB7" s="62"/>
      <c r="AC7" s="526"/>
      <c r="AD7" s="526"/>
      <c r="AE7" s="526"/>
      <c r="AF7" s="530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</row>
    <row r="8" spans="2:45" s="68" customFormat="1" ht="26.25" customHeight="1" x14ac:dyDescent="0.25">
      <c r="B8" s="209" t="s">
        <v>201</v>
      </c>
      <c r="C8" s="210"/>
      <c r="D8" s="211"/>
      <c r="E8" s="211"/>
      <c r="F8" s="212"/>
      <c r="G8" s="212"/>
      <c r="H8" s="212"/>
      <c r="I8" s="212"/>
      <c r="J8" s="212"/>
      <c r="K8" s="212"/>
      <c r="L8" s="212"/>
      <c r="M8" s="66"/>
      <c r="N8" s="64"/>
      <c r="O8" s="66"/>
      <c r="P8" s="213" t="s">
        <v>200</v>
      </c>
      <c r="Q8" s="214"/>
      <c r="R8" s="209" t="s">
        <v>201</v>
      </c>
      <c r="S8" s="210"/>
      <c r="T8" s="211"/>
      <c r="U8" s="211"/>
      <c r="V8" s="212"/>
      <c r="W8" s="212"/>
      <c r="X8" s="212"/>
      <c r="Y8" s="212"/>
      <c r="Z8" s="212"/>
      <c r="AA8" s="212"/>
      <c r="AB8" s="212"/>
      <c r="AC8" s="66"/>
      <c r="AD8" s="64"/>
      <c r="AE8" s="66"/>
      <c r="AF8" s="213" t="s">
        <v>202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2:45" s="68" customFormat="1" ht="15" customHeight="1" x14ac:dyDescent="0.25">
      <c r="B9" s="215"/>
      <c r="C9" s="216"/>
      <c r="D9" s="217"/>
      <c r="E9" s="217"/>
      <c r="F9" s="218"/>
      <c r="G9" s="218"/>
      <c r="H9" s="218"/>
      <c r="I9" s="218"/>
      <c r="J9" s="218"/>
      <c r="K9" s="218"/>
      <c r="L9" s="218"/>
      <c r="M9" s="218"/>
      <c r="N9" s="216"/>
      <c r="O9" s="218"/>
      <c r="P9" s="219"/>
      <c r="Q9" s="214"/>
      <c r="R9" s="215"/>
      <c r="S9" s="216"/>
      <c r="T9" s="217"/>
      <c r="U9" s="217"/>
      <c r="V9" s="218"/>
      <c r="W9" s="218"/>
      <c r="X9" s="218"/>
      <c r="Y9" s="218"/>
      <c r="Z9" s="218"/>
      <c r="AA9" s="218"/>
      <c r="AB9" s="218"/>
      <c r="AC9" s="218"/>
      <c r="AD9" s="216"/>
      <c r="AE9" s="218"/>
      <c r="AF9" s="219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2:45" s="68" customFormat="1" ht="22.5" customHeight="1" x14ac:dyDescent="0.25">
      <c r="B10" s="215"/>
      <c r="C10" s="220"/>
      <c r="D10" s="220"/>
      <c r="E10" s="221" t="s">
        <v>105</v>
      </c>
      <c r="F10" s="666">
        <f>'Gestion du Temps 1 à 16  '!F10:G10</f>
        <v>0.26666666666666666</v>
      </c>
      <c r="G10" s="666"/>
      <c r="H10" s="218"/>
      <c r="I10" s="218"/>
      <c r="J10" s="218"/>
      <c r="K10" s="218"/>
      <c r="L10" s="222" t="s">
        <v>14</v>
      </c>
      <c r="M10" s="670" t="str">
        <f>'Gestion du Temps 1 à 16  '!M10:P11</f>
        <v>CARIOU Corentin</v>
      </c>
      <c r="N10" s="670"/>
      <c r="O10" s="670"/>
      <c r="P10" s="670"/>
      <c r="Q10" s="214"/>
      <c r="R10" s="215"/>
      <c r="S10" s="220"/>
      <c r="T10" s="220"/>
      <c r="U10" s="221" t="s">
        <v>105</v>
      </c>
      <c r="V10" s="618">
        <f>$F$10</f>
        <v>0.26666666666666666</v>
      </c>
      <c r="W10" s="618"/>
      <c r="X10" s="218"/>
      <c r="Y10" s="218"/>
      <c r="Z10" s="218"/>
      <c r="AA10" s="218"/>
      <c r="AB10" s="222" t="s">
        <v>14</v>
      </c>
      <c r="AC10" s="623" t="str">
        <f>$M$10</f>
        <v>CARIOU Corentin</v>
      </c>
      <c r="AD10" s="623"/>
      <c r="AE10" s="623"/>
      <c r="AF10" s="623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</row>
    <row r="11" spans="2:45" ht="9" customHeight="1" x14ac:dyDescent="0.3">
      <c r="D11" s="223"/>
      <c r="E11" s="224"/>
      <c r="F11" s="225"/>
      <c r="G11" s="225"/>
      <c r="H11" s="225"/>
      <c r="I11" s="225"/>
      <c r="J11" s="225"/>
      <c r="K11" s="225"/>
      <c r="L11" s="225"/>
      <c r="M11" s="670"/>
      <c r="N11" s="670"/>
      <c r="O11" s="670"/>
      <c r="P11" s="670"/>
      <c r="Q11" s="201"/>
      <c r="T11" s="223"/>
      <c r="U11" s="224"/>
      <c r="V11" s="225"/>
      <c r="W11" s="225"/>
      <c r="X11" s="225"/>
      <c r="Y11" s="225"/>
      <c r="Z11" s="225"/>
      <c r="AA11" s="225"/>
      <c r="AB11" s="225"/>
      <c r="AC11" s="623"/>
      <c r="AD11" s="623"/>
      <c r="AE11" s="623"/>
      <c r="AF11" s="623"/>
    </row>
    <row r="12" spans="2:45" ht="15" customHeight="1" x14ac:dyDescent="0.3">
      <c r="C12" s="226" t="s">
        <v>106</v>
      </c>
      <c r="D12" s="227"/>
      <c r="E12" s="228"/>
      <c r="F12" s="229"/>
      <c r="G12" s="229"/>
      <c r="H12" s="229"/>
      <c r="I12" s="624" t="s">
        <v>190</v>
      </c>
      <c r="J12" s="624"/>
      <c r="K12" s="624"/>
      <c r="L12" s="624"/>
      <c r="M12" s="224"/>
      <c r="N12" s="230"/>
      <c r="O12" s="231"/>
      <c r="Q12" s="201"/>
      <c r="S12" s="226" t="s">
        <v>106</v>
      </c>
      <c r="T12" s="227"/>
      <c r="U12" s="228"/>
      <c r="V12" s="229"/>
      <c r="W12" s="229"/>
      <c r="X12" s="229"/>
      <c r="Y12" s="624" t="s">
        <v>190</v>
      </c>
      <c r="Z12" s="624"/>
      <c r="AA12" s="624"/>
      <c r="AB12" s="624"/>
      <c r="AC12" s="224"/>
      <c r="AD12" s="230"/>
      <c r="AE12" s="231"/>
    </row>
    <row r="13" spans="2:45" s="241" customFormat="1" ht="32.25" customHeight="1" x14ac:dyDescent="0.3">
      <c r="B13" s="232"/>
      <c r="C13" s="233"/>
      <c r="D13" s="619" t="s">
        <v>8</v>
      </c>
      <c r="E13" s="620"/>
      <c r="F13" s="234" t="s">
        <v>13</v>
      </c>
      <c r="G13" s="235" t="s">
        <v>9</v>
      </c>
      <c r="H13" s="235" t="s">
        <v>12</v>
      </c>
      <c r="I13" s="236"/>
      <c r="J13" s="237"/>
      <c r="K13" s="235" t="s">
        <v>9</v>
      </c>
      <c r="L13" s="235" t="s">
        <v>12</v>
      </c>
      <c r="M13" s="238" t="s">
        <v>10</v>
      </c>
      <c r="N13" s="235" t="s">
        <v>11</v>
      </c>
      <c r="O13" s="621" t="s">
        <v>1</v>
      </c>
      <c r="P13" s="622"/>
      <c r="Q13" s="239"/>
      <c r="R13" s="232"/>
      <c r="S13" s="233"/>
      <c r="T13" s="619" t="s">
        <v>8</v>
      </c>
      <c r="U13" s="620"/>
      <c r="V13" s="234" t="s">
        <v>13</v>
      </c>
      <c r="W13" s="235" t="s">
        <v>9</v>
      </c>
      <c r="X13" s="235" t="s">
        <v>12</v>
      </c>
      <c r="Y13" s="240"/>
      <c r="Z13" s="240"/>
      <c r="AA13" s="235" t="s">
        <v>9</v>
      </c>
      <c r="AB13" s="235" t="s">
        <v>12</v>
      </c>
      <c r="AC13" s="238" t="s">
        <v>10</v>
      </c>
      <c r="AD13" s="235" t="s">
        <v>11</v>
      </c>
      <c r="AE13" s="621" t="s">
        <v>1</v>
      </c>
      <c r="AF13" s="622"/>
    </row>
    <row r="14" spans="2:45" ht="30" customHeight="1" x14ac:dyDescent="0.2">
      <c r="B14" s="242">
        <v>329</v>
      </c>
      <c r="C14" s="675">
        <v>39776</v>
      </c>
      <c r="D14" s="675"/>
      <c r="E14" s="676"/>
      <c r="F14" s="630">
        <v>49</v>
      </c>
      <c r="G14" s="243">
        <v>0</v>
      </c>
      <c r="H14" s="243">
        <v>0</v>
      </c>
      <c r="I14" s="244">
        <v>0</v>
      </c>
      <c r="J14" s="245">
        <v>2.0833333333333332E-2</v>
      </c>
      <c r="K14" s="246">
        <v>0</v>
      </c>
      <c r="L14" s="246">
        <v>0</v>
      </c>
      <c r="M14" s="247">
        <f>((H14-G14)+(L14-K14))-J14*I14</f>
        <v>0</v>
      </c>
      <c r="N14" s="635">
        <f>SUM(M14:M20)</f>
        <v>0</v>
      </c>
      <c r="O14" s="248"/>
      <c r="P14" s="625"/>
      <c r="Q14" s="201"/>
      <c r="R14" s="256">
        <f>B44+1</f>
        <v>357</v>
      </c>
      <c r="S14" s="628">
        <f>C44+1</f>
        <v>39804</v>
      </c>
      <c r="T14" s="628">
        <v>37347</v>
      </c>
      <c r="U14" s="629"/>
      <c r="V14" s="667">
        <v>52</v>
      </c>
      <c r="W14" s="243">
        <v>0</v>
      </c>
      <c r="X14" s="243">
        <v>0</v>
      </c>
      <c r="Y14" s="244">
        <v>0</v>
      </c>
      <c r="Z14" s="245">
        <v>2.0833333333333332E-2</v>
      </c>
      <c r="AA14" s="246">
        <v>0</v>
      </c>
      <c r="AB14" s="246">
        <v>0</v>
      </c>
      <c r="AC14" s="247">
        <f>((X14-W14)+(AB14-AA14))-Z14*Y14</f>
        <v>0</v>
      </c>
      <c r="AD14" s="635">
        <f>SUM(AC14:AC20)</f>
        <v>0</v>
      </c>
      <c r="AE14" s="248"/>
      <c r="AF14" s="625"/>
    </row>
    <row r="15" spans="2:45" ht="30" customHeight="1" x14ac:dyDescent="0.2">
      <c r="B15" s="254">
        <f t="shared" ref="B15:B20" si="0">+B14+1</f>
        <v>330</v>
      </c>
      <c r="C15" s="633">
        <f t="shared" ref="C15:C20" si="1">C14+1</f>
        <v>39777</v>
      </c>
      <c r="D15" s="633">
        <v>37348</v>
      </c>
      <c r="E15" s="634"/>
      <c r="F15" s="631"/>
      <c r="G15" s="250">
        <v>0</v>
      </c>
      <c r="H15" s="250">
        <v>0</v>
      </c>
      <c r="I15" s="251"/>
      <c r="J15" s="252">
        <v>2.0833333333333332E-2</v>
      </c>
      <c r="K15" s="250"/>
      <c r="L15" s="250"/>
      <c r="M15" s="253">
        <f t="shared" ref="M15:M20" si="2">((H15-G15)+(L15-K15))-J15*I15</f>
        <v>0</v>
      </c>
      <c r="N15" s="636"/>
      <c r="O15" s="255"/>
      <c r="P15" s="626"/>
      <c r="Q15" s="201"/>
      <c r="R15" s="256">
        <f t="shared" ref="R15:R20" si="3">+R14+1</f>
        <v>358</v>
      </c>
      <c r="S15" s="633">
        <f t="shared" ref="S15:S20" si="4">S14+1</f>
        <v>39805</v>
      </c>
      <c r="T15" s="633">
        <v>37348</v>
      </c>
      <c r="U15" s="634"/>
      <c r="V15" s="668"/>
      <c r="W15" s="250">
        <v>0</v>
      </c>
      <c r="X15" s="250">
        <v>0</v>
      </c>
      <c r="Y15" s="251"/>
      <c r="Z15" s="252">
        <v>2.0833333333333332E-2</v>
      </c>
      <c r="AA15" s="250"/>
      <c r="AB15" s="250"/>
      <c r="AC15" s="253">
        <f t="shared" ref="AC15:AC20" si="5">((X15-W15)+(AB15-AA15))-Z15*Y15</f>
        <v>0</v>
      </c>
      <c r="AD15" s="636"/>
      <c r="AE15" s="255"/>
      <c r="AF15" s="626"/>
    </row>
    <row r="16" spans="2:45" ht="30" customHeight="1" x14ac:dyDescent="0.2">
      <c r="B16" s="254">
        <f t="shared" si="0"/>
        <v>331</v>
      </c>
      <c r="C16" s="633">
        <f t="shared" si="1"/>
        <v>39778</v>
      </c>
      <c r="D16" s="633">
        <v>37349</v>
      </c>
      <c r="E16" s="634"/>
      <c r="F16" s="631"/>
      <c r="G16" s="250">
        <v>0</v>
      </c>
      <c r="H16" s="250"/>
      <c r="I16" s="251">
        <v>0</v>
      </c>
      <c r="J16" s="252">
        <v>2.0833333333333332E-2</v>
      </c>
      <c r="K16" s="250"/>
      <c r="L16" s="250">
        <v>0</v>
      </c>
      <c r="M16" s="253">
        <f t="shared" si="2"/>
        <v>0</v>
      </c>
      <c r="N16" s="636"/>
      <c r="O16" s="255"/>
      <c r="P16" s="626"/>
      <c r="Q16" s="201"/>
      <c r="R16" s="256">
        <f t="shared" si="3"/>
        <v>359</v>
      </c>
      <c r="S16" s="633">
        <f t="shared" si="4"/>
        <v>39806</v>
      </c>
      <c r="T16" s="633">
        <v>37349</v>
      </c>
      <c r="U16" s="634"/>
      <c r="V16" s="668"/>
      <c r="W16" s="250"/>
      <c r="X16" s="250"/>
      <c r="Y16" s="251"/>
      <c r="Z16" s="252">
        <v>2.0833333333333332E-2</v>
      </c>
      <c r="AA16" s="250"/>
      <c r="AB16" s="250"/>
      <c r="AC16" s="253">
        <f t="shared" si="5"/>
        <v>0</v>
      </c>
      <c r="AD16" s="636"/>
      <c r="AE16" s="255"/>
      <c r="AF16" s="626"/>
    </row>
    <row r="17" spans="2:32" ht="30" customHeight="1" x14ac:dyDescent="0.2">
      <c r="B17" s="254">
        <f t="shared" si="0"/>
        <v>332</v>
      </c>
      <c r="C17" s="633">
        <f t="shared" si="1"/>
        <v>39779</v>
      </c>
      <c r="D17" s="633">
        <v>37350</v>
      </c>
      <c r="E17" s="634"/>
      <c r="F17" s="631"/>
      <c r="G17" s="250"/>
      <c r="H17" s="250"/>
      <c r="I17" s="251"/>
      <c r="J17" s="252">
        <v>2.0833333333333332E-2</v>
      </c>
      <c r="K17" s="250"/>
      <c r="L17" s="250"/>
      <c r="M17" s="253">
        <f t="shared" si="2"/>
        <v>0</v>
      </c>
      <c r="N17" s="636"/>
      <c r="O17" s="255"/>
      <c r="P17" s="626"/>
      <c r="Q17" s="201"/>
      <c r="R17" s="256">
        <f t="shared" si="3"/>
        <v>360</v>
      </c>
      <c r="S17" s="681">
        <f t="shared" si="4"/>
        <v>39807</v>
      </c>
      <c r="T17" s="681">
        <v>37350</v>
      </c>
      <c r="U17" s="682"/>
      <c r="V17" s="668"/>
      <c r="W17" s="250"/>
      <c r="X17" s="250"/>
      <c r="Y17" s="251"/>
      <c r="Z17" s="252">
        <v>2.0833333333333332E-2</v>
      </c>
      <c r="AA17" s="250"/>
      <c r="AB17" s="250"/>
      <c r="AC17" s="253">
        <f t="shared" si="5"/>
        <v>0</v>
      </c>
      <c r="AD17" s="636"/>
      <c r="AE17" s="255"/>
      <c r="AF17" s="626"/>
    </row>
    <row r="18" spans="2:32" ht="30" customHeight="1" x14ac:dyDescent="0.2">
      <c r="B18" s="254">
        <f t="shared" si="0"/>
        <v>333</v>
      </c>
      <c r="C18" s="633">
        <f t="shared" si="1"/>
        <v>39780</v>
      </c>
      <c r="D18" s="633">
        <v>37351</v>
      </c>
      <c r="E18" s="634"/>
      <c r="F18" s="631"/>
      <c r="G18" s="250"/>
      <c r="H18" s="250"/>
      <c r="I18" s="251"/>
      <c r="J18" s="252">
        <v>2.0833333333333332E-2</v>
      </c>
      <c r="K18" s="250"/>
      <c r="L18" s="250"/>
      <c r="M18" s="253">
        <f t="shared" si="2"/>
        <v>0</v>
      </c>
      <c r="N18" s="636"/>
      <c r="O18" s="255"/>
      <c r="P18" s="626"/>
      <c r="Q18" s="201"/>
      <c r="R18" s="256">
        <f t="shared" si="3"/>
        <v>361</v>
      </c>
      <c r="S18" s="633">
        <f t="shared" si="4"/>
        <v>39808</v>
      </c>
      <c r="T18" s="633">
        <v>37351</v>
      </c>
      <c r="U18" s="634"/>
      <c r="V18" s="668"/>
      <c r="W18" s="250"/>
      <c r="X18" s="250"/>
      <c r="Y18" s="251"/>
      <c r="Z18" s="252">
        <v>2.0833333333333332E-2</v>
      </c>
      <c r="AA18" s="250"/>
      <c r="AB18" s="250"/>
      <c r="AC18" s="253">
        <f t="shared" si="5"/>
        <v>0</v>
      </c>
      <c r="AD18" s="636"/>
      <c r="AE18" s="255"/>
      <c r="AF18" s="626"/>
    </row>
    <row r="19" spans="2:32" ht="30" customHeight="1" x14ac:dyDescent="0.2">
      <c r="B19" s="254">
        <f t="shared" si="0"/>
        <v>334</v>
      </c>
      <c r="C19" s="645">
        <f t="shared" si="1"/>
        <v>39781</v>
      </c>
      <c r="D19" s="645">
        <v>37352</v>
      </c>
      <c r="E19" s="646"/>
      <c r="F19" s="631"/>
      <c r="G19" s="250"/>
      <c r="H19" s="250"/>
      <c r="I19" s="251"/>
      <c r="J19" s="252">
        <v>2.0833333333333332E-2</v>
      </c>
      <c r="K19" s="250"/>
      <c r="L19" s="250"/>
      <c r="M19" s="253">
        <f t="shared" si="2"/>
        <v>0</v>
      </c>
      <c r="N19" s="636"/>
      <c r="O19" s="255"/>
      <c r="P19" s="626"/>
      <c r="Q19" s="201"/>
      <c r="R19" s="256">
        <f t="shared" si="3"/>
        <v>362</v>
      </c>
      <c r="S19" s="645">
        <f t="shared" si="4"/>
        <v>39809</v>
      </c>
      <c r="T19" s="645">
        <v>37352</v>
      </c>
      <c r="U19" s="646"/>
      <c r="V19" s="668"/>
      <c r="W19" s="250"/>
      <c r="X19" s="250"/>
      <c r="Y19" s="251"/>
      <c r="Z19" s="252">
        <v>2.0833333333333332E-2</v>
      </c>
      <c r="AA19" s="250"/>
      <c r="AB19" s="250"/>
      <c r="AC19" s="253">
        <f t="shared" si="5"/>
        <v>0</v>
      </c>
      <c r="AD19" s="636"/>
      <c r="AE19" s="255"/>
      <c r="AF19" s="626"/>
    </row>
    <row r="20" spans="2:32" ht="30" customHeight="1" x14ac:dyDescent="0.2">
      <c r="B20" s="262">
        <f t="shared" si="0"/>
        <v>335</v>
      </c>
      <c r="C20" s="641">
        <f t="shared" si="1"/>
        <v>39782</v>
      </c>
      <c r="D20" s="641">
        <v>37353</v>
      </c>
      <c r="E20" s="642"/>
      <c r="F20" s="632"/>
      <c r="G20" s="258"/>
      <c r="H20" s="258"/>
      <c r="I20" s="259"/>
      <c r="J20" s="260">
        <v>2.0833333333333332E-2</v>
      </c>
      <c r="K20" s="258"/>
      <c r="L20" s="258"/>
      <c r="M20" s="261">
        <f t="shared" si="2"/>
        <v>0</v>
      </c>
      <c r="N20" s="637"/>
      <c r="O20" s="263"/>
      <c r="P20" s="627"/>
      <c r="Q20" s="201"/>
      <c r="R20" s="256">
        <f t="shared" si="3"/>
        <v>363</v>
      </c>
      <c r="S20" s="641">
        <f t="shared" si="4"/>
        <v>39810</v>
      </c>
      <c r="T20" s="641">
        <v>37353</v>
      </c>
      <c r="U20" s="642"/>
      <c r="V20" s="669"/>
      <c r="W20" s="258"/>
      <c r="X20" s="258"/>
      <c r="Y20" s="259"/>
      <c r="Z20" s="260">
        <v>2.0833333333333332E-2</v>
      </c>
      <c r="AA20" s="258"/>
      <c r="AB20" s="258"/>
      <c r="AC20" s="261">
        <f t="shared" si="5"/>
        <v>0</v>
      </c>
      <c r="AD20" s="637"/>
      <c r="AE20" s="263"/>
      <c r="AF20" s="627"/>
    </row>
    <row r="21" spans="2:32" ht="12.75" customHeight="1" x14ac:dyDescent="0.2">
      <c r="B21" s="264"/>
      <c r="C21" s="265" t="s">
        <v>211</v>
      </c>
      <c r="D21" s="265"/>
      <c r="E21" s="265"/>
      <c r="F21" s="71"/>
      <c r="G21" s="72"/>
      <c r="H21" s="73"/>
      <c r="I21" s="74"/>
      <c r="J21" s="74"/>
      <c r="K21" s="72"/>
      <c r="L21" s="73"/>
      <c r="M21" s="75"/>
      <c r="N21" s="76"/>
      <c r="O21" s="77"/>
      <c r="P21" s="78"/>
      <c r="Q21" s="201"/>
      <c r="R21" s="264"/>
      <c r="S21" s="644"/>
      <c r="T21" s="644"/>
      <c r="U21" s="644"/>
      <c r="V21" s="269"/>
      <c r="W21" s="270"/>
      <c r="X21" s="271"/>
      <c r="Y21" s="272"/>
      <c r="Z21" s="272"/>
      <c r="AA21" s="270"/>
      <c r="AB21" s="271"/>
      <c r="AC21" s="273"/>
      <c r="AD21" s="274"/>
      <c r="AE21" s="274"/>
      <c r="AF21" s="313"/>
    </row>
    <row r="22" spans="2:32" ht="30" customHeight="1" x14ac:dyDescent="0.2">
      <c r="B22" s="69">
        <f>+B20+1</f>
        <v>336</v>
      </c>
      <c r="C22" s="628">
        <f>C20+1</f>
        <v>39783</v>
      </c>
      <c r="D22" s="628">
        <v>37347</v>
      </c>
      <c r="E22" s="629"/>
      <c r="F22" s="638">
        <f>F14+1</f>
        <v>50</v>
      </c>
      <c r="G22" s="243">
        <v>0</v>
      </c>
      <c r="H22" s="243">
        <v>0</v>
      </c>
      <c r="I22" s="244">
        <v>0</v>
      </c>
      <c r="J22" s="245">
        <v>2.0833333333333332E-2</v>
      </c>
      <c r="K22" s="246">
        <v>0</v>
      </c>
      <c r="L22" s="246">
        <v>0</v>
      </c>
      <c r="M22" s="247">
        <f>((H22-G22)+(L22-K22))-J22*I22</f>
        <v>0</v>
      </c>
      <c r="N22" s="635">
        <f>SUM(M22:M28)</f>
        <v>0</v>
      </c>
      <c r="O22" s="248"/>
      <c r="P22" s="643"/>
      <c r="Q22" s="201"/>
      <c r="R22" s="256">
        <f>+R20+1</f>
        <v>364</v>
      </c>
      <c r="S22" s="628">
        <f>S20+1</f>
        <v>39811</v>
      </c>
      <c r="T22" s="628">
        <v>37347</v>
      </c>
      <c r="U22" s="629"/>
      <c r="V22" s="667">
        <v>1</v>
      </c>
      <c r="W22" s="243">
        <v>0</v>
      </c>
      <c r="X22" s="243">
        <v>0</v>
      </c>
      <c r="Y22" s="244">
        <v>0</v>
      </c>
      <c r="Z22" s="245">
        <v>2.0833333333333332E-2</v>
      </c>
      <c r="AA22" s="246">
        <v>0</v>
      </c>
      <c r="AB22" s="246">
        <v>0</v>
      </c>
      <c r="AC22" s="247">
        <f>((X22-W22)+(AB22-AA22))-Z22*Y22</f>
        <v>0</v>
      </c>
      <c r="AD22" s="635">
        <f>SUM(AC22:AC28)</f>
        <v>0</v>
      </c>
      <c r="AE22" s="248"/>
      <c r="AF22" s="643"/>
    </row>
    <row r="23" spans="2:32" ht="30" customHeight="1" x14ac:dyDescent="0.2">
      <c r="B23" s="254">
        <f t="shared" ref="B23:B28" si="6">+B22+1</f>
        <v>337</v>
      </c>
      <c r="C23" s="633">
        <f t="shared" ref="C23:C28" si="7">C22+1</f>
        <v>39784</v>
      </c>
      <c r="D23" s="633">
        <v>37348</v>
      </c>
      <c r="E23" s="634"/>
      <c r="F23" s="639"/>
      <c r="G23" s="250">
        <v>0</v>
      </c>
      <c r="H23" s="250">
        <v>0</v>
      </c>
      <c r="I23" s="251"/>
      <c r="J23" s="252">
        <v>2.0833333333333332E-2</v>
      </c>
      <c r="K23" s="250"/>
      <c r="L23" s="250"/>
      <c r="M23" s="253">
        <f t="shared" ref="M23:M28" si="8">((H23-G23)+(L23-K23))-J23*I23</f>
        <v>0</v>
      </c>
      <c r="N23" s="636"/>
      <c r="O23" s="255"/>
      <c r="P23" s="626"/>
      <c r="Q23" s="201"/>
      <c r="R23" s="256">
        <f t="shared" ref="R23:R28" si="9">+R22+1</f>
        <v>365</v>
      </c>
      <c r="S23" s="633">
        <f t="shared" ref="S23:S28" si="10">S22+1</f>
        <v>39812</v>
      </c>
      <c r="T23" s="633">
        <v>37348</v>
      </c>
      <c r="U23" s="634"/>
      <c r="V23" s="668"/>
      <c r="W23" s="250">
        <v>0</v>
      </c>
      <c r="X23" s="250">
        <v>0</v>
      </c>
      <c r="Y23" s="251"/>
      <c r="Z23" s="252">
        <v>2.0833333333333332E-2</v>
      </c>
      <c r="AA23" s="250"/>
      <c r="AB23" s="250"/>
      <c r="AC23" s="253">
        <f t="shared" ref="AC23:AC28" si="11">((X23-W23)+(AB23-AA23))-Z23*Y23</f>
        <v>0</v>
      </c>
      <c r="AD23" s="636"/>
      <c r="AE23" s="255"/>
      <c r="AF23" s="626"/>
    </row>
    <row r="24" spans="2:32" ht="30" customHeight="1" x14ac:dyDescent="0.2">
      <c r="B24" s="254">
        <f t="shared" si="6"/>
        <v>338</v>
      </c>
      <c r="C24" s="633">
        <f t="shared" si="7"/>
        <v>39785</v>
      </c>
      <c r="D24" s="633">
        <v>37349</v>
      </c>
      <c r="E24" s="634"/>
      <c r="F24" s="639"/>
      <c r="G24" s="250"/>
      <c r="H24" s="250"/>
      <c r="I24" s="251"/>
      <c r="J24" s="252">
        <v>2.0833333333333332E-2</v>
      </c>
      <c r="K24" s="250"/>
      <c r="L24" s="250"/>
      <c r="M24" s="253">
        <f t="shared" si="8"/>
        <v>0</v>
      </c>
      <c r="N24" s="636"/>
      <c r="O24" s="255"/>
      <c r="P24" s="626"/>
      <c r="Q24" s="201"/>
      <c r="R24" s="256">
        <f t="shared" si="9"/>
        <v>366</v>
      </c>
      <c r="S24" s="633">
        <f t="shared" si="10"/>
        <v>39813</v>
      </c>
      <c r="T24" s="633">
        <v>37349</v>
      </c>
      <c r="U24" s="634"/>
      <c r="V24" s="668"/>
      <c r="W24" s="250"/>
      <c r="X24" s="250"/>
      <c r="Y24" s="251"/>
      <c r="Z24" s="252">
        <v>2.0833333333333332E-2</v>
      </c>
      <c r="AA24" s="250"/>
      <c r="AB24" s="250"/>
      <c r="AC24" s="253">
        <f t="shared" si="11"/>
        <v>0</v>
      </c>
      <c r="AD24" s="636"/>
      <c r="AE24" s="255"/>
      <c r="AF24" s="626"/>
    </row>
    <row r="25" spans="2:32" ht="30" customHeight="1" x14ac:dyDescent="0.2">
      <c r="B25" s="254">
        <f t="shared" si="6"/>
        <v>339</v>
      </c>
      <c r="C25" s="633">
        <f t="shared" si="7"/>
        <v>39786</v>
      </c>
      <c r="D25" s="633">
        <v>37350</v>
      </c>
      <c r="E25" s="634"/>
      <c r="F25" s="639"/>
      <c r="G25" s="250"/>
      <c r="H25" s="250"/>
      <c r="I25" s="251"/>
      <c r="J25" s="252">
        <v>2.0833333333333332E-2</v>
      </c>
      <c r="K25" s="250"/>
      <c r="L25" s="250"/>
      <c r="M25" s="253">
        <f t="shared" si="8"/>
        <v>0</v>
      </c>
      <c r="N25" s="636"/>
      <c r="O25" s="255"/>
      <c r="P25" s="626"/>
      <c r="Q25" s="201"/>
      <c r="R25" s="242">
        <v>1</v>
      </c>
      <c r="S25" s="681">
        <f t="shared" si="10"/>
        <v>39814</v>
      </c>
      <c r="T25" s="681">
        <v>37350</v>
      </c>
      <c r="U25" s="682"/>
      <c r="V25" s="668"/>
      <c r="W25" s="250"/>
      <c r="X25" s="250"/>
      <c r="Y25" s="251"/>
      <c r="Z25" s="252">
        <v>2.0833333333333332E-2</v>
      </c>
      <c r="AA25" s="250"/>
      <c r="AB25" s="250"/>
      <c r="AC25" s="253">
        <f t="shared" si="11"/>
        <v>0</v>
      </c>
      <c r="AD25" s="636"/>
      <c r="AE25" s="255"/>
      <c r="AF25" s="626"/>
    </row>
    <row r="26" spans="2:32" ht="30" customHeight="1" x14ac:dyDescent="0.2">
      <c r="B26" s="254">
        <f t="shared" si="6"/>
        <v>340</v>
      </c>
      <c r="C26" s="633">
        <f t="shared" si="7"/>
        <v>39787</v>
      </c>
      <c r="D26" s="633">
        <v>37351</v>
      </c>
      <c r="E26" s="634"/>
      <c r="F26" s="639"/>
      <c r="G26" s="250"/>
      <c r="H26" s="250"/>
      <c r="I26" s="251"/>
      <c r="J26" s="252">
        <v>2.0833333333333332E-2</v>
      </c>
      <c r="K26" s="250"/>
      <c r="L26" s="250"/>
      <c r="M26" s="253">
        <f t="shared" si="8"/>
        <v>0</v>
      </c>
      <c r="N26" s="636"/>
      <c r="O26" s="255"/>
      <c r="P26" s="626"/>
      <c r="Q26" s="201"/>
      <c r="R26" s="256">
        <f t="shared" si="9"/>
        <v>2</v>
      </c>
      <c r="S26" s="633">
        <f t="shared" si="10"/>
        <v>39815</v>
      </c>
      <c r="T26" s="633">
        <v>37351</v>
      </c>
      <c r="U26" s="634"/>
      <c r="V26" s="668"/>
      <c r="W26" s="250"/>
      <c r="X26" s="250"/>
      <c r="Y26" s="251"/>
      <c r="Z26" s="252">
        <v>2.0833333333333332E-2</v>
      </c>
      <c r="AA26" s="250"/>
      <c r="AB26" s="250"/>
      <c r="AC26" s="253">
        <f t="shared" si="11"/>
        <v>0</v>
      </c>
      <c r="AD26" s="636"/>
      <c r="AE26" s="255"/>
      <c r="AF26" s="626"/>
    </row>
    <row r="27" spans="2:32" ht="30" customHeight="1" x14ac:dyDescent="0.2">
      <c r="B27" s="254">
        <f t="shared" si="6"/>
        <v>341</v>
      </c>
      <c r="C27" s="645">
        <f t="shared" si="7"/>
        <v>39788</v>
      </c>
      <c r="D27" s="645">
        <v>37352</v>
      </c>
      <c r="E27" s="646"/>
      <c r="F27" s="639"/>
      <c r="G27" s="250"/>
      <c r="H27" s="250"/>
      <c r="I27" s="251"/>
      <c r="J27" s="252">
        <v>2.0833333333333332E-2</v>
      </c>
      <c r="K27" s="250"/>
      <c r="L27" s="250"/>
      <c r="M27" s="253">
        <f t="shared" si="8"/>
        <v>0</v>
      </c>
      <c r="N27" s="636"/>
      <c r="O27" s="255"/>
      <c r="P27" s="626"/>
      <c r="Q27" s="201"/>
      <c r="R27" s="256">
        <f t="shared" si="9"/>
        <v>3</v>
      </c>
      <c r="S27" s="645">
        <f t="shared" si="10"/>
        <v>39816</v>
      </c>
      <c r="T27" s="645">
        <v>37352</v>
      </c>
      <c r="U27" s="646"/>
      <c r="V27" s="668"/>
      <c r="W27" s="250"/>
      <c r="X27" s="250"/>
      <c r="Y27" s="251"/>
      <c r="Z27" s="252">
        <v>2.0833333333333332E-2</v>
      </c>
      <c r="AA27" s="250"/>
      <c r="AB27" s="250"/>
      <c r="AC27" s="253">
        <f t="shared" si="11"/>
        <v>0</v>
      </c>
      <c r="AD27" s="636"/>
      <c r="AE27" s="255"/>
      <c r="AF27" s="626"/>
    </row>
    <row r="28" spans="2:32" ht="30" customHeight="1" x14ac:dyDescent="0.2">
      <c r="B28" s="262">
        <f t="shared" si="6"/>
        <v>342</v>
      </c>
      <c r="C28" s="641">
        <f t="shared" si="7"/>
        <v>39789</v>
      </c>
      <c r="D28" s="641">
        <v>37353</v>
      </c>
      <c r="E28" s="642"/>
      <c r="F28" s="640"/>
      <c r="G28" s="258"/>
      <c r="H28" s="258"/>
      <c r="I28" s="259"/>
      <c r="J28" s="260">
        <v>2.0833333333333332E-2</v>
      </c>
      <c r="K28" s="258"/>
      <c r="L28" s="258"/>
      <c r="M28" s="261">
        <f t="shared" si="8"/>
        <v>0</v>
      </c>
      <c r="N28" s="637"/>
      <c r="O28" s="263"/>
      <c r="P28" s="627"/>
      <c r="Q28" s="201"/>
      <c r="R28" s="256">
        <f t="shared" si="9"/>
        <v>4</v>
      </c>
      <c r="S28" s="641">
        <f t="shared" si="10"/>
        <v>39817</v>
      </c>
      <c r="T28" s="641">
        <v>37353</v>
      </c>
      <c r="U28" s="642"/>
      <c r="V28" s="669"/>
      <c r="W28" s="258"/>
      <c r="X28" s="258"/>
      <c r="Y28" s="259"/>
      <c r="Z28" s="260">
        <v>2.0833333333333332E-2</v>
      </c>
      <c r="AA28" s="258"/>
      <c r="AB28" s="258"/>
      <c r="AC28" s="261">
        <f t="shared" si="11"/>
        <v>0</v>
      </c>
      <c r="AD28" s="637"/>
      <c r="AE28" s="263"/>
      <c r="AF28" s="627"/>
    </row>
    <row r="29" spans="2:32" ht="12.75" customHeight="1" x14ac:dyDescent="0.2">
      <c r="B29" s="264"/>
      <c r="C29" s="644"/>
      <c r="D29" s="644"/>
      <c r="E29" s="644"/>
      <c r="F29" s="269"/>
      <c r="G29" s="270"/>
      <c r="H29" s="271"/>
      <c r="I29" s="272"/>
      <c r="J29" s="272"/>
      <c r="K29" s="270"/>
      <c r="L29" s="271"/>
      <c r="M29" s="273"/>
      <c r="N29" s="274"/>
      <c r="O29" s="274"/>
      <c r="P29" s="275"/>
      <c r="Q29" s="201"/>
      <c r="R29" s="264"/>
      <c r="S29" s="644"/>
      <c r="T29" s="644"/>
      <c r="U29" s="644"/>
      <c r="V29" s="269"/>
      <c r="W29" s="270"/>
      <c r="X29" s="271"/>
      <c r="Y29" s="272"/>
      <c r="Z29" s="272"/>
      <c r="AA29" s="270"/>
      <c r="AB29" s="271"/>
      <c r="AC29" s="273"/>
      <c r="AD29" s="274"/>
      <c r="AE29" s="274"/>
      <c r="AF29" s="275"/>
    </row>
    <row r="30" spans="2:32" ht="30" customHeight="1" x14ac:dyDescent="0.2">
      <c r="B30" s="69">
        <f>+B28+1</f>
        <v>343</v>
      </c>
      <c r="C30" s="628">
        <f>C28+1</f>
        <v>39790</v>
      </c>
      <c r="D30" s="628">
        <v>37347</v>
      </c>
      <c r="E30" s="629"/>
      <c r="F30" s="638">
        <f>F22+1</f>
        <v>51</v>
      </c>
      <c r="G30" s="243">
        <v>0</v>
      </c>
      <c r="H30" s="243">
        <v>0</v>
      </c>
      <c r="I30" s="244">
        <v>0</v>
      </c>
      <c r="J30" s="245">
        <v>2.0833333333333332E-2</v>
      </c>
      <c r="K30" s="246">
        <v>0</v>
      </c>
      <c r="L30" s="246">
        <v>0</v>
      </c>
      <c r="M30" s="247">
        <f>((H30-G30)+(L30-K30))-J30*I30</f>
        <v>0</v>
      </c>
      <c r="N30" s="635">
        <f>SUM(M30:M36)</f>
        <v>0</v>
      </c>
      <c r="O30" s="248"/>
      <c r="P30" s="643"/>
      <c r="Q30" s="201"/>
      <c r="R30" s="69">
        <f>+R28+1</f>
        <v>5</v>
      </c>
      <c r="S30" s="628">
        <f>S28+1</f>
        <v>39818</v>
      </c>
      <c r="T30" s="628">
        <v>37347</v>
      </c>
      <c r="U30" s="629"/>
      <c r="V30" s="638">
        <f>V22+1</f>
        <v>2</v>
      </c>
      <c r="W30" s="243">
        <v>0</v>
      </c>
      <c r="X30" s="243">
        <v>0</v>
      </c>
      <c r="Y30" s="244">
        <v>0</v>
      </c>
      <c r="Z30" s="245">
        <v>2.0833333333333332E-2</v>
      </c>
      <c r="AA30" s="246">
        <v>0</v>
      </c>
      <c r="AB30" s="246">
        <v>0</v>
      </c>
      <c r="AC30" s="247">
        <f>((X30-W30)+(AB30-AA30))-Z30*Y30</f>
        <v>0</v>
      </c>
      <c r="AD30" s="635">
        <f>SUM(AC30:AC36)</f>
        <v>0</v>
      </c>
      <c r="AE30" s="248"/>
      <c r="AF30" s="643"/>
    </row>
    <row r="31" spans="2:32" ht="30" customHeight="1" x14ac:dyDescent="0.2">
      <c r="B31" s="254">
        <f t="shared" ref="B31:B36" si="12">+B30+1</f>
        <v>344</v>
      </c>
      <c r="C31" s="633">
        <f t="shared" ref="C31:C36" si="13">C30+1</f>
        <v>39791</v>
      </c>
      <c r="D31" s="633">
        <v>37348</v>
      </c>
      <c r="E31" s="634"/>
      <c r="F31" s="639"/>
      <c r="G31" s="250">
        <v>0</v>
      </c>
      <c r="H31" s="250">
        <v>0</v>
      </c>
      <c r="I31" s="251"/>
      <c r="J31" s="252">
        <v>2.0833333333333332E-2</v>
      </c>
      <c r="K31" s="250"/>
      <c r="L31" s="250"/>
      <c r="M31" s="253">
        <f t="shared" ref="M31:M36" si="14">((H31-G31)+(L31-K31))-J31*I31</f>
        <v>0</v>
      </c>
      <c r="N31" s="636"/>
      <c r="O31" s="255"/>
      <c r="P31" s="626"/>
      <c r="Q31" s="201"/>
      <c r="R31" s="254">
        <f t="shared" ref="R31:R36" si="15">+R30+1</f>
        <v>6</v>
      </c>
      <c r="S31" s="633">
        <f t="shared" ref="S31:S36" si="16">S30+1</f>
        <v>39819</v>
      </c>
      <c r="T31" s="633">
        <v>37348</v>
      </c>
      <c r="U31" s="634"/>
      <c r="V31" s="639"/>
      <c r="W31" s="250">
        <v>0</v>
      </c>
      <c r="X31" s="250">
        <v>0</v>
      </c>
      <c r="Y31" s="251"/>
      <c r="Z31" s="252">
        <v>2.0833333333333332E-2</v>
      </c>
      <c r="AA31" s="250"/>
      <c r="AB31" s="250"/>
      <c r="AC31" s="253">
        <f t="shared" ref="AC31:AC36" si="17">((X31-W31)+(AB31-AA31))-Z31*Y31</f>
        <v>0</v>
      </c>
      <c r="AD31" s="636"/>
      <c r="AE31" s="255"/>
      <c r="AF31" s="626"/>
    </row>
    <row r="32" spans="2:32" ht="30" customHeight="1" x14ac:dyDescent="0.2">
      <c r="B32" s="254">
        <f t="shared" si="12"/>
        <v>345</v>
      </c>
      <c r="C32" s="633">
        <f t="shared" si="13"/>
        <v>39792</v>
      </c>
      <c r="D32" s="633">
        <v>37349</v>
      </c>
      <c r="E32" s="634"/>
      <c r="F32" s="639"/>
      <c r="G32" s="250"/>
      <c r="H32" s="250"/>
      <c r="I32" s="251"/>
      <c r="J32" s="252">
        <v>2.0833333333333332E-2</v>
      </c>
      <c r="K32" s="250"/>
      <c r="L32" s="250"/>
      <c r="M32" s="253">
        <f t="shared" si="14"/>
        <v>0</v>
      </c>
      <c r="N32" s="636"/>
      <c r="O32" s="255"/>
      <c r="P32" s="626"/>
      <c r="Q32" s="201"/>
      <c r="R32" s="254">
        <f t="shared" si="15"/>
        <v>7</v>
      </c>
      <c r="S32" s="633">
        <f t="shared" si="16"/>
        <v>39820</v>
      </c>
      <c r="T32" s="633">
        <v>37349</v>
      </c>
      <c r="U32" s="634"/>
      <c r="V32" s="639"/>
      <c r="W32" s="250"/>
      <c r="X32" s="250"/>
      <c r="Y32" s="251"/>
      <c r="Z32" s="252">
        <v>2.0833333333333332E-2</v>
      </c>
      <c r="AA32" s="250"/>
      <c r="AB32" s="250"/>
      <c r="AC32" s="253">
        <f t="shared" si="17"/>
        <v>0</v>
      </c>
      <c r="AD32" s="636"/>
      <c r="AE32" s="255"/>
      <c r="AF32" s="626"/>
    </row>
    <row r="33" spans="1:45" ht="30" customHeight="1" x14ac:dyDescent="0.2">
      <c r="B33" s="254">
        <f t="shared" si="12"/>
        <v>346</v>
      </c>
      <c r="C33" s="633">
        <f t="shared" si="13"/>
        <v>39793</v>
      </c>
      <c r="D33" s="633">
        <v>37350</v>
      </c>
      <c r="E33" s="634"/>
      <c r="F33" s="639"/>
      <c r="G33" s="250"/>
      <c r="H33" s="250"/>
      <c r="I33" s="251"/>
      <c r="J33" s="252">
        <v>2.0833333333333332E-2</v>
      </c>
      <c r="K33" s="250"/>
      <c r="L33" s="250"/>
      <c r="M33" s="253">
        <f t="shared" si="14"/>
        <v>0</v>
      </c>
      <c r="N33" s="636"/>
      <c r="O33" s="255"/>
      <c r="P33" s="626"/>
      <c r="Q33" s="201"/>
      <c r="R33" s="254">
        <f t="shared" si="15"/>
        <v>8</v>
      </c>
      <c r="S33" s="633">
        <f t="shared" si="16"/>
        <v>39821</v>
      </c>
      <c r="T33" s="633">
        <v>37350</v>
      </c>
      <c r="U33" s="634"/>
      <c r="V33" s="639"/>
      <c r="W33" s="250"/>
      <c r="X33" s="250"/>
      <c r="Y33" s="251"/>
      <c r="Z33" s="252">
        <v>2.0833333333333332E-2</v>
      </c>
      <c r="AA33" s="250"/>
      <c r="AB33" s="250"/>
      <c r="AC33" s="253">
        <f t="shared" si="17"/>
        <v>0</v>
      </c>
      <c r="AD33" s="636"/>
      <c r="AE33" s="255"/>
      <c r="AF33" s="626"/>
    </row>
    <row r="34" spans="1:45" ht="30" customHeight="1" x14ac:dyDescent="0.2">
      <c r="B34" s="254">
        <f t="shared" si="12"/>
        <v>347</v>
      </c>
      <c r="C34" s="633">
        <f t="shared" si="13"/>
        <v>39794</v>
      </c>
      <c r="D34" s="633">
        <v>37351</v>
      </c>
      <c r="E34" s="634"/>
      <c r="F34" s="639"/>
      <c r="G34" s="250"/>
      <c r="H34" s="250"/>
      <c r="I34" s="251"/>
      <c r="J34" s="252">
        <v>2.0833333333333332E-2</v>
      </c>
      <c r="K34" s="250"/>
      <c r="L34" s="250"/>
      <c r="M34" s="253">
        <f t="shared" si="14"/>
        <v>0</v>
      </c>
      <c r="N34" s="636"/>
      <c r="O34" s="255"/>
      <c r="P34" s="626"/>
      <c r="Q34" s="201"/>
      <c r="R34" s="254">
        <f t="shared" si="15"/>
        <v>9</v>
      </c>
      <c r="S34" s="633">
        <f t="shared" si="16"/>
        <v>39822</v>
      </c>
      <c r="T34" s="633">
        <v>37351</v>
      </c>
      <c r="U34" s="634"/>
      <c r="V34" s="639"/>
      <c r="W34" s="250"/>
      <c r="X34" s="250"/>
      <c r="Y34" s="251"/>
      <c r="Z34" s="252">
        <v>2.0833333333333332E-2</v>
      </c>
      <c r="AA34" s="250"/>
      <c r="AB34" s="250"/>
      <c r="AC34" s="253">
        <f t="shared" si="17"/>
        <v>0</v>
      </c>
      <c r="AD34" s="636"/>
      <c r="AE34" s="255"/>
      <c r="AF34" s="626"/>
    </row>
    <row r="35" spans="1:45" ht="30" customHeight="1" x14ac:dyDescent="0.2">
      <c r="B35" s="254">
        <f t="shared" si="12"/>
        <v>348</v>
      </c>
      <c r="C35" s="645">
        <f t="shared" si="13"/>
        <v>39795</v>
      </c>
      <c r="D35" s="645">
        <v>37352</v>
      </c>
      <c r="E35" s="646"/>
      <c r="F35" s="639"/>
      <c r="G35" s="250"/>
      <c r="H35" s="250"/>
      <c r="I35" s="251"/>
      <c r="J35" s="252">
        <v>2.0833333333333332E-2</v>
      </c>
      <c r="K35" s="250"/>
      <c r="L35" s="250"/>
      <c r="M35" s="253">
        <f t="shared" si="14"/>
        <v>0</v>
      </c>
      <c r="N35" s="636"/>
      <c r="O35" s="255"/>
      <c r="P35" s="626"/>
      <c r="Q35" s="201"/>
      <c r="R35" s="254">
        <f t="shared" si="15"/>
        <v>10</v>
      </c>
      <c r="S35" s="645">
        <f t="shared" si="16"/>
        <v>39823</v>
      </c>
      <c r="T35" s="645">
        <v>37352</v>
      </c>
      <c r="U35" s="646"/>
      <c r="V35" s="639"/>
      <c r="W35" s="250"/>
      <c r="X35" s="250"/>
      <c r="Y35" s="251"/>
      <c r="Z35" s="252">
        <v>2.0833333333333332E-2</v>
      </c>
      <c r="AA35" s="250"/>
      <c r="AB35" s="250"/>
      <c r="AC35" s="253">
        <f t="shared" si="17"/>
        <v>0</v>
      </c>
      <c r="AD35" s="636"/>
      <c r="AE35" s="255"/>
      <c r="AF35" s="626"/>
    </row>
    <row r="36" spans="1:45" ht="30" customHeight="1" x14ac:dyDescent="0.2">
      <c r="B36" s="254">
        <f t="shared" si="12"/>
        <v>349</v>
      </c>
      <c r="C36" s="641">
        <f t="shared" si="13"/>
        <v>39796</v>
      </c>
      <c r="D36" s="641">
        <v>37353</v>
      </c>
      <c r="E36" s="642"/>
      <c r="F36" s="640"/>
      <c r="G36" s="258"/>
      <c r="H36" s="258"/>
      <c r="I36" s="259"/>
      <c r="J36" s="260">
        <v>2.0833333333333332E-2</v>
      </c>
      <c r="K36" s="258"/>
      <c r="L36" s="258"/>
      <c r="M36" s="261">
        <f t="shared" si="14"/>
        <v>0</v>
      </c>
      <c r="N36" s="637"/>
      <c r="O36" s="263"/>
      <c r="P36" s="627"/>
      <c r="Q36" s="201"/>
      <c r="R36" s="262">
        <f t="shared" si="15"/>
        <v>11</v>
      </c>
      <c r="S36" s="641">
        <f t="shared" si="16"/>
        <v>39824</v>
      </c>
      <c r="T36" s="641">
        <v>37353</v>
      </c>
      <c r="U36" s="642"/>
      <c r="V36" s="640"/>
      <c r="W36" s="258"/>
      <c r="X36" s="258"/>
      <c r="Y36" s="259"/>
      <c r="Z36" s="260">
        <v>2.0833333333333332E-2</v>
      </c>
      <c r="AA36" s="258"/>
      <c r="AB36" s="258"/>
      <c r="AC36" s="261">
        <f t="shared" si="17"/>
        <v>0</v>
      </c>
      <c r="AD36" s="637"/>
      <c r="AE36" s="263"/>
      <c r="AF36" s="627"/>
    </row>
    <row r="37" spans="1:45" ht="12.75" customHeight="1" x14ac:dyDescent="0.2">
      <c r="B37" s="264"/>
      <c r="C37" s="644"/>
      <c r="D37" s="644"/>
      <c r="E37" s="644"/>
      <c r="F37" s="269"/>
      <c r="G37" s="270"/>
      <c r="H37" s="271"/>
      <c r="I37" s="272"/>
      <c r="J37" s="272"/>
      <c r="K37" s="270"/>
      <c r="L37" s="271"/>
      <c r="M37" s="273"/>
      <c r="N37" s="274"/>
      <c r="O37" s="274"/>
      <c r="P37" s="275"/>
      <c r="Q37" s="201"/>
      <c r="R37" s="264"/>
      <c r="S37" s="644"/>
      <c r="T37" s="644"/>
      <c r="U37" s="644"/>
      <c r="V37" s="269"/>
      <c r="W37" s="270"/>
      <c r="X37" s="271"/>
      <c r="Y37" s="272"/>
      <c r="Z37" s="272"/>
      <c r="AA37" s="270"/>
      <c r="AB37" s="271"/>
      <c r="AC37" s="273"/>
      <c r="AD37" s="274"/>
      <c r="AE37" s="274"/>
      <c r="AF37" s="275"/>
    </row>
    <row r="38" spans="1:45" ht="30" customHeight="1" x14ac:dyDescent="0.2">
      <c r="B38" s="254">
        <f>+B36+1</f>
        <v>350</v>
      </c>
      <c r="C38" s="628">
        <f>C36+1</f>
        <v>39797</v>
      </c>
      <c r="D38" s="628">
        <v>37347</v>
      </c>
      <c r="E38" s="629"/>
      <c r="F38" s="638">
        <f>F30+1</f>
        <v>52</v>
      </c>
      <c r="G38" s="243">
        <v>0</v>
      </c>
      <c r="H38" s="243">
        <v>0</v>
      </c>
      <c r="I38" s="244">
        <v>0</v>
      </c>
      <c r="J38" s="245">
        <v>2.0833333333333332E-2</v>
      </c>
      <c r="K38" s="246">
        <v>0</v>
      </c>
      <c r="L38" s="246">
        <v>0</v>
      </c>
      <c r="M38" s="247">
        <f>((H38-G38)+(L38-K38))-J38*I38</f>
        <v>0</v>
      </c>
      <c r="N38" s="635">
        <f>SUM(M38:M44)</f>
        <v>0</v>
      </c>
      <c r="O38" s="248"/>
      <c r="P38" s="643"/>
      <c r="Q38" s="201"/>
      <c r="R38" s="69">
        <f>+R36+1</f>
        <v>12</v>
      </c>
      <c r="S38" s="628">
        <f>S36+1</f>
        <v>39825</v>
      </c>
      <c r="T38" s="628">
        <v>37347</v>
      </c>
      <c r="U38" s="629"/>
      <c r="V38" s="638">
        <f>V30+1</f>
        <v>3</v>
      </c>
      <c r="W38" s="243">
        <v>0</v>
      </c>
      <c r="X38" s="243">
        <v>0</v>
      </c>
      <c r="Y38" s="244">
        <v>0</v>
      </c>
      <c r="Z38" s="245">
        <v>2.0833333333333332E-2</v>
      </c>
      <c r="AA38" s="246">
        <v>0</v>
      </c>
      <c r="AB38" s="246">
        <v>0</v>
      </c>
      <c r="AC38" s="247">
        <f>((X38-W38)+(AB38-AA38))-Z38*Y38</f>
        <v>0</v>
      </c>
      <c r="AD38" s="635">
        <f>SUM(AC38:AC44)</f>
        <v>0</v>
      </c>
      <c r="AE38" s="248"/>
      <c r="AF38" s="643"/>
    </row>
    <row r="39" spans="1:45" ht="30" customHeight="1" x14ac:dyDescent="0.2">
      <c r="B39" s="254">
        <f t="shared" ref="B39:B44" si="18">+B38+1</f>
        <v>351</v>
      </c>
      <c r="C39" s="633">
        <f t="shared" ref="C39:C44" si="19">C38+1</f>
        <v>39798</v>
      </c>
      <c r="D39" s="633">
        <v>37348</v>
      </c>
      <c r="E39" s="634"/>
      <c r="F39" s="639"/>
      <c r="G39" s="250">
        <v>0</v>
      </c>
      <c r="H39" s="250">
        <v>0</v>
      </c>
      <c r="I39" s="251">
        <v>0</v>
      </c>
      <c r="J39" s="252">
        <v>2.0833333333333332E-2</v>
      </c>
      <c r="K39" s="250"/>
      <c r="L39" s="250">
        <v>0</v>
      </c>
      <c r="M39" s="253">
        <f t="shared" ref="M39:M44" si="20">((H39-G39)+(L39-K39))-J39*I39</f>
        <v>0</v>
      </c>
      <c r="N39" s="636"/>
      <c r="O39" s="255"/>
      <c r="P39" s="626"/>
      <c r="Q39" s="201"/>
      <c r="R39" s="254">
        <f t="shared" ref="R39:R44" si="21">+R38+1</f>
        <v>13</v>
      </c>
      <c r="S39" s="633">
        <f t="shared" ref="S39:S44" si="22">S38+1</f>
        <v>39826</v>
      </c>
      <c r="T39" s="633">
        <v>37348</v>
      </c>
      <c r="U39" s="634"/>
      <c r="V39" s="639"/>
      <c r="W39" s="250">
        <v>0</v>
      </c>
      <c r="X39" s="250">
        <v>0</v>
      </c>
      <c r="Y39" s="251"/>
      <c r="Z39" s="252">
        <v>2.0833333333333332E-2</v>
      </c>
      <c r="AA39" s="250"/>
      <c r="AB39" s="250"/>
      <c r="AC39" s="253">
        <f t="shared" ref="AC39:AC44" si="23">((X39-W39)+(AB39-AA39))-Z39*Y39</f>
        <v>0</v>
      </c>
      <c r="AD39" s="636"/>
      <c r="AE39" s="255"/>
      <c r="AF39" s="626"/>
    </row>
    <row r="40" spans="1:45" ht="30" customHeight="1" x14ac:dyDescent="0.2">
      <c r="B40" s="254">
        <f t="shared" si="18"/>
        <v>352</v>
      </c>
      <c r="C40" s="633">
        <f t="shared" si="19"/>
        <v>39799</v>
      </c>
      <c r="D40" s="633">
        <v>37349</v>
      </c>
      <c r="E40" s="634"/>
      <c r="F40" s="639"/>
      <c r="G40" s="250"/>
      <c r="H40" s="250"/>
      <c r="I40" s="251"/>
      <c r="J40" s="252">
        <v>2.0833333333333332E-2</v>
      </c>
      <c r="K40" s="250"/>
      <c r="L40" s="250"/>
      <c r="M40" s="253">
        <f t="shared" si="20"/>
        <v>0</v>
      </c>
      <c r="N40" s="636"/>
      <c r="O40" s="255"/>
      <c r="P40" s="626"/>
      <c r="Q40" s="201"/>
      <c r="R40" s="254">
        <f t="shared" si="21"/>
        <v>14</v>
      </c>
      <c r="S40" s="633">
        <f t="shared" si="22"/>
        <v>39827</v>
      </c>
      <c r="T40" s="633">
        <v>37349</v>
      </c>
      <c r="U40" s="634"/>
      <c r="V40" s="639"/>
      <c r="W40" s="250"/>
      <c r="X40" s="250"/>
      <c r="Y40" s="251"/>
      <c r="Z40" s="252">
        <v>2.0833333333333332E-2</v>
      </c>
      <c r="AA40" s="250"/>
      <c r="AB40" s="250"/>
      <c r="AC40" s="253">
        <f t="shared" si="23"/>
        <v>0</v>
      </c>
      <c r="AD40" s="636"/>
      <c r="AE40" s="255"/>
      <c r="AF40" s="626"/>
    </row>
    <row r="41" spans="1:45" ht="30" customHeight="1" x14ac:dyDescent="0.2">
      <c r="B41" s="254">
        <f t="shared" si="18"/>
        <v>353</v>
      </c>
      <c r="C41" s="633">
        <f t="shared" si="19"/>
        <v>39800</v>
      </c>
      <c r="D41" s="633">
        <v>37350</v>
      </c>
      <c r="E41" s="634"/>
      <c r="F41" s="639"/>
      <c r="G41" s="250"/>
      <c r="H41" s="250"/>
      <c r="I41" s="251"/>
      <c r="J41" s="252">
        <v>2.0833333333333332E-2</v>
      </c>
      <c r="K41" s="250"/>
      <c r="L41" s="250"/>
      <c r="M41" s="253">
        <f t="shared" si="20"/>
        <v>0</v>
      </c>
      <c r="N41" s="636"/>
      <c r="O41" s="255"/>
      <c r="P41" s="626"/>
      <c r="Q41" s="201"/>
      <c r="R41" s="254">
        <f t="shared" si="21"/>
        <v>15</v>
      </c>
      <c r="S41" s="633">
        <f t="shared" si="22"/>
        <v>39828</v>
      </c>
      <c r="T41" s="633">
        <v>37350</v>
      </c>
      <c r="U41" s="634"/>
      <c r="V41" s="639"/>
      <c r="W41" s="250"/>
      <c r="X41" s="250"/>
      <c r="Y41" s="251"/>
      <c r="Z41" s="252">
        <v>2.0833333333333332E-2</v>
      </c>
      <c r="AA41" s="250"/>
      <c r="AB41" s="250"/>
      <c r="AC41" s="253">
        <f t="shared" si="23"/>
        <v>0</v>
      </c>
      <c r="AD41" s="636"/>
      <c r="AE41" s="255"/>
      <c r="AF41" s="626"/>
    </row>
    <row r="42" spans="1:45" ht="30" customHeight="1" x14ac:dyDescent="0.2">
      <c r="B42" s="254">
        <f t="shared" si="18"/>
        <v>354</v>
      </c>
      <c r="C42" s="633">
        <f t="shared" si="19"/>
        <v>39801</v>
      </c>
      <c r="D42" s="633">
        <v>37351</v>
      </c>
      <c r="E42" s="634"/>
      <c r="F42" s="639"/>
      <c r="G42" s="250"/>
      <c r="H42" s="250"/>
      <c r="I42" s="251"/>
      <c r="J42" s="252">
        <v>2.0833333333333332E-2</v>
      </c>
      <c r="K42" s="250"/>
      <c r="L42" s="250"/>
      <c r="M42" s="253">
        <f t="shared" si="20"/>
        <v>0</v>
      </c>
      <c r="N42" s="636"/>
      <c r="O42" s="255"/>
      <c r="P42" s="626"/>
      <c r="Q42" s="201"/>
      <c r="R42" s="254">
        <f t="shared" si="21"/>
        <v>16</v>
      </c>
      <c r="S42" s="633">
        <f t="shared" si="22"/>
        <v>39829</v>
      </c>
      <c r="T42" s="633">
        <v>37351</v>
      </c>
      <c r="U42" s="634"/>
      <c r="V42" s="639"/>
      <c r="W42" s="250"/>
      <c r="X42" s="250"/>
      <c r="Y42" s="251"/>
      <c r="Z42" s="252">
        <v>2.0833333333333332E-2</v>
      </c>
      <c r="AA42" s="250"/>
      <c r="AB42" s="250"/>
      <c r="AC42" s="253">
        <f t="shared" si="23"/>
        <v>0</v>
      </c>
      <c r="AD42" s="636"/>
      <c r="AE42" s="255"/>
      <c r="AF42" s="626"/>
    </row>
    <row r="43" spans="1:45" ht="30" customHeight="1" x14ac:dyDescent="0.2">
      <c r="B43" s="256">
        <f t="shared" si="18"/>
        <v>355</v>
      </c>
      <c r="C43" s="645">
        <f t="shared" si="19"/>
        <v>39802</v>
      </c>
      <c r="D43" s="645">
        <v>37352</v>
      </c>
      <c r="E43" s="646"/>
      <c r="F43" s="639"/>
      <c r="G43" s="250"/>
      <c r="H43" s="250"/>
      <c r="I43" s="251"/>
      <c r="J43" s="252">
        <v>2.0833333333333332E-2</v>
      </c>
      <c r="K43" s="250"/>
      <c r="L43" s="250"/>
      <c r="M43" s="253">
        <f t="shared" si="20"/>
        <v>0</v>
      </c>
      <c r="N43" s="636"/>
      <c r="O43" s="255"/>
      <c r="P43" s="626"/>
      <c r="Q43" s="201"/>
      <c r="R43" s="254">
        <f t="shared" si="21"/>
        <v>17</v>
      </c>
      <c r="S43" s="645">
        <f t="shared" si="22"/>
        <v>39830</v>
      </c>
      <c r="T43" s="645">
        <v>37352</v>
      </c>
      <c r="U43" s="646"/>
      <c r="V43" s="639"/>
      <c r="W43" s="250"/>
      <c r="X43" s="250"/>
      <c r="Y43" s="251"/>
      <c r="Z43" s="252">
        <v>2.0833333333333332E-2</v>
      </c>
      <c r="AA43" s="250"/>
      <c r="AB43" s="250"/>
      <c r="AC43" s="253">
        <f t="shared" si="23"/>
        <v>0</v>
      </c>
      <c r="AD43" s="636"/>
      <c r="AE43" s="255"/>
      <c r="AF43" s="626"/>
    </row>
    <row r="44" spans="1:45" ht="30" customHeight="1" x14ac:dyDescent="0.2">
      <c r="B44" s="256">
        <f t="shared" si="18"/>
        <v>356</v>
      </c>
      <c r="C44" s="641">
        <f t="shared" si="19"/>
        <v>39803</v>
      </c>
      <c r="D44" s="641">
        <v>37353</v>
      </c>
      <c r="E44" s="642"/>
      <c r="F44" s="640"/>
      <c r="G44" s="258"/>
      <c r="H44" s="258"/>
      <c r="I44" s="259"/>
      <c r="J44" s="260">
        <v>2.0833333333333332E-2</v>
      </c>
      <c r="K44" s="258"/>
      <c r="L44" s="258"/>
      <c r="M44" s="261">
        <f t="shared" si="20"/>
        <v>0</v>
      </c>
      <c r="N44" s="637"/>
      <c r="O44" s="263"/>
      <c r="P44" s="627"/>
      <c r="Q44" s="201"/>
      <c r="R44" s="262">
        <f t="shared" si="21"/>
        <v>18</v>
      </c>
      <c r="S44" s="641">
        <f t="shared" si="22"/>
        <v>39831</v>
      </c>
      <c r="T44" s="641">
        <v>37353</v>
      </c>
      <c r="U44" s="642"/>
      <c r="V44" s="640"/>
      <c r="W44" s="258"/>
      <c r="X44" s="258"/>
      <c r="Y44" s="259"/>
      <c r="Z44" s="260">
        <v>2.0833333333333332E-2</v>
      </c>
      <c r="AA44" s="258"/>
      <c r="AB44" s="258"/>
      <c r="AC44" s="261">
        <f t="shared" si="23"/>
        <v>0</v>
      </c>
      <c r="AD44" s="637"/>
      <c r="AE44" s="263"/>
      <c r="AF44" s="627"/>
    </row>
    <row r="45" spans="1:45" s="279" customFormat="1" ht="15" customHeight="1" x14ac:dyDescent="0.2">
      <c r="A45" s="48"/>
      <c r="B45" s="276"/>
      <c r="C45" s="663" t="s">
        <v>100</v>
      </c>
      <c r="D45" s="663"/>
      <c r="E45" s="663"/>
      <c r="F45" s="663"/>
      <c r="G45" s="663"/>
      <c r="H45" s="663"/>
      <c r="I45" s="277"/>
      <c r="J45" s="277"/>
      <c r="K45" s="278"/>
      <c r="L45" s="277"/>
      <c r="M45" s="658" t="s">
        <v>0</v>
      </c>
      <c r="N45" s="660">
        <f>N14+N22+N30+N38</f>
        <v>0</v>
      </c>
      <c r="O45" s="662" t="s">
        <v>104</v>
      </c>
      <c r="P45" s="662"/>
      <c r="Q45" s="201"/>
      <c r="R45" s="276"/>
      <c r="S45" s="663" t="s">
        <v>100</v>
      </c>
      <c r="T45" s="663"/>
      <c r="U45" s="663"/>
      <c r="V45" s="663"/>
      <c r="W45" s="663"/>
      <c r="X45" s="663"/>
      <c r="Y45" s="277"/>
      <c r="Z45" s="277"/>
      <c r="AA45" s="278"/>
      <c r="AB45" s="277"/>
      <c r="AC45" s="658" t="s">
        <v>0</v>
      </c>
      <c r="AD45" s="660">
        <f>AD14+AD22+AD30+AD38</f>
        <v>0</v>
      </c>
      <c r="AE45" s="662" t="s">
        <v>104</v>
      </c>
      <c r="AF45" s="662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</row>
    <row r="46" spans="1:45" s="68" customFormat="1" ht="15" customHeight="1" x14ac:dyDescent="0.25">
      <c r="B46" s="215"/>
      <c r="C46" s="216"/>
      <c r="D46" s="280" t="s">
        <v>61</v>
      </c>
      <c r="E46" s="281" t="s">
        <v>62</v>
      </c>
      <c r="F46" s="218"/>
      <c r="G46" s="218"/>
      <c r="H46" s="282" t="s">
        <v>70</v>
      </c>
      <c r="I46" s="283" t="s">
        <v>71</v>
      </c>
      <c r="J46" s="283"/>
      <c r="K46" s="218"/>
      <c r="L46" s="222"/>
      <c r="M46" s="659"/>
      <c r="N46" s="661"/>
      <c r="O46" s="284">
        <f>IF(N45=0,0,N45/F10)</f>
        <v>0</v>
      </c>
      <c r="P46" s="285">
        <f>F10</f>
        <v>0.26666666666666666</v>
      </c>
      <c r="Q46" s="214"/>
      <c r="R46" s="215"/>
      <c r="S46" s="216"/>
      <c r="T46" s="280" t="s">
        <v>61</v>
      </c>
      <c r="U46" s="281" t="s">
        <v>62</v>
      </c>
      <c r="V46" s="218"/>
      <c r="W46" s="218"/>
      <c r="X46" s="282" t="s">
        <v>70</v>
      </c>
      <c r="Y46" s="283" t="s">
        <v>71</v>
      </c>
      <c r="Z46" s="283"/>
      <c r="AA46" s="218"/>
      <c r="AB46" s="222"/>
      <c r="AC46" s="659"/>
      <c r="AD46" s="661"/>
      <c r="AE46" s="284">
        <f>IF(AD45=0,0,AD45/V10)</f>
        <v>0</v>
      </c>
      <c r="AF46" s="285">
        <f>V10</f>
        <v>0.26666666666666666</v>
      </c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</row>
    <row r="47" spans="1:45" s="68" customFormat="1" ht="15" customHeight="1" x14ac:dyDescent="0.25">
      <c r="B47" s="215"/>
      <c r="C47" s="216"/>
      <c r="D47" s="286" t="s">
        <v>65</v>
      </c>
      <c r="E47" s="281" t="s">
        <v>101</v>
      </c>
      <c r="F47" s="218"/>
      <c r="G47" s="218"/>
      <c r="H47" s="287" t="s">
        <v>54</v>
      </c>
      <c r="I47" s="281" t="s">
        <v>55</v>
      </c>
      <c r="J47" s="281"/>
      <c r="K47" s="288"/>
      <c r="L47" s="288"/>
      <c r="M47" s="289"/>
      <c r="N47" s="218"/>
      <c r="O47" s="290"/>
      <c r="P47" s="291"/>
      <c r="Q47" s="214"/>
      <c r="R47" s="215"/>
      <c r="S47" s="216"/>
      <c r="T47" s="286" t="s">
        <v>65</v>
      </c>
      <c r="U47" s="281" t="s">
        <v>101</v>
      </c>
      <c r="V47" s="218"/>
      <c r="W47" s="218"/>
      <c r="X47" s="287" t="s">
        <v>54</v>
      </c>
      <c r="Y47" s="281" t="s">
        <v>55</v>
      </c>
      <c r="Z47" s="281"/>
      <c r="AA47" s="288"/>
      <c r="AB47" s="288"/>
      <c r="AC47" s="289"/>
      <c r="AD47" s="218"/>
      <c r="AE47" s="290"/>
      <c r="AF47" s="291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</row>
    <row r="48" spans="1:45" ht="15" customHeight="1" x14ac:dyDescent="0.2">
      <c r="D48" s="292" t="s">
        <v>72</v>
      </c>
      <c r="E48" s="281" t="s">
        <v>73</v>
      </c>
      <c r="H48" s="287" t="s">
        <v>59</v>
      </c>
      <c r="I48" s="281" t="s">
        <v>60</v>
      </c>
      <c r="J48" s="281"/>
      <c r="M48" s="293" t="s">
        <v>102</v>
      </c>
      <c r="N48" s="294">
        <v>0</v>
      </c>
      <c r="O48" s="295">
        <f>IF(F10=0,0,N48/F10)</f>
        <v>0</v>
      </c>
      <c r="P48" s="285">
        <f>F10</f>
        <v>0.26666666666666666</v>
      </c>
      <c r="Q48" s="201"/>
      <c r="T48" s="292" t="s">
        <v>72</v>
      </c>
      <c r="U48" s="281" t="s">
        <v>73</v>
      </c>
      <c r="X48" s="287" t="s">
        <v>59</v>
      </c>
      <c r="Y48" s="281" t="s">
        <v>60</v>
      </c>
      <c r="Z48" s="281"/>
      <c r="AC48" s="293" t="s">
        <v>102</v>
      </c>
      <c r="AD48" s="294">
        <f>$N$48</f>
        <v>0</v>
      </c>
      <c r="AE48" s="295">
        <f>IF(V10=0,0,AD48/V10)</f>
        <v>0</v>
      </c>
      <c r="AF48" s="285">
        <f>V10</f>
        <v>0.26666666666666666</v>
      </c>
    </row>
    <row r="49" spans="2:45" ht="15" customHeight="1" x14ac:dyDescent="0.35">
      <c r="D49" s="296" t="s">
        <v>36</v>
      </c>
      <c r="E49" s="297" t="s">
        <v>37</v>
      </c>
      <c r="H49" s="298" t="s">
        <v>49</v>
      </c>
      <c r="I49" s="647" t="s">
        <v>282</v>
      </c>
      <c r="J49" s="647"/>
      <c r="K49" s="647"/>
      <c r="L49" s="647"/>
      <c r="M49" s="299"/>
      <c r="N49" s="300"/>
      <c r="O49" s="301"/>
      <c r="Q49" s="201"/>
      <c r="T49" s="296" t="s">
        <v>36</v>
      </c>
      <c r="U49" s="297" t="s">
        <v>37</v>
      </c>
      <c r="X49" s="298" t="s">
        <v>49</v>
      </c>
      <c r="Y49" s="647" t="s">
        <v>282</v>
      </c>
      <c r="Z49" s="647"/>
      <c r="AA49" s="647"/>
      <c r="AB49" s="647"/>
      <c r="AC49" s="299"/>
      <c r="AD49" s="300"/>
      <c r="AE49" s="301"/>
    </row>
    <row r="50" spans="2:45" ht="15" customHeight="1" x14ac:dyDescent="0.2">
      <c r="D50" s="302" t="s">
        <v>44</v>
      </c>
      <c r="E50" s="281" t="s">
        <v>45</v>
      </c>
      <c r="H50" s="116" t="s">
        <v>90</v>
      </c>
      <c r="I50" s="647"/>
      <c r="J50" s="647"/>
      <c r="K50" s="647"/>
      <c r="L50" s="647"/>
      <c r="M50" s="293" t="s">
        <v>103</v>
      </c>
      <c r="N50" s="303">
        <f>IF(N45&gt;N48,N45-N48,N48-N45)</f>
        <v>0</v>
      </c>
      <c r="O50" s="295">
        <f>IF(F10=0,0,N50/F10)</f>
        <v>0</v>
      </c>
      <c r="P50" s="285">
        <f>F10</f>
        <v>0.26666666666666666</v>
      </c>
      <c r="Q50" s="201"/>
      <c r="T50" s="302" t="s">
        <v>44</v>
      </c>
      <c r="U50" s="281" t="s">
        <v>45</v>
      </c>
      <c r="X50" s="116" t="s">
        <v>90</v>
      </c>
      <c r="Y50" s="647"/>
      <c r="Z50" s="647"/>
      <c r="AA50" s="647"/>
      <c r="AB50" s="647"/>
      <c r="AC50" s="293" t="s">
        <v>103</v>
      </c>
      <c r="AD50" s="303">
        <f>IF(AD45&gt;AD48,AD45-AD48,AD48-AD45)</f>
        <v>0</v>
      </c>
      <c r="AE50" s="295">
        <f>IF(V10=0,0,AD50/V10)</f>
        <v>0</v>
      </c>
      <c r="AF50" s="285">
        <f>V10</f>
        <v>0.26666666666666666</v>
      </c>
    </row>
    <row r="51" spans="2:45" ht="12" customHeight="1" x14ac:dyDescent="0.2">
      <c r="O51" s="304"/>
      <c r="P51" s="304"/>
      <c r="Q51" s="201"/>
      <c r="AE51" s="304"/>
      <c r="AF51" s="304"/>
    </row>
    <row r="52" spans="2:45" s="307" customFormat="1" ht="20.100000000000001" customHeight="1" x14ac:dyDescent="0.2">
      <c r="B52" s="648"/>
      <c r="C52" s="649"/>
      <c r="D52" s="649"/>
      <c r="E52" s="649"/>
      <c r="F52" s="649"/>
      <c r="G52" s="649"/>
      <c r="H52" s="649"/>
      <c r="I52" s="652"/>
      <c r="J52" s="653"/>
      <c r="K52" s="653"/>
      <c r="L52" s="653"/>
      <c r="M52" s="653"/>
      <c r="N52" s="653"/>
      <c r="O52" s="653"/>
      <c r="P52" s="654"/>
      <c r="Q52" s="305"/>
      <c r="R52" s="648"/>
      <c r="S52" s="649"/>
      <c r="T52" s="649"/>
      <c r="U52" s="649"/>
      <c r="V52" s="649"/>
      <c r="W52" s="649"/>
      <c r="X52" s="649"/>
      <c r="Y52" s="652"/>
      <c r="Z52" s="653"/>
      <c r="AA52" s="653"/>
      <c r="AB52" s="653"/>
      <c r="AC52" s="653"/>
      <c r="AD52" s="653"/>
      <c r="AE52" s="653"/>
      <c r="AF52" s="654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</row>
    <row r="53" spans="2:45" s="307" customFormat="1" ht="20.100000000000001" customHeight="1" x14ac:dyDescent="0.2">
      <c r="B53" s="650"/>
      <c r="C53" s="651"/>
      <c r="D53" s="651"/>
      <c r="E53" s="651"/>
      <c r="F53" s="651"/>
      <c r="G53" s="651"/>
      <c r="H53" s="651"/>
      <c r="I53" s="655"/>
      <c r="J53" s="656"/>
      <c r="K53" s="656"/>
      <c r="L53" s="656"/>
      <c r="M53" s="656"/>
      <c r="N53" s="656"/>
      <c r="O53" s="656"/>
      <c r="P53" s="657"/>
      <c r="Q53" s="305"/>
      <c r="R53" s="650"/>
      <c r="S53" s="651"/>
      <c r="T53" s="651"/>
      <c r="U53" s="651"/>
      <c r="V53" s="651"/>
      <c r="W53" s="651"/>
      <c r="X53" s="651"/>
      <c r="Y53" s="655"/>
      <c r="Z53" s="656"/>
      <c r="AA53" s="656"/>
      <c r="AB53" s="656"/>
      <c r="AC53" s="656"/>
      <c r="AD53" s="656"/>
      <c r="AE53" s="656"/>
      <c r="AF53" s="657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</row>
    <row r="54" spans="2:45" s="307" customFormat="1" ht="20.100000000000001" customHeight="1" x14ac:dyDescent="0.2">
      <c r="B54" s="650"/>
      <c r="C54" s="651"/>
      <c r="D54" s="651"/>
      <c r="E54" s="651"/>
      <c r="F54" s="651"/>
      <c r="G54" s="651"/>
      <c r="H54" s="651"/>
      <c r="I54" s="655"/>
      <c r="J54" s="656"/>
      <c r="K54" s="656"/>
      <c r="L54" s="656"/>
      <c r="M54" s="656"/>
      <c r="N54" s="656"/>
      <c r="O54" s="656"/>
      <c r="P54" s="657"/>
      <c r="Q54" s="305"/>
      <c r="R54" s="650"/>
      <c r="S54" s="651"/>
      <c r="T54" s="651"/>
      <c r="U54" s="651"/>
      <c r="V54" s="651"/>
      <c r="W54" s="651"/>
      <c r="X54" s="651"/>
      <c r="Y54" s="655"/>
      <c r="Z54" s="656"/>
      <c r="AA54" s="656"/>
      <c r="AB54" s="656"/>
      <c r="AC54" s="656"/>
      <c r="AD54" s="656"/>
      <c r="AE54" s="656"/>
      <c r="AF54" s="657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</row>
    <row r="55" spans="2:45" s="307" customFormat="1" ht="15" customHeight="1" x14ac:dyDescent="0.2">
      <c r="B55" s="308"/>
      <c r="C55" s="309"/>
      <c r="D55" s="309" t="s">
        <v>15</v>
      </c>
      <c r="E55" s="309"/>
      <c r="F55" s="309"/>
      <c r="G55" s="309"/>
      <c r="H55" s="309"/>
      <c r="I55" s="310" t="s">
        <v>6</v>
      </c>
      <c r="J55" s="311"/>
      <c r="K55" s="309"/>
      <c r="L55" s="309" t="s">
        <v>16</v>
      </c>
      <c r="M55" s="309"/>
      <c r="N55" s="309"/>
      <c r="O55" s="309"/>
      <c r="P55" s="312"/>
      <c r="Q55" s="305"/>
      <c r="R55" s="308"/>
      <c r="S55" s="309"/>
      <c r="T55" s="309" t="s">
        <v>15</v>
      </c>
      <c r="U55" s="309"/>
      <c r="V55" s="309"/>
      <c r="W55" s="309"/>
      <c r="X55" s="309"/>
      <c r="Y55" s="310" t="s">
        <v>6</v>
      </c>
      <c r="Z55" s="311"/>
      <c r="AA55" s="309"/>
      <c r="AB55" s="309" t="s">
        <v>16</v>
      </c>
      <c r="AC55" s="309"/>
      <c r="AD55" s="309"/>
      <c r="AE55" s="309"/>
      <c r="AF55" s="312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</row>
    <row r="56" spans="2:45" ht="7.5" customHeight="1" x14ac:dyDescent="0.2"/>
    <row r="57" spans="2:45" ht="20.100000000000001" customHeight="1" x14ac:dyDescent="0.2">
      <c r="B57" s="44" t="s">
        <v>277</v>
      </c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7"/>
      <c r="Q57" s="201"/>
      <c r="R57" s="44" t="s">
        <v>277</v>
      </c>
      <c r="S57" s="45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7"/>
    </row>
    <row r="58" spans="2:45" s="54" customFormat="1" ht="6.95" customHeight="1" x14ac:dyDescent="0.2">
      <c r="B58" s="202" t="s">
        <v>2</v>
      </c>
      <c r="C58" s="50"/>
      <c r="D58" s="50"/>
      <c r="E58" s="532" t="s">
        <v>7</v>
      </c>
      <c r="F58" s="532"/>
      <c r="G58" s="532"/>
      <c r="H58" s="532"/>
      <c r="I58" s="533"/>
      <c r="J58" s="53"/>
      <c r="K58" s="203" t="s">
        <v>3</v>
      </c>
      <c r="L58" s="53"/>
      <c r="M58" s="532" t="s">
        <v>281</v>
      </c>
      <c r="N58" s="532"/>
      <c r="O58" s="532"/>
      <c r="P58" s="534"/>
      <c r="Q58" s="204"/>
      <c r="R58" s="202" t="s">
        <v>2</v>
      </c>
      <c r="S58" s="50"/>
      <c r="T58" s="50"/>
      <c r="U58" s="532" t="s">
        <v>7</v>
      </c>
      <c r="V58" s="532"/>
      <c r="W58" s="532"/>
      <c r="X58" s="532"/>
      <c r="Y58" s="533"/>
      <c r="Z58" s="53"/>
      <c r="AA58" s="203" t="s">
        <v>3</v>
      </c>
      <c r="AB58" s="53"/>
      <c r="AC58" s="532" t="s">
        <v>281</v>
      </c>
      <c r="AD58" s="532"/>
      <c r="AE58" s="532"/>
      <c r="AF58" s="534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</row>
    <row r="59" spans="2:45" s="54" customFormat="1" ht="6.95" customHeight="1" x14ac:dyDescent="0.2">
      <c r="B59" s="206"/>
      <c r="C59" s="56"/>
      <c r="D59" s="56"/>
      <c r="E59" s="526"/>
      <c r="F59" s="526"/>
      <c r="G59" s="526"/>
      <c r="H59" s="526"/>
      <c r="I59" s="527"/>
      <c r="J59" s="59"/>
      <c r="K59" s="207" t="s">
        <v>4</v>
      </c>
      <c r="L59" s="59"/>
      <c r="M59" s="526"/>
      <c r="N59" s="526"/>
      <c r="O59" s="526"/>
      <c r="P59" s="530"/>
      <c r="Q59" s="204"/>
      <c r="R59" s="206"/>
      <c r="S59" s="56"/>
      <c r="T59" s="56"/>
      <c r="U59" s="526"/>
      <c r="V59" s="526"/>
      <c r="W59" s="526"/>
      <c r="X59" s="526"/>
      <c r="Y59" s="527"/>
      <c r="Z59" s="59"/>
      <c r="AA59" s="207" t="s">
        <v>4</v>
      </c>
      <c r="AB59" s="59"/>
      <c r="AC59" s="526"/>
      <c r="AD59" s="526"/>
      <c r="AE59" s="526"/>
      <c r="AF59" s="530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</row>
    <row r="60" spans="2:45" s="54" customFormat="1" ht="6.95" customHeight="1" x14ac:dyDescent="0.2">
      <c r="B60" s="206" t="s">
        <v>17</v>
      </c>
      <c r="C60" s="56"/>
      <c r="D60" s="56"/>
      <c r="E60" s="526" t="s">
        <v>23</v>
      </c>
      <c r="F60" s="526"/>
      <c r="G60" s="526"/>
      <c r="H60" s="526"/>
      <c r="I60" s="527"/>
      <c r="J60" s="59"/>
      <c r="K60" s="207" t="s">
        <v>20</v>
      </c>
      <c r="L60" s="59"/>
      <c r="M60" s="526" t="s">
        <v>188</v>
      </c>
      <c r="N60" s="526"/>
      <c r="O60" s="526"/>
      <c r="P60" s="530"/>
      <c r="Q60" s="204"/>
      <c r="R60" s="206" t="s">
        <v>17</v>
      </c>
      <c r="S60" s="56"/>
      <c r="T60" s="56"/>
      <c r="U60" s="526" t="s">
        <v>23</v>
      </c>
      <c r="V60" s="526"/>
      <c r="W60" s="526"/>
      <c r="X60" s="526"/>
      <c r="Y60" s="527"/>
      <c r="Z60" s="59"/>
      <c r="AA60" s="207" t="s">
        <v>20</v>
      </c>
      <c r="AB60" s="59"/>
      <c r="AC60" s="526" t="s">
        <v>188</v>
      </c>
      <c r="AD60" s="526"/>
      <c r="AE60" s="526"/>
      <c r="AF60" s="530"/>
      <c r="AG60" s="205"/>
      <c r="AH60" s="205"/>
      <c r="AI60" s="205"/>
      <c r="AJ60" s="205"/>
      <c r="AK60" s="205"/>
      <c r="AL60" s="205"/>
      <c r="AM60" s="205"/>
      <c r="AN60" s="205"/>
      <c r="AO60" s="205"/>
      <c r="AP60" s="205"/>
      <c r="AQ60" s="205"/>
      <c r="AR60" s="205"/>
      <c r="AS60" s="205"/>
    </row>
    <row r="61" spans="2:45" s="54" customFormat="1" ht="6.95" customHeight="1" x14ac:dyDescent="0.2">
      <c r="B61" s="206"/>
      <c r="C61" s="56"/>
      <c r="D61" s="56"/>
      <c r="E61" s="526"/>
      <c r="F61" s="526"/>
      <c r="G61" s="526"/>
      <c r="H61" s="526"/>
      <c r="I61" s="527"/>
      <c r="J61" s="59"/>
      <c r="K61" s="207" t="s">
        <v>21</v>
      </c>
      <c r="L61" s="59"/>
      <c r="M61" s="526"/>
      <c r="N61" s="526"/>
      <c r="O61" s="526"/>
      <c r="P61" s="530"/>
      <c r="Q61" s="204"/>
      <c r="R61" s="206"/>
      <c r="S61" s="56"/>
      <c r="T61" s="56"/>
      <c r="U61" s="526"/>
      <c r="V61" s="526"/>
      <c r="W61" s="526"/>
      <c r="X61" s="526"/>
      <c r="Y61" s="527"/>
      <c r="Z61" s="59"/>
      <c r="AA61" s="207" t="s">
        <v>21</v>
      </c>
      <c r="AB61" s="59"/>
      <c r="AC61" s="526"/>
      <c r="AD61" s="526"/>
      <c r="AE61" s="526"/>
      <c r="AF61" s="530"/>
      <c r="AG61" s="205"/>
      <c r="AH61" s="205"/>
      <c r="AI61" s="205"/>
      <c r="AJ61" s="205"/>
      <c r="AK61" s="205"/>
      <c r="AL61" s="205"/>
      <c r="AM61" s="205"/>
      <c r="AN61" s="205"/>
      <c r="AO61" s="205"/>
      <c r="AP61" s="205"/>
      <c r="AQ61" s="205"/>
      <c r="AR61" s="205"/>
      <c r="AS61" s="205"/>
    </row>
    <row r="62" spans="2:45" s="54" customFormat="1" ht="6.95" customHeight="1" x14ac:dyDescent="0.2">
      <c r="B62" s="206" t="s">
        <v>18</v>
      </c>
      <c r="C62" s="56"/>
      <c r="D62" s="56"/>
      <c r="E62" s="526" t="s">
        <v>19</v>
      </c>
      <c r="F62" s="526"/>
      <c r="G62" s="526"/>
      <c r="H62" s="526"/>
      <c r="I62" s="527"/>
      <c r="J62" s="59"/>
      <c r="K62" s="207" t="s">
        <v>22</v>
      </c>
      <c r="L62" s="59"/>
      <c r="M62" s="526" t="s">
        <v>24</v>
      </c>
      <c r="N62" s="526"/>
      <c r="O62" s="526"/>
      <c r="P62" s="530"/>
      <c r="Q62" s="204"/>
      <c r="R62" s="206" t="s">
        <v>18</v>
      </c>
      <c r="S62" s="56"/>
      <c r="T62" s="56"/>
      <c r="U62" s="526" t="s">
        <v>19</v>
      </c>
      <c r="V62" s="526"/>
      <c r="W62" s="526"/>
      <c r="X62" s="526"/>
      <c r="Y62" s="527"/>
      <c r="Z62" s="59"/>
      <c r="AA62" s="207" t="s">
        <v>22</v>
      </c>
      <c r="AB62" s="59"/>
      <c r="AC62" s="526" t="s">
        <v>24</v>
      </c>
      <c r="AD62" s="526"/>
      <c r="AE62" s="526"/>
      <c r="AF62" s="530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</row>
    <row r="63" spans="2:45" s="54" customFormat="1" ht="6.95" customHeight="1" x14ac:dyDescent="0.2">
      <c r="B63" s="208"/>
      <c r="C63" s="61"/>
      <c r="D63" s="61"/>
      <c r="E63" s="616"/>
      <c r="F63" s="616"/>
      <c r="G63" s="616"/>
      <c r="H63" s="616"/>
      <c r="I63" s="617"/>
      <c r="J63" s="59"/>
      <c r="K63" s="207" t="s">
        <v>5</v>
      </c>
      <c r="L63" s="62"/>
      <c r="M63" s="526"/>
      <c r="N63" s="526"/>
      <c r="O63" s="526"/>
      <c r="P63" s="530"/>
      <c r="Q63" s="204"/>
      <c r="R63" s="208"/>
      <c r="S63" s="61"/>
      <c r="T63" s="61"/>
      <c r="U63" s="616"/>
      <c r="V63" s="616"/>
      <c r="W63" s="616"/>
      <c r="X63" s="616"/>
      <c r="Y63" s="617"/>
      <c r="Z63" s="59"/>
      <c r="AA63" s="207" t="s">
        <v>5</v>
      </c>
      <c r="AB63" s="62"/>
      <c r="AC63" s="526"/>
      <c r="AD63" s="526"/>
      <c r="AE63" s="526"/>
      <c r="AF63" s="530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</row>
    <row r="64" spans="2:45" s="68" customFormat="1" ht="26.25" customHeight="1" x14ac:dyDescent="0.25">
      <c r="B64" s="209" t="str">
        <f>$R$8</f>
        <v>GESTION DU TEMPS   ANNÉE 2008</v>
      </c>
      <c r="C64" s="210"/>
      <c r="D64" s="211"/>
      <c r="E64" s="211"/>
      <c r="F64" s="212"/>
      <c r="G64" s="212"/>
      <c r="H64" s="212"/>
      <c r="I64" s="212"/>
      <c r="J64" s="212"/>
      <c r="K64" s="212"/>
      <c r="L64" s="212"/>
      <c r="M64" s="66"/>
      <c r="N64" s="64"/>
      <c r="O64" s="66"/>
      <c r="P64" s="213" t="s">
        <v>107</v>
      </c>
      <c r="Q64" s="214"/>
      <c r="R64" s="209" t="str">
        <f>$R$8</f>
        <v>GESTION DU TEMPS   ANNÉE 2008</v>
      </c>
      <c r="S64" s="210"/>
      <c r="T64" s="211"/>
      <c r="U64" s="211"/>
      <c r="V64" s="212"/>
      <c r="W64" s="212"/>
      <c r="X64" s="212"/>
      <c r="Y64" s="212"/>
      <c r="Z64" s="212"/>
      <c r="AA64" s="212"/>
      <c r="AB64" s="212"/>
      <c r="AC64" s="66"/>
      <c r="AD64" s="64"/>
      <c r="AE64" s="66"/>
      <c r="AF64" s="213" t="s">
        <v>108</v>
      </c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</row>
    <row r="65" spans="2:45" s="68" customFormat="1" ht="15" customHeight="1" x14ac:dyDescent="0.25">
      <c r="B65" s="215"/>
      <c r="C65" s="216"/>
      <c r="D65" s="217"/>
      <c r="E65" s="217"/>
      <c r="F65" s="218"/>
      <c r="G65" s="218"/>
      <c r="H65" s="218"/>
      <c r="I65" s="218"/>
      <c r="J65" s="218"/>
      <c r="K65" s="218"/>
      <c r="L65" s="218"/>
      <c r="M65" s="218"/>
      <c r="N65" s="216"/>
      <c r="O65" s="218"/>
      <c r="P65" s="219"/>
      <c r="Q65" s="214"/>
      <c r="R65" s="215"/>
      <c r="S65" s="216"/>
      <c r="T65" s="217"/>
      <c r="U65" s="217"/>
      <c r="V65" s="218"/>
      <c r="W65" s="218"/>
      <c r="X65" s="218"/>
      <c r="Y65" s="218"/>
      <c r="Z65" s="218"/>
      <c r="AA65" s="218"/>
      <c r="AB65" s="218"/>
      <c r="AC65" s="218"/>
      <c r="AD65" s="216"/>
      <c r="AE65" s="218"/>
      <c r="AF65" s="219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</row>
    <row r="66" spans="2:45" s="68" customFormat="1" ht="22.5" customHeight="1" x14ac:dyDescent="0.25">
      <c r="B66" s="215"/>
      <c r="C66" s="220"/>
      <c r="D66" s="220"/>
      <c r="E66" s="221" t="s">
        <v>105</v>
      </c>
      <c r="F66" s="618">
        <f>$F$10</f>
        <v>0.26666666666666666</v>
      </c>
      <c r="G66" s="618"/>
      <c r="H66" s="218"/>
      <c r="I66" s="218"/>
      <c r="J66" s="218"/>
      <c r="K66" s="218"/>
      <c r="L66" s="222" t="s">
        <v>14</v>
      </c>
      <c r="M66" s="623" t="str">
        <f>$M$10</f>
        <v>CARIOU Corentin</v>
      </c>
      <c r="N66" s="623"/>
      <c r="O66" s="623"/>
      <c r="P66" s="623"/>
      <c r="Q66" s="214"/>
      <c r="R66" s="215"/>
      <c r="S66" s="220"/>
      <c r="T66" s="220"/>
      <c r="U66" s="221" t="s">
        <v>105</v>
      </c>
      <c r="V66" s="618">
        <f>$F$10</f>
        <v>0.26666666666666666</v>
      </c>
      <c r="W66" s="618"/>
      <c r="X66" s="218"/>
      <c r="Y66" s="218"/>
      <c r="Z66" s="218"/>
      <c r="AA66" s="218"/>
      <c r="AB66" s="222" t="s">
        <v>14</v>
      </c>
      <c r="AC66" s="623" t="str">
        <f>$M$10</f>
        <v>CARIOU Corentin</v>
      </c>
      <c r="AD66" s="623"/>
      <c r="AE66" s="623"/>
      <c r="AF66" s="623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</row>
    <row r="67" spans="2:45" ht="9" customHeight="1" x14ac:dyDescent="0.3">
      <c r="D67" s="223"/>
      <c r="E67" s="224"/>
      <c r="F67" s="225"/>
      <c r="G67" s="225"/>
      <c r="H67" s="225"/>
      <c r="I67" s="225"/>
      <c r="J67" s="225"/>
      <c r="K67" s="225"/>
      <c r="L67" s="225"/>
      <c r="M67" s="623"/>
      <c r="N67" s="623"/>
      <c r="O67" s="623"/>
      <c r="P67" s="623"/>
      <c r="Q67" s="201"/>
      <c r="T67" s="223"/>
      <c r="U67" s="224"/>
      <c r="V67" s="225"/>
      <c r="W67" s="225"/>
      <c r="X67" s="225"/>
      <c r="Y67" s="225"/>
      <c r="Z67" s="225"/>
      <c r="AA67" s="225"/>
      <c r="AB67" s="225"/>
      <c r="AC67" s="623"/>
      <c r="AD67" s="623"/>
      <c r="AE67" s="623"/>
      <c r="AF67" s="623"/>
    </row>
    <row r="68" spans="2:45" ht="15" customHeight="1" x14ac:dyDescent="0.3">
      <c r="C68" s="226" t="s">
        <v>106</v>
      </c>
      <c r="D68" s="227"/>
      <c r="E68" s="228"/>
      <c r="F68" s="229"/>
      <c r="G68" s="229"/>
      <c r="H68" s="229"/>
      <c r="I68" s="624" t="s">
        <v>190</v>
      </c>
      <c r="J68" s="624"/>
      <c r="K68" s="624"/>
      <c r="L68" s="624"/>
      <c r="M68" s="224"/>
      <c r="N68" s="230"/>
      <c r="O68" s="231"/>
      <c r="Q68" s="201"/>
      <c r="S68" s="226" t="s">
        <v>106</v>
      </c>
      <c r="T68" s="227"/>
      <c r="U68" s="228"/>
      <c r="V68" s="229"/>
      <c r="W68" s="229"/>
      <c r="X68" s="229"/>
      <c r="Y68" s="624" t="s">
        <v>190</v>
      </c>
      <c r="Z68" s="624"/>
      <c r="AA68" s="624"/>
      <c r="AB68" s="624"/>
      <c r="AC68" s="224"/>
      <c r="AD68" s="230"/>
      <c r="AE68" s="231"/>
    </row>
    <row r="69" spans="2:45" s="241" customFormat="1" ht="32.25" customHeight="1" x14ac:dyDescent="0.3">
      <c r="B69" s="232"/>
      <c r="C69" s="233"/>
      <c r="D69" s="619" t="s">
        <v>8</v>
      </c>
      <c r="E69" s="620"/>
      <c r="F69" s="234" t="s">
        <v>13</v>
      </c>
      <c r="G69" s="235" t="s">
        <v>9</v>
      </c>
      <c r="H69" s="235" t="s">
        <v>12</v>
      </c>
      <c r="I69" s="240"/>
      <c r="J69" s="240"/>
      <c r="K69" s="235" t="s">
        <v>9</v>
      </c>
      <c r="L69" s="235" t="s">
        <v>12</v>
      </c>
      <c r="M69" s="238" t="s">
        <v>10</v>
      </c>
      <c r="N69" s="235" t="s">
        <v>11</v>
      </c>
      <c r="O69" s="621" t="s">
        <v>1</v>
      </c>
      <c r="P69" s="622"/>
      <c r="Q69" s="239"/>
      <c r="R69" s="232"/>
      <c r="S69" s="233"/>
      <c r="T69" s="619" t="s">
        <v>8</v>
      </c>
      <c r="U69" s="620"/>
      <c r="V69" s="234" t="s">
        <v>13</v>
      </c>
      <c r="W69" s="235" t="s">
        <v>9</v>
      </c>
      <c r="X69" s="235" t="s">
        <v>12</v>
      </c>
      <c r="Y69" s="240"/>
      <c r="Z69" s="240"/>
      <c r="AA69" s="235" t="s">
        <v>9</v>
      </c>
      <c r="AB69" s="235" t="s">
        <v>12</v>
      </c>
      <c r="AC69" s="238" t="s">
        <v>10</v>
      </c>
      <c r="AD69" s="235" t="s">
        <v>11</v>
      </c>
      <c r="AE69" s="621" t="s">
        <v>1</v>
      </c>
      <c r="AF69" s="622"/>
    </row>
    <row r="70" spans="2:45" ht="30" customHeight="1" x14ac:dyDescent="0.2">
      <c r="B70" s="249">
        <f>R44+1</f>
        <v>19</v>
      </c>
      <c r="C70" s="628">
        <f>S44+1</f>
        <v>39832</v>
      </c>
      <c r="D70" s="628">
        <v>37347</v>
      </c>
      <c r="E70" s="629"/>
      <c r="F70" s="630">
        <f>V38+1</f>
        <v>4</v>
      </c>
      <c r="G70" s="243">
        <v>0</v>
      </c>
      <c r="H70" s="243">
        <v>0</v>
      </c>
      <c r="I70" s="244">
        <v>0</v>
      </c>
      <c r="J70" s="245">
        <v>2.0833333333333332E-2</v>
      </c>
      <c r="K70" s="246">
        <v>0</v>
      </c>
      <c r="L70" s="246">
        <v>0</v>
      </c>
      <c r="M70" s="247">
        <f>((H70-G70)+(L70-K70))-J70*I70</f>
        <v>0</v>
      </c>
      <c r="N70" s="635">
        <f>SUM(M70:M76)</f>
        <v>0</v>
      </c>
      <c r="O70" s="248"/>
      <c r="P70" s="625"/>
      <c r="Q70" s="201"/>
      <c r="R70" s="249">
        <f>B100+1</f>
        <v>47</v>
      </c>
      <c r="S70" s="628">
        <f>C100+1</f>
        <v>39860</v>
      </c>
      <c r="T70" s="628">
        <v>37347</v>
      </c>
      <c r="U70" s="629"/>
      <c r="V70" s="630">
        <f>F94+1</f>
        <v>8</v>
      </c>
      <c r="W70" s="243">
        <v>0</v>
      </c>
      <c r="X70" s="243">
        <v>0</v>
      </c>
      <c r="Y70" s="244">
        <v>0</v>
      </c>
      <c r="Z70" s="245">
        <v>2.0833333333333332E-2</v>
      </c>
      <c r="AA70" s="246">
        <v>0</v>
      </c>
      <c r="AB70" s="246">
        <v>0</v>
      </c>
      <c r="AC70" s="247">
        <f>((X70-W70)+(AB70-AA70))-Z70*Y70</f>
        <v>0</v>
      </c>
      <c r="AD70" s="635">
        <f>SUM(AC70:AC76)</f>
        <v>0</v>
      </c>
      <c r="AE70" s="248"/>
      <c r="AF70" s="625"/>
    </row>
    <row r="71" spans="2:45" ht="30" customHeight="1" x14ac:dyDescent="0.2">
      <c r="B71" s="254">
        <f t="shared" ref="B71:B76" si="24">+B70+1</f>
        <v>20</v>
      </c>
      <c r="C71" s="633">
        <f t="shared" ref="C71:C76" si="25">C70+1</f>
        <v>39833</v>
      </c>
      <c r="D71" s="633">
        <v>37348</v>
      </c>
      <c r="E71" s="634"/>
      <c r="F71" s="631"/>
      <c r="G71" s="250">
        <v>0</v>
      </c>
      <c r="H71" s="250">
        <v>0</v>
      </c>
      <c r="I71" s="251"/>
      <c r="J71" s="252">
        <v>2.0833333333333332E-2</v>
      </c>
      <c r="K71" s="250"/>
      <c r="L71" s="250"/>
      <c r="M71" s="253">
        <f t="shared" ref="M71:M76" si="26">((H71-G71)+(L71-K71))-J71*I71</f>
        <v>0</v>
      </c>
      <c r="N71" s="636"/>
      <c r="O71" s="255"/>
      <c r="P71" s="626"/>
      <c r="Q71" s="201"/>
      <c r="R71" s="254">
        <f t="shared" ref="R71:R76" si="27">+R70+1</f>
        <v>48</v>
      </c>
      <c r="S71" s="633">
        <f t="shared" ref="S71:S76" si="28">S70+1</f>
        <v>39861</v>
      </c>
      <c r="T71" s="633">
        <v>37348</v>
      </c>
      <c r="U71" s="634"/>
      <c r="V71" s="631"/>
      <c r="W71" s="250">
        <v>0</v>
      </c>
      <c r="X71" s="250">
        <v>0</v>
      </c>
      <c r="Y71" s="251"/>
      <c r="Z71" s="252">
        <v>2.0833333333333332E-2</v>
      </c>
      <c r="AA71" s="250"/>
      <c r="AB71" s="250"/>
      <c r="AC71" s="253">
        <f t="shared" ref="AC71:AC76" si="29">((X71-W71)+(AB71-AA71))-Z71*Y71</f>
        <v>0</v>
      </c>
      <c r="AD71" s="636"/>
      <c r="AE71" s="255"/>
      <c r="AF71" s="626"/>
    </row>
    <row r="72" spans="2:45" ht="30" customHeight="1" x14ac:dyDescent="0.2">
      <c r="B72" s="254">
        <f t="shared" si="24"/>
        <v>21</v>
      </c>
      <c r="C72" s="633">
        <f t="shared" si="25"/>
        <v>39834</v>
      </c>
      <c r="D72" s="633">
        <v>37349</v>
      </c>
      <c r="E72" s="634"/>
      <c r="F72" s="631"/>
      <c r="G72" s="250"/>
      <c r="H72" s="250"/>
      <c r="I72" s="251"/>
      <c r="J72" s="252">
        <v>2.0833333333333332E-2</v>
      </c>
      <c r="K72" s="250"/>
      <c r="L72" s="250"/>
      <c r="M72" s="253">
        <f t="shared" si="26"/>
        <v>0</v>
      </c>
      <c r="N72" s="636"/>
      <c r="O72" s="255"/>
      <c r="P72" s="626"/>
      <c r="Q72" s="201"/>
      <c r="R72" s="254">
        <f t="shared" si="27"/>
        <v>49</v>
      </c>
      <c r="S72" s="633">
        <f t="shared" si="28"/>
        <v>39862</v>
      </c>
      <c r="T72" s="633">
        <v>37349</v>
      </c>
      <c r="U72" s="634"/>
      <c r="V72" s="631"/>
      <c r="W72" s="250"/>
      <c r="X72" s="250"/>
      <c r="Y72" s="251"/>
      <c r="Z72" s="252">
        <v>2.0833333333333332E-2</v>
      </c>
      <c r="AA72" s="250"/>
      <c r="AB72" s="250"/>
      <c r="AC72" s="253">
        <f t="shared" si="29"/>
        <v>0</v>
      </c>
      <c r="AD72" s="636"/>
      <c r="AE72" s="255"/>
      <c r="AF72" s="626"/>
    </row>
    <row r="73" spans="2:45" ht="30" customHeight="1" x14ac:dyDescent="0.2">
      <c r="B73" s="254">
        <f t="shared" si="24"/>
        <v>22</v>
      </c>
      <c r="C73" s="633">
        <f t="shared" si="25"/>
        <v>39835</v>
      </c>
      <c r="D73" s="633">
        <v>37350</v>
      </c>
      <c r="E73" s="634"/>
      <c r="F73" s="631"/>
      <c r="G73" s="250"/>
      <c r="H73" s="250"/>
      <c r="I73" s="251"/>
      <c r="J73" s="252">
        <v>2.0833333333333332E-2</v>
      </c>
      <c r="K73" s="250"/>
      <c r="L73" s="250"/>
      <c r="M73" s="253">
        <f t="shared" si="26"/>
        <v>0</v>
      </c>
      <c r="N73" s="636"/>
      <c r="O73" s="255"/>
      <c r="P73" s="626"/>
      <c r="Q73" s="201"/>
      <c r="R73" s="254">
        <f t="shared" si="27"/>
        <v>50</v>
      </c>
      <c r="S73" s="633">
        <f t="shared" si="28"/>
        <v>39863</v>
      </c>
      <c r="T73" s="633">
        <v>37350</v>
      </c>
      <c r="U73" s="634"/>
      <c r="V73" s="631"/>
      <c r="W73" s="250"/>
      <c r="X73" s="250"/>
      <c r="Y73" s="251"/>
      <c r="Z73" s="252">
        <v>2.0833333333333332E-2</v>
      </c>
      <c r="AA73" s="250"/>
      <c r="AB73" s="250"/>
      <c r="AC73" s="253">
        <f t="shared" si="29"/>
        <v>0</v>
      </c>
      <c r="AD73" s="636"/>
      <c r="AE73" s="255"/>
      <c r="AF73" s="626"/>
    </row>
    <row r="74" spans="2:45" ht="30" customHeight="1" x14ac:dyDescent="0.2">
      <c r="B74" s="254">
        <f t="shared" si="24"/>
        <v>23</v>
      </c>
      <c r="C74" s="633">
        <f t="shared" si="25"/>
        <v>39836</v>
      </c>
      <c r="D74" s="633">
        <v>37351</v>
      </c>
      <c r="E74" s="634"/>
      <c r="F74" s="631"/>
      <c r="G74" s="250"/>
      <c r="H74" s="250"/>
      <c r="I74" s="251"/>
      <c r="J74" s="252">
        <v>2.0833333333333332E-2</v>
      </c>
      <c r="K74" s="250"/>
      <c r="L74" s="250"/>
      <c r="M74" s="253">
        <f t="shared" si="26"/>
        <v>0</v>
      </c>
      <c r="N74" s="636"/>
      <c r="O74" s="255"/>
      <c r="P74" s="626"/>
      <c r="Q74" s="201"/>
      <c r="R74" s="254">
        <f t="shared" si="27"/>
        <v>51</v>
      </c>
      <c r="S74" s="633">
        <f t="shared" si="28"/>
        <v>39864</v>
      </c>
      <c r="T74" s="633">
        <v>37351</v>
      </c>
      <c r="U74" s="634"/>
      <c r="V74" s="631"/>
      <c r="W74" s="250"/>
      <c r="X74" s="250"/>
      <c r="Y74" s="251"/>
      <c r="Z74" s="252">
        <v>2.0833333333333332E-2</v>
      </c>
      <c r="AA74" s="250"/>
      <c r="AB74" s="250"/>
      <c r="AC74" s="253">
        <f t="shared" si="29"/>
        <v>0</v>
      </c>
      <c r="AD74" s="636"/>
      <c r="AE74" s="255"/>
      <c r="AF74" s="626"/>
    </row>
    <row r="75" spans="2:45" ht="30" customHeight="1" x14ac:dyDescent="0.2">
      <c r="B75" s="254">
        <f t="shared" si="24"/>
        <v>24</v>
      </c>
      <c r="C75" s="645">
        <f t="shared" si="25"/>
        <v>39837</v>
      </c>
      <c r="D75" s="645">
        <v>37352</v>
      </c>
      <c r="E75" s="646"/>
      <c r="F75" s="631"/>
      <c r="G75" s="250"/>
      <c r="H75" s="250"/>
      <c r="I75" s="251"/>
      <c r="J75" s="252">
        <v>2.0833333333333332E-2</v>
      </c>
      <c r="K75" s="250"/>
      <c r="L75" s="250"/>
      <c r="M75" s="253">
        <f t="shared" si="26"/>
        <v>0</v>
      </c>
      <c r="N75" s="636"/>
      <c r="O75" s="255"/>
      <c r="P75" s="626"/>
      <c r="Q75" s="201"/>
      <c r="R75" s="254">
        <f t="shared" si="27"/>
        <v>52</v>
      </c>
      <c r="S75" s="645">
        <f t="shared" si="28"/>
        <v>39865</v>
      </c>
      <c r="T75" s="645">
        <v>37352</v>
      </c>
      <c r="U75" s="646"/>
      <c r="V75" s="631"/>
      <c r="W75" s="250"/>
      <c r="X75" s="250"/>
      <c r="Y75" s="251"/>
      <c r="Z75" s="252">
        <v>2.0833333333333332E-2</v>
      </c>
      <c r="AA75" s="250"/>
      <c r="AB75" s="250"/>
      <c r="AC75" s="253">
        <f t="shared" si="29"/>
        <v>0</v>
      </c>
      <c r="AD75" s="636"/>
      <c r="AE75" s="255"/>
      <c r="AF75" s="626"/>
    </row>
    <row r="76" spans="2:45" ht="30" customHeight="1" x14ac:dyDescent="0.2">
      <c r="B76" s="262">
        <f t="shared" si="24"/>
        <v>25</v>
      </c>
      <c r="C76" s="641">
        <f t="shared" si="25"/>
        <v>39838</v>
      </c>
      <c r="D76" s="641">
        <v>37353</v>
      </c>
      <c r="E76" s="642"/>
      <c r="F76" s="632"/>
      <c r="G76" s="258"/>
      <c r="H76" s="258"/>
      <c r="I76" s="259"/>
      <c r="J76" s="260">
        <v>2.0833333333333332E-2</v>
      </c>
      <c r="K76" s="258"/>
      <c r="L76" s="258"/>
      <c r="M76" s="261">
        <f t="shared" si="26"/>
        <v>0</v>
      </c>
      <c r="N76" s="637"/>
      <c r="O76" s="263"/>
      <c r="P76" s="627"/>
      <c r="Q76" s="201"/>
      <c r="R76" s="262">
        <f t="shared" si="27"/>
        <v>53</v>
      </c>
      <c r="S76" s="641">
        <f t="shared" si="28"/>
        <v>39866</v>
      </c>
      <c r="T76" s="641">
        <v>37353</v>
      </c>
      <c r="U76" s="642"/>
      <c r="V76" s="632"/>
      <c r="W76" s="258"/>
      <c r="X76" s="258"/>
      <c r="Y76" s="259"/>
      <c r="Z76" s="260">
        <v>2.0833333333333332E-2</v>
      </c>
      <c r="AA76" s="258"/>
      <c r="AB76" s="258"/>
      <c r="AC76" s="261">
        <f t="shared" si="29"/>
        <v>0</v>
      </c>
      <c r="AD76" s="637"/>
      <c r="AE76" s="263"/>
      <c r="AF76" s="627"/>
    </row>
    <row r="77" spans="2:45" ht="12.75" customHeight="1" x14ac:dyDescent="0.2">
      <c r="B77" s="264"/>
      <c r="C77" s="644"/>
      <c r="D77" s="644"/>
      <c r="E77" s="644"/>
      <c r="F77" s="269"/>
      <c r="G77" s="270"/>
      <c r="H77" s="271"/>
      <c r="I77" s="272"/>
      <c r="J77" s="272"/>
      <c r="K77" s="270"/>
      <c r="L77" s="271"/>
      <c r="M77" s="273"/>
      <c r="N77" s="274"/>
      <c r="O77" s="274"/>
      <c r="P77" s="313"/>
      <c r="Q77" s="201"/>
      <c r="R77" s="264"/>
      <c r="S77" s="265" t="s">
        <v>211</v>
      </c>
      <c r="T77" s="265"/>
      <c r="U77" s="265"/>
      <c r="V77" s="71"/>
      <c r="W77" s="72"/>
      <c r="X77" s="73"/>
      <c r="Y77" s="74"/>
      <c r="Z77" s="74"/>
      <c r="AA77" s="72"/>
      <c r="AB77" s="73"/>
      <c r="AC77" s="75"/>
      <c r="AD77" s="76"/>
      <c r="AE77" s="77"/>
      <c r="AF77" s="78"/>
    </row>
    <row r="78" spans="2:45" ht="30" customHeight="1" x14ac:dyDescent="0.2">
      <c r="B78" s="69">
        <f>+B76+1</f>
        <v>26</v>
      </c>
      <c r="C78" s="628">
        <f>C76+1</f>
        <v>39839</v>
      </c>
      <c r="D78" s="628">
        <v>37347</v>
      </c>
      <c r="E78" s="629"/>
      <c r="F78" s="638">
        <f>F70+1</f>
        <v>5</v>
      </c>
      <c r="G78" s="243">
        <v>0</v>
      </c>
      <c r="H78" s="243">
        <v>0</v>
      </c>
      <c r="I78" s="244">
        <v>0</v>
      </c>
      <c r="J78" s="245">
        <v>2.0833333333333332E-2</v>
      </c>
      <c r="K78" s="246">
        <v>0</v>
      </c>
      <c r="L78" s="246">
        <v>0</v>
      </c>
      <c r="M78" s="247">
        <f>((H78-G78)+(L78-K78))-J78*I78</f>
        <v>0</v>
      </c>
      <c r="N78" s="635">
        <f>SUM(M78:M84)</f>
        <v>0</v>
      </c>
      <c r="O78" s="248"/>
      <c r="P78" s="643"/>
      <c r="Q78" s="201"/>
      <c r="R78" s="69">
        <f>+R76+1</f>
        <v>54</v>
      </c>
      <c r="S78" s="628">
        <f>S76+1</f>
        <v>39867</v>
      </c>
      <c r="T78" s="628">
        <v>37347</v>
      </c>
      <c r="U78" s="629"/>
      <c r="V78" s="638">
        <f>V70+1</f>
        <v>9</v>
      </c>
      <c r="W78" s="243">
        <v>0</v>
      </c>
      <c r="X78" s="243">
        <v>0</v>
      </c>
      <c r="Y78" s="244">
        <v>0</v>
      </c>
      <c r="Z78" s="245">
        <v>2.0833333333333332E-2</v>
      </c>
      <c r="AA78" s="246">
        <v>0</v>
      </c>
      <c r="AB78" s="246">
        <v>0</v>
      </c>
      <c r="AC78" s="247">
        <f>((X78-W78)+(AB78-AA78))-Z78*Y78</f>
        <v>0</v>
      </c>
      <c r="AD78" s="635">
        <f>SUM(AC78:AC84)</f>
        <v>0</v>
      </c>
      <c r="AE78" s="248"/>
      <c r="AF78" s="643"/>
    </row>
    <row r="79" spans="2:45" ht="30" customHeight="1" x14ac:dyDescent="0.2">
      <c r="B79" s="254">
        <f t="shared" ref="B79:B84" si="30">+B78+1</f>
        <v>27</v>
      </c>
      <c r="C79" s="633">
        <f t="shared" ref="C79:C84" si="31">C78+1</f>
        <v>39840</v>
      </c>
      <c r="D79" s="633">
        <v>37348</v>
      </c>
      <c r="E79" s="634"/>
      <c r="F79" s="639"/>
      <c r="G79" s="250">
        <v>0</v>
      </c>
      <c r="H79" s="250">
        <v>0</v>
      </c>
      <c r="I79" s="251"/>
      <c r="J79" s="252">
        <v>2.0833333333333332E-2</v>
      </c>
      <c r="K79" s="250"/>
      <c r="L79" s="250"/>
      <c r="M79" s="253">
        <f t="shared" ref="M79:M84" si="32">((H79-G79)+(L79-K79))-J79*I79</f>
        <v>0</v>
      </c>
      <c r="N79" s="636"/>
      <c r="O79" s="255"/>
      <c r="P79" s="626"/>
      <c r="Q79" s="201"/>
      <c r="R79" s="254">
        <f t="shared" ref="R79:R84" si="33">+R78+1</f>
        <v>55</v>
      </c>
      <c r="S79" s="633">
        <f t="shared" ref="S79:S84" si="34">S78+1</f>
        <v>39868</v>
      </c>
      <c r="T79" s="633">
        <v>37348</v>
      </c>
      <c r="U79" s="634"/>
      <c r="V79" s="639"/>
      <c r="W79" s="250">
        <v>0</v>
      </c>
      <c r="X79" s="250">
        <v>0</v>
      </c>
      <c r="Y79" s="251"/>
      <c r="Z79" s="252">
        <v>2.0833333333333332E-2</v>
      </c>
      <c r="AA79" s="250"/>
      <c r="AB79" s="250"/>
      <c r="AC79" s="253">
        <f t="shared" ref="AC79:AC84" si="35">((X79-W79)+(AB79-AA79))-Z79*Y79</f>
        <v>0</v>
      </c>
      <c r="AD79" s="636"/>
      <c r="AE79" s="255"/>
      <c r="AF79" s="626"/>
    </row>
    <row r="80" spans="2:45" ht="30" customHeight="1" x14ac:dyDescent="0.2">
      <c r="B80" s="254">
        <f t="shared" si="30"/>
        <v>28</v>
      </c>
      <c r="C80" s="633">
        <f t="shared" si="31"/>
        <v>39841</v>
      </c>
      <c r="D80" s="633">
        <v>37349</v>
      </c>
      <c r="E80" s="634"/>
      <c r="F80" s="639"/>
      <c r="G80" s="250"/>
      <c r="H80" s="250"/>
      <c r="I80" s="251"/>
      <c r="J80" s="252">
        <v>2.0833333333333332E-2</v>
      </c>
      <c r="K80" s="250"/>
      <c r="L80" s="250"/>
      <c r="M80" s="253">
        <f t="shared" si="32"/>
        <v>0</v>
      </c>
      <c r="N80" s="636"/>
      <c r="O80" s="255"/>
      <c r="P80" s="626"/>
      <c r="Q80" s="201"/>
      <c r="R80" s="254">
        <f t="shared" si="33"/>
        <v>56</v>
      </c>
      <c r="S80" s="633">
        <f t="shared" si="34"/>
        <v>39869</v>
      </c>
      <c r="T80" s="633">
        <v>37349</v>
      </c>
      <c r="U80" s="634"/>
      <c r="V80" s="639"/>
      <c r="W80" s="250"/>
      <c r="X80" s="250"/>
      <c r="Y80" s="251"/>
      <c r="Z80" s="252">
        <v>2.0833333333333332E-2</v>
      </c>
      <c r="AA80" s="250"/>
      <c r="AB80" s="250"/>
      <c r="AC80" s="253">
        <f t="shared" si="35"/>
        <v>0</v>
      </c>
      <c r="AD80" s="636"/>
      <c r="AE80" s="255"/>
      <c r="AF80" s="626"/>
    </row>
    <row r="81" spans="2:32" ht="30" customHeight="1" x14ac:dyDescent="0.2">
      <c r="B81" s="254">
        <f t="shared" si="30"/>
        <v>29</v>
      </c>
      <c r="C81" s="633">
        <f t="shared" si="31"/>
        <v>39842</v>
      </c>
      <c r="D81" s="633">
        <v>37350</v>
      </c>
      <c r="E81" s="634"/>
      <c r="F81" s="639"/>
      <c r="G81" s="250"/>
      <c r="H81" s="250"/>
      <c r="I81" s="251"/>
      <c r="J81" s="252">
        <v>2.0833333333333332E-2</v>
      </c>
      <c r="K81" s="250"/>
      <c r="L81" s="250"/>
      <c r="M81" s="253">
        <f t="shared" si="32"/>
        <v>0</v>
      </c>
      <c r="N81" s="636"/>
      <c r="O81" s="255"/>
      <c r="P81" s="626"/>
      <c r="Q81" s="201"/>
      <c r="R81" s="254">
        <f t="shared" si="33"/>
        <v>57</v>
      </c>
      <c r="S81" s="633">
        <f t="shared" si="34"/>
        <v>39870</v>
      </c>
      <c r="T81" s="633">
        <v>37350</v>
      </c>
      <c r="U81" s="634"/>
      <c r="V81" s="639"/>
      <c r="W81" s="250"/>
      <c r="X81" s="250"/>
      <c r="Y81" s="251"/>
      <c r="Z81" s="252">
        <v>2.0833333333333332E-2</v>
      </c>
      <c r="AA81" s="250"/>
      <c r="AB81" s="250"/>
      <c r="AC81" s="253">
        <f t="shared" si="35"/>
        <v>0</v>
      </c>
      <c r="AD81" s="636"/>
      <c r="AE81" s="255"/>
      <c r="AF81" s="626"/>
    </row>
    <row r="82" spans="2:32" ht="30" customHeight="1" x14ac:dyDescent="0.2">
      <c r="B82" s="254">
        <f t="shared" si="30"/>
        <v>30</v>
      </c>
      <c r="C82" s="633">
        <f t="shared" si="31"/>
        <v>39843</v>
      </c>
      <c r="D82" s="633">
        <v>37351</v>
      </c>
      <c r="E82" s="634"/>
      <c r="F82" s="639"/>
      <c r="G82" s="250"/>
      <c r="H82" s="250"/>
      <c r="I82" s="251"/>
      <c r="J82" s="252">
        <v>2.0833333333333332E-2</v>
      </c>
      <c r="K82" s="250"/>
      <c r="L82" s="250"/>
      <c r="M82" s="253">
        <f t="shared" si="32"/>
        <v>0</v>
      </c>
      <c r="N82" s="636"/>
      <c r="O82" s="255"/>
      <c r="P82" s="626"/>
      <c r="Q82" s="201"/>
      <c r="R82" s="254">
        <f t="shared" si="33"/>
        <v>58</v>
      </c>
      <c r="S82" s="633">
        <f t="shared" si="34"/>
        <v>39871</v>
      </c>
      <c r="T82" s="633">
        <v>37351</v>
      </c>
      <c r="U82" s="634"/>
      <c r="V82" s="639"/>
      <c r="W82" s="250"/>
      <c r="X82" s="250"/>
      <c r="Y82" s="251"/>
      <c r="Z82" s="252">
        <v>2.0833333333333332E-2</v>
      </c>
      <c r="AA82" s="250"/>
      <c r="AB82" s="250"/>
      <c r="AC82" s="253">
        <f t="shared" si="35"/>
        <v>0</v>
      </c>
      <c r="AD82" s="636"/>
      <c r="AE82" s="255"/>
      <c r="AF82" s="626"/>
    </row>
    <row r="83" spans="2:32" ht="30" customHeight="1" x14ac:dyDescent="0.2">
      <c r="B83" s="254">
        <f t="shared" si="30"/>
        <v>31</v>
      </c>
      <c r="C83" s="645">
        <f t="shared" si="31"/>
        <v>39844</v>
      </c>
      <c r="D83" s="645">
        <v>37352</v>
      </c>
      <c r="E83" s="646"/>
      <c r="F83" s="639"/>
      <c r="G83" s="250"/>
      <c r="H83" s="250"/>
      <c r="I83" s="251"/>
      <c r="J83" s="252">
        <v>2.0833333333333332E-2</v>
      </c>
      <c r="K83" s="250"/>
      <c r="L83" s="250"/>
      <c r="M83" s="253">
        <f t="shared" si="32"/>
        <v>0</v>
      </c>
      <c r="N83" s="636"/>
      <c r="O83" s="255"/>
      <c r="P83" s="626"/>
      <c r="Q83" s="201"/>
      <c r="R83" s="254">
        <f t="shared" si="33"/>
        <v>59</v>
      </c>
      <c r="S83" s="645">
        <f t="shared" si="34"/>
        <v>39872</v>
      </c>
      <c r="T83" s="645">
        <v>37352</v>
      </c>
      <c r="U83" s="646"/>
      <c r="V83" s="639"/>
      <c r="W83" s="250"/>
      <c r="X83" s="250"/>
      <c r="Y83" s="251"/>
      <c r="Z83" s="252">
        <v>2.0833333333333332E-2</v>
      </c>
      <c r="AA83" s="250"/>
      <c r="AB83" s="250"/>
      <c r="AC83" s="253">
        <f t="shared" si="35"/>
        <v>0</v>
      </c>
      <c r="AD83" s="636"/>
      <c r="AE83" s="255"/>
      <c r="AF83" s="626"/>
    </row>
    <row r="84" spans="2:32" ht="30" customHeight="1" x14ac:dyDescent="0.2">
      <c r="B84" s="262">
        <f t="shared" si="30"/>
        <v>32</v>
      </c>
      <c r="C84" s="641">
        <f t="shared" si="31"/>
        <v>39845</v>
      </c>
      <c r="D84" s="641">
        <v>37353</v>
      </c>
      <c r="E84" s="642"/>
      <c r="F84" s="640"/>
      <c r="G84" s="258"/>
      <c r="H84" s="258"/>
      <c r="I84" s="259"/>
      <c r="J84" s="260">
        <v>2.0833333333333332E-2</v>
      </c>
      <c r="K84" s="258"/>
      <c r="L84" s="258"/>
      <c r="M84" s="261">
        <f t="shared" si="32"/>
        <v>0</v>
      </c>
      <c r="N84" s="637"/>
      <c r="O84" s="263"/>
      <c r="P84" s="627"/>
      <c r="Q84" s="201"/>
      <c r="R84" s="262">
        <f t="shared" si="33"/>
        <v>60</v>
      </c>
      <c r="S84" s="641">
        <f t="shared" si="34"/>
        <v>39873</v>
      </c>
      <c r="T84" s="641">
        <v>37353</v>
      </c>
      <c r="U84" s="642"/>
      <c r="V84" s="640"/>
      <c r="W84" s="258"/>
      <c r="X84" s="258"/>
      <c r="Y84" s="259"/>
      <c r="Z84" s="260">
        <v>2.0833333333333332E-2</v>
      </c>
      <c r="AA84" s="258"/>
      <c r="AB84" s="258"/>
      <c r="AC84" s="261">
        <f t="shared" si="35"/>
        <v>0</v>
      </c>
      <c r="AD84" s="637"/>
      <c r="AE84" s="263"/>
      <c r="AF84" s="627"/>
    </row>
    <row r="85" spans="2:32" ht="12.75" customHeight="1" x14ac:dyDescent="0.2">
      <c r="B85" s="264"/>
      <c r="C85" s="644"/>
      <c r="D85" s="644"/>
      <c r="E85" s="644"/>
      <c r="F85" s="269"/>
      <c r="G85" s="270"/>
      <c r="H85" s="271"/>
      <c r="I85" s="272"/>
      <c r="J85" s="272"/>
      <c r="K85" s="270"/>
      <c r="L85" s="271"/>
      <c r="M85" s="273"/>
      <c r="N85" s="274"/>
      <c r="O85" s="274"/>
      <c r="P85" s="275"/>
      <c r="Q85" s="201"/>
      <c r="R85" s="264"/>
      <c r="S85" s="644"/>
      <c r="T85" s="644"/>
      <c r="U85" s="644"/>
      <c r="V85" s="269"/>
      <c r="W85" s="270"/>
      <c r="X85" s="271"/>
      <c r="Y85" s="272"/>
      <c r="Z85" s="272"/>
      <c r="AA85" s="270"/>
      <c r="AB85" s="271"/>
      <c r="AC85" s="273"/>
      <c r="AD85" s="274"/>
      <c r="AE85" s="274"/>
      <c r="AF85" s="275"/>
    </row>
    <row r="86" spans="2:32" ht="30" customHeight="1" x14ac:dyDescent="0.2">
      <c r="B86" s="69">
        <f>+B84+1</f>
        <v>33</v>
      </c>
      <c r="C86" s="628">
        <f>C84+1</f>
        <v>39846</v>
      </c>
      <c r="D86" s="628">
        <v>37347</v>
      </c>
      <c r="E86" s="629"/>
      <c r="F86" s="638">
        <f>F78+1</f>
        <v>6</v>
      </c>
      <c r="G86" s="243">
        <v>0</v>
      </c>
      <c r="H86" s="243">
        <v>0</v>
      </c>
      <c r="I86" s="244">
        <v>0</v>
      </c>
      <c r="J86" s="245">
        <v>2.0833333333333332E-2</v>
      </c>
      <c r="K86" s="246">
        <v>0</v>
      </c>
      <c r="L86" s="246">
        <v>0</v>
      </c>
      <c r="M86" s="247">
        <f>((H86-G86)+(L86-K86))-J86*I86</f>
        <v>0</v>
      </c>
      <c r="N86" s="635">
        <f>SUM(M86:M92)</f>
        <v>0</v>
      </c>
      <c r="O86" s="248"/>
      <c r="P86" s="643"/>
      <c r="Q86" s="201"/>
      <c r="R86" s="69">
        <f>+R84+1</f>
        <v>61</v>
      </c>
      <c r="S86" s="628">
        <f>S84+1</f>
        <v>39874</v>
      </c>
      <c r="T86" s="628">
        <v>37347</v>
      </c>
      <c r="U86" s="629"/>
      <c r="V86" s="638">
        <f>V78+1</f>
        <v>10</v>
      </c>
      <c r="W86" s="243">
        <v>0</v>
      </c>
      <c r="X86" s="243">
        <v>0</v>
      </c>
      <c r="Y86" s="244">
        <v>0</v>
      </c>
      <c r="Z86" s="245">
        <v>2.0833333333333332E-2</v>
      </c>
      <c r="AA86" s="246">
        <v>0</v>
      </c>
      <c r="AB86" s="246">
        <v>0</v>
      </c>
      <c r="AC86" s="247">
        <f>((X86-W86)+(AB86-AA86))-Z86*Y86</f>
        <v>0</v>
      </c>
      <c r="AD86" s="635">
        <f>SUM(AC86:AC92)</f>
        <v>0</v>
      </c>
      <c r="AE86" s="248"/>
      <c r="AF86" s="643"/>
    </row>
    <row r="87" spans="2:32" ht="30" customHeight="1" x14ac:dyDescent="0.2">
      <c r="B87" s="254">
        <f t="shared" ref="B87:B92" si="36">+B86+1</f>
        <v>34</v>
      </c>
      <c r="C87" s="633">
        <f t="shared" ref="C87:C92" si="37">C86+1</f>
        <v>39847</v>
      </c>
      <c r="D87" s="633">
        <v>37348</v>
      </c>
      <c r="E87" s="634"/>
      <c r="F87" s="639"/>
      <c r="G87" s="250">
        <v>0</v>
      </c>
      <c r="H87" s="250">
        <v>0</v>
      </c>
      <c r="I87" s="251"/>
      <c r="J87" s="252">
        <v>2.0833333333333332E-2</v>
      </c>
      <c r="K87" s="250"/>
      <c r="L87" s="250"/>
      <c r="M87" s="253">
        <f t="shared" ref="M87:M92" si="38">((H87-G87)+(L87-K87))-J87*I87</f>
        <v>0</v>
      </c>
      <c r="N87" s="636"/>
      <c r="O87" s="255"/>
      <c r="P87" s="626"/>
      <c r="Q87" s="201"/>
      <c r="R87" s="254">
        <f t="shared" ref="R87:R92" si="39">+R86+1</f>
        <v>62</v>
      </c>
      <c r="S87" s="633">
        <f t="shared" ref="S87:S92" si="40">S86+1</f>
        <v>39875</v>
      </c>
      <c r="T87" s="633">
        <v>37348</v>
      </c>
      <c r="U87" s="634"/>
      <c r="V87" s="639"/>
      <c r="W87" s="250">
        <v>0</v>
      </c>
      <c r="X87" s="250">
        <v>0</v>
      </c>
      <c r="Y87" s="251"/>
      <c r="Z87" s="252">
        <v>2.0833333333333332E-2</v>
      </c>
      <c r="AA87" s="250"/>
      <c r="AB87" s="250"/>
      <c r="AC87" s="253">
        <f t="shared" ref="AC87:AC92" si="41">((X87-W87)+(AB87-AA87))-Z87*Y87</f>
        <v>0</v>
      </c>
      <c r="AD87" s="636"/>
      <c r="AE87" s="255"/>
      <c r="AF87" s="626"/>
    </row>
    <row r="88" spans="2:32" ht="30" customHeight="1" x14ac:dyDescent="0.2">
      <c r="B88" s="254">
        <f t="shared" si="36"/>
        <v>35</v>
      </c>
      <c r="C88" s="633">
        <f t="shared" si="37"/>
        <v>39848</v>
      </c>
      <c r="D88" s="633">
        <v>37349</v>
      </c>
      <c r="E88" s="634"/>
      <c r="F88" s="639"/>
      <c r="G88" s="250"/>
      <c r="H88" s="250"/>
      <c r="I88" s="251"/>
      <c r="J88" s="252">
        <v>2.0833333333333332E-2</v>
      </c>
      <c r="K88" s="250"/>
      <c r="L88" s="250"/>
      <c r="M88" s="253">
        <f t="shared" si="38"/>
        <v>0</v>
      </c>
      <c r="N88" s="636"/>
      <c r="O88" s="255"/>
      <c r="P88" s="626"/>
      <c r="Q88" s="201"/>
      <c r="R88" s="254">
        <f t="shared" si="39"/>
        <v>63</v>
      </c>
      <c r="S88" s="633">
        <f t="shared" si="40"/>
        <v>39876</v>
      </c>
      <c r="T88" s="633">
        <v>37349</v>
      </c>
      <c r="U88" s="634"/>
      <c r="V88" s="639"/>
      <c r="W88" s="250"/>
      <c r="X88" s="250"/>
      <c r="Y88" s="251"/>
      <c r="Z88" s="252">
        <v>2.0833333333333332E-2</v>
      </c>
      <c r="AA88" s="250"/>
      <c r="AB88" s="250"/>
      <c r="AC88" s="253">
        <f t="shared" si="41"/>
        <v>0</v>
      </c>
      <c r="AD88" s="636"/>
      <c r="AE88" s="255"/>
      <c r="AF88" s="626"/>
    </row>
    <row r="89" spans="2:32" ht="30" customHeight="1" x14ac:dyDescent="0.2">
      <c r="B89" s="254">
        <f t="shared" si="36"/>
        <v>36</v>
      </c>
      <c r="C89" s="633">
        <f t="shared" si="37"/>
        <v>39849</v>
      </c>
      <c r="D89" s="633">
        <v>37350</v>
      </c>
      <c r="E89" s="634"/>
      <c r="F89" s="639"/>
      <c r="G89" s="250"/>
      <c r="H89" s="250"/>
      <c r="I89" s="251"/>
      <c r="J89" s="252">
        <v>2.0833333333333332E-2</v>
      </c>
      <c r="K89" s="250"/>
      <c r="L89" s="250"/>
      <c r="M89" s="253">
        <f t="shared" si="38"/>
        <v>0</v>
      </c>
      <c r="N89" s="636"/>
      <c r="O89" s="255"/>
      <c r="P89" s="626"/>
      <c r="Q89" s="201"/>
      <c r="R89" s="254">
        <f t="shared" si="39"/>
        <v>64</v>
      </c>
      <c r="S89" s="633">
        <f t="shared" si="40"/>
        <v>39877</v>
      </c>
      <c r="T89" s="633">
        <v>37350</v>
      </c>
      <c r="U89" s="634"/>
      <c r="V89" s="639"/>
      <c r="W89" s="250"/>
      <c r="X89" s="250"/>
      <c r="Y89" s="251"/>
      <c r="Z89" s="252">
        <v>2.0833333333333332E-2</v>
      </c>
      <c r="AA89" s="250"/>
      <c r="AB89" s="250"/>
      <c r="AC89" s="253">
        <f t="shared" si="41"/>
        <v>0</v>
      </c>
      <c r="AD89" s="636"/>
      <c r="AE89" s="255"/>
      <c r="AF89" s="626"/>
    </row>
    <row r="90" spans="2:32" ht="30" customHeight="1" x14ac:dyDescent="0.2">
      <c r="B90" s="254">
        <f t="shared" si="36"/>
        <v>37</v>
      </c>
      <c r="C90" s="633">
        <f t="shared" si="37"/>
        <v>39850</v>
      </c>
      <c r="D90" s="633">
        <v>37351</v>
      </c>
      <c r="E90" s="634"/>
      <c r="F90" s="639"/>
      <c r="G90" s="250"/>
      <c r="H90" s="250"/>
      <c r="I90" s="251"/>
      <c r="J90" s="252">
        <v>2.0833333333333332E-2</v>
      </c>
      <c r="K90" s="250"/>
      <c r="L90" s="250"/>
      <c r="M90" s="253">
        <f t="shared" si="38"/>
        <v>0</v>
      </c>
      <c r="N90" s="636"/>
      <c r="O90" s="255"/>
      <c r="P90" s="626"/>
      <c r="Q90" s="201"/>
      <c r="R90" s="254">
        <f t="shared" si="39"/>
        <v>65</v>
      </c>
      <c r="S90" s="633">
        <f t="shared" si="40"/>
        <v>39878</v>
      </c>
      <c r="T90" s="633">
        <v>37351</v>
      </c>
      <c r="U90" s="634"/>
      <c r="V90" s="639"/>
      <c r="W90" s="250"/>
      <c r="X90" s="250"/>
      <c r="Y90" s="251"/>
      <c r="Z90" s="252">
        <v>2.0833333333333332E-2</v>
      </c>
      <c r="AA90" s="250"/>
      <c r="AB90" s="250"/>
      <c r="AC90" s="253">
        <f t="shared" si="41"/>
        <v>0</v>
      </c>
      <c r="AD90" s="636"/>
      <c r="AE90" s="255"/>
      <c r="AF90" s="626"/>
    </row>
    <row r="91" spans="2:32" ht="30" customHeight="1" x14ac:dyDescent="0.2">
      <c r="B91" s="254">
        <f t="shared" si="36"/>
        <v>38</v>
      </c>
      <c r="C91" s="645">
        <f t="shared" si="37"/>
        <v>39851</v>
      </c>
      <c r="D91" s="645">
        <v>37352</v>
      </c>
      <c r="E91" s="646"/>
      <c r="F91" s="639"/>
      <c r="G91" s="250"/>
      <c r="H91" s="250"/>
      <c r="I91" s="251"/>
      <c r="J91" s="252">
        <v>2.0833333333333332E-2</v>
      </c>
      <c r="K91" s="250"/>
      <c r="L91" s="250"/>
      <c r="M91" s="253">
        <f t="shared" si="38"/>
        <v>0</v>
      </c>
      <c r="N91" s="636"/>
      <c r="O91" s="255"/>
      <c r="P91" s="626"/>
      <c r="Q91" s="201"/>
      <c r="R91" s="254">
        <f t="shared" si="39"/>
        <v>66</v>
      </c>
      <c r="S91" s="645">
        <f t="shared" si="40"/>
        <v>39879</v>
      </c>
      <c r="T91" s="645">
        <v>37352</v>
      </c>
      <c r="U91" s="646"/>
      <c r="V91" s="639"/>
      <c r="W91" s="250"/>
      <c r="X91" s="250"/>
      <c r="Y91" s="251"/>
      <c r="Z91" s="252">
        <v>2.0833333333333332E-2</v>
      </c>
      <c r="AA91" s="250"/>
      <c r="AB91" s="250"/>
      <c r="AC91" s="253">
        <f t="shared" si="41"/>
        <v>0</v>
      </c>
      <c r="AD91" s="636"/>
      <c r="AE91" s="255"/>
      <c r="AF91" s="626"/>
    </row>
    <row r="92" spans="2:32" ht="30" customHeight="1" x14ac:dyDescent="0.2">
      <c r="B92" s="262">
        <f t="shared" si="36"/>
        <v>39</v>
      </c>
      <c r="C92" s="641">
        <f t="shared" si="37"/>
        <v>39852</v>
      </c>
      <c r="D92" s="641">
        <v>37353</v>
      </c>
      <c r="E92" s="642"/>
      <c r="F92" s="640"/>
      <c r="G92" s="258"/>
      <c r="H92" s="258"/>
      <c r="I92" s="259"/>
      <c r="J92" s="260">
        <v>2.0833333333333332E-2</v>
      </c>
      <c r="K92" s="258"/>
      <c r="L92" s="258"/>
      <c r="M92" s="261">
        <f t="shared" si="38"/>
        <v>0</v>
      </c>
      <c r="N92" s="637"/>
      <c r="O92" s="263"/>
      <c r="P92" s="627"/>
      <c r="Q92" s="201"/>
      <c r="R92" s="262">
        <f t="shared" si="39"/>
        <v>67</v>
      </c>
      <c r="S92" s="641">
        <f t="shared" si="40"/>
        <v>39880</v>
      </c>
      <c r="T92" s="641">
        <v>37353</v>
      </c>
      <c r="U92" s="642"/>
      <c r="V92" s="640"/>
      <c r="W92" s="258"/>
      <c r="X92" s="258"/>
      <c r="Y92" s="259"/>
      <c r="Z92" s="260">
        <v>2.0833333333333332E-2</v>
      </c>
      <c r="AA92" s="258"/>
      <c r="AB92" s="258"/>
      <c r="AC92" s="261">
        <f t="shared" si="41"/>
        <v>0</v>
      </c>
      <c r="AD92" s="637"/>
      <c r="AE92" s="263"/>
      <c r="AF92" s="627"/>
    </row>
    <row r="93" spans="2:32" ht="12.75" customHeight="1" x14ac:dyDescent="0.2">
      <c r="B93" s="264"/>
      <c r="C93" s="644"/>
      <c r="D93" s="644"/>
      <c r="E93" s="644"/>
      <c r="F93" s="269"/>
      <c r="G93" s="270"/>
      <c r="H93" s="271"/>
      <c r="I93" s="272"/>
      <c r="J93" s="272"/>
      <c r="K93" s="270"/>
      <c r="L93" s="271"/>
      <c r="M93" s="273"/>
      <c r="N93" s="274"/>
      <c r="O93" s="274"/>
      <c r="P93" s="275"/>
      <c r="Q93" s="201"/>
      <c r="R93" s="264"/>
      <c r="S93" s="644"/>
      <c r="T93" s="644"/>
      <c r="U93" s="644"/>
      <c r="V93" s="269"/>
      <c r="W93" s="270"/>
      <c r="X93" s="271"/>
      <c r="Y93" s="272"/>
      <c r="Z93" s="272"/>
      <c r="AA93" s="270"/>
      <c r="AB93" s="271"/>
      <c r="AC93" s="273"/>
      <c r="AD93" s="274"/>
      <c r="AE93" s="274"/>
      <c r="AF93" s="275"/>
    </row>
    <row r="94" spans="2:32" ht="30" customHeight="1" x14ac:dyDescent="0.2">
      <c r="B94" s="69">
        <f>+B92+1</f>
        <v>40</v>
      </c>
      <c r="C94" s="628">
        <f>C92+1</f>
        <v>39853</v>
      </c>
      <c r="D94" s="628">
        <v>37347</v>
      </c>
      <c r="E94" s="629"/>
      <c r="F94" s="638">
        <f>F86+1</f>
        <v>7</v>
      </c>
      <c r="G94" s="243">
        <v>0</v>
      </c>
      <c r="H94" s="243">
        <v>0</v>
      </c>
      <c r="I94" s="244">
        <v>0</v>
      </c>
      <c r="J94" s="245">
        <v>2.0833333333333332E-2</v>
      </c>
      <c r="K94" s="246">
        <v>0</v>
      </c>
      <c r="L94" s="246">
        <v>0</v>
      </c>
      <c r="M94" s="247">
        <f>((H94-G94)+(L94-K94))-J94*I94</f>
        <v>0</v>
      </c>
      <c r="N94" s="635">
        <f>SUM(M94:M100)</f>
        <v>0</v>
      </c>
      <c r="O94" s="248"/>
      <c r="P94" s="643"/>
      <c r="Q94" s="201"/>
      <c r="R94" s="69">
        <f>+R92+1</f>
        <v>68</v>
      </c>
      <c r="S94" s="628">
        <f>S92+1</f>
        <v>39881</v>
      </c>
      <c r="T94" s="628">
        <v>37347</v>
      </c>
      <c r="U94" s="629"/>
      <c r="V94" s="638">
        <f>V86+1</f>
        <v>11</v>
      </c>
      <c r="W94" s="243">
        <v>0</v>
      </c>
      <c r="X94" s="243">
        <v>0</v>
      </c>
      <c r="Y94" s="244">
        <v>0</v>
      </c>
      <c r="Z94" s="245">
        <v>2.0833333333333332E-2</v>
      </c>
      <c r="AA94" s="246">
        <v>0</v>
      </c>
      <c r="AB94" s="246">
        <v>0</v>
      </c>
      <c r="AC94" s="247">
        <f>((X94-W94)+(AB94-AA94))-Z94*Y94</f>
        <v>0</v>
      </c>
      <c r="AD94" s="635">
        <f>SUM(AC94:AC100)</f>
        <v>0</v>
      </c>
      <c r="AE94" s="248"/>
      <c r="AF94" s="643"/>
    </row>
    <row r="95" spans="2:32" ht="30" customHeight="1" x14ac:dyDescent="0.2">
      <c r="B95" s="254">
        <f t="shared" ref="B95:B100" si="42">+B94+1</f>
        <v>41</v>
      </c>
      <c r="C95" s="633">
        <f t="shared" ref="C95:C100" si="43">C94+1</f>
        <v>39854</v>
      </c>
      <c r="D95" s="633">
        <v>37348</v>
      </c>
      <c r="E95" s="634"/>
      <c r="F95" s="639"/>
      <c r="G95" s="250">
        <v>0</v>
      </c>
      <c r="H95" s="250">
        <v>0</v>
      </c>
      <c r="I95" s="251"/>
      <c r="J95" s="252">
        <v>2.0833333333333332E-2</v>
      </c>
      <c r="K95" s="250"/>
      <c r="L95" s="250"/>
      <c r="M95" s="253">
        <f t="shared" ref="M95:M100" si="44">((H95-G95)+(L95-K95))-J95*I95</f>
        <v>0</v>
      </c>
      <c r="N95" s="636"/>
      <c r="O95" s="255"/>
      <c r="P95" s="626"/>
      <c r="Q95" s="201"/>
      <c r="R95" s="254">
        <f t="shared" ref="R95:R100" si="45">+R94+1</f>
        <v>69</v>
      </c>
      <c r="S95" s="633">
        <f t="shared" ref="S95:S100" si="46">S94+1</f>
        <v>39882</v>
      </c>
      <c r="T95" s="633">
        <v>37348</v>
      </c>
      <c r="U95" s="634"/>
      <c r="V95" s="639"/>
      <c r="W95" s="250">
        <v>0</v>
      </c>
      <c r="X95" s="250">
        <v>0</v>
      </c>
      <c r="Y95" s="251"/>
      <c r="Z95" s="252">
        <v>2.0833333333333332E-2</v>
      </c>
      <c r="AA95" s="250"/>
      <c r="AB95" s="250"/>
      <c r="AC95" s="253">
        <f t="shared" ref="AC95:AC100" si="47">((X95-W95)+(AB95-AA95))-Z95*Y95</f>
        <v>0</v>
      </c>
      <c r="AD95" s="636"/>
      <c r="AE95" s="255"/>
      <c r="AF95" s="626"/>
    </row>
    <row r="96" spans="2:32" ht="30" customHeight="1" x14ac:dyDescent="0.2">
      <c r="B96" s="254">
        <f t="shared" si="42"/>
        <v>42</v>
      </c>
      <c r="C96" s="633">
        <f t="shared" si="43"/>
        <v>39855</v>
      </c>
      <c r="D96" s="633">
        <v>37349</v>
      </c>
      <c r="E96" s="634"/>
      <c r="F96" s="639"/>
      <c r="G96" s="250"/>
      <c r="H96" s="250"/>
      <c r="I96" s="251"/>
      <c r="J96" s="252">
        <v>2.0833333333333332E-2</v>
      </c>
      <c r="K96" s="250"/>
      <c r="L96" s="250"/>
      <c r="M96" s="253">
        <f t="shared" si="44"/>
        <v>0</v>
      </c>
      <c r="N96" s="636"/>
      <c r="O96" s="255"/>
      <c r="P96" s="626"/>
      <c r="Q96" s="201"/>
      <c r="R96" s="254">
        <f t="shared" si="45"/>
        <v>70</v>
      </c>
      <c r="S96" s="633">
        <f t="shared" si="46"/>
        <v>39883</v>
      </c>
      <c r="T96" s="633">
        <v>37349</v>
      </c>
      <c r="U96" s="634"/>
      <c r="V96" s="639"/>
      <c r="W96" s="250"/>
      <c r="X96" s="250"/>
      <c r="Y96" s="251"/>
      <c r="Z96" s="252">
        <v>2.0833333333333332E-2</v>
      </c>
      <c r="AA96" s="250"/>
      <c r="AB96" s="250"/>
      <c r="AC96" s="253">
        <f t="shared" si="47"/>
        <v>0</v>
      </c>
      <c r="AD96" s="636"/>
      <c r="AE96" s="255"/>
      <c r="AF96" s="626"/>
    </row>
    <row r="97" spans="1:45" ht="30" customHeight="1" x14ac:dyDescent="0.2">
      <c r="B97" s="254">
        <f t="shared" si="42"/>
        <v>43</v>
      </c>
      <c r="C97" s="633">
        <f t="shared" si="43"/>
        <v>39856</v>
      </c>
      <c r="D97" s="633">
        <v>37350</v>
      </c>
      <c r="E97" s="634"/>
      <c r="F97" s="639"/>
      <c r="G97" s="250"/>
      <c r="H97" s="250"/>
      <c r="I97" s="251"/>
      <c r="J97" s="252">
        <v>2.0833333333333332E-2</v>
      </c>
      <c r="K97" s="250"/>
      <c r="L97" s="250"/>
      <c r="M97" s="253">
        <f t="shared" si="44"/>
        <v>0</v>
      </c>
      <c r="N97" s="636"/>
      <c r="O97" s="255"/>
      <c r="P97" s="626"/>
      <c r="Q97" s="201"/>
      <c r="R97" s="254">
        <f t="shared" si="45"/>
        <v>71</v>
      </c>
      <c r="S97" s="633">
        <f t="shared" si="46"/>
        <v>39884</v>
      </c>
      <c r="T97" s="633">
        <v>37350</v>
      </c>
      <c r="U97" s="634"/>
      <c r="V97" s="639"/>
      <c r="W97" s="250"/>
      <c r="X97" s="250"/>
      <c r="Y97" s="251"/>
      <c r="Z97" s="252">
        <v>2.0833333333333332E-2</v>
      </c>
      <c r="AA97" s="250"/>
      <c r="AB97" s="250"/>
      <c r="AC97" s="253">
        <f t="shared" si="47"/>
        <v>0</v>
      </c>
      <c r="AD97" s="636"/>
      <c r="AE97" s="255"/>
      <c r="AF97" s="626"/>
    </row>
    <row r="98" spans="1:45" ht="30" customHeight="1" x14ac:dyDescent="0.2">
      <c r="B98" s="254">
        <f t="shared" si="42"/>
        <v>44</v>
      </c>
      <c r="C98" s="633">
        <f t="shared" si="43"/>
        <v>39857</v>
      </c>
      <c r="D98" s="633">
        <v>37351</v>
      </c>
      <c r="E98" s="634"/>
      <c r="F98" s="639"/>
      <c r="G98" s="250"/>
      <c r="H98" s="250"/>
      <c r="I98" s="251"/>
      <c r="J98" s="252">
        <v>2.0833333333333332E-2</v>
      </c>
      <c r="K98" s="250"/>
      <c r="L98" s="250"/>
      <c r="M98" s="253">
        <f t="shared" si="44"/>
        <v>0</v>
      </c>
      <c r="N98" s="636"/>
      <c r="O98" s="255"/>
      <c r="P98" s="626"/>
      <c r="Q98" s="201"/>
      <c r="R98" s="254">
        <f t="shared" si="45"/>
        <v>72</v>
      </c>
      <c r="S98" s="633">
        <f t="shared" si="46"/>
        <v>39885</v>
      </c>
      <c r="T98" s="633">
        <v>37351</v>
      </c>
      <c r="U98" s="634"/>
      <c r="V98" s="639"/>
      <c r="W98" s="250"/>
      <c r="X98" s="250"/>
      <c r="Y98" s="251"/>
      <c r="Z98" s="252">
        <v>2.0833333333333332E-2</v>
      </c>
      <c r="AA98" s="250"/>
      <c r="AB98" s="250"/>
      <c r="AC98" s="253">
        <f t="shared" si="47"/>
        <v>0</v>
      </c>
      <c r="AD98" s="636"/>
      <c r="AE98" s="255"/>
      <c r="AF98" s="626"/>
    </row>
    <row r="99" spans="1:45" s="279" customFormat="1" ht="30" customHeight="1" x14ac:dyDescent="0.2">
      <c r="A99" s="48"/>
      <c r="B99" s="254">
        <f t="shared" si="42"/>
        <v>45</v>
      </c>
      <c r="C99" s="645">
        <f t="shared" si="43"/>
        <v>39858</v>
      </c>
      <c r="D99" s="645">
        <v>37352</v>
      </c>
      <c r="E99" s="646"/>
      <c r="F99" s="639"/>
      <c r="G99" s="250"/>
      <c r="H99" s="250"/>
      <c r="I99" s="251"/>
      <c r="J99" s="252">
        <v>2.0833333333333332E-2</v>
      </c>
      <c r="K99" s="250"/>
      <c r="L99" s="250"/>
      <c r="M99" s="253">
        <f t="shared" si="44"/>
        <v>0</v>
      </c>
      <c r="N99" s="636"/>
      <c r="O99" s="255"/>
      <c r="P99" s="626"/>
      <c r="Q99" s="201"/>
      <c r="R99" s="254">
        <f t="shared" si="45"/>
        <v>73</v>
      </c>
      <c r="S99" s="645">
        <f t="shared" si="46"/>
        <v>39886</v>
      </c>
      <c r="T99" s="645">
        <v>37352</v>
      </c>
      <c r="U99" s="646"/>
      <c r="V99" s="639"/>
      <c r="W99" s="250"/>
      <c r="X99" s="250"/>
      <c r="Y99" s="251"/>
      <c r="Z99" s="252">
        <v>2.0833333333333332E-2</v>
      </c>
      <c r="AA99" s="250"/>
      <c r="AB99" s="250"/>
      <c r="AC99" s="253">
        <f t="shared" si="47"/>
        <v>0</v>
      </c>
      <c r="AD99" s="636"/>
      <c r="AE99" s="255"/>
      <c r="AF99" s="626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</row>
    <row r="100" spans="1:45" s="68" customFormat="1" ht="30" customHeight="1" x14ac:dyDescent="0.25">
      <c r="B100" s="262">
        <f t="shared" si="42"/>
        <v>46</v>
      </c>
      <c r="C100" s="641">
        <f t="shared" si="43"/>
        <v>39859</v>
      </c>
      <c r="D100" s="641">
        <v>37353</v>
      </c>
      <c r="E100" s="642"/>
      <c r="F100" s="640"/>
      <c r="G100" s="258"/>
      <c r="H100" s="258"/>
      <c r="I100" s="259"/>
      <c r="J100" s="260">
        <v>2.0833333333333332E-2</v>
      </c>
      <c r="K100" s="258"/>
      <c r="L100" s="258"/>
      <c r="M100" s="261">
        <f t="shared" si="44"/>
        <v>0</v>
      </c>
      <c r="N100" s="637"/>
      <c r="O100" s="263"/>
      <c r="P100" s="627"/>
      <c r="Q100" s="214"/>
      <c r="R100" s="262">
        <f t="shared" si="45"/>
        <v>74</v>
      </c>
      <c r="S100" s="641">
        <f t="shared" si="46"/>
        <v>39887</v>
      </c>
      <c r="T100" s="641">
        <v>37353</v>
      </c>
      <c r="U100" s="642"/>
      <c r="V100" s="640"/>
      <c r="W100" s="258"/>
      <c r="X100" s="258"/>
      <c r="Y100" s="259"/>
      <c r="Z100" s="260">
        <v>2.0833333333333332E-2</v>
      </c>
      <c r="AA100" s="258"/>
      <c r="AB100" s="258"/>
      <c r="AC100" s="261">
        <f t="shared" si="47"/>
        <v>0</v>
      </c>
      <c r="AD100" s="637"/>
      <c r="AE100" s="263"/>
      <c r="AF100" s="627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</row>
    <row r="101" spans="1:45" s="68" customFormat="1" ht="15" customHeight="1" x14ac:dyDescent="0.25">
      <c r="B101" s="276"/>
      <c r="C101" s="663" t="s">
        <v>100</v>
      </c>
      <c r="D101" s="663"/>
      <c r="E101" s="663"/>
      <c r="F101" s="663"/>
      <c r="G101" s="663"/>
      <c r="H101" s="663"/>
      <c r="I101" s="277"/>
      <c r="J101" s="277"/>
      <c r="K101" s="278"/>
      <c r="L101" s="277"/>
      <c r="M101" s="658" t="s">
        <v>0</v>
      </c>
      <c r="N101" s="660">
        <f>N70+N78+N86+N94</f>
        <v>0</v>
      </c>
      <c r="O101" s="662" t="s">
        <v>104</v>
      </c>
      <c r="P101" s="662"/>
      <c r="Q101" s="214"/>
      <c r="R101" s="276"/>
      <c r="S101" s="663" t="s">
        <v>100</v>
      </c>
      <c r="T101" s="663"/>
      <c r="U101" s="663"/>
      <c r="V101" s="663"/>
      <c r="W101" s="663"/>
      <c r="X101" s="663"/>
      <c r="Y101" s="277"/>
      <c r="Z101" s="277"/>
      <c r="AA101" s="278"/>
      <c r="AB101" s="277"/>
      <c r="AC101" s="658" t="s">
        <v>0</v>
      </c>
      <c r="AD101" s="660">
        <f>AD70+AD78+AD86+AD94</f>
        <v>0</v>
      </c>
      <c r="AE101" s="662" t="s">
        <v>104</v>
      </c>
      <c r="AF101" s="662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</row>
    <row r="102" spans="1:45" ht="15" customHeight="1" x14ac:dyDescent="0.2">
      <c r="B102" s="215"/>
      <c r="C102" s="216"/>
      <c r="D102" s="280" t="s">
        <v>61</v>
      </c>
      <c r="E102" s="281" t="s">
        <v>62</v>
      </c>
      <c r="F102" s="218"/>
      <c r="G102" s="218"/>
      <c r="H102" s="282" t="s">
        <v>70</v>
      </c>
      <c r="I102" s="283" t="s">
        <v>71</v>
      </c>
      <c r="J102" s="283"/>
      <c r="K102" s="218"/>
      <c r="L102" s="222"/>
      <c r="M102" s="659"/>
      <c r="N102" s="661"/>
      <c r="O102" s="284">
        <f>IF(N101=0,0,N101/F66)</f>
        <v>0</v>
      </c>
      <c r="P102" s="285">
        <f>F66</f>
        <v>0.26666666666666666</v>
      </c>
      <c r="Q102" s="201"/>
      <c r="R102" s="215"/>
      <c r="S102" s="216"/>
      <c r="T102" s="280" t="s">
        <v>61</v>
      </c>
      <c r="U102" s="281" t="s">
        <v>62</v>
      </c>
      <c r="V102" s="218"/>
      <c r="W102" s="218"/>
      <c r="X102" s="282" t="s">
        <v>70</v>
      </c>
      <c r="Y102" s="283" t="s">
        <v>71</v>
      </c>
      <c r="Z102" s="283"/>
      <c r="AA102" s="218"/>
      <c r="AB102" s="222"/>
      <c r="AC102" s="659"/>
      <c r="AD102" s="661"/>
      <c r="AE102" s="284">
        <f>IF(AD101=0,0,AD101/V66)</f>
        <v>0</v>
      </c>
      <c r="AF102" s="285">
        <f>V66</f>
        <v>0.26666666666666666</v>
      </c>
    </row>
    <row r="103" spans="1:45" ht="15" customHeight="1" x14ac:dyDescent="0.2">
      <c r="B103" s="215"/>
      <c r="C103" s="216"/>
      <c r="D103" s="286" t="s">
        <v>65</v>
      </c>
      <c r="E103" s="281" t="s">
        <v>101</v>
      </c>
      <c r="F103" s="218"/>
      <c r="G103" s="218"/>
      <c r="H103" s="287" t="s">
        <v>54</v>
      </c>
      <c r="I103" s="281" t="s">
        <v>55</v>
      </c>
      <c r="J103" s="281"/>
      <c r="K103" s="288"/>
      <c r="L103" s="288"/>
      <c r="M103" s="289"/>
      <c r="N103" s="218"/>
      <c r="O103" s="290"/>
      <c r="P103" s="291"/>
      <c r="Q103" s="201"/>
      <c r="R103" s="215"/>
      <c r="S103" s="216"/>
      <c r="T103" s="286" t="s">
        <v>65</v>
      </c>
      <c r="U103" s="281" t="s">
        <v>101</v>
      </c>
      <c r="V103" s="218"/>
      <c r="W103" s="218"/>
      <c r="X103" s="287" t="s">
        <v>54</v>
      </c>
      <c r="Y103" s="281" t="s">
        <v>55</v>
      </c>
      <c r="Z103" s="281"/>
      <c r="AA103" s="288"/>
      <c r="AB103" s="288"/>
      <c r="AC103" s="289"/>
      <c r="AD103" s="218"/>
      <c r="AE103" s="290"/>
      <c r="AF103" s="291"/>
    </row>
    <row r="104" spans="1:45" ht="15" customHeight="1" x14ac:dyDescent="0.2">
      <c r="D104" s="292" t="s">
        <v>72</v>
      </c>
      <c r="E104" s="281" t="s">
        <v>73</v>
      </c>
      <c r="H104" s="287" t="s">
        <v>59</v>
      </c>
      <c r="I104" s="281" t="s">
        <v>60</v>
      </c>
      <c r="J104" s="281"/>
      <c r="M104" s="293" t="s">
        <v>102</v>
      </c>
      <c r="N104" s="294">
        <f>$N$48</f>
        <v>0</v>
      </c>
      <c r="O104" s="295">
        <f>IF(F66=0,0,N104/F66)</f>
        <v>0</v>
      </c>
      <c r="P104" s="285">
        <f>F66</f>
        <v>0.26666666666666666</v>
      </c>
      <c r="Q104" s="201"/>
      <c r="T104" s="292" t="s">
        <v>72</v>
      </c>
      <c r="U104" s="281" t="s">
        <v>73</v>
      </c>
      <c r="X104" s="287" t="s">
        <v>59</v>
      </c>
      <c r="Y104" s="281" t="s">
        <v>60</v>
      </c>
      <c r="Z104" s="281"/>
      <c r="AC104" s="293" t="s">
        <v>102</v>
      </c>
      <c r="AD104" s="294">
        <f>$N$48</f>
        <v>0</v>
      </c>
      <c r="AE104" s="295">
        <f>IF(V66=0,0,AD104/V66)</f>
        <v>0</v>
      </c>
      <c r="AF104" s="285">
        <f>V66</f>
        <v>0.26666666666666666</v>
      </c>
    </row>
    <row r="105" spans="1:45" ht="15" customHeight="1" x14ac:dyDescent="0.35">
      <c r="D105" s="296" t="s">
        <v>36</v>
      </c>
      <c r="E105" s="297" t="s">
        <v>37</v>
      </c>
      <c r="H105" s="298" t="s">
        <v>49</v>
      </c>
      <c r="I105" s="647" t="s">
        <v>282</v>
      </c>
      <c r="J105" s="647"/>
      <c r="K105" s="647"/>
      <c r="L105" s="647"/>
      <c r="M105" s="299"/>
      <c r="N105" s="300"/>
      <c r="O105" s="314"/>
      <c r="Q105" s="201"/>
      <c r="T105" s="296" t="s">
        <v>36</v>
      </c>
      <c r="U105" s="297" t="s">
        <v>37</v>
      </c>
      <c r="X105" s="298" t="s">
        <v>49</v>
      </c>
      <c r="Y105" s="647" t="s">
        <v>282</v>
      </c>
      <c r="Z105" s="647"/>
      <c r="AA105" s="647"/>
      <c r="AB105" s="647"/>
      <c r="AC105" s="299"/>
      <c r="AD105" s="300"/>
      <c r="AE105" s="301"/>
    </row>
    <row r="106" spans="1:45" s="307" customFormat="1" ht="15" customHeight="1" x14ac:dyDescent="0.2">
      <c r="B106" s="48"/>
      <c r="C106" s="48"/>
      <c r="D106" s="302" t="s">
        <v>44</v>
      </c>
      <c r="E106" s="281" t="s">
        <v>45</v>
      </c>
      <c r="F106" s="48"/>
      <c r="G106" s="48"/>
      <c r="H106" s="116" t="s">
        <v>90</v>
      </c>
      <c r="I106" s="647"/>
      <c r="J106" s="647"/>
      <c r="K106" s="647"/>
      <c r="L106" s="647"/>
      <c r="M106" s="293" t="s">
        <v>103</v>
      </c>
      <c r="N106" s="303">
        <f>IF(N101&gt;N104,N101-N104,N104-N101)</f>
        <v>0</v>
      </c>
      <c r="O106" s="295">
        <f>IF(F66=0,0,N106/F66)</f>
        <v>0</v>
      </c>
      <c r="P106" s="285">
        <f>F66</f>
        <v>0.26666666666666666</v>
      </c>
      <c r="Q106" s="305"/>
      <c r="R106" s="48"/>
      <c r="S106" s="48"/>
      <c r="T106" s="302" t="s">
        <v>44</v>
      </c>
      <c r="U106" s="281" t="s">
        <v>45</v>
      </c>
      <c r="V106" s="48"/>
      <c r="W106" s="48"/>
      <c r="X106" s="116" t="s">
        <v>90</v>
      </c>
      <c r="Y106" s="647"/>
      <c r="Z106" s="647"/>
      <c r="AA106" s="647"/>
      <c r="AB106" s="647"/>
      <c r="AC106" s="293" t="s">
        <v>103</v>
      </c>
      <c r="AD106" s="303">
        <f>IF(AD101&gt;AD104,AD101-AD104,AD104-AD101)</f>
        <v>0</v>
      </c>
      <c r="AE106" s="295">
        <f>IF(V66=0,0,AD106/V66)</f>
        <v>0</v>
      </c>
      <c r="AF106" s="285">
        <f>V66</f>
        <v>0.26666666666666666</v>
      </c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</row>
    <row r="107" spans="1:45" s="307" customFormat="1" ht="15" customHeight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304"/>
      <c r="P107" s="304"/>
      <c r="Q107" s="305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304"/>
      <c r="AF107" s="304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</row>
    <row r="108" spans="1:45" s="307" customFormat="1" ht="20.100000000000001" customHeight="1" x14ac:dyDescent="0.2">
      <c r="B108" s="648"/>
      <c r="C108" s="649"/>
      <c r="D108" s="649"/>
      <c r="E108" s="649"/>
      <c r="F108" s="649"/>
      <c r="G108" s="649"/>
      <c r="H108" s="649"/>
      <c r="I108" s="652"/>
      <c r="J108" s="653"/>
      <c r="K108" s="653"/>
      <c r="L108" s="653"/>
      <c r="M108" s="653"/>
      <c r="N108" s="653"/>
      <c r="O108" s="653"/>
      <c r="P108" s="654"/>
      <c r="Q108" s="305"/>
      <c r="R108" s="648"/>
      <c r="S108" s="649"/>
      <c r="T108" s="649"/>
      <c r="U108" s="649"/>
      <c r="V108" s="649"/>
      <c r="W108" s="649"/>
      <c r="X108" s="649"/>
      <c r="Y108" s="652"/>
      <c r="Z108" s="653"/>
      <c r="AA108" s="653"/>
      <c r="AB108" s="653"/>
      <c r="AC108" s="653"/>
      <c r="AD108" s="653"/>
      <c r="AE108" s="653"/>
      <c r="AF108" s="654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</row>
    <row r="109" spans="1:45" s="307" customFormat="1" ht="15" customHeight="1" x14ac:dyDescent="0.2">
      <c r="B109" s="650"/>
      <c r="C109" s="651"/>
      <c r="D109" s="651"/>
      <c r="E109" s="651"/>
      <c r="F109" s="651"/>
      <c r="G109" s="651"/>
      <c r="H109" s="651"/>
      <c r="I109" s="655"/>
      <c r="J109" s="656"/>
      <c r="K109" s="656"/>
      <c r="L109" s="656"/>
      <c r="M109" s="656"/>
      <c r="N109" s="656"/>
      <c r="O109" s="656"/>
      <c r="P109" s="657"/>
      <c r="Q109" s="305"/>
      <c r="R109" s="650"/>
      <c r="S109" s="651"/>
      <c r="T109" s="651"/>
      <c r="U109" s="651"/>
      <c r="V109" s="651"/>
      <c r="W109" s="651"/>
      <c r="X109" s="651"/>
      <c r="Y109" s="655"/>
      <c r="Z109" s="656"/>
      <c r="AA109" s="656"/>
      <c r="AB109" s="656"/>
      <c r="AC109" s="656"/>
      <c r="AD109" s="656"/>
      <c r="AE109" s="656"/>
      <c r="AF109" s="657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</row>
    <row r="110" spans="1:45" x14ac:dyDescent="0.2">
      <c r="B110" s="650"/>
      <c r="C110" s="651"/>
      <c r="D110" s="651"/>
      <c r="E110" s="651"/>
      <c r="F110" s="651"/>
      <c r="G110" s="651"/>
      <c r="H110" s="651"/>
      <c r="I110" s="655"/>
      <c r="J110" s="656"/>
      <c r="K110" s="656"/>
      <c r="L110" s="656"/>
      <c r="M110" s="656"/>
      <c r="N110" s="656"/>
      <c r="O110" s="656"/>
      <c r="P110" s="657"/>
      <c r="Q110" s="201"/>
      <c r="R110" s="650"/>
      <c r="S110" s="651"/>
      <c r="T110" s="651"/>
      <c r="U110" s="651"/>
      <c r="V110" s="651"/>
      <c r="W110" s="651"/>
      <c r="X110" s="651"/>
      <c r="Y110" s="655"/>
      <c r="Z110" s="656"/>
      <c r="AA110" s="656"/>
      <c r="AB110" s="656"/>
      <c r="AC110" s="656"/>
      <c r="AD110" s="656"/>
      <c r="AE110" s="656"/>
      <c r="AF110" s="657"/>
    </row>
    <row r="111" spans="1:45" x14ac:dyDescent="0.2">
      <c r="B111" s="308"/>
      <c r="C111" s="309"/>
      <c r="D111" s="309" t="s">
        <v>15</v>
      </c>
      <c r="E111" s="309"/>
      <c r="F111" s="309"/>
      <c r="G111" s="309"/>
      <c r="H111" s="309"/>
      <c r="I111" s="310" t="s">
        <v>6</v>
      </c>
      <c r="J111" s="311"/>
      <c r="K111" s="309"/>
      <c r="L111" s="309" t="s">
        <v>16</v>
      </c>
      <c r="M111" s="309"/>
      <c r="N111" s="309"/>
      <c r="O111" s="309"/>
      <c r="P111" s="312"/>
      <c r="Q111" s="201"/>
      <c r="R111" s="308"/>
      <c r="S111" s="309"/>
      <c r="T111" s="309" t="s">
        <v>15</v>
      </c>
      <c r="U111" s="309"/>
      <c r="V111" s="309"/>
      <c r="W111" s="309"/>
      <c r="X111" s="309"/>
      <c r="Y111" s="310" t="s">
        <v>6</v>
      </c>
      <c r="Z111" s="311"/>
      <c r="AA111" s="309"/>
      <c r="AB111" s="309" t="s">
        <v>16</v>
      </c>
      <c r="AC111" s="309"/>
      <c r="AD111" s="309"/>
      <c r="AE111" s="309"/>
      <c r="AF111" s="312"/>
    </row>
    <row r="112" spans="1:45" x14ac:dyDescent="0.2">
      <c r="AG112" s="315"/>
    </row>
  </sheetData>
  <mergeCells count="246">
    <mergeCell ref="S37:U37"/>
    <mergeCell ref="S38:U38"/>
    <mergeCell ref="V38:V44"/>
    <mergeCell ref="P78:P84"/>
    <mergeCell ref="P86:P92"/>
    <mergeCell ref="P94:P100"/>
    <mergeCell ref="AF70:AF76"/>
    <mergeCell ref="AF78:AF84"/>
    <mergeCell ref="AF86:AF92"/>
    <mergeCell ref="AF94:AF100"/>
    <mergeCell ref="S73:U73"/>
    <mergeCell ref="S74:U74"/>
    <mergeCell ref="AD70:AD76"/>
    <mergeCell ref="AD38:AD44"/>
    <mergeCell ref="S39:U39"/>
    <mergeCell ref="S40:U40"/>
    <mergeCell ref="S41:U41"/>
    <mergeCell ref="S42:U42"/>
    <mergeCell ref="S43:U43"/>
    <mergeCell ref="S44:U44"/>
    <mergeCell ref="U58:Y59"/>
    <mergeCell ref="AC58:AF59"/>
    <mergeCell ref="AF38:AF44"/>
    <mergeCell ref="U60:Y61"/>
    <mergeCell ref="U2:Y3"/>
    <mergeCell ref="AC2:AF3"/>
    <mergeCell ref="U4:Y5"/>
    <mergeCell ref="AC4:AF5"/>
    <mergeCell ref="P14:P20"/>
    <mergeCell ref="P22:P28"/>
    <mergeCell ref="U6:Y7"/>
    <mergeCell ref="AC6:AF7"/>
    <mergeCell ref="V10:W10"/>
    <mergeCell ref="T13:U13"/>
    <mergeCell ref="AF14:AF20"/>
    <mergeCell ref="AF22:AF28"/>
    <mergeCell ref="AC10:AF11"/>
    <mergeCell ref="Y12:AB12"/>
    <mergeCell ref="S17:U17"/>
    <mergeCell ref="S18:U18"/>
    <mergeCell ref="AD14:AD20"/>
    <mergeCell ref="S14:U14"/>
    <mergeCell ref="V14:V20"/>
    <mergeCell ref="S19:U19"/>
    <mergeCell ref="S20:U20"/>
    <mergeCell ref="V22:V28"/>
    <mergeCell ref="AD22:AD28"/>
    <mergeCell ref="S23:U23"/>
    <mergeCell ref="AE13:AF13"/>
    <mergeCell ref="S29:U29"/>
    <mergeCell ref="S30:U30"/>
    <mergeCell ref="V30:V36"/>
    <mergeCell ref="AD30:AD36"/>
    <mergeCell ref="S31:U31"/>
    <mergeCell ref="S32:U32"/>
    <mergeCell ref="S33:U33"/>
    <mergeCell ref="S34:U34"/>
    <mergeCell ref="S35:U35"/>
    <mergeCell ref="S36:U36"/>
    <mergeCell ref="AF30:AF36"/>
    <mergeCell ref="S21:U21"/>
    <mergeCell ref="S15:U15"/>
    <mergeCell ref="S16:U16"/>
    <mergeCell ref="S22:U22"/>
    <mergeCell ref="S24:U24"/>
    <mergeCell ref="S25:U25"/>
    <mergeCell ref="S26:U26"/>
    <mergeCell ref="S27:U27"/>
    <mergeCell ref="S28:U28"/>
    <mergeCell ref="AC60:AF61"/>
    <mergeCell ref="Y49:AB50"/>
    <mergeCell ref="R52:U54"/>
    <mergeCell ref="V52:X54"/>
    <mergeCell ref="Y52:AF54"/>
    <mergeCell ref="S45:X45"/>
    <mergeCell ref="AC45:AC46"/>
    <mergeCell ref="AD45:AD46"/>
    <mergeCell ref="AE45:AF45"/>
    <mergeCell ref="S70:U70"/>
    <mergeCell ref="V70:V76"/>
    <mergeCell ref="S75:U75"/>
    <mergeCell ref="S76:U76"/>
    <mergeCell ref="S71:U71"/>
    <mergeCell ref="S72:U72"/>
    <mergeCell ref="U62:Y63"/>
    <mergeCell ref="AC62:AF63"/>
    <mergeCell ref="V66:W66"/>
    <mergeCell ref="T69:U69"/>
    <mergeCell ref="AE69:AF69"/>
    <mergeCell ref="AC66:AF67"/>
    <mergeCell ref="Y68:AB68"/>
    <mergeCell ref="S78:U78"/>
    <mergeCell ref="V78:V84"/>
    <mergeCell ref="AD78:AD84"/>
    <mergeCell ref="S79:U79"/>
    <mergeCell ref="S80:U80"/>
    <mergeCell ref="S81:U81"/>
    <mergeCell ref="S82:U82"/>
    <mergeCell ref="S83:U83"/>
    <mergeCell ref="S84:U84"/>
    <mergeCell ref="S85:U85"/>
    <mergeCell ref="S86:U86"/>
    <mergeCell ref="V86:V92"/>
    <mergeCell ref="AD86:AD92"/>
    <mergeCell ref="S87:U87"/>
    <mergeCell ref="S88:U88"/>
    <mergeCell ref="S89:U89"/>
    <mergeCell ref="S90:U90"/>
    <mergeCell ref="S91:U91"/>
    <mergeCell ref="S92:U92"/>
    <mergeCell ref="Y105:AB106"/>
    <mergeCell ref="R108:U110"/>
    <mergeCell ref="V108:X110"/>
    <mergeCell ref="Y108:AF110"/>
    <mergeCell ref="S101:X101"/>
    <mergeCell ref="AC101:AC102"/>
    <mergeCell ref="AD101:AD102"/>
    <mergeCell ref="AE101:AF101"/>
    <mergeCell ref="S93:U93"/>
    <mergeCell ref="S94:U94"/>
    <mergeCell ref="V94:V100"/>
    <mergeCell ref="AD94:AD100"/>
    <mergeCell ref="S95:U95"/>
    <mergeCell ref="S96:U96"/>
    <mergeCell ref="S97:U97"/>
    <mergeCell ref="S98:U98"/>
    <mergeCell ref="S99:U99"/>
    <mergeCell ref="S100:U100"/>
    <mergeCell ref="F78:F84"/>
    <mergeCell ref="N78:N84"/>
    <mergeCell ref="F86:F92"/>
    <mergeCell ref="N86:N92"/>
    <mergeCell ref="N70:N76"/>
    <mergeCell ref="E62:I63"/>
    <mergeCell ref="M62:P63"/>
    <mergeCell ref="F66:G66"/>
    <mergeCell ref="D69:E69"/>
    <mergeCell ref="O69:P69"/>
    <mergeCell ref="P70:P76"/>
    <mergeCell ref="I68:L68"/>
    <mergeCell ref="C83:E83"/>
    <mergeCell ref="C84:E84"/>
    <mergeCell ref="C77:E77"/>
    <mergeCell ref="C78:E78"/>
    <mergeCell ref="C79:E79"/>
    <mergeCell ref="C80:E80"/>
    <mergeCell ref="C81:E81"/>
    <mergeCell ref="C82:E82"/>
    <mergeCell ref="C92:E92"/>
    <mergeCell ref="C91:E91"/>
    <mergeCell ref="C85:E85"/>
    <mergeCell ref="C86:E86"/>
    <mergeCell ref="C93:E93"/>
    <mergeCell ref="C94:E94"/>
    <mergeCell ref="C95:E95"/>
    <mergeCell ref="C96:E96"/>
    <mergeCell ref="I105:L106"/>
    <mergeCell ref="B108:E110"/>
    <mergeCell ref="F108:H110"/>
    <mergeCell ref="I108:P110"/>
    <mergeCell ref="C101:H101"/>
    <mergeCell ref="M101:M102"/>
    <mergeCell ref="N101:N102"/>
    <mergeCell ref="O101:P101"/>
    <mergeCell ref="F94:F100"/>
    <mergeCell ref="N94:N100"/>
    <mergeCell ref="C99:E99"/>
    <mergeCell ref="C100:E100"/>
    <mergeCell ref="C97:E97"/>
    <mergeCell ref="C98:E98"/>
    <mergeCell ref="C87:E87"/>
    <mergeCell ref="C88:E88"/>
    <mergeCell ref="C89:E89"/>
    <mergeCell ref="C90:E90"/>
    <mergeCell ref="N30:N36"/>
    <mergeCell ref="M60:P61"/>
    <mergeCell ref="C75:E75"/>
    <mergeCell ref="C76:E76"/>
    <mergeCell ref="C70:E70"/>
    <mergeCell ref="C71:E71"/>
    <mergeCell ref="C72:E72"/>
    <mergeCell ref="C73:E73"/>
    <mergeCell ref="C74:E74"/>
    <mergeCell ref="M66:P67"/>
    <mergeCell ref="F70:F76"/>
    <mergeCell ref="E60:I61"/>
    <mergeCell ref="P30:P36"/>
    <mergeCell ref="P38:P44"/>
    <mergeCell ref="C37:E37"/>
    <mergeCell ref="C34:E34"/>
    <mergeCell ref="F30:F36"/>
    <mergeCell ref="C35:E35"/>
    <mergeCell ref="C36:E36"/>
    <mergeCell ref="C31:E31"/>
    <mergeCell ref="I12:L12"/>
    <mergeCell ref="O13:P13"/>
    <mergeCell ref="E2:I3"/>
    <mergeCell ref="E4:I5"/>
    <mergeCell ref="E6:I7"/>
    <mergeCell ref="M2:P3"/>
    <mergeCell ref="M4:P5"/>
    <mergeCell ref="M6:P7"/>
    <mergeCell ref="M10:P11"/>
    <mergeCell ref="F10:G10"/>
    <mergeCell ref="N22:N28"/>
    <mergeCell ref="C23:E23"/>
    <mergeCell ref="C24:E24"/>
    <mergeCell ref="C25:E25"/>
    <mergeCell ref="D13:E13"/>
    <mergeCell ref="C28:E28"/>
    <mergeCell ref="C26:E26"/>
    <mergeCell ref="C27:E27"/>
    <mergeCell ref="C15:E15"/>
    <mergeCell ref="C22:E22"/>
    <mergeCell ref="C16:E16"/>
    <mergeCell ref="N14:N20"/>
    <mergeCell ref="F14:F20"/>
    <mergeCell ref="F22:F28"/>
    <mergeCell ref="C18:E18"/>
    <mergeCell ref="C19:E19"/>
    <mergeCell ref="C20:E20"/>
    <mergeCell ref="C17:E17"/>
    <mergeCell ref="C14:E14"/>
    <mergeCell ref="C29:E29"/>
    <mergeCell ref="C32:E32"/>
    <mergeCell ref="C33:E33"/>
    <mergeCell ref="C30:E30"/>
    <mergeCell ref="E58:I59"/>
    <mergeCell ref="M58:P59"/>
    <mergeCell ref="N38:N44"/>
    <mergeCell ref="N45:N46"/>
    <mergeCell ref="M45:M46"/>
    <mergeCell ref="O45:P45"/>
    <mergeCell ref="I49:L50"/>
    <mergeCell ref="C39:E39"/>
    <mergeCell ref="F52:H54"/>
    <mergeCell ref="I52:P54"/>
    <mergeCell ref="C44:E44"/>
    <mergeCell ref="C38:E38"/>
    <mergeCell ref="F38:F44"/>
    <mergeCell ref="B52:E54"/>
    <mergeCell ref="C40:E40"/>
    <mergeCell ref="C41:E41"/>
    <mergeCell ref="C42:E42"/>
    <mergeCell ref="C45:H45"/>
    <mergeCell ref="C43:E43"/>
  </mergeCells>
  <phoneticPr fontId="0" type="noConversion"/>
  <printOptions horizontalCentered="1"/>
  <pageMargins left="0" right="0" top="0.59055118110236227" bottom="0" header="0" footer="0"/>
  <pageSetup paperSize="9" scale="47" orientation="landscape" horizontalDpi="360" verticalDpi="360" r:id="rId1"/>
  <headerFooter alignWithMargins="0">
    <oddFooter>&amp;R&amp;7&amp;D-&amp;F-&amp;A-&amp;T</oddFooter>
  </headerFooter>
  <rowBreaks count="1" manualBreakCount="1">
    <brk id="56" max="32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  <pageSetUpPr fitToPage="1"/>
  </sheetPr>
  <dimension ref="B1:O74"/>
  <sheetViews>
    <sheetView showZeros="0" zoomScale="75" workbookViewId="0">
      <selection activeCell="R22" sqref="R22"/>
    </sheetView>
  </sheetViews>
  <sheetFormatPr baseColWidth="10" defaultRowHeight="12.75" x14ac:dyDescent="0.2"/>
  <cols>
    <col min="1" max="1" width="2.6640625" style="316" customWidth="1"/>
    <col min="2" max="4" width="12.5" style="316" customWidth="1"/>
    <col min="5" max="5" width="4.83203125" style="316" customWidth="1"/>
    <col min="6" max="12" width="12.5" style="316" customWidth="1"/>
    <col min="13" max="13" width="43" style="316" customWidth="1"/>
    <col min="14" max="14" width="2.83203125" style="316" customWidth="1"/>
    <col min="15" max="16384" width="12" style="316"/>
  </cols>
  <sheetData>
    <row r="1" spans="2:15" ht="9.75" customHeight="1" x14ac:dyDescent="0.2"/>
    <row r="2" spans="2:15" ht="43.5" customHeight="1" x14ac:dyDescent="0.2">
      <c r="B2" s="686" t="s">
        <v>278</v>
      </c>
      <c r="C2" s="687"/>
      <c r="D2" s="687"/>
      <c r="E2" s="687"/>
      <c r="F2" s="687"/>
      <c r="G2" s="687"/>
      <c r="H2" s="687"/>
      <c r="I2" s="687"/>
      <c r="J2" s="687"/>
      <c r="K2" s="317"/>
      <c r="L2" s="318" t="s">
        <v>31</v>
      </c>
      <c r="M2" s="319">
        <f ca="1">NOW()</f>
        <v>45399.782035185184</v>
      </c>
    </row>
    <row r="3" spans="2:15" ht="9" customHeight="1" x14ac:dyDescent="0.2">
      <c r="B3" s="320"/>
      <c r="C3" s="320"/>
      <c r="D3" s="320"/>
      <c r="E3" s="320"/>
      <c r="F3" s="320"/>
      <c r="G3" s="321"/>
      <c r="H3" s="321"/>
      <c r="I3" s="321"/>
    </row>
    <row r="4" spans="2:15" ht="19.5" customHeight="1" x14ac:dyDescent="0.2">
      <c r="B4" s="685" t="s">
        <v>133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</row>
    <row r="5" spans="2:15" ht="15" customHeight="1" x14ac:dyDescent="0.3">
      <c r="B5" s="322"/>
      <c r="C5" s="323" t="s">
        <v>211</v>
      </c>
      <c r="D5" s="324"/>
      <c r="E5" s="324"/>
      <c r="F5" s="324"/>
      <c r="G5" s="324"/>
      <c r="H5" s="324"/>
      <c r="I5" s="324"/>
    </row>
    <row r="6" spans="2:15" ht="15" customHeight="1" x14ac:dyDescent="0.25">
      <c r="B6" s="325" t="s">
        <v>134</v>
      </c>
      <c r="C6" s="326" t="s">
        <v>135</v>
      </c>
      <c r="D6" s="327"/>
      <c r="E6" s="328"/>
      <c r="F6" s="327" t="s">
        <v>136</v>
      </c>
      <c r="G6" s="326"/>
      <c r="H6" s="326"/>
      <c r="I6" s="329"/>
      <c r="J6" s="328"/>
      <c r="K6" s="328"/>
      <c r="L6" s="328"/>
      <c r="M6" s="328"/>
    </row>
    <row r="7" spans="2:15" ht="15" customHeight="1" x14ac:dyDescent="0.2">
      <c r="B7" s="330"/>
      <c r="C7" s="330"/>
      <c r="D7" s="331"/>
      <c r="E7" s="688" t="s">
        <v>190</v>
      </c>
      <c r="F7" s="688"/>
      <c r="G7" s="688"/>
      <c r="H7" s="688"/>
      <c r="I7" s="332"/>
    </row>
    <row r="8" spans="2:15" ht="15" customHeight="1" x14ac:dyDescent="0.25">
      <c r="B8" s="333" t="s">
        <v>137</v>
      </c>
      <c r="C8" s="334">
        <v>0.27083333333333331</v>
      </c>
      <c r="D8" s="334">
        <v>0.4375</v>
      </c>
      <c r="E8" s="335"/>
      <c r="F8" s="336">
        <f>IF(D8-C8=0,0,(D8-C8)-(E8*TIMEVALUE("00:30")))</f>
        <v>0.16666666666666669</v>
      </c>
      <c r="G8" s="337" t="s">
        <v>138</v>
      </c>
      <c r="H8" s="338"/>
      <c r="I8" s="339"/>
      <c r="J8" s="340"/>
      <c r="K8" s="340"/>
      <c r="L8" s="340"/>
      <c r="M8" s="340"/>
    </row>
    <row r="9" spans="2:15" ht="15" customHeight="1" x14ac:dyDescent="0.25">
      <c r="B9" s="341"/>
      <c r="C9" s="338"/>
      <c r="D9" s="338"/>
      <c r="E9" s="338"/>
      <c r="F9" s="338"/>
      <c r="G9" s="338"/>
      <c r="H9" s="338"/>
      <c r="I9" s="339"/>
      <c r="J9" s="340"/>
      <c r="K9" s="340"/>
      <c r="L9" s="340"/>
      <c r="M9" s="340"/>
    </row>
    <row r="10" spans="2:15" ht="15" customHeight="1" x14ac:dyDescent="0.25">
      <c r="B10" s="333" t="s">
        <v>139</v>
      </c>
      <c r="C10" s="334">
        <v>0.33333333333333331</v>
      </c>
      <c r="D10" s="334">
        <v>0.5</v>
      </c>
      <c r="E10" s="335"/>
      <c r="F10" s="336">
        <f>IF(D10-C10=0,0,(D10-C10)-(E10*TIMEVALUE("00:30")))</f>
        <v>0.16666666666666669</v>
      </c>
      <c r="G10" s="337" t="s">
        <v>140</v>
      </c>
      <c r="H10" s="338"/>
      <c r="I10" s="339"/>
      <c r="J10" s="340"/>
      <c r="K10" s="340"/>
      <c r="L10" s="340"/>
      <c r="M10" s="340"/>
    </row>
    <row r="11" spans="2:15" ht="15" customHeight="1" x14ac:dyDescent="0.25">
      <c r="B11" s="341"/>
      <c r="C11" s="338"/>
      <c r="D11" s="338"/>
      <c r="E11" s="338"/>
      <c r="F11" s="338"/>
      <c r="G11" s="338"/>
      <c r="H11" s="338"/>
      <c r="I11" s="339"/>
      <c r="J11" s="340"/>
      <c r="K11" s="340"/>
      <c r="L11" s="340"/>
      <c r="M11" s="340"/>
    </row>
    <row r="12" spans="2:15" ht="15" customHeight="1" x14ac:dyDescent="0.25">
      <c r="B12" s="333" t="s">
        <v>141</v>
      </c>
      <c r="C12" s="334">
        <v>0.33333333333333331</v>
      </c>
      <c r="D12" s="334">
        <v>0.5</v>
      </c>
      <c r="E12" s="335"/>
      <c r="F12" s="336">
        <f>IF(D12-C12=0,0,(D12-C12)-(E12*TIMEVALUE("00:30")))</f>
        <v>0.16666666666666669</v>
      </c>
      <c r="G12" s="337" t="s">
        <v>142</v>
      </c>
      <c r="H12" s="338"/>
      <c r="I12" s="339"/>
      <c r="J12" s="340"/>
      <c r="K12" s="340"/>
      <c r="L12" s="340"/>
      <c r="M12" s="340"/>
    </row>
    <row r="13" spans="2:15" ht="15" customHeight="1" x14ac:dyDescent="0.25">
      <c r="B13" s="341"/>
      <c r="C13" s="338"/>
      <c r="D13" s="338"/>
      <c r="E13" s="338"/>
      <c r="F13" s="338"/>
      <c r="G13" s="338"/>
      <c r="H13" s="338"/>
      <c r="I13" s="339"/>
      <c r="J13" s="340"/>
      <c r="K13" s="340"/>
      <c r="L13" s="340"/>
      <c r="M13" s="340"/>
    </row>
    <row r="14" spans="2:15" ht="15" customHeight="1" x14ac:dyDescent="0.25">
      <c r="B14" s="333" t="s">
        <v>143</v>
      </c>
      <c r="C14" s="334">
        <v>0.29166666666666669</v>
      </c>
      <c r="D14" s="334">
        <v>0.5625</v>
      </c>
      <c r="E14" s="335">
        <v>1</v>
      </c>
      <c r="F14" s="336">
        <f>IF(D14-C14=0,0,(D14-C14)-(E14*TIMEVALUE("00:30")))</f>
        <v>0.24999999999999997</v>
      </c>
      <c r="G14" s="337" t="s">
        <v>283</v>
      </c>
      <c r="H14" s="338"/>
      <c r="I14" s="339"/>
      <c r="J14" s="340"/>
      <c r="K14" s="340"/>
      <c r="L14" s="340"/>
      <c r="M14" s="340"/>
    </row>
    <row r="15" spans="2:15" ht="66.75" customHeight="1" x14ac:dyDescent="0.2">
      <c r="B15" s="342"/>
      <c r="C15" s="683" t="s">
        <v>284</v>
      </c>
      <c r="D15" s="683"/>
      <c r="E15" s="683"/>
      <c r="F15" s="683"/>
      <c r="G15" s="683"/>
      <c r="H15" s="683"/>
      <c r="I15" s="683"/>
      <c r="J15" s="683"/>
      <c r="K15" s="683"/>
      <c r="L15" s="683"/>
      <c r="M15" s="683"/>
      <c r="N15" s="683"/>
      <c r="O15" s="683"/>
    </row>
    <row r="16" spans="2:15" ht="15" customHeight="1" x14ac:dyDescent="0.25">
      <c r="B16" s="341"/>
      <c r="C16" s="338"/>
      <c r="D16" s="338"/>
      <c r="E16" s="338"/>
      <c r="F16" s="338"/>
      <c r="G16" s="338"/>
      <c r="H16" s="338"/>
      <c r="I16" s="339"/>
      <c r="J16" s="340"/>
      <c r="K16" s="340"/>
      <c r="L16" s="340"/>
      <c r="M16" s="340"/>
    </row>
    <row r="17" spans="2:13" ht="15" customHeight="1" x14ac:dyDescent="0.25">
      <c r="B17" s="333" t="s">
        <v>144</v>
      </c>
      <c r="C17" s="334">
        <v>0.375</v>
      </c>
      <c r="D17" s="334">
        <v>0.54166666666666663</v>
      </c>
      <c r="E17" s="335">
        <v>0</v>
      </c>
      <c r="F17" s="336">
        <f>IF(D17-C17=0,0,(D17-C17)-(E17*TIMEVALUE("00:30")))</f>
        <v>0.16666666666666663</v>
      </c>
      <c r="G17" s="337" t="s">
        <v>145</v>
      </c>
      <c r="H17" s="338"/>
      <c r="I17" s="339"/>
      <c r="J17" s="340"/>
      <c r="K17" s="340"/>
      <c r="L17" s="340"/>
      <c r="M17" s="340"/>
    </row>
    <row r="18" spans="2:13" ht="15" customHeight="1" x14ac:dyDescent="0.25">
      <c r="B18" s="341"/>
      <c r="C18" s="338"/>
      <c r="D18" s="338"/>
      <c r="E18" s="338"/>
      <c r="F18" s="338"/>
      <c r="G18" s="338"/>
      <c r="H18" s="338"/>
      <c r="I18" s="339"/>
      <c r="J18" s="340"/>
      <c r="K18" s="340"/>
      <c r="L18" s="340"/>
      <c r="M18" s="340"/>
    </row>
    <row r="19" spans="2:13" ht="15" customHeight="1" x14ac:dyDescent="0.25">
      <c r="B19" s="333" t="s">
        <v>146</v>
      </c>
      <c r="C19" s="334">
        <v>0.33333333333333331</v>
      </c>
      <c r="D19" s="334">
        <v>0.5</v>
      </c>
      <c r="E19" s="335">
        <v>0</v>
      </c>
      <c r="F19" s="336">
        <f>IF(D19-C19=0,0,(D19-C19)-(E19*TIMEVALUE("00:30")))</f>
        <v>0.16666666666666669</v>
      </c>
      <c r="G19" s="337" t="s">
        <v>147</v>
      </c>
      <c r="H19" s="338"/>
      <c r="I19" s="339"/>
      <c r="J19" s="340"/>
      <c r="K19" s="340"/>
      <c r="L19" s="340"/>
      <c r="M19" s="340"/>
    </row>
    <row r="20" spans="2:13" ht="15" customHeight="1" x14ac:dyDescent="0.25">
      <c r="B20" s="341"/>
      <c r="C20" s="338"/>
      <c r="D20" s="338"/>
      <c r="E20" s="338"/>
      <c r="F20" s="338"/>
      <c r="G20" s="338"/>
      <c r="H20" s="338"/>
      <c r="I20" s="339"/>
      <c r="J20" s="340"/>
      <c r="K20" s="340"/>
      <c r="L20" s="340"/>
      <c r="M20" s="340"/>
    </row>
    <row r="21" spans="2:13" ht="15" customHeight="1" x14ac:dyDescent="0.25">
      <c r="B21" s="333" t="s">
        <v>148</v>
      </c>
      <c r="C21" s="334">
        <v>0.41666666666666669</v>
      </c>
      <c r="D21" s="334">
        <v>0.60416666666666663</v>
      </c>
      <c r="E21" s="335">
        <v>1</v>
      </c>
      <c r="F21" s="336">
        <f>IF(D21-C21=0,0,(D21-C21)-(E21*TIMEVALUE("00:30")))</f>
        <v>0.1666666666666666</v>
      </c>
      <c r="G21" s="337" t="s">
        <v>149</v>
      </c>
      <c r="H21" s="338"/>
      <c r="I21" s="339"/>
      <c r="J21" s="340"/>
      <c r="K21" s="340"/>
      <c r="L21" s="340"/>
      <c r="M21" s="340"/>
    </row>
    <row r="22" spans="2:13" ht="15" customHeight="1" x14ac:dyDescent="0.25">
      <c r="B22" s="341"/>
      <c r="C22" s="338"/>
      <c r="D22" s="338"/>
      <c r="E22" s="338"/>
      <c r="F22" s="338"/>
      <c r="G22" s="338"/>
      <c r="H22" s="338"/>
      <c r="I22" s="339"/>
      <c r="J22" s="340"/>
      <c r="K22" s="340"/>
      <c r="L22" s="340"/>
      <c r="M22" s="340"/>
    </row>
    <row r="23" spans="2:13" ht="15" customHeight="1" x14ac:dyDescent="0.25">
      <c r="B23" s="333" t="s">
        <v>150</v>
      </c>
      <c r="C23" s="334">
        <v>0.27083333333333331</v>
      </c>
      <c r="D23" s="334">
        <v>0.625</v>
      </c>
      <c r="E23" s="335">
        <v>1</v>
      </c>
      <c r="F23" s="336">
        <f>IF(D23-C23=0,0,(D23-C23)-(E23*TIMEVALUE("00:30")))</f>
        <v>0.33333333333333337</v>
      </c>
      <c r="G23" s="337" t="s">
        <v>151</v>
      </c>
      <c r="H23" s="338"/>
      <c r="I23" s="339"/>
      <c r="J23" s="340"/>
      <c r="K23" s="340"/>
      <c r="L23" s="340"/>
      <c r="M23" s="340"/>
    </row>
    <row r="24" spans="2:13" ht="15" customHeight="1" x14ac:dyDescent="0.25">
      <c r="B24" s="341"/>
      <c r="C24" s="338"/>
      <c r="D24" s="338"/>
      <c r="E24" s="338"/>
      <c r="F24" s="338"/>
      <c r="G24" s="338"/>
      <c r="H24" s="338"/>
      <c r="I24" s="339"/>
      <c r="J24" s="340"/>
      <c r="K24" s="340"/>
      <c r="L24" s="340"/>
      <c r="M24" s="340"/>
    </row>
    <row r="25" spans="2:13" ht="15" customHeight="1" x14ac:dyDescent="0.25">
      <c r="B25" s="333" t="s">
        <v>152</v>
      </c>
      <c r="C25" s="334">
        <v>0.3125</v>
      </c>
      <c r="D25" s="334">
        <v>0.47916666666666669</v>
      </c>
      <c r="E25" s="335">
        <v>0</v>
      </c>
      <c r="F25" s="336">
        <f>IF(D25-C25=0,0,(D25-C25)-(E25*TIMEVALUE("00:30")))</f>
        <v>0.16666666666666669</v>
      </c>
      <c r="G25" s="337" t="s">
        <v>138</v>
      </c>
      <c r="H25" s="338"/>
      <c r="I25" s="339"/>
      <c r="J25" s="340"/>
      <c r="K25" s="340"/>
      <c r="L25" s="340"/>
      <c r="M25" s="340"/>
    </row>
    <row r="26" spans="2:13" ht="15" customHeight="1" x14ac:dyDescent="0.25">
      <c r="B26" s="341"/>
      <c r="C26" s="338"/>
      <c r="D26" s="338"/>
      <c r="E26" s="338"/>
      <c r="F26" s="338"/>
      <c r="G26" s="338"/>
      <c r="H26" s="338"/>
      <c r="I26" s="339"/>
      <c r="J26" s="340"/>
      <c r="K26" s="340"/>
      <c r="L26" s="340"/>
      <c r="M26" s="340"/>
    </row>
    <row r="27" spans="2:13" ht="15" customHeight="1" x14ac:dyDescent="0.25">
      <c r="B27" s="333" t="s">
        <v>153</v>
      </c>
      <c r="C27" s="334">
        <v>0.375</v>
      </c>
      <c r="D27" s="334">
        <v>0.5625</v>
      </c>
      <c r="E27" s="335">
        <v>1</v>
      </c>
      <c r="F27" s="336">
        <f>IF(D27-C27=0,0,(D27-C27)-(E27*TIMEVALUE("00:30")))</f>
        <v>0.16666666666666666</v>
      </c>
      <c r="G27" s="337" t="s">
        <v>149</v>
      </c>
      <c r="H27" s="338"/>
      <c r="I27" s="339"/>
      <c r="J27" s="340"/>
      <c r="K27" s="340"/>
      <c r="L27" s="340"/>
      <c r="M27" s="340"/>
    </row>
    <row r="28" spans="2:13" ht="15" customHeight="1" x14ac:dyDescent="0.25">
      <c r="B28" s="341"/>
      <c r="C28" s="338"/>
      <c r="D28" s="338"/>
      <c r="E28" s="338"/>
      <c r="F28" s="338"/>
      <c r="G28" s="338"/>
      <c r="H28" s="338"/>
      <c r="I28" s="339"/>
      <c r="J28" s="340"/>
      <c r="K28" s="340"/>
      <c r="L28" s="340"/>
      <c r="M28" s="340"/>
    </row>
    <row r="29" spans="2:13" ht="15" customHeight="1" x14ac:dyDescent="0.25">
      <c r="B29" s="333" t="s">
        <v>154</v>
      </c>
      <c r="C29" s="334">
        <v>0.33333333333333331</v>
      </c>
      <c r="D29" s="334">
        <v>0.64583333333333337</v>
      </c>
      <c r="E29" s="335">
        <v>1</v>
      </c>
      <c r="F29" s="336">
        <f>IF(D29-C29=0,0,(D29-C29)-(E29*TIMEVALUE("00:30")))</f>
        <v>0.29166666666666674</v>
      </c>
      <c r="G29" s="337" t="s">
        <v>155</v>
      </c>
      <c r="H29" s="338"/>
      <c r="I29" s="339"/>
      <c r="J29" s="340"/>
      <c r="K29" s="340"/>
      <c r="L29" s="340"/>
      <c r="M29" s="340"/>
    </row>
    <row r="30" spans="2:13" ht="15" customHeight="1" x14ac:dyDescent="0.25">
      <c r="B30" s="341"/>
      <c r="C30" s="338"/>
      <c r="D30" s="338"/>
      <c r="E30" s="338"/>
      <c r="F30" s="338"/>
      <c r="G30" s="338"/>
      <c r="H30" s="338"/>
      <c r="I30" s="339"/>
      <c r="J30" s="340"/>
      <c r="K30" s="340"/>
      <c r="L30" s="340"/>
      <c r="M30" s="340"/>
    </row>
    <row r="31" spans="2:13" ht="15" customHeight="1" x14ac:dyDescent="0.25">
      <c r="B31" s="333" t="s">
        <v>154</v>
      </c>
      <c r="C31" s="334">
        <v>0.29166666666666669</v>
      </c>
      <c r="D31" s="334">
        <v>0.64583333333333337</v>
      </c>
      <c r="E31" s="335">
        <v>1</v>
      </c>
      <c r="F31" s="336">
        <f>IF(D31-C31=0,0,(D31-C31)-(E31*TIMEVALUE("00:30")))</f>
        <v>0.33333333333333337</v>
      </c>
      <c r="G31" s="337" t="s">
        <v>274</v>
      </c>
      <c r="H31" s="338"/>
      <c r="I31" s="339"/>
      <c r="J31" s="340"/>
      <c r="K31" s="340"/>
      <c r="L31" s="340"/>
      <c r="M31" s="340"/>
    </row>
    <row r="32" spans="2:13" ht="15" customHeight="1" x14ac:dyDescent="0.25">
      <c r="B32" s="341"/>
      <c r="C32" s="338"/>
      <c r="D32" s="338"/>
      <c r="E32" s="338"/>
      <c r="F32" s="338"/>
      <c r="G32" s="338"/>
      <c r="H32" s="338"/>
      <c r="I32" s="339"/>
      <c r="J32" s="340"/>
      <c r="K32" s="340"/>
      <c r="L32" s="340"/>
      <c r="M32" s="340"/>
    </row>
    <row r="33" spans="2:13" ht="15" customHeight="1" x14ac:dyDescent="0.25">
      <c r="B33" s="333" t="s">
        <v>156</v>
      </c>
      <c r="C33" s="334">
        <v>0.25</v>
      </c>
      <c r="D33" s="334">
        <v>0.58333333333333337</v>
      </c>
      <c r="E33" s="335">
        <v>1</v>
      </c>
      <c r="F33" s="336">
        <f>IF(D33-C33=0,0,(D33-C33)-(E33*TIMEVALUE("00:30")))</f>
        <v>0.31250000000000006</v>
      </c>
      <c r="G33" s="337" t="s">
        <v>157</v>
      </c>
      <c r="H33" s="338"/>
      <c r="I33" s="339"/>
      <c r="J33" s="340"/>
      <c r="K33" s="340"/>
      <c r="L33" s="340"/>
      <c r="M33" s="340"/>
    </row>
    <row r="34" spans="2:13" ht="15" customHeight="1" x14ac:dyDescent="0.2">
      <c r="B34" s="341"/>
      <c r="C34" s="683" t="s">
        <v>158</v>
      </c>
      <c r="D34" s="683"/>
      <c r="E34" s="683"/>
      <c r="F34" s="683"/>
      <c r="G34" s="683"/>
      <c r="H34" s="683"/>
      <c r="I34" s="683"/>
      <c r="J34" s="683"/>
      <c r="K34" s="683"/>
      <c r="L34" s="683"/>
      <c r="M34" s="683"/>
    </row>
    <row r="35" spans="2:13" ht="15" customHeight="1" x14ac:dyDescent="0.2">
      <c r="B35" s="341"/>
      <c r="C35" s="683"/>
      <c r="D35" s="683"/>
      <c r="E35" s="683"/>
      <c r="F35" s="683"/>
      <c r="G35" s="683"/>
      <c r="H35" s="683"/>
      <c r="I35" s="683"/>
      <c r="J35" s="683"/>
      <c r="K35" s="683"/>
      <c r="L35" s="683"/>
      <c r="M35" s="683"/>
    </row>
    <row r="36" spans="2:13" ht="15" customHeight="1" x14ac:dyDescent="0.25">
      <c r="B36" s="341"/>
      <c r="C36" s="338"/>
      <c r="D36" s="338"/>
      <c r="E36" s="338"/>
      <c r="F36" s="338"/>
      <c r="G36" s="338"/>
      <c r="H36" s="338"/>
      <c r="I36" s="339"/>
      <c r="J36" s="340"/>
      <c r="K36" s="340"/>
      <c r="L36" s="340"/>
      <c r="M36" s="340"/>
    </row>
    <row r="37" spans="2:13" ht="15" customHeight="1" x14ac:dyDescent="0.25">
      <c r="B37" s="333" t="s">
        <v>159</v>
      </c>
      <c r="C37" s="334">
        <v>0.33333333333333331</v>
      </c>
      <c r="D37" s="334">
        <v>0.5</v>
      </c>
      <c r="E37" s="335">
        <v>0</v>
      </c>
      <c r="F37" s="336">
        <f>IF(D37-C37=0,0,(D37-C37)-(E37*TIMEVALUE("00:30")))</f>
        <v>0.16666666666666669</v>
      </c>
      <c r="G37" s="337" t="s">
        <v>160</v>
      </c>
      <c r="H37" s="338"/>
      <c r="I37" s="339"/>
      <c r="J37" s="340"/>
      <c r="K37" s="340"/>
      <c r="L37" s="340"/>
      <c r="M37" s="340"/>
    </row>
    <row r="38" spans="2:13" ht="15" customHeight="1" x14ac:dyDescent="0.25">
      <c r="B38" s="341"/>
      <c r="C38" s="338"/>
      <c r="D38" s="338"/>
      <c r="E38" s="338"/>
      <c r="F38" s="338"/>
      <c r="G38" s="338"/>
      <c r="H38" s="338"/>
      <c r="I38" s="339"/>
      <c r="J38" s="340"/>
      <c r="K38" s="340"/>
      <c r="L38" s="340"/>
      <c r="M38" s="340"/>
    </row>
    <row r="39" spans="2:13" ht="15" customHeight="1" x14ac:dyDescent="0.25">
      <c r="B39" s="333" t="s">
        <v>161</v>
      </c>
      <c r="C39" s="334">
        <v>0.29166666666666669</v>
      </c>
      <c r="D39" s="334">
        <v>0.625</v>
      </c>
      <c r="E39" s="335">
        <v>1</v>
      </c>
      <c r="F39" s="336">
        <f>IF(D39-C39=0,0,(D39-C39)-(E39*TIMEVALUE("00:30")))</f>
        <v>0.3125</v>
      </c>
      <c r="G39" s="337" t="s">
        <v>162</v>
      </c>
      <c r="H39" s="338"/>
      <c r="I39" s="339"/>
      <c r="J39" s="340"/>
      <c r="K39" s="340"/>
      <c r="L39" s="340"/>
      <c r="M39" s="340"/>
    </row>
    <row r="40" spans="2:13" ht="15" customHeight="1" x14ac:dyDescent="0.25">
      <c r="B40" s="341"/>
      <c r="C40" s="338"/>
      <c r="D40" s="338"/>
      <c r="E40" s="338"/>
      <c r="F40" s="338"/>
      <c r="G40" s="338"/>
      <c r="H40" s="338"/>
      <c r="I40" s="339"/>
      <c r="J40" s="340"/>
      <c r="K40" s="340"/>
      <c r="L40" s="340"/>
      <c r="M40" s="340"/>
    </row>
    <row r="41" spans="2:13" ht="15" customHeight="1" x14ac:dyDescent="0.25">
      <c r="B41" s="333" t="s">
        <v>163</v>
      </c>
      <c r="C41" s="334">
        <v>0.27083333333333331</v>
      </c>
      <c r="D41" s="334">
        <v>0.60416666666666663</v>
      </c>
      <c r="E41" s="335">
        <v>1</v>
      </c>
      <c r="F41" s="336">
        <f>IF(D41-C41=0,0,(D41-C41)-(E41*TIMEVALUE("00:30")))</f>
        <v>0.3125</v>
      </c>
      <c r="G41" s="337" t="s">
        <v>164</v>
      </c>
      <c r="H41" s="338"/>
      <c r="I41" s="339"/>
      <c r="J41" s="340"/>
      <c r="K41" s="340"/>
      <c r="L41" s="340"/>
      <c r="M41" s="340"/>
    </row>
    <row r="42" spans="2:13" ht="15" customHeight="1" x14ac:dyDescent="0.25">
      <c r="B42" s="341"/>
      <c r="C42" s="338"/>
      <c r="D42" s="338"/>
      <c r="E42" s="338"/>
      <c r="F42" s="338"/>
      <c r="G42" s="338"/>
      <c r="H42" s="338"/>
      <c r="I42" s="339"/>
      <c r="J42" s="340"/>
      <c r="K42" s="340"/>
      <c r="L42" s="340"/>
      <c r="M42" s="340"/>
    </row>
    <row r="43" spans="2:13" ht="15" customHeight="1" x14ac:dyDescent="0.25">
      <c r="B43" s="333" t="s">
        <v>165</v>
      </c>
      <c r="C43" s="334">
        <v>0.27083333333333331</v>
      </c>
      <c r="D43" s="334">
        <v>0.60416666666666663</v>
      </c>
      <c r="E43" s="335">
        <v>1</v>
      </c>
      <c r="F43" s="336">
        <f>IF(D43-C43=0,0,(D43-C43)-(E43*TIMEVALUE("00:30")))</f>
        <v>0.3125</v>
      </c>
      <c r="G43" s="337" t="s">
        <v>166</v>
      </c>
      <c r="H43" s="338"/>
      <c r="I43" s="339"/>
      <c r="J43" s="340"/>
      <c r="K43" s="340"/>
      <c r="L43" s="340"/>
      <c r="M43" s="340"/>
    </row>
    <row r="44" spans="2:13" ht="15" customHeight="1" x14ac:dyDescent="0.25">
      <c r="B44" s="341"/>
      <c r="C44" s="338"/>
      <c r="D44" s="338"/>
      <c r="E44" s="338"/>
      <c r="F44" s="338"/>
      <c r="G44" s="338"/>
      <c r="H44" s="338"/>
      <c r="I44" s="339"/>
      <c r="J44" s="340"/>
      <c r="K44" s="340"/>
      <c r="L44" s="340"/>
      <c r="M44" s="340"/>
    </row>
    <row r="45" spans="2:13" ht="15" customHeight="1" x14ac:dyDescent="0.25">
      <c r="B45" s="333" t="s">
        <v>167</v>
      </c>
      <c r="C45" s="334">
        <v>0.27083333333333331</v>
      </c>
      <c r="D45" s="334">
        <v>0.60416666666666663</v>
      </c>
      <c r="E45" s="335">
        <v>1</v>
      </c>
      <c r="F45" s="336">
        <f>IF(D45-C45=0,0,(D45-C45)-(E45*TIMEVALUE("00:30")))</f>
        <v>0.3125</v>
      </c>
      <c r="G45" s="337" t="s">
        <v>168</v>
      </c>
      <c r="H45" s="338"/>
      <c r="I45" s="339"/>
      <c r="J45" s="340"/>
      <c r="K45" s="340"/>
      <c r="L45" s="340"/>
      <c r="M45" s="340"/>
    </row>
    <row r="46" spans="2:13" ht="15" customHeight="1" x14ac:dyDescent="0.25">
      <c r="B46" s="341"/>
      <c r="C46" s="338"/>
      <c r="D46" s="338"/>
      <c r="E46" s="338"/>
      <c r="F46" s="338"/>
      <c r="G46" s="338"/>
      <c r="H46" s="338"/>
      <c r="I46" s="339"/>
      <c r="J46" s="340"/>
      <c r="K46" s="340"/>
      <c r="L46" s="340"/>
      <c r="M46" s="340"/>
    </row>
    <row r="47" spans="2:13" ht="15" customHeight="1" x14ac:dyDescent="0.25">
      <c r="B47" s="333" t="s">
        <v>169</v>
      </c>
      <c r="C47" s="334">
        <v>0.27083333333333331</v>
      </c>
      <c r="D47" s="334">
        <v>0.60416666666666663</v>
      </c>
      <c r="E47" s="335">
        <v>1</v>
      </c>
      <c r="F47" s="336">
        <f>IF(D47-C47=0,0,(D47-C47)-(E47*TIMEVALUE("00:30")))</f>
        <v>0.3125</v>
      </c>
      <c r="G47" s="337" t="s">
        <v>170</v>
      </c>
      <c r="H47" s="338"/>
      <c r="I47" s="339"/>
      <c r="J47" s="340"/>
      <c r="K47" s="340"/>
      <c r="L47" s="340"/>
      <c r="M47" s="340"/>
    </row>
    <row r="48" spans="2:13" ht="15" customHeight="1" x14ac:dyDescent="0.2">
      <c r="B48" s="341"/>
      <c r="C48" s="683" t="s">
        <v>187</v>
      </c>
      <c r="D48" s="683"/>
      <c r="E48" s="683"/>
      <c r="F48" s="683"/>
      <c r="G48" s="683"/>
      <c r="H48" s="683"/>
      <c r="I48" s="683"/>
      <c r="J48" s="683"/>
      <c r="K48" s="683"/>
      <c r="L48" s="683"/>
      <c r="M48" s="683"/>
    </row>
    <row r="49" spans="2:14" ht="36.75" customHeight="1" x14ac:dyDescent="0.2">
      <c r="B49" s="341"/>
      <c r="C49" s="683"/>
      <c r="D49" s="683"/>
      <c r="E49" s="683"/>
      <c r="F49" s="683"/>
      <c r="G49" s="683"/>
      <c r="H49" s="683"/>
      <c r="I49" s="683"/>
      <c r="J49" s="683"/>
      <c r="K49" s="683"/>
      <c r="L49" s="683"/>
      <c r="M49" s="683"/>
    </row>
    <row r="50" spans="2:14" ht="15" customHeight="1" x14ac:dyDescent="0.25">
      <c r="B50" s="341"/>
      <c r="C50" s="338"/>
      <c r="D50" s="338"/>
      <c r="E50" s="338"/>
      <c r="F50" s="338"/>
      <c r="G50" s="338"/>
      <c r="H50" s="338"/>
      <c r="I50" s="339"/>
      <c r="J50" s="340"/>
      <c r="K50" s="340"/>
      <c r="L50" s="340"/>
      <c r="M50" s="340"/>
    </row>
    <row r="51" spans="2:14" ht="15" customHeight="1" x14ac:dyDescent="0.25">
      <c r="B51" s="333" t="s">
        <v>171</v>
      </c>
      <c r="C51" s="334">
        <v>0.25</v>
      </c>
      <c r="D51" s="334">
        <v>0.60416666666666663</v>
      </c>
      <c r="E51" s="335">
        <v>1</v>
      </c>
      <c r="F51" s="336">
        <f>IF(D51-C51=0,0,(D51-C51)-(E51*TIMEVALUE("00:30")))</f>
        <v>0.33333333333333331</v>
      </c>
      <c r="G51" s="337" t="s">
        <v>172</v>
      </c>
      <c r="H51" s="338"/>
      <c r="I51" s="339"/>
      <c r="J51" s="340"/>
      <c r="K51" s="340"/>
      <c r="L51" s="340"/>
      <c r="M51" s="340"/>
    </row>
    <row r="52" spans="2:14" ht="15" customHeight="1" x14ac:dyDescent="0.25">
      <c r="B52" s="341"/>
      <c r="C52" s="338"/>
      <c r="D52" s="338"/>
      <c r="E52" s="338"/>
      <c r="F52" s="338"/>
      <c r="G52" s="338"/>
      <c r="H52" s="338"/>
      <c r="I52" s="339"/>
      <c r="J52" s="340"/>
      <c r="K52" s="340"/>
      <c r="L52" s="340"/>
      <c r="M52" s="340"/>
    </row>
    <row r="53" spans="2:14" ht="15" customHeight="1" x14ac:dyDescent="0.25">
      <c r="B53" s="333" t="s">
        <v>173</v>
      </c>
      <c r="C53" s="334">
        <v>0.58333333333333337</v>
      </c>
      <c r="D53" s="334">
        <v>0.83333333333333337</v>
      </c>
      <c r="E53" s="335">
        <v>0</v>
      </c>
      <c r="F53" s="336">
        <f>IF(D53-C53=0,0,(D53-C53)-(E53*TIMEVALUE("00:30")))</f>
        <v>0.25</v>
      </c>
      <c r="G53" s="337" t="s">
        <v>285</v>
      </c>
      <c r="H53" s="338"/>
      <c r="I53" s="339"/>
      <c r="J53" s="340"/>
      <c r="K53" s="340"/>
      <c r="L53" s="340"/>
      <c r="M53" s="340"/>
    </row>
    <row r="54" spans="2:14" ht="19.5" customHeight="1" x14ac:dyDescent="0.2">
      <c r="B54" s="684" t="s">
        <v>174</v>
      </c>
      <c r="C54" s="684"/>
      <c r="D54" s="684"/>
      <c r="E54" s="684"/>
      <c r="F54" s="684"/>
      <c r="G54" s="684"/>
      <c r="H54" s="684"/>
      <c r="I54" s="684"/>
      <c r="J54" s="684"/>
      <c r="K54" s="684"/>
      <c r="L54" s="684"/>
      <c r="M54" s="684"/>
      <c r="N54" s="684"/>
    </row>
    <row r="55" spans="2:14" ht="51" customHeight="1" x14ac:dyDescent="0.2">
      <c r="B55" s="683" t="s">
        <v>286</v>
      </c>
      <c r="C55" s="683"/>
      <c r="D55" s="683"/>
      <c r="E55" s="683"/>
      <c r="F55" s="683"/>
      <c r="G55" s="683"/>
      <c r="H55" s="683"/>
      <c r="I55" s="683"/>
      <c r="J55" s="683"/>
      <c r="K55" s="683"/>
      <c r="L55" s="683"/>
      <c r="M55" s="683"/>
      <c r="N55" s="683"/>
    </row>
    <row r="56" spans="2:14" ht="15" customHeight="1" x14ac:dyDescent="0.2">
      <c r="B56" s="330"/>
      <c r="C56" s="330"/>
      <c r="D56" s="331"/>
      <c r="F56" s="330"/>
      <c r="G56" s="330"/>
      <c r="H56" s="330"/>
      <c r="I56" s="332"/>
    </row>
    <row r="57" spans="2:14" ht="15" customHeight="1" x14ac:dyDescent="0.2">
      <c r="B57" s="333" t="s">
        <v>175</v>
      </c>
      <c r="C57" s="334">
        <v>0.33333333333333331</v>
      </c>
      <c r="D57" s="334">
        <v>0.625</v>
      </c>
      <c r="E57" s="335">
        <v>1</v>
      </c>
      <c r="F57" s="336">
        <f>IF(D57-C57=0,0,(D57-C57)-(E57*TIMEVALUE("00:30")))</f>
        <v>0.27083333333333337</v>
      </c>
      <c r="G57" s="337" t="s">
        <v>287</v>
      </c>
      <c r="H57" s="330"/>
      <c r="I57" s="332"/>
    </row>
    <row r="58" spans="2:14" ht="36.75" customHeight="1" x14ac:dyDescent="0.2">
      <c r="B58" s="684" t="s">
        <v>176</v>
      </c>
      <c r="C58" s="684"/>
      <c r="D58" s="684"/>
      <c r="E58" s="684"/>
      <c r="F58" s="684"/>
      <c r="G58" s="684"/>
      <c r="H58" s="684"/>
      <c r="I58" s="684"/>
      <c r="J58" s="684"/>
      <c r="K58" s="684"/>
      <c r="L58" s="684"/>
      <c r="M58" s="684"/>
      <c r="N58" s="684"/>
    </row>
    <row r="59" spans="2:14" ht="15" customHeight="1" x14ac:dyDescent="0.2">
      <c r="B59" s="330"/>
      <c r="C59" s="330"/>
      <c r="D59" s="331"/>
      <c r="F59" s="330"/>
      <c r="G59" s="330"/>
      <c r="H59" s="330"/>
      <c r="I59" s="332"/>
    </row>
    <row r="60" spans="2:14" ht="15" customHeight="1" x14ac:dyDescent="0.2">
      <c r="B60" s="333" t="s">
        <v>177</v>
      </c>
      <c r="C60" s="334">
        <v>0.375</v>
      </c>
      <c r="D60" s="334">
        <v>0.625</v>
      </c>
      <c r="E60" s="335">
        <v>1</v>
      </c>
      <c r="F60" s="336">
        <f>IF(D60-C60=0,0,(D60-C60)-(E60*TIMEVALUE("00:30")))</f>
        <v>0.22916666666666666</v>
      </c>
      <c r="G60" s="337" t="s">
        <v>288</v>
      </c>
      <c r="H60" s="330"/>
      <c r="I60" s="332"/>
    </row>
    <row r="61" spans="2:14" ht="33.75" customHeight="1" x14ac:dyDescent="0.2">
      <c r="B61" s="684" t="s">
        <v>178</v>
      </c>
      <c r="C61" s="684"/>
      <c r="D61" s="684"/>
      <c r="E61" s="684"/>
      <c r="F61" s="684"/>
      <c r="G61" s="684"/>
      <c r="H61" s="684"/>
      <c r="I61" s="684"/>
      <c r="J61" s="684"/>
      <c r="K61" s="684"/>
      <c r="L61" s="684"/>
      <c r="M61" s="684"/>
      <c r="N61" s="684"/>
    </row>
    <row r="62" spans="2:14" ht="15" customHeight="1" x14ac:dyDescent="0.2">
      <c r="B62" s="330"/>
      <c r="C62" s="330"/>
      <c r="D62" s="331"/>
      <c r="F62" s="330"/>
      <c r="G62" s="330"/>
      <c r="H62" s="330"/>
      <c r="I62" s="332"/>
    </row>
    <row r="63" spans="2:14" ht="15" customHeight="1" x14ac:dyDescent="0.2">
      <c r="B63" s="333" t="s">
        <v>179</v>
      </c>
      <c r="C63" s="334">
        <v>0.58333333333333337</v>
      </c>
      <c r="D63" s="334">
        <v>0.75</v>
      </c>
      <c r="E63" s="335">
        <v>0</v>
      </c>
      <c r="F63" s="336">
        <f>IF(D63-C63=0,0,(D63-C63)-(E63*TIMEVALUE("00:30")))</f>
        <v>0.16666666666666663</v>
      </c>
      <c r="G63" s="337" t="s">
        <v>180</v>
      </c>
      <c r="H63" s="330"/>
      <c r="I63" s="332"/>
    </row>
    <row r="64" spans="2:14" ht="15" customHeight="1" x14ac:dyDescent="0.2">
      <c r="B64" s="330"/>
      <c r="C64" s="330"/>
      <c r="D64" s="331"/>
      <c r="F64" s="330"/>
      <c r="G64" s="330"/>
      <c r="H64" s="330"/>
      <c r="I64" s="332"/>
    </row>
    <row r="65" spans="2:15" ht="15" customHeight="1" x14ac:dyDescent="0.2">
      <c r="B65" s="333" t="s">
        <v>181</v>
      </c>
      <c r="C65" s="334">
        <v>0.58333333333333337</v>
      </c>
      <c r="D65" s="334">
        <v>0.75</v>
      </c>
      <c r="E65" s="335">
        <v>0</v>
      </c>
      <c r="F65" s="336">
        <f>IF(D65-C65=0,0,(D65-C65)-(E65*TIMEVALUE("00:30")))</f>
        <v>0.16666666666666663</v>
      </c>
      <c r="G65" s="337" t="s">
        <v>182</v>
      </c>
      <c r="H65" s="330"/>
      <c r="I65" s="332"/>
    </row>
    <row r="66" spans="2:15" ht="15" customHeight="1" x14ac:dyDescent="0.2">
      <c r="B66" s="333"/>
      <c r="C66" s="343" t="s">
        <v>289</v>
      </c>
      <c r="D66" s="339"/>
      <c r="E66" s="344"/>
      <c r="F66" s="336"/>
      <c r="G66" s="337"/>
      <c r="H66" s="330"/>
      <c r="I66" s="332"/>
    </row>
    <row r="67" spans="2:15" ht="15" customHeight="1" x14ac:dyDescent="0.2">
      <c r="B67" s="330"/>
      <c r="C67" s="330"/>
      <c r="D67" s="331"/>
      <c r="F67" s="330"/>
      <c r="G67" s="330"/>
      <c r="H67" s="330"/>
      <c r="I67" s="332"/>
    </row>
    <row r="68" spans="2:15" ht="15" customHeight="1" x14ac:dyDescent="0.2">
      <c r="B68" s="333" t="s">
        <v>183</v>
      </c>
      <c r="C68" s="334">
        <v>0.58333333333333337</v>
      </c>
      <c r="D68" s="334">
        <v>0.75</v>
      </c>
      <c r="E68" s="335">
        <v>0</v>
      </c>
      <c r="F68" s="336">
        <f>IF(D68-C68=0,0,(D68-C68)-(E68*TIMEVALUE("00:30")))</f>
        <v>0.16666666666666663</v>
      </c>
      <c r="G68" s="345" t="s">
        <v>184</v>
      </c>
      <c r="H68" s="330"/>
      <c r="I68" s="332"/>
    </row>
    <row r="69" spans="2:15" ht="38.25" customHeight="1" x14ac:dyDescent="0.2">
      <c r="B69" s="683" t="s">
        <v>290</v>
      </c>
      <c r="C69" s="683"/>
      <c r="D69" s="683"/>
      <c r="E69" s="683"/>
      <c r="F69" s="683"/>
      <c r="G69" s="683"/>
      <c r="H69" s="683"/>
      <c r="I69" s="683"/>
      <c r="J69" s="683"/>
      <c r="K69" s="683"/>
      <c r="L69" s="683"/>
      <c r="M69" s="683"/>
      <c r="N69" s="346"/>
      <c r="O69" s="346"/>
    </row>
    <row r="70" spans="2:15" ht="15" customHeight="1" x14ac:dyDescent="0.25">
      <c r="B70" s="330"/>
      <c r="C70" s="347"/>
      <c r="D70" s="348"/>
      <c r="E70" s="348"/>
      <c r="F70" s="348"/>
      <c r="G70" s="348"/>
      <c r="H70" s="348"/>
      <c r="I70" s="348"/>
      <c r="J70" s="348"/>
      <c r="K70" s="348"/>
      <c r="L70" s="348"/>
      <c r="M70" s="348"/>
    </row>
    <row r="71" spans="2:15" ht="15" customHeight="1" x14ac:dyDescent="0.25">
      <c r="B71" s="333" t="s">
        <v>185</v>
      </c>
      <c r="C71" s="334">
        <v>0.3125</v>
      </c>
      <c r="D71" s="334">
        <v>0.47916666666666669</v>
      </c>
      <c r="E71" s="335">
        <v>0</v>
      </c>
      <c r="F71" s="336">
        <f>IF(D71-C71=0,0,(D71-C71)-(E71*TIMEVALUE("00:30")))</f>
        <v>0.16666666666666669</v>
      </c>
      <c r="G71" s="337" t="s">
        <v>186</v>
      </c>
      <c r="H71" s="348"/>
      <c r="I71" s="348"/>
      <c r="J71" s="348"/>
      <c r="K71" s="348"/>
      <c r="L71" s="348"/>
      <c r="M71" s="348"/>
    </row>
    <row r="72" spans="2:15" ht="57.75" customHeight="1" x14ac:dyDescent="0.2">
      <c r="B72" s="683" t="s">
        <v>291</v>
      </c>
      <c r="C72" s="683"/>
      <c r="D72" s="683"/>
      <c r="E72" s="683"/>
      <c r="F72" s="683"/>
      <c r="G72" s="683"/>
      <c r="H72" s="683"/>
      <c r="I72" s="683"/>
      <c r="J72" s="683"/>
      <c r="K72" s="683"/>
      <c r="L72" s="683"/>
      <c r="M72" s="683"/>
      <c r="N72" s="683"/>
    </row>
    <row r="73" spans="2:15" ht="15" customHeight="1" x14ac:dyDescent="0.2">
      <c r="B73" s="330"/>
      <c r="C73" s="330"/>
      <c r="D73" s="331"/>
      <c r="F73" s="330"/>
      <c r="G73" s="330"/>
      <c r="H73" s="330"/>
      <c r="I73" s="332"/>
      <c r="N73" s="349"/>
    </row>
    <row r="74" spans="2:15" ht="15" customHeight="1" x14ac:dyDescent="0.2">
      <c r="B74" s="350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</row>
  </sheetData>
  <dataConsolidate/>
  <mergeCells count="12">
    <mergeCell ref="B4:M4"/>
    <mergeCell ref="C34:M35"/>
    <mergeCell ref="C48:M49"/>
    <mergeCell ref="C15:O15"/>
    <mergeCell ref="B2:J2"/>
    <mergeCell ref="E7:H7"/>
    <mergeCell ref="B69:M69"/>
    <mergeCell ref="B72:N72"/>
    <mergeCell ref="B54:N54"/>
    <mergeCell ref="B55:N55"/>
    <mergeCell ref="B58:N58"/>
    <mergeCell ref="B61:N61"/>
  </mergeCells>
  <phoneticPr fontId="4" type="noConversion"/>
  <printOptions horizontalCentered="1"/>
  <pageMargins left="0.59055118110236227" right="0" top="0" bottom="0.39370078740157483" header="0" footer="0"/>
  <pageSetup paperSize="9" scale="65" orientation="portrait" horizontalDpi="4294967295" verticalDpi="4294967292" r:id="rId1"/>
  <headerFooter alignWithMargins="0">
    <oddFooter>&amp;R&amp;8&amp;Z&amp;F-&amp;D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Mode d'emploi </vt:lpstr>
      <vt:lpstr>Légende</vt:lpstr>
      <vt:lpstr>Positionnement.individuel</vt:lpstr>
      <vt:lpstr>Positions.responsables.equipe</vt:lpstr>
      <vt:lpstr>Gestion du Temps 1 à 16  </vt:lpstr>
      <vt:lpstr>Gestion du Temps 17 à 32 </vt:lpstr>
      <vt:lpstr>Gestion du Temps 33 à 48 </vt:lpstr>
      <vt:lpstr>Gestion du Temps 49 à 12-2008</vt:lpstr>
      <vt:lpstr>Horaires des postes</vt:lpstr>
      <vt:lpstr>'Gestion du Temps 1 à 16  '!Zone_d_impression</vt:lpstr>
      <vt:lpstr>'Gestion du Temps 17 à 32 '!Zone_d_impression</vt:lpstr>
      <vt:lpstr>'Gestion du Temps 33 à 48 '!Zone_d_impression</vt:lpstr>
      <vt:lpstr>'Gestion du Temps 49 à 12-2008'!Zone_d_impression</vt:lpstr>
      <vt:lpstr>'Horaires des postes'!Zone_d_impression</vt:lpstr>
      <vt:lpstr>Légende!Zone_d_impression</vt:lpstr>
      <vt:lpstr>'Mode d''emploi '!Zone_d_impression</vt:lpstr>
    </vt:vector>
  </TitlesOfParts>
  <Company>Cuisine Centrale de Rochefort sur 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Leboucher 02/2001</dc:creator>
  <cp:lastModifiedBy>Joël Leboucher</cp:lastModifiedBy>
  <cp:lastPrinted>2007-12-13T18:48:32Z</cp:lastPrinted>
  <dcterms:created xsi:type="dcterms:W3CDTF">2000-04-02T10:32:53Z</dcterms:created>
  <dcterms:modified xsi:type="dcterms:W3CDTF">2024-04-17T16:47:15Z</dcterms:modified>
</cp:coreProperties>
</file>