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onnées\1.UPRT\0-UPRT.fait\uprt-php\www\mesimages\fichiers-uprt\so-social\so-plannings\"/>
    </mc:Choice>
  </mc:AlternateContent>
  <xr:revisionPtr revIDLastSave="0" documentId="13_ncr:1_{831D9B6A-978A-4970-861D-EA3A7E7F25A1}" xr6:coauthVersionLast="47" xr6:coauthVersionMax="47" xr10:uidLastSave="{00000000-0000-0000-0000-000000000000}"/>
  <bookViews>
    <workbookView xWindow="-120" yWindow="-120" windowWidth="29040" windowHeight="15720" xr2:uid="{3D0D1D9E-8C8E-477D-BC51-9493EFE4E214}"/>
  </bookViews>
  <sheets>
    <sheet name="Calendrier.Pascal.Grandet" sheetId="2" r:id="rId1"/>
  </sheets>
  <externalReferences>
    <externalReference r:id="rId2"/>
    <externalReference r:id="rId3"/>
  </externalReferences>
  <definedNames>
    <definedName name="ABSENCES" localSheetId="0">'Calendrier.Pascal.Grandet'!$BU$15:$BU$24</definedName>
    <definedName name="ANBASE" localSheetId="0">'Calendrier.Pascal.Grandet'!$BH$2</definedName>
    <definedName name="Aoû_Dim1">#N/A</definedName>
    <definedName name="Avr_Dim1">#N/A</definedName>
    <definedName name="CALSCOL" localSheetId="0">'Calendrier.Pascal.Grandet'!$BQ$15:$BR$25</definedName>
    <definedName name="ChoixAnnee">'[1]Vue Mensuelle'!$M$2</definedName>
    <definedName name="Déc_Dim1">#N/A</definedName>
    <definedName name="FERIES" localSheetId="0">'Calendrier.Pascal.Grandet'!$BH$15:$BJ$40</definedName>
    <definedName name="Fériés">'[2]exemple.pointages.horaires'!$L$3:$L$15</definedName>
    <definedName name="Fév_Dim1">#N/A</definedName>
    <definedName name="Jan_Dim1">#N/A</definedName>
    <definedName name="Juil_Dim1">#N/A</definedName>
    <definedName name="Juin_Dim1">#N/A</definedName>
    <definedName name="Mai_Dim1">#N/A</definedName>
    <definedName name="Mar_Dim1">#N/A</definedName>
    <definedName name="MDPasse" localSheetId="0">'Calendrier.Pascal.Grandet'!$BP$2</definedName>
    <definedName name="MNEMO" localSheetId="0">'Calendrier.Pascal.Grandet'!$BU$15:$BW$24</definedName>
    <definedName name="MOISBASE" localSheetId="0">'Calendrier.Pascal.Grandet'!$BH$3</definedName>
    <definedName name="NBJ_ANBASE" localSheetId="0">'Calendrier.Pascal.Grandet'!$BH$9</definedName>
    <definedName name="NBJ_ANBASE1" localSheetId="0">'Calendrier.Pascal.Grandet'!$BI$9</definedName>
    <definedName name="Nov_Dim1">#N/A</definedName>
    <definedName name="Oct_Dim1">#N/A</definedName>
    <definedName name="PAQUES" localSheetId="0">'Calendrier.Pascal.Grandet'!$BH$16</definedName>
    <definedName name="PAQUES2" localSheetId="0">'Calendrier.Pascal.Grandet'!$BH$29</definedName>
    <definedName name="REPOS" localSheetId="0">'Calendrier.Pascal.Grandet'!$BM$15:$BN$21</definedName>
    <definedName name="SAINTS" localSheetId="0">'Calendrier.Pascal.Grandet'!$BF$3:$BG$368</definedName>
    <definedName name="Sep_Dim1">#N/A</definedName>
    <definedName name="_xlnm.Print_Area" localSheetId="0">'Calendrier.Pascal.Grandet'!$A$2:$BB$68,'Calendrier.Pascal.Grandet'!$CG$4:$CW$18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1" i="2" l="1"/>
  <c r="B2" i="2"/>
  <c r="K2" i="2" s="1"/>
  <c r="L4" i="2" s="1"/>
  <c r="K3" i="2" s="1"/>
  <c r="BD2" i="2"/>
  <c r="BH5" i="2"/>
  <c r="BH8" i="2"/>
  <c r="BI8" i="2" s="1"/>
  <c r="BP21" i="2" s="1"/>
  <c r="BH9" i="2"/>
  <c r="BI9" i="2"/>
  <c r="BM14" i="2"/>
  <c r="BH15" i="2"/>
  <c r="BP15" i="2"/>
  <c r="BH16" i="2"/>
  <c r="BH22" i="2" s="1"/>
  <c r="BH17" i="2"/>
  <c r="BH18" i="2"/>
  <c r="BH19" i="2"/>
  <c r="BH20" i="2"/>
  <c r="BH21" i="2"/>
  <c r="BH23" i="2"/>
  <c r="BH24" i="2"/>
  <c r="BH25" i="2"/>
  <c r="BH26" i="2"/>
  <c r="BH27" i="2"/>
  <c r="BH28" i="2"/>
  <c r="BH29" i="2"/>
  <c r="BH30" i="2"/>
  <c r="BH31" i="2"/>
  <c r="BH32" i="2"/>
  <c r="BH33" i="2"/>
  <c r="BH34" i="2"/>
  <c r="BH35" i="2"/>
  <c r="B36" i="2"/>
  <c r="BH36" i="2"/>
  <c r="BH37" i="2"/>
  <c r="BH38" i="2"/>
  <c r="BH39" i="2"/>
  <c r="BH40" i="2"/>
  <c r="BD34" i="2" l="1"/>
  <c r="Q4" i="2"/>
  <c r="C4" i="2"/>
  <c r="I4" i="2" s="1"/>
  <c r="T2" i="2"/>
  <c r="BP13" i="2"/>
  <c r="L5" i="2"/>
  <c r="K36" i="2"/>
  <c r="C38" i="2"/>
  <c r="AC2" i="2"/>
  <c r="U4" i="2"/>
  <c r="Q5" i="2"/>
  <c r="M5" i="2" s="1"/>
  <c r="N4" i="2"/>
  <c r="O4" i="2" s="1"/>
  <c r="R4" i="2"/>
  <c r="P4" i="2"/>
  <c r="R5" i="2"/>
  <c r="M4" i="2"/>
  <c r="D4" i="2"/>
  <c r="BD3" i="2"/>
  <c r="C5" i="2"/>
  <c r="H4" i="2" l="1"/>
  <c r="B3" i="2"/>
  <c r="E4" i="2" s="1"/>
  <c r="F4" i="2" s="1"/>
  <c r="G4" i="2"/>
  <c r="BK15" i="2" s="1"/>
  <c r="L6" i="2"/>
  <c r="N5" i="2"/>
  <c r="O5" i="2" s="1"/>
  <c r="BD35" i="2"/>
  <c r="P5" i="2"/>
  <c r="AD4" i="2"/>
  <c r="AL2" i="2"/>
  <c r="D38" i="2"/>
  <c r="H38" i="2"/>
  <c r="I38" i="2"/>
  <c r="C39" i="2"/>
  <c r="G38" i="2"/>
  <c r="B37" i="2"/>
  <c r="E38" i="2" s="1"/>
  <c r="F38" i="2" s="1"/>
  <c r="BD185" i="2"/>
  <c r="E5" i="2"/>
  <c r="F5" i="2" s="1"/>
  <c r="I5" i="2"/>
  <c r="G5" i="2"/>
  <c r="C6" i="2"/>
  <c r="H5" i="2"/>
  <c r="D5" i="2" s="1"/>
  <c r="BD4" i="2"/>
  <c r="U5" i="2"/>
  <c r="T3" i="2"/>
  <c r="V4" i="2"/>
  <c r="Z4" i="2"/>
  <c r="W4" i="2"/>
  <c r="X4" i="2" s="1"/>
  <c r="Y4" i="2"/>
  <c r="AA4" i="2"/>
  <c r="BD63" i="2"/>
  <c r="T36" i="2"/>
  <c r="L38" i="2"/>
  <c r="R6" i="2" l="1"/>
  <c r="BD36" i="2"/>
  <c r="N6" i="2"/>
  <c r="O6" i="2" s="1"/>
  <c r="P6" i="2"/>
  <c r="L7" i="2"/>
  <c r="Q6" i="2"/>
  <c r="M6" i="2" s="1"/>
  <c r="Y5" i="2"/>
  <c r="U6" i="2"/>
  <c r="W5" i="2"/>
  <c r="AA5" i="2"/>
  <c r="X5" i="2"/>
  <c r="Z5" i="2"/>
  <c r="V5" i="2" s="1"/>
  <c r="BD64" i="2"/>
  <c r="BD5" i="2"/>
  <c r="E6" i="2"/>
  <c r="F6" i="2" s="1"/>
  <c r="I6" i="2"/>
  <c r="G6" i="2"/>
  <c r="C7" i="2"/>
  <c r="H6" i="2"/>
  <c r="D6" i="2" s="1"/>
  <c r="H39" i="2"/>
  <c r="D39" i="2" s="1"/>
  <c r="E39" i="2"/>
  <c r="F39" i="2" s="1"/>
  <c r="I39" i="2"/>
  <c r="C40" i="2"/>
  <c r="G39" i="2"/>
  <c r="BD186" i="2"/>
  <c r="AU2" i="2"/>
  <c r="AV4" i="2" s="1"/>
  <c r="AM4" i="2"/>
  <c r="U38" i="2"/>
  <c r="AC36" i="2"/>
  <c r="K37" i="2"/>
  <c r="N38" i="2" s="1"/>
  <c r="O38" i="2" s="1"/>
  <c r="R38" i="2"/>
  <c r="P38" i="2"/>
  <c r="L39" i="2"/>
  <c r="M38" i="2"/>
  <c r="Q38" i="2"/>
  <c r="BD216" i="2"/>
  <c r="AH4" i="2"/>
  <c r="AJ4" i="2"/>
  <c r="AD5" i="2"/>
  <c r="AI4" i="2"/>
  <c r="AC3" i="2"/>
  <c r="AF4" i="2" s="1"/>
  <c r="AG4" i="2" s="1"/>
  <c r="AE4" i="2"/>
  <c r="BD94" i="2"/>
  <c r="P7" i="2" l="1"/>
  <c r="Q7" i="2"/>
  <c r="M7" i="2" s="1"/>
  <c r="N7" i="2"/>
  <c r="L8" i="2"/>
  <c r="R7" i="2"/>
  <c r="BD37" i="2"/>
  <c r="O7" i="2"/>
  <c r="N39" i="2"/>
  <c r="O39" i="2" s="1"/>
  <c r="R39" i="2"/>
  <c r="P39" i="2"/>
  <c r="L40" i="2"/>
  <c r="Q39" i="2"/>
  <c r="M39" i="2" s="1"/>
  <c r="BD217" i="2"/>
  <c r="AL3" i="2"/>
  <c r="AO4" i="2" s="1"/>
  <c r="AP4" i="2" s="1"/>
  <c r="AN4" i="2"/>
  <c r="AR4" i="2"/>
  <c r="AM5" i="2"/>
  <c r="AQ4" i="2"/>
  <c r="BK18" i="2" s="1"/>
  <c r="AS4" i="2"/>
  <c r="BD124" i="2"/>
  <c r="H40" i="2"/>
  <c r="D40" i="2" s="1"/>
  <c r="E40" i="2"/>
  <c r="F40" i="2" s="1"/>
  <c r="I40" i="2"/>
  <c r="C41" i="2"/>
  <c r="BD187" i="2"/>
  <c r="G40" i="2"/>
  <c r="AI5" i="2"/>
  <c r="AE5" i="2" s="1"/>
  <c r="AF5" i="2"/>
  <c r="AG5" i="2" s="1"/>
  <c r="AD6" i="2"/>
  <c r="AH5" i="2"/>
  <c r="AJ5" i="2"/>
  <c r="BD95" i="2"/>
  <c r="BB4" i="2"/>
  <c r="AZ4" i="2"/>
  <c r="BA4" i="2"/>
  <c r="AW4" i="2"/>
  <c r="AV5" i="2"/>
  <c r="AU3" i="2"/>
  <c r="AX4" i="2" s="1"/>
  <c r="AY4" i="2" s="1"/>
  <c r="BD155" i="2"/>
  <c r="Y6" i="2"/>
  <c r="W6" i="2"/>
  <c r="X6" i="2" s="1"/>
  <c r="AA6" i="2"/>
  <c r="U7" i="2"/>
  <c r="Z6" i="2"/>
  <c r="V6" i="2" s="1"/>
  <c r="BD65" i="2"/>
  <c r="T37" i="2"/>
  <c r="W38" i="2" s="1"/>
  <c r="X38" i="2" s="1"/>
  <c r="Y38" i="2"/>
  <c r="U39" i="2"/>
  <c r="V38" i="2"/>
  <c r="Z38" i="2"/>
  <c r="AA38" i="2"/>
  <c r="BD247" i="2"/>
  <c r="AD38" i="2"/>
  <c r="AL36" i="2"/>
  <c r="BD6" i="2"/>
  <c r="C8" i="2"/>
  <c r="H7" i="2"/>
  <c r="D7" i="2" s="1"/>
  <c r="I7" i="2"/>
  <c r="G7" i="2"/>
  <c r="E7" i="2"/>
  <c r="F7" i="2" s="1"/>
  <c r="Q8" i="2" l="1"/>
  <c r="M8" i="2" s="1"/>
  <c r="R8" i="2"/>
  <c r="L9" i="2"/>
  <c r="N8" i="2"/>
  <c r="O8" i="2" s="1"/>
  <c r="BD38" i="2"/>
  <c r="P8" i="2"/>
  <c r="Y39" i="2"/>
  <c r="U40" i="2"/>
  <c r="Z39" i="2"/>
  <c r="V39" i="2" s="1"/>
  <c r="W39" i="2"/>
  <c r="X39" i="2" s="1"/>
  <c r="AA39" i="2"/>
  <c r="BD248" i="2"/>
  <c r="AI6" i="2"/>
  <c r="AE6" i="2" s="1"/>
  <c r="AD7" i="2"/>
  <c r="AH6" i="2"/>
  <c r="AJ6" i="2"/>
  <c r="AF6" i="2"/>
  <c r="AG6" i="2" s="1"/>
  <c r="BD96" i="2"/>
  <c r="AO5" i="2"/>
  <c r="AS5" i="2"/>
  <c r="AQ5" i="2"/>
  <c r="AM6" i="2"/>
  <c r="AP5" i="2"/>
  <c r="AR5" i="2"/>
  <c r="AN5" i="2" s="1"/>
  <c r="BD125" i="2"/>
  <c r="AU36" i="2"/>
  <c r="AV38" i="2" s="1"/>
  <c r="AM38" i="2"/>
  <c r="G8" i="2"/>
  <c r="E8" i="2"/>
  <c r="I8" i="2"/>
  <c r="F8" i="2"/>
  <c r="H8" i="2"/>
  <c r="D8" i="2" s="1"/>
  <c r="C9" i="2"/>
  <c r="BD7" i="2"/>
  <c r="AH38" i="2"/>
  <c r="AD39" i="2"/>
  <c r="AE38" i="2"/>
  <c r="AI38" i="2"/>
  <c r="AC37" i="2"/>
  <c r="AF38" i="2"/>
  <c r="AG38" i="2" s="1"/>
  <c r="AJ38" i="2"/>
  <c r="BD277" i="2"/>
  <c r="Z7" i="2"/>
  <c r="V7" i="2" s="1"/>
  <c r="U8" i="2"/>
  <c r="W7" i="2"/>
  <c r="X7" i="2" s="1"/>
  <c r="Y7" i="2"/>
  <c r="AA7" i="2"/>
  <c r="BD66" i="2"/>
  <c r="BA5" i="2"/>
  <c r="AW5" i="2" s="1"/>
  <c r="AX5" i="2"/>
  <c r="AY5" i="2" s="1"/>
  <c r="AZ5" i="2"/>
  <c r="AV6" i="2"/>
  <c r="BB5" i="2"/>
  <c r="BD156" i="2"/>
  <c r="E41" i="2"/>
  <c r="F41" i="2" s="1"/>
  <c r="I41" i="2"/>
  <c r="C42" i="2"/>
  <c r="H41" i="2"/>
  <c r="D41" i="2" s="1"/>
  <c r="BD188" i="2"/>
  <c r="G41" i="2"/>
  <c r="N40" i="2"/>
  <c r="O40" i="2" s="1"/>
  <c r="R40" i="2"/>
  <c r="P40" i="2"/>
  <c r="L41" i="2"/>
  <c r="Q40" i="2"/>
  <c r="M40" i="2" s="1"/>
  <c r="BD218" i="2"/>
  <c r="R9" i="2" l="1"/>
  <c r="BD39" i="2"/>
  <c r="P9" i="2"/>
  <c r="L10" i="2"/>
  <c r="Q9" i="2"/>
  <c r="M9" i="2" s="1"/>
  <c r="N9" i="2"/>
  <c r="O9" i="2" s="1"/>
  <c r="AN38" i="2"/>
  <c r="AR38" i="2"/>
  <c r="AS38" i="2"/>
  <c r="AL37" i="2"/>
  <c r="AO38" i="2" s="1"/>
  <c r="AP38" i="2" s="1"/>
  <c r="AM39" i="2"/>
  <c r="AQ38" i="2"/>
  <c r="BK25" i="2" s="1"/>
  <c r="BD308" i="2"/>
  <c r="Y40" i="2"/>
  <c r="U41" i="2"/>
  <c r="Z40" i="2"/>
  <c r="V40" i="2" s="1"/>
  <c r="W40" i="2"/>
  <c r="X40" i="2" s="1"/>
  <c r="AA40" i="2"/>
  <c r="BD249" i="2"/>
  <c r="L42" i="2"/>
  <c r="P41" i="2"/>
  <c r="R41" i="2"/>
  <c r="N41" i="2"/>
  <c r="O41" i="2" s="1"/>
  <c r="Q41" i="2"/>
  <c r="M41" i="2" s="1"/>
  <c r="BD219" i="2"/>
  <c r="AV7" i="2"/>
  <c r="BA6" i="2"/>
  <c r="AW6" i="2" s="1"/>
  <c r="BB6" i="2"/>
  <c r="AX6" i="2"/>
  <c r="AY6" i="2" s="1"/>
  <c r="AZ6" i="2"/>
  <c r="BD157" i="2"/>
  <c r="AU37" i="2"/>
  <c r="AX38" i="2"/>
  <c r="AY38" i="2" s="1"/>
  <c r="BB38" i="2"/>
  <c r="AZ38" i="2"/>
  <c r="AV39" i="2"/>
  <c r="BA38" i="2"/>
  <c r="AW38" i="2"/>
  <c r="BD338" i="2"/>
  <c r="AO6" i="2"/>
  <c r="AP6" i="2" s="1"/>
  <c r="AS6" i="2"/>
  <c r="AQ6" i="2"/>
  <c r="AR6" i="2"/>
  <c r="AN6" i="2" s="1"/>
  <c r="AM7" i="2"/>
  <c r="BD126" i="2"/>
  <c r="AF7" i="2"/>
  <c r="AG7" i="2" s="1"/>
  <c r="AJ7" i="2"/>
  <c r="AH7" i="2"/>
  <c r="AD8" i="2"/>
  <c r="AI7" i="2"/>
  <c r="AE7" i="2" s="1"/>
  <c r="BD97" i="2"/>
  <c r="C43" i="2"/>
  <c r="G42" i="2"/>
  <c r="E42" i="2"/>
  <c r="F42" i="2" s="1"/>
  <c r="H42" i="2"/>
  <c r="D42" i="2" s="1"/>
  <c r="I42" i="2"/>
  <c r="BD189" i="2"/>
  <c r="W8" i="2"/>
  <c r="X8" i="2" s="1"/>
  <c r="AA8" i="2"/>
  <c r="Y8" i="2"/>
  <c r="Z8" i="2"/>
  <c r="V8" i="2" s="1"/>
  <c r="U9" i="2"/>
  <c r="BD67" i="2"/>
  <c r="AH39" i="2"/>
  <c r="AD40" i="2"/>
  <c r="AI39" i="2"/>
  <c r="AE39" i="2" s="1"/>
  <c r="AF39" i="2"/>
  <c r="AG39" i="2" s="1"/>
  <c r="AJ39" i="2"/>
  <c r="BD278" i="2"/>
  <c r="BD8" i="2"/>
  <c r="H9" i="2"/>
  <c r="D9" i="2" s="1"/>
  <c r="C10" i="2"/>
  <c r="I9" i="2"/>
  <c r="E9" i="2"/>
  <c r="F9" i="2" s="1"/>
  <c r="G9" i="2"/>
  <c r="Q10" i="2" l="1"/>
  <c r="M10" i="2" s="1"/>
  <c r="N10" i="2"/>
  <c r="O10" i="2" s="1"/>
  <c r="R10" i="2"/>
  <c r="P10" i="2"/>
  <c r="BD40" i="2"/>
  <c r="L11" i="2"/>
  <c r="AH40" i="2"/>
  <c r="AI40" i="2"/>
  <c r="AE40" i="2" s="1"/>
  <c r="AF40" i="2"/>
  <c r="AJ40" i="2"/>
  <c r="AG40" i="2"/>
  <c r="AD41" i="2"/>
  <c r="BD279" i="2"/>
  <c r="Z9" i="2"/>
  <c r="V9" i="2" s="1"/>
  <c r="X9" i="2"/>
  <c r="W9" i="2"/>
  <c r="Y9" i="2"/>
  <c r="AA9" i="2"/>
  <c r="U10" i="2"/>
  <c r="BD68" i="2"/>
  <c r="AI8" i="2"/>
  <c r="AE8" i="2" s="1"/>
  <c r="AD9" i="2"/>
  <c r="AJ8" i="2"/>
  <c r="AH8" i="2"/>
  <c r="AF8" i="2"/>
  <c r="AG8" i="2" s="1"/>
  <c r="BD98" i="2"/>
  <c r="P42" i="2"/>
  <c r="Q42" i="2"/>
  <c r="M42" i="2" s="1"/>
  <c r="R42" i="2"/>
  <c r="L43" i="2"/>
  <c r="N42" i="2"/>
  <c r="O42" i="2" s="1"/>
  <c r="BD220" i="2"/>
  <c r="AR39" i="2"/>
  <c r="AN39" i="2" s="1"/>
  <c r="AO39" i="2"/>
  <c r="AP39" i="2" s="1"/>
  <c r="AS39" i="2"/>
  <c r="AM40" i="2"/>
  <c r="AQ39" i="2"/>
  <c r="BD309" i="2"/>
  <c r="G10" i="2"/>
  <c r="H10" i="2"/>
  <c r="D10" i="2" s="1"/>
  <c r="I10" i="2"/>
  <c r="C11" i="2"/>
  <c r="E10" i="2"/>
  <c r="F10" i="2" s="1"/>
  <c r="BD9" i="2"/>
  <c r="AM8" i="2"/>
  <c r="AR7" i="2"/>
  <c r="AN7" i="2" s="1"/>
  <c r="AO7" i="2"/>
  <c r="AP7" i="2" s="1"/>
  <c r="AQ7" i="2"/>
  <c r="AS7" i="2"/>
  <c r="BD127" i="2"/>
  <c r="AX39" i="2"/>
  <c r="AY39" i="2" s="1"/>
  <c r="BB39" i="2"/>
  <c r="AZ39" i="2"/>
  <c r="AV40" i="2"/>
  <c r="BA39" i="2"/>
  <c r="AW39" i="2" s="1"/>
  <c r="BD339" i="2"/>
  <c r="AZ7" i="2"/>
  <c r="AX7" i="2"/>
  <c r="AY7" i="2" s="1"/>
  <c r="BB7" i="2"/>
  <c r="AV8" i="2"/>
  <c r="BA7" i="2"/>
  <c r="AW7" i="2" s="1"/>
  <c r="BD158" i="2"/>
  <c r="G43" i="2"/>
  <c r="H43" i="2"/>
  <c r="D43" i="2" s="1"/>
  <c r="C44" i="2"/>
  <c r="I43" i="2"/>
  <c r="E43" i="2"/>
  <c r="F43" i="2" s="1"/>
  <c r="BD190" i="2"/>
  <c r="Y41" i="2"/>
  <c r="Z41" i="2"/>
  <c r="V41" i="2" s="1"/>
  <c r="W41" i="2"/>
  <c r="X41" i="2" s="1"/>
  <c r="AA41" i="2"/>
  <c r="U42" i="2"/>
  <c r="BD250" i="2"/>
  <c r="R11" i="2" l="1"/>
  <c r="L12" i="2"/>
  <c r="BD41" i="2"/>
  <c r="P11" i="2"/>
  <c r="N11" i="2"/>
  <c r="O11" i="2" s="1"/>
  <c r="Q11" i="2"/>
  <c r="M11" i="2" s="1"/>
  <c r="Z42" i="2"/>
  <c r="V42" i="2" s="1"/>
  <c r="W42" i="2"/>
  <c r="X42" i="2" s="1"/>
  <c r="Y42" i="2"/>
  <c r="BD251" i="2"/>
  <c r="AA42" i="2"/>
  <c r="U43" i="2"/>
  <c r="G44" i="2"/>
  <c r="H44" i="2"/>
  <c r="D44" i="2" s="1"/>
  <c r="E44" i="2"/>
  <c r="F44" i="2" s="1"/>
  <c r="I44" i="2"/>
  <c r="BD191" i="2"/>
  <c r="C45" i="2"/>
  <c r="AX40" i="2"/>
  <c r="AY40" i="2" s="1"/>
  <c r="BB40" i="2"/>
  <c r="AZ40" i="2"/>
  <c r="AV41" i="2"/>
  <c r="BA40" i="2"/>
  <c r="AW40" i="2" s="1"/>
  <c r="BD340" i="2"/>
  <c r="Q43" i="2"/>
  <c r="M43" i="2" s="1"/>
  <c r="P43" i="2"/>
  <c r="R43" i="2"/>
  <c r="N43" i="2"/>
  <c r="O43" i="2" s="1"/>
  <c r="L44" i="2"/>
  <c r="BD221" i="2"/>
  <c r="BA8" i="2"/>
  <c r="AW8" i="2" s="1"/>
  <c r="AV9" i="2"/>
  <c r="AX8" i="2"/>
  <c r="AY8" i="2" s="1"/>
  <c r="AZ8" i="2"/>
  <c r="BB8" i="2"/>
  <c r="BD159" i="2"/>
  <c r="AR40" i="2"/>
  <c r="AN40" i="2" s="1"/>
  <c r="AO40" i="2"/>
  <c r="AP40" i="2" s="1"/>
  <c r="AS40" i="2"/>
  <c r="AQ40" i="2"/>
  <c r="AM41" i="2"/>
  <c r="BD310" i="2"/>
  <c r="AI41" i="2"/>
  <c r="AE41" i="2" s="1"/>
  <c r="AF41" i="2"/>
  <c r="AG41" i="2" s="1"/>
  <c r="AJ41" i="2"/>
  <c r="AD42" i="2"/>
  <c r="AH41" i="2"/>
  <c r="BD280" i="2"/>
  <c r="H11" i="2"/>
  <c r="D11" i="2" s="1"/>
  <c r="BD10" i="2"/>
  <c r="G11" i="2"/>
  <c r="I11" i="2"/>
  <c r="C12" i="2"/>
  <c r="E11" i="2"/>
  <c r="F11" i="2" s="1"/>
  <c r="AQ8" i="2"/>
  <c r="AO8" i="2"/>
  <c r="AS8" i="2"/>
  <c r="AP8" i="2"/>
  <c r="AM9" i="2"/>
  <c r="AR8" i="2"/>
  <c r="AN8" i="2" s="1"/>
  <c r="BD128" i="2"/>
  <c r="AF9" i="2"/>
  <c r="AG9" i="2" s="1"/>
  <c r="AJ9" i="2"/>
  <c r="AH9" i="2"/>
  <c r="AD10" i="2"/>
  <c r="AI9" i="2"/>
  <c r="AE9" i="2" s="1"/>
  <c r="BD99" i="2"/>
  <c r="W10" i="2"/>
  <c r="X10" i="2" s="1"/>
  <c r="AA10" i="2"/>
  <c r="Y10" i="2"/>
  <c r="Z10" i="2"/>
  <c r="V10" i="2" s="1"/>
  <c r="U11" i="2"/>
  <c r="BD69" i="2"/>
  <c r="P12" i="2" l="1"/>
  <c r="BD42" i="2"/>
  <c r="N12" i="2"/>
  <c r="Q12" i="2"/>
  <c r="M12" i="2" s="1"/>
  <c r="O12" i="2"/>
  <c r="R12" i="2"/>
  <c r="L13" i="2"/>
  <c r="Q44" i="2"/>
  <c r="M44" i="2" s="1"/>
  <c r="N44" i="2"/>
  <c r="O44" i="2" s="1"/>
  <c r="R44" i="2"/>
  <c r="L45" i="2"/>
  <c r="P44" i="2"/>
  <c r="BD222" i="2"/>
  <c r="W43" i="2"/>
  <c r="X43" i="2" s="1"/>
  <c r="AA43" i="2"/>
  <c r="Y43" i="2"/>
  <c r="U44" i="2"/>
  <c r="BD252" i="2"/>
  <c r="Z43" i="2"/>
  <c r="V43" i="2" s="1"/>
  <c r="AA11" i="2"/>
  <c r="W11" i="2"/>
  <c r="X11" i="2" s="1"/>
  <c r="Y11" i="2"/>
  <c r="Z11" i="2"/>
  <c r="V11" i="2" s="1"/>
  <c r="U12" i="2"/>
  <c r="BD70" i="2"/>
  <c r="H12" i="2"/>
  <c r="D12" i="2" s="1"/>
  <c r="BD11" i="2"/>
  <c r="G12" i="2"/>
  <c r="I12" i="2"/>
  <c r="C13" i="2"/>
  <c r="E12" i="2"/>
  <c r="F12" i="2" s="1"/>
  <c r="AF42" i="2"/>
  <c r="AG42" i="2" s="1"/>
  <c r="AJ42" i="2"/>
  <c r="AI42" i="2"/>
  <c r="AE42" i="2" s="1"/>
  <c r="AD43" i="2"/>
  <c r="AH42" i="2"/>
  <c r="BD281" i="2"/>
  <c r="AZ9" i="2"/>
  <c r="AX9" i="2"/>
  <c r="AY9" i="2" s="1"/>
  <c r="BB9" i="2"/>
  <c r="BA9" i="2"/>
  <c r="AW9" i="2" s="1"/>
  <c r="AV10" i="2"/>
  <c r="BD160" i="2"/>
  <c r="AV42" i="2"/>
  <c r="AZ41" i="2"/>
  <c r="AX41" i="2"/>
  <c r="AY41" i="2" s="1"/>
  <c r="BA41" i="2"/>
  <c r="AW41" i="2" s="1"/>
  <c r="BB41" i="2"/>
  <c r="BD341" i="2"/>
  <c r="AR9" i="2"/>
  <c r="AN9" i="2" s="1"/>
  <c r="AM10" i="2"/>
  <c r="AO9" i="2"/>
  <c r="AP9" i="2" s="1"/>
  <c r="AQ9" i="2"/>
  <c r="AS9" i="2"/>
  <c r="BD129" i="2"/>
  <c r="AO41" i="2"/>
  <c r="AP41" i="2" s="1"/>
  <c r="AS41" i="2"/>
  <c r="AQ41" i="2"/>
  <c r="AM42" i="2"/>
  <c r="AR41" i="2"/>
  <c r="AN41" i="2" s="1"/>
  <c r="BD311" i="2"/>
  <c r="H45" i="2"/>
  <c r="D45" i="2" s="1"/>
  <c r="E45" i="2"/>
  <c r="F45" i="2" s="1"/>
  <c r="I45" i="2"/>
  <c r="C46" i="2"/>
  <c r="G45" i="2"/>
  <c r="BD192" i="2"/>
  <c r="AI10" i="2"/>
  <c r="AE10" i="2" s="1"/>
  <c r="AJ10" i="2"/>
  <c r="AD11" i="2"/>
  <c r="AF10" i="2"/>
  <c r="AG10" i="2" s="1"/>
  <c r="AH10" i="2"/>
  <c r="BD100" i="2"/>
  <c r="L14" i="2" l="1"/>
  <c r="N13" i="2"/>
  <c r="O13" i="2" s="1"/>
  <c r="R13" i="2"/>
  <c r="P13" i="2"/>
  <c r="BD43" i="2"/>
  <c r="Q13" i="2"/>
  <c r="M13" i="2" s="1"/>
  <c r="BA10" i="2"/>
  <c r="AW10" i="2" s="1"/>
  <c r="AX10" i="2"/>
  <c r="AY10" i="2" s="1"/>
  <c r="AZ10" i="2"/>
  <c r="BB10" i="2"/>
  <c r="AV11" i="2"/>
  <c r="BD161" i="2"/>
  <c r="AQ10" i="2"/>
  <c r="AM11" i="2"/>
  <c r="AR10" i="2"/>
  <c r="AN10" i="2" s="1"/>
  <c r="AO10" i="2"/>
  <c r="AP10" i="2" s="1"/>
  <c r="AS10" i="2"/>
  <c r="BD130" i="2"/>
  <c r="AZ42" i="2"/>
  <c r="AX42" i="2"/>
  <c r="AY42" i="2" s="1"/>
  <c r="AV43" i="2"/>
  <c r="BA42" i="2"/>
  <c r="AW42" i="2" s="1"/>
  <c r="BB42" i="2"/>
  <c r="BD342" i="2"/>
  <c r="AI43" i="2"/>
  <c r="AE43" i="2" s="1"/>
  <c r="AJ43" i="2"/>
  <c r="AD44" i="2"/>
  <c r="AF43" i="2"/>
  <c r="AG43" i="2" s="1"/>
  <c r="AH43" i="2"/>
  <c r="BD282" i="2"/>
  <c r="U13" i="2"/>
  <c r="AA12" i="2"/>
  <c r="W12" i="2"/>
  <c r="X12" i="2" s="1"/>
  <c r="Y12" i="2"/>
  <c r="Z12" i="2"/>
  <c r="V12" i="2" s="1"/>
  <c r="BD71" i="2"/>
  <c r="W44" i="2"/>
  <c r="X44" i="2" s="1"/>
  <c r="AA44" i="2"/>
  <c r="U45" i="2"/>
  <c r="Y44" i="2"/>
  <c r="Z44" i="2"/>
  <c r="V44" i="2" s="1"/>
  <c r="BD253" i="2"/>
  <c r="AD12" i="2"/>
  <c r="AH11" i="2"/>
  <c r="AI11" i="2"/>
  <c r="AE11" i="2" s="1"/>
  <c r="AJ11" i="2"/>
  <c r="AF11" i="2"/>
  <c r="AG11" i="2" s="1"/>
  <c r="BD101" i="2"/>
  <c r="E46" i="2"/>
  <c r="F46" i="2" s="1"/>
  <c r="I46" i="2"/>
  <c r="C47" i="2"/>
  <c r="G46" i="2"/>
  <c r="H46" i="2"/>
  <c r="D46" i="2" s="1"/>
  <c r="BD193" i="2"/>
  <c r="AM43" i="2"/>
  <c r="AQ42" i="2"/>
  <c r="AR42" i="2"/>
  <c r="AN42" i="2" s="1"/>
  <c r="AS42" i="2"/>
  <c r="AO42" i="2"/>
  <c r="AP42" i="2" s="1"/>
  <c r="BD312" i="2"/>
  <c r="E13" i="2"/>
  <c r="F13" i="2" s="1"/>
  <c r="I13" i="2"/>
  <c r="BD12" i="2"/>
  <c r="G13" i="2"/>
  <c r="H13" i="2"/>
  <c r="D13" i="2" s="1"/>
  <c r="C14" i="2"/>
  <c r="N45" i="2"/>
  <c r="O45" i="2" s="1"/>
  <c r="R45" i="2"/>
  <c r="L46" i="2"/>
  <c r="P45" i="2"/>
  <c r="BD223" i="2"/>
  <c r="Q45" i="2"/>
  <c r="M45" i="2" s="1"/>
  <c r="L15" i="2" l="1"/>
  <c r="BD44" i="2"/>
  <c r="N14" i="2"/>
  <c r="O14" i="2"/>
  <c r="P14" i="2"/>
  <c r="R14" i="2"/>
  <c r="Q14" i="2"/>
  <c r="M14" i="2" s="1"/>
  <c r="U46" i="2"/>
  <c r="Y45" i="2"/>
  <c r="Z45" i="2"/>
  <c r="V45" i="2" s="1"/>
  <c r="AA45" i="2"/>
  <c r="W45" i="2"/>
  <c r="X45" i="2" s="1"/>
  <c r="BD254" i="2"/>
  <c r="L47" i="2"/>
  <c r="P46" i="2"/>
  <c r="Q46" i="2"/>
  <c r="M46" i="2" s="1"/>
  <c r="N46" i="2"/>
  <c r="O46" i="2" s="1"/>
  <c r="R46" i="2"/>
  <c r="BD224" i="2"/>
  <c r="BD13" i="2"/>
  <c r="E14" i="2"/>
  <c r="F14" i="2" s="1"/>
  <c r="I14" i="2"/>
  <c r="G14" i="2"/>
  <c r="C15" i="2"/>
  <c r="H14" i="2"/>
  <c r="D14" i="2" s="1"/>
  <c r="AM44" i="2"/>
  <c r="AQ43" i="2"/>
  <c r="AR43" i="2"/>
  <c r="AN43" i="2" s="1"/>
  <c r="AO43" i="2"/>
  <c r="AP43" i="2" s="1"/>
  <c r="AS43" i="2"/>
  <c r="BD313" i="2"/>
  <c r="Y13" i="2"/>
  <c r="U14" i="2"/>
  <c r="AA13" i="2"/>
  <c r="W13" i="2"/>
  <c r="X13" i="2" s="1"/>
  <c r="Z13" i="2"/>
  <c r="V13" i="2" s="1"/>
  <c r="BD72" i="2"/>
  <c r="C48" i="2"/>
  <c r="G47" i="2"/>
  <c r="H47" i="2"/>
  <c r="D47" i="2" s="1"/>
  <c r="E47" i="2"/>
  <c r="F47" i="2" s="1"/>
  <c r="I47" i="2"/>
  <c r="BD194" i="2"/>
  <c r="AD45" i="2"/>
  <c r="AH44" i="2"/>
  <c r="AI44" i="2"/>
  <c r="AE44" i="2" s="1"/>
  <c r="BD283" i="2"/>
  <c r="AJ44" i="2"/>
  <c r="AF44" i="2"/>
  <c r="AG44" i="2" s="1"/>
  <c r="AQ11" i="2"/>
  <c r="AR11" i="2"/>
  <c r="AN11" i="2" s="1"/>
  <c r="AS11" i="2"/>
  <c r="AM12" i="2"/>
  <c r="AO11" i="2"/>
  <c r="AP11" i="2" s="1"/>
  <c r="BD131" i="2"/>
  <c r="BA11" i="2"/>
  <c r="AW11" i="2" s="1"/>
  <c r="AX11" i="2"/>
  <c r="AY11" i="2" s="1"/>
  <c r="AV12" i="2"/>
  <c r="AZ11" i="2"/>
  <c r="BB11" i="2"/>
  <c r="BD162" i="2"/>
  <c r="AH12" i="2"/>
  <c r="AI12" i="2"/>
  <c r="AE12" i="2" s="1"/>
  <c r="AJ12" i="2"/>
  <c r="AD13" i="2"/>
  <c r="AF12" i="2"/>
  <c r="AG12" i="2" s="1"/>
  <c r="BD102" i="2"/>
  <c r="AZ43" i="2"/>
  <c r="BA43" i="2"/>
  <c r="AW43" i="2" s="1"/>
  <c r="AX43" i="2"/>
  <c r="AY43" i="2" s="1"/>
  <c r="BB43" i="2"/>
  <c r="BD343" i="2"/>
  <c r="AV44" i="2"/>
  <c r="L16" i="2" l="1"/>
  <c r="BD45" i="2"/>
  <c r="R15" i="2"/>
  <c r="N15" i="2"/>
  <c r="O15" i="2" s="1"/>
  <c r="Q15" i="2"/>
  <c r="M15" i="2" s="1"/>
  <c r="P15" i="2"/>
  <c r="Y14" i="2"/>
  <c r="U15" i="2"/>
  <c r="Z14" i="2"/>
  <c r="V14" i="2" s="1"/>
  <c r="AA14" i="2"/>
  <c r="W14" i="2"/>
  <c r="X14" i="2" s="1"/>
  <c r="BD73" i="2"/>
  <c r="Y46" i="2"/>
  <c r="Z46" i="2"/>
  <c r="V46" i="2" s="1"/>
  <c r="W46" i="2"/>
  <c r="X46" i="2" s="1"/>
  <c r="AA46" i="2"/>
  <c r="U47" i="2"/>
  <c r="BD255" i="2"/>
  <c r="AI13" i="2"/>
  <c r="AE13" i="2" s="1"/>
  <c r="AH13" i="2"/>
  <c r="AJ13" i="2"/>
  <c r="AF13" i="2"/>
  <c r="AG13" i="2" s="1"/>
  <c r="AD14" i="2"/>
  <c r="BD103" i="2"/>
  <c r="AH45" i="2"/>
  <c r="AI45" i="2"/>
  <c r="AE45" i="2" s="1"/>
  <c r="AF45" i="2"/>
  <c r="AG45" i="2" s="1"/>
  <c r="AJ45" i="2"/>
  <c r="BD284" i="2"/>
  <c r="AD46" i="2"/>
  <c r="AQ44" i="2"/>
  <c r="AR44" i="2"/>
  <c r="AN44" i="2" s="1"/>
  <c r="AO44" i="2"/>
  <c r="AS44" i="2"/>
  <c r="AP44" i="2"/>
  <c r="AM45" i="2"/>
  <c r="BD314" i="2"/>
  <c r="BA44" i="2"/>
  <c r="AW44" i="2" s="1"/>
  <c r="AX44" i="2"/>
  <c r="AY44" i="2" s="1"/>
  <c r="BB44" i="2"/>
  <c r="AV45" i="2"/>
  <c r="BD344" i="2"/>
  <c r="AZ44" i="2"/>
  <c r="AR12" i="2"/>
  <c r="AN12" i="2" s="1"/>
  <c r="AQ12" i="2"/>
  <c r="AS12" i="2"/>
  <c r="AM13" i="2"/>
  <c r="AO12" i="2"/>
  <c r="AP12" i="2" s="1"/>
  <c r="BD132" i="2"/>
  <c r="G48" i="2"/>
  <c r="H48" i="2"/>
  <c r="D48" i="2" s="1"/>
  <c r="E48" i="2"/>
  <c r="I48" i="2"/>
  <c r="F48" i="2"/>
  <c r="BD195" i="2"/>
  <c r="C49" i="2"/>
  <c r="P47" i="2"/>
  <c r="Q47" i="2"/>
  <c r="M47" i="2" s="1"/>
  <c r="N47" i="2"/>
  <c r="O47" i="2" s="1"/>
  <c r="R47" i="2"/>
  <c r="L48" i="2"/>
  <c r="BD225" i="2"/>
  <c r="AX12" i="2"/>
  <c r="AY12" i="2" s="1"/>
  <c r="BB12" i="2"/>
  <c r="AV13" i="2"/>
  <c r="AZ12" i="2"/>
  <c r="BA12" i="2"/>
  <c r="AW12" i="2" s="1"/>
  <c r="BD163" i="2"/>
  <c r="BD14" i="2"/>
  <c r="E15" i="2"/>
  <c r="F15" i="2" s="1"/>
  <c r="I15" i="2"/>
  <c r="C16" i="2"/>
  <c r="H15" i="2"/>
  <c r="D15" i="2" s="1"/>
  <c r="G15" i="2"/>
  <c r="P16" i="2" l="1"/>
  <c r="Q16" i="2"/>
  <c r="M16" i="2" s="1"/>
  <c r="R16" i="2"/>
  <c r="N16" i="2"/>
  <c r="O16" i="2" s="1"/>
  <c r="L17" i="2"/>
  <c r="BD46" i="2"/>
  <c r="Z47" i="2"/>
  <c r="V47" i="2" s="1"/>
  <c r="W47" i="2"/>
  <c r="X47" i="2" s="1"/>
  <c r="AA47" i="2"/>
  <c r="U48" i="2"/>
  <c r="Y47" i="2"/>
  <c r="BD256" i="2"/>
  <c r="Q48" i="2"/>
  <c r="M48" i="2" s="1"/>
  <c r="N48" i="2"/>
  <c r="O48" i="2" s="1"/>
  <c r="R48" i="2"/>
  <c r="L49" i="2"/>
  <c r="P48" i="2"/>
  <c r="BD226" i="2"/>
  <c r="AI46" i="2"/>
  <c r="AE46" i="2" s="1"/>
  <c r="AF46" i="2"/>
  <c r="AJ46" i="2"/>
  <c r="AG46" i="2"/>
  <c r="AD47" i="2"/>
  <c r="AH46" i="2"/>
  <c r="BD285" i="2"/>
  <c r="AI14" i="2"/>
  <c r="AE14" i="2" s="1"/>
  <c r="AD15" i="2"/>
  <c r="AH14" i="2"/>
  <c r="AF14" i="2"/>
  <c r="AG14" i="2" s="1"/>
  <c r="AJ14" i="2"/>
  <c r="BD104" i="2"/>
  <c r="H49" i="2"/>
  <c r="D49" i="2" s="1"/>
  <c r="E49" i="2"/>
  <c r="F49" i="2" s="1"/>
  <c r="I49" i="2"/>
  <c r="C50" i="2"/>
  <c r="G49" i="2"/>
  <c r="BD196" i="2"/>
  <c r="AO13" i="2"/>
  <c r="AP13" i="2" s="1"/>
  <c r="AS13" i="2"/>
  <c r="AQ13" i="2"/>
  <c r="AR13" i="2"/>
  <c r="AN13" i="2" s="1"/>
  <c r="AM14" i="2"/>
  <c r="BD133" i="2"/>
  <c r="AX45" i="2"/>
  <c r="AY45" i="2" s="1"/>
  <c r="BB45" i="2"/>
  <c r="AV46" i="2"/>
  <c r="AZ45" i="2"/>
  <c r="BA45" i="2"/>
  <c r="AW45" i="2" s="1"/>
  <c r="BD345" i="2"/>
  <c r="BD15" i="2"/>
  <c r="G16" i="2"/>
  <c r="E16" i="2"/>
  <c r="F16" i="2" s="1"/>
  <c r="H16" i="2"/>
  <c r="D16" i="2" s="1"/>
  <c r="C17" i="2"/>
  <c r="I16" i="2"/>
  <c r="BB13" i="2"/>
  <c r="AV14" i="2"/>
  <c r="AX13" i="2"/>
  <c r="AY13" i="2" s="1"/>
  <c r="AZ13" i="2"/>
  <c r="BA13" i="2"/>
  <c r="AW13" i="2" s="1"/>
  <c r="BD164" i="2"/>
  <c r="AR45" i="2"/>
  <c r="AN45" i="2" s="1"/>
  <c r="AO45" i="2"/>
  <c r="AP45" i="2" s="1"/>
  <c r="AS45" i="2"/>
  <c r="AM46" i="2"/>
  <c r="BD315" i="2"/>
  <c r="AQ45" i="2"/>
  <c r="Y15" i="2"/>
  <c r="W15" i="2"/>
  <c r="X15" i="2" s="1"/>
  <c r="Z15" i="2"/>
  <c r="V15" i="2" s="1"/>
  <c r="AA15" i="2"/>
  <c r="U16" i="2"/>
  <c r="BD74" i="2"/>
  <c r="P17" i="2" l="1"/>
  <c r="L18" i="2"/>
  <c r="Q17" i="2"/>
  <c r="M17" i="2" s="1"/>
  <c r="BD47" i="2"/>
  <c r="R17" i="2"/>
  <c r="N17" i="2"/>
  <c r="O17" i="2" s="1"/>
  <c r="E17" i="2"/>
  <c r="I17" i="2"/>
  <c r="F17" i="2"/>
  <c r="BD16" i="2"/>
  <c r="G17" i="2"/>
  <c r="H17" i="2"/>
  <c r="D17" i="2" s="1"/>
  <c r="C18" i="2"/>
  <c r="N49" i="2"/>
  <c r="R49" i="2"/>
  <c r="O49" i="2"/>
  <c r="L50" i="2"/>
  <c r="P49" i="2"/>
  <c r="BD227" i="2"/>
  <c r="Q49" i="2"/>
  <c r="M49" i="2" s="1"/>
  <c r="BA14" i="2"/>
  <c r="AW14" i="2" s="1"/>
  <c r="BB14" i="2"/>
  <c r="AZ14" i="2"/>
  <c r="AV15" i="2"/>
  <c r="AX14" i="2"/>
  <c r="AY14" i="2" s="1"/>
  <c r="BD165" i="2"/>
  <c r="AO14" i="2"/>
  <c r="AP14" i="2" s="1"/>
  <c r="AS14" i="2"/>
  <c r="AQ14" i="2"/>
  <c r="AR14" i="2"/>
  <c r="AN14" i="2" s="1"/>
  <c r="AM15" i="2"/>
  <c r="BD134" i="2"/>
  <c r="AH15" i="2"/>
  <c r="AI15" i="2"/>
  <c r="AE15" i="2" s="1"/>
  <c r="AJ15" i="2"/>
  <c r="AD16" i="2"/>
  <c r="AF15" i="2"/>
  <c r="AG15" i="2" s="1"/>
  <c r="BD105" i="2"/>
  <c r="Z16" i="2"/>
  <c r="V16" i="2" s="1"/>
  <c r="U17" i="2"/>
  <c r="W16" i="2"/>
  <c r="X16" i="2" s="1"/>
  <c r="AA16" i="2"/>
  <c r="Y16" i="2"/>
  <c r="BD75" i="2"/>
  <c r="AO46" i="2"/>
  <c r="AP46" i="2" s="1"/>
  <c r="AS46" i="2"/>
  <c r="AM47" i="2"/>
  <c r="AQ46" i="2"/>
  <c r="BD316" i="2"/>
  <c r="AR46" i="2"/>
  <c r="AN46" i="2" s="1"/>
  <c r="AF47" i="2"/>
  <c r="AG47" i="2" s="1"/>
  <c r="AJ47" i="2"/>
  <c r="AD48" i="2"/>
  <c r="AH47" i="2"/>
  <c r="AI47" i="2"/>
  <c r="AE47" i="2" s="1"/>
  <c r="BD286" i="2"/>
  <c r="AV47" i="2"/>
  <c r="AZ46" i="2"/>
  <c r="BA46" i="2"/>
  <c r="AW46" i="2" s="1"/>
  <c r="BB46" i="2"/>
  <c r="AX46" i="2"/>
  <c r="AY46" i="2" s="1"/>
  <c r="BD346" i="2"/>
  <c r="E50" i="2"/>
  <c r="F50" i="2" s="1"/>
  <c r="I50" i="2"/>
  <c r="C51" i="2"/>
  <c r="G50" i="2"/>
  <c r="H50" i="2"/>
  <c r="D50" i="2" s="1"/>
  <c r="BD197" i="2"/>
  <c r="W48" i="2"/>
  <c r="AA48" i="2"/>
  <c r="X48" i="2"/>
  <c r="U49" i="2"/>
  <c r="Y48" i="2"/>
  <c r="Z48" i="2"/>
  <c r="V48" i="2" s="1"/>
  <c r="BD257" i="2"/>
  <c r="Q18" i="2" l="1"/>
  <c r="M18" i="2" s="1"/>
  <c r="N18" i="2"/>
  <c r="O18" i="2" s="1"/>
  <c r="L19" i="2"/>
  <c r="R18" i="2"/>
  <c r="BD48" i="2"/>
  <c r="P18" i="2"/>
  <c r="AR15" i="2"/>
  <c r="AN15" i="2" s="1"/>
  <c r="AO15" i="2"/>
  <c r="AS15" i="2"/>
  <c r="AM16" i="2"/>
  <c r="AQ15" i="2"/>
  <c r="AP15" i="2"/>
  <c r="BD135" i="2"/>
  <c r="AX15" i="2"/>
  <c r="AY15" i="2" s="1"/>
  <c r="BB15" i="2"/>
  <c r="AV16" i="2"/>
  <c r="BA15" i="2"/>
  <c r="AW15" i="2" s="1"/>
  <c r="AZ15" i="2"/>
  <c r="BD166" i="2"/>
  <c r="L51" i="2"/>
  <c r="P50" i="2"/>
  <c r="Q50" i="2"/>
  <c r="M50" i="2" s="1"/>
  <c r="R50" i="2"/>
  <c r="N50" i="2"/>
  <c r="O50" i="2" s="1"/>
  <c r="BD228" i="2"/>
  <c r="BD17" i="2"/>
  <c r="H18" i="2"/>
  <c r="D18" i="2" s="1"/>
  <c r="C19" i="2"/>
  <c r="E18" i="2"/>
  <c r="F18" i="2" s="1"/>
  <c r="I18" i="2"/>
  <c r="G18" i="2"/>
  <c r="C52" i="2"/>
  <c r="G51" i="2"/>
  <c r="H51" i="2"/>
  <c r="D51" i="2" s="1"/>
  <c r="E51" i="2"/>
  <c r="F51" i="2" s="1"/>
  <c r="I51" i="2"/>
  <c r="BD198" i="2"/>
  <c r="AZ47" i="2"/>
  <c r="BA47" i="2"/>
  <c r="AW47" i="2" s="1"/>
  <c r="AX47" i="2"/>
  <c r="BB47" i="2"/>
  <c r="AV48" i="2"/>
  <c r="BD347" i="2"/>
  <c r="AY47" i="2"/>
  <c r="AM48" i="2"/>
  <c r="AQ47" i="2"/>
  <c r="AR47" i="2"/>
  <c r="AN47" i="2" s="1"/>
  <c r="AO47" i="2"/>
  <c r="AP47" i="2" s="1"/>
  <c r="AS47" i="2"/>
  <c r="BD317" i="2"/>
  <c r="U50" i="2"/>
  <c r="Y49" i="2"/>
  <c r="Z49" i="2"/>
  <c r="V49" i="2" s="1"/>
  <c r="AA49" i="2"/>
  <c r="W49" i="2"/>
  <c r="X49" i="2" s="1"/>
  <c r="BD258" i="2"/>
  <c r="AD49" i="2"/>
  <c r="AH48" i="2"/>
  <c r="AI48" i="2"/>
  <c r="AE48" i="2" s="1"/>
  <c r="BD287" i="2"/>
  <c r="AF48" i="2"/>
  <c r="AG48" i="2" s="1"/>
  <c r="AJ48" i="2"/>
  <c r="Y17" i="2"/>
  <c r="Z17" i="2"/>
  <c r="V17" i="2" s="1"/>
  <c r="U18" i="2"/>
  <c r="AA17" i="2"/>
  <c r="W17" i="2"/>
  <c r="X17" i="2" s="1"/>
  <c r="BD76" i="2"/>
  <c r="AF16" i="2"/>
  <c r="AJ16" i="2"/>
  <c r="AG16" i="2"/>
  <c r="AH16" i="2"/>
  <c r="AI16" i="2"/>
  <c r="AE16" i="2" s="1"/>
  <c r="AD17" i="2"/>
  <c r="BD106" i="2"/>
  <c r="L20" i="2" l="1"/>
  <c r="P19" i="2"/>
  <c r="BD49" i="2"/>
  <c r="Q19" i="2"/>
  <c r="M19" i="2" s="1"/>
  <c r="N19" i="2"/>
  <c r="O19" i="2" s="1"/>
  <c r="R19" i="2"/>
  <c r="AQ48" i="2"/>
  <c r="AR48" i="2"/>
  <c r="AN48" i="2" s="1"/>
  <c r="AO48" i="2"/>
  <c r="AP48" i="2" s="1"/>
  <c r="AS48" i="2"/>
  <c r="AM49" i="2"/>
  <c r="BD318" i="2"/>
  <c r="BA48" i="2"/>
  <c r="AW48" i="2" s="1"/>
  <c r="AX48" i="2"/>
  <c r="AY48" i="2" s="1"/>
  <c r="BB48" i="2"/>
  <c r="AV49" i="2"/>
  <c r="AZ48" i="2"/>
  <c r="BD348" i="2"/>
  <c r="G19" i="2"/>
  <c r="I19" i="2"/>
  <c r="BD18" i="2"/>
  <c r="E19" i="2"/>
  <c r="F19" i="2" s="1"/>
  <c r="C20" i="2"/>
  <c r="H19" i="2"/>
  <c r="D19" i="2" s="1"/>
  <c r="P51" i="2"/>
  <c r="Q51" i="2"/>
  <c r="M51" i="2" s="1"/>
  <c r="N51" i="2"/>
  <c r="O51" i="2" s="1"/>
  <c r="R51" i="2"/>
  <c r="L52" i="2"/>
  <c r="BD229" i="2"/>
  <c r="AQ16" i="2"/>
  <c r="AR16" i="2"/>
  <c r="AN16" i="2" s="1"/>
  <c r="AS16" i="2"/>
  <c r="AM17" i="2"/>
  <c r="AO16" i="2"/>
  <c r="AP16" i="2" s="1"/>
  <c r="BD136" i="2"/>
  <c r="Y50" i="2"/>
  <c r="Z50" i="2"/>
  <c r="V50" i="2" s="1"/>
  <c r="W50" i="2"/>
  <c r="X50" i="2" s="1"/>
  <c r="AA50" i="2"/>
  <c r="BD259" i="2"/>
  <c r="U51" i="2"/>
  <c r="AI17" i="2"/>
  <c r="AE17" i="2" s="1"/>
  <c r="AD18" i="2"/>
  <c r="AF17" i="2"/>
  <c r="AG17" i="2" s="1"/>
  <c r="AJ17" i="2"/>
  <c r="AH17" i="2"/>
  <c r="BD107" i="2"/>
  <c r="G52" i="2"/>
  <c r="H52" i="2"/>
  <c r="D52" i="2" s="1"/>
  <c r="E52" i="2"/>
  <c r="F52" i="2" s="1"/>
  <c r="I52" i="2"/>
  <c r="BD199" i="2"/>
  <c r="C53" i="2"/>
  <c r="AZ16" i="2"/>
  <c r="BA16" i="2"/>
  <c r="AW16" i="2" s="1"/>
  <c r="AV17" i="2"/>
  <c r="BB16" i="2"/>
  <c r="AX16" i="2"/>
  <c r="AY16" i="2"/>
  <c r="BD167" i="2"/>
  <c r="Y18" i="2"/>
  <c r="Z18" i="2"/>
  <c r="V18" i="2" s="1"/>
  <c r="AA18" i="2"/>
  <c r="U19" i="2"/>
  <c r="W18" i="2"/>
  <c r="X18" i="2" s="1"/>
  <c r="BD77" i="2"/>
  <c r="AH49" i="2"/>
  <c r="AI49" i="2"/>
  <c r="AE49" i="2" s="1"/>
  <c r="AF49" i="2"/>
  <c r="AG49" i="2" s="1"/>
  <c r="AJ49" i="2"/>
  <c r="BD288" i="2"/>
  <c r="AD50" i="2"/>
  <c r="P20" i="2" l="1"/>
  <c r="L21" i="2"/>
  <c r="N20" i="2"/>
  <c r="O20" i="2"/>
  <c r="R20" i="2"/>
  <c r="Q20" i="2"/>
  <c r="M20" i="2" s="1"/>
  <c r="BD50" i="2"/>
  <c r="W19" i="2"/>
  <c r="X19" i="2" s="1"/>
  <c r="AA19" i="2"/>
  <c r="U20" i="2"/>
  <c r="Y19" i="2"/>
  <c r="Z19" i="2"/>
  <c r="V19" i="2" s="1"/>
  <c r="BD78" i="2"/>
  <c r="H53" i="2"/>
  <c r="D53" i="2" s="1"/>
  <c r="E53" i="2"/>
  <c r="F53" i="2" s="1"/>
  <c r="I53" i="2"/>
  <c r="C54" i="2"/>
  <c r="BD200" i="2"/>
  <c r="G53" i="2"/>
  <c r="AH18" i="2"/>
  <c r="AI18" i="2"/>
  <c r="AE18" i="2" s="1"/>
  <c r="AJ18" i="2"/>
  <c r="AF18" i="2"/>
  <c r="AG18" i="2" s="1"/>
  <c r="AD19" i="2"/>
  <c r="BD108" i="2"/>
  <c r="AX49" i="2"/>
  <c r="AY49" i="2" s="1"/>
  <c r="BB49" i="2"/>
  <c r="AV50" i="2"/>
  <c r="AZ49" i="2"/>
  <c r="BA49" i="2"/>
  <c r="AW49" i="2" s="1"/>
  <c r="BD349" i="2"/>
  <c r="AZ17" i="2"/>
  <c r="BB17" i="2"/>
  <c r="AV18" i="2"/>
  <c r="AX17" i="2"/>
  <c r="AY17" i="2" s="1"/>
  <c r="BA17" i="2"/>
  <c r="AW17" i="2" s="1"/>
  <c r="BD168" i="2"/>
  <c r="G20" i="2"/>
  <c r="C21" i="2"/>
  <c r="H20" i="2"/>
  <c r="D20" i="2" s="1"/>
  <c r="I20" i="2"/>
  <c r="E20" i="2"/>
  <c r="F20" i="2" s="1"/>
  <c r="BD19" i="2"/>
  <c r="Z51" i="2"/>
  <c r="V51" i="2" s="1"/>
  <c r="W51" i="2"/>
  <c r="AA51" i="2"/>
  <c r="X51" i="2"/>
  <c r="U52" i="2"/>
  <c r="Y51" i="2"/>
  <c r="BD260" i="2"/>
  <c r="Q52" i="2"/>
  <c r="M52" i="2" s="1"/>
  <c r="N52" i="2"/>
  <c r="O52" i="2" s="1"/>
  <c r="R52" i="2"/>
  <c r="L53" i="2"/>
  <c r="P52" i="2"/>
  <c r="BD230" i="2"/>
  <c r="AI50" i="2"/>
  <c r="AE50" i="2" s="1"/>
  <c r="AF50" i="2"/>
  <c r="AJ50" i="2"/>
  <c r="AG50" i="2"/>
  <c r="AD51" i="2"/>
  <c r="AH50" i="2"/>
  <c r="BD289" i="2"/>
  <c r="AO17" i="2"/>
  <c r="AP17" i="2" s="1"/>
  <c r="AS17" i="2"/>
  <c r="AR17" i="2"/>
  <c r="AN17" i="2" s="1"/>
  <c r="AQ17" i="2"/>
  <c r="AM18" i="2"/>
  <c r="BD137" i="2"/>
  <c r="AR49" i="2"/>
  <c r="AN49" i="2" s="1"/>
  <c r="AO49" i="2"/>
  <c r="AP49" i="2" s="1"/>
  <c r="AS49" i="2"/>
  <c r="AM50" i="2"/>
  <c r="BD319" i="2"/>
  <c r="AQ49" i="2"/>
  <c r="Q21" i="2" l="1"/>
  <c r="M21" i="2" s="1"/>
  <c r="N21" i="2"/>
  <c r="O21" i="2" s="1"/>
  <c r="P21" i="2"/>
  <c r="R21" i="2"/>
  <c r="BD51" i="2"/>
  <c r="L22" i="2"/>
  <c r="AO50" i="2"/>
  <c r="AP50" i="2" s="1"/>
  <c r="AS50" i="2"/>
  <c r="AM51" i="2"/>
  <c r="AQ50" i="2"/>
  <c r="AR50" i="2"/>
  <c r="AN50" i="2" s="1"/>
  <c r="BD320" i="2"/>
  <c r="N53" i="2"/>
  <c r="O53" i="2" s="1"/>
  <c r="R53" i="2"/>
  <c r="L54" i="2"/>
  <c r="P53" i="2"/>
  <c r="Q53" i="2"/>
  <c r="M53" i="2" s="1"/>
  <c r="BD231" i="2"/>
  <c r="G21" i="2"/>
  <c r="BD20" i="2"/>
  <c r="H21" i="2"/>
  <c r="D21" i="2" s="1"/>
  <c r="E21" i="2"/>
  <c r="F21" i="2" s="1"/>
  <c r="I21" i="2"/>
  <c r="C22" i="2"/>
  <c r="AR18" i="2"/>
  <c r="AN18" i="2" s="1"/>
  <c r="AM19" i="2"/>
  <c r="AO18" i="2"/>
  <c r="AP18" i="2" s="1"/>
  <c r="AQ18" i="2"/>
  <c r="AS18" i="2"/>
  <c r="BD138" i="2"/>
  <c r="AF51" i="2"/>
  <c r="AG51" i="2" s="1"/>
  <c r="AJ51" i="2"/>
  <c r="AD52" i="2"/>
  <c r="AH51" i="2"/>
  <c r="AI51" i="2"/>
  <c r="AE51" i="2" s="1"/>
  <c r="BD290" i="2"/>
  <c r="AJ19" i="2"/>
  <c r="AF19" i="2"/>
  <c r="AG19" i="2" s="1"/>
  <c r="AD20" i="2"/>
  <c r="AH19" i="2"/>
  <c r="AI19" i="2"/>
  <c r="AE19" i="2" s="1"/>
  <c r="BD109" i="2"/>
  <c r="E54" i="2"/>
  <c r="I54" i="2"/>
  <c r="F54" i="2"/>
  <c r="C55" i="2"/>
  <c r="G54" i="2"/>
  <c r="H54" i="2"/>
  <c r="D54" i="2" s="1"/>
  <c r="BD201" i="2"/>
  <c r="Z20" i="2"/>
  <c r="V20" i="2" s="1"/>
  <c r="AA20" i="2"/>
  <c r="W20" i="2"/>
  <c r="X20" i="2" s="1"/>
  <c r="U21" i="2"/>
  <c r="Y20" i="2"/>
  <c r="BD79" i="2"/>
  <c r="AX18" i="2"/>
  <c r="AY18" i="2" s="1"/>
  <c r="BB18" i="2"/>
  <c r="BA18" i="2"/>
  <c r="AW18" i="2" s="1"/>
  <c r="AV19" i="2"/>
  <c r="AZ18" i="2"/>
  <c r="BD169" i="2"/>
  <c r="W52" i="2"/>
  <c r="X52" i="2" s="1"/>
  <c r="AA52" i="2"/>
  <c r="U53" i="2"/>
  <c r="Y52" i="2"/>
  <c r="BD261" i="2"/>
  <c r="Z52" i="2"/>
  <c r="V52" i="2" s="1"/>
  <c r="AV51" i="2"/>
  <c r="AZ50" i="2"/>
  <c r="BA50" i="2"/>
  <c r="AW50" i="2" s="1"/>
  <c r="BB50" i="2"/>
  <c r="AX50" i="2"/>
  <c r="AY50" i="2" s="1"/>
  <c r="BD350" i="2"/>
  <c r="P22" i="2" l="1"/>
  <c r="R22" i="2"/>
  <c r="Q22" i="2"/>
  <c r="M22" i="2" s="1"/>
  <c r="BD52" i="2"/>
  <c r="L23" i="2"/>
  <c r="N22" i="2"/>
  <c r="O22" i="2" s="1"/>
  <c r="BA19" i="2"/>
  <c r="AW19" i="2" s="1"/>
  <c r="AV20" i="2"/>
  <c r="AZ19" i="2"/>
  <c r="BB19" i="2"/>
  <c r="AX19" i="2"/>
  <c r="AY19" i="2" s="1"/>
  <c r="BD170" i="2"/>
  <c r="AD53" i="2"/>
  <c r="AH52" i="2"/>
  <c r="AI52" i="2"/>
  <c r="AE52" i="2" s="1"/>
  <c r="AF52" i="2"/>
  <c r="AG52" i="2" s="1"/>
  <c r="BD291" i="2"/>
  <c r="AJ52" i="2"/>
  <c r="E22" i="2"/>
  <c r="F22" i="2" s="1"/>
  <c r="I22" i="2"/>
  <c r="BD21" i="2"/>
  <c r="G22" i="2"/>
  <c r="H22" i="2"/>
  <c r="D22" i="2" s="1"/>
  <c r="C23" i="2"/>
  <c r="AM52" i="2"/>
  <c r="AQ51" i="2"/>
  <c r="AR51" i="2"/>
  <c r="AN51" i="2" s="1"/>
  <c r="AS51" i="2"/>
  <c r="AO51" i="2"/>
  <c r="AP51" i="2" s="1"/>
  <c r="BD321" i="2"/>
  <c r="AZ51" i="2"/>
  <c r="BA51" i="2"/>
  <c r="AW51" i="2" s="1"/>
  <c r="AX51" i="2"/>
  <c r="BB51" i="2"/>
  <c r="BD351" i="2"/>
  <c r="AY51" i="2"/>
  <c r="AV52" i="2"/>
  <c r="AQ19" i="2"/>
  <c r="AR19" i="2"/>
  <c r="AN19" i="2" s="1"/>
  <c r="AS19" i="2"/>
  <c r="AO19" i="2"/>
  <c r="AM20" i="2"/>
  <c r="AP19" i="2"/>
  <c r="BD139" i="2"/>
  <c r="P54" i="2"/>
  <c r="Q54" i="2"/>
  <c r="M54" i="2" s="1"/>
  <c r="L55" i="2"/>
  <c r="BD232" i="2"/>
  <c r="R54" i="2"/>
  <c r="N54" i="2"/>
  <c r="O54" i="2" s="1"/>
  <c r="U54" i="2"/>
  <c r="Y53" i="2"/>
  <c r="Z53" i="2"/>
  <c r="V53" i="2" s="1"/>
  <c r="W53" i="2"/>
  <c r="X53" i="2" s="1"/>
  <c r="AA53" i="2"/>
  <c r="BD262" i="2"/>
  <c r="AF20" i="2"/>
  <c r="AG20" i="2" s="1"/>
  <c r="AJ20" i="2"/>
  <c r="AH20" i="2"/>
  <c r="AI20" i="2"/>
  <c r="AE20" i="2" s="1"/>
  <c r="AD21" i="2"/>
  <c r="BD110" i="2"/>
  <c r="W21" i="2"/>
  <c r="X21" i="2" s="1"/>
  <c r="AA21" i="2"/>
  <c r="U22" i="2"/>
  <c r="Y21" i="2"/>
  <c r="Z21" i="2"/>
  <c r="V21" i="2" s="1"/>
  <c r="BD80" i="2"/>
  <c r="G55" i="2"/>
  <c r="I55" i="2"/>
  <c r="C56" i="2"/>
  <c r="E55" i="2"/>
  <c r="H55" i="2"/>
  <c r="D55" i="2" s="1"/>
  <c r="F55" i="2"/>
  <c r="BD202" i="2"/>
  <c r="R23" i="2" l="1"/>
  <c r="BD53" i="2"/>
  <c r="P23" i="2"/>
  <c r="L24" i="2"/>
  <c r="N23" i="2"/>
  <c r="O23" i="2" s="1"/>
  <c r="Q23" i="2"/>
  <c r="M23" i="2" s="1"/>
  <c r="H56" i="2"/>
  <c r="D56" i="2" s="1"/>
  <c r="BD203" i="2"/>
  <c r="E56" i="2"/>
  <c r="F56" i="2" s="1"/>
  <c r="I56" i="2"/>
  <c r="C57" i="2"/>
  <c r="G56" i="2"/>
  <c r="AH21" i="2"/>
  <c r="AI21" i="2"/>
  <c r="AE21" i="2" s="1"/>
  <c r="AF21" i="2"/>
  <c r="AG21" i="2" s="1"/>
  <c r="AD22" i="2"/>
  <c r="AJ21" i="2"/>
  <c r="BD111" i="2"/>
  <c r="BD22" i="2"/>
  <c r="H23" i="2"/>
  <c r="D23" i="2" s="1"/>
  <c r="C24" i="2"/>
  <c r="E23" i="2"/>
  <c r="F23" i="2" s="1"/>
  <c r="I23" i="2"/>
  <c r="G23" i="2"/>
  <c r="AH53" i="2"/>
  <c r="AI53" i="2"/>
  <c r="AE53" i="2" s="1"/>
  <c r="AF53" i="2"/>
  <c r="AG53" i="2" s="1"/>
  <c r="AJ53" i="2"/>
  <c r="AD54" i="2"/>
  <c r="BD292" i="2"/>
  <c r="AO20" i="2"/>
  <c r="AP20" i="2" s="1"/>
  <c r="AM21" i="2"/>
  <c r="AQ20" i="2"/>
  <c r="AR20" i="2"/>
  <c r="AN20" i="2" s="1"/>
  <c r="AS20" i="2"/>
  <c r="BD140" i="2"/>
  <c r="Y54" i="2"/>
  <c r="Z54" i="2"/>
  <c r="V54" i="2" s="1"/>
  <c r="W54" i="2"/>
  <c r="AA54" i="2"/>
  <c r="X54" i="2"/>
  <c r="BD263" i="2"/>
  <c r="U55" i="2"/>
  <c r="BA52" i="2"/>
  <c r="AW52" i="2" s="1"/>
  <c r="AX52" i="2"/>
  <c r="AY52" i="2" s="1"/>
  <c r="BB52" i="2"/>
  <c r="AV53" i="2"/>
  <c r="AZ52" i="2"/>
  <c r="BD352" i="2"/>
  <c r="AQ52" i="2"/>
  <c r="AR52" i="2"/>
  <c r="AN52" i="2" s="1"/>
  <c r="AO52" i="2"/>
  <c r="AP52" i="2" s="1"/>
  <c r="AS52" i="2"/>
  <c r="AM53" i="2"/>
  <c r="BD322" i="2"/>
  <c r="AZ20" i="2"/>
  <c r="BB20" i="2"/>
  <c r="AX20" i="2"/>
  <c r="AY20" i="2" s="1"/>
  <c r="BA20" i="2"/>
  <c r="AW20" i="2" s="1"/>
  <c r="AV21" i="2"/>
  <c r="BD171" i="2"/>
  <c r="Y22" i="2"/>
  <c r="Z22" i="2"/>
  <c r="V22" i="2" s="1"/>
  <c r="U23" i="2"/>
  <c r="W22" i="2"/>
  <c r="AA22" i="2"/>
  <c r="X22" i="2"/>
  <c r="BD81" i="2"/>
  <c r="Q55" i="2"/>
  <c r="M55" i="2" s="1"/>
  <c r="P55" i="2"/>
  <c r="R55" i="2"/>
  <c r="N55" i="2"/>
  <c r="O55" i="2" s="1"/>
  <c r="L56" i="2"/>
  <c r="BD233" i="2"/>
  <c r="Q24" i="2" l="1"/>
  <c r="M24" i="2" s="1"/>
  <c r="L25" i="2"/>
  <c r="P24" i="2"/>
  <c r="N24" i="2"/>
  <c r="O24" i="2" s="1"/>
  <c r="BD54" i="2"/>
  <c r="R24" i="2"/>
  <c r="AI22" i="2"/>
  <c r="AE22" i="2" s="1"/>
  <c r="AD23" i="2"/>
  <c r="AF22" i="2"/>
  <c r="AG22" i="2" s="1"/>
  <c r="AJ22" i="2"/>
  <c r="AH22" i="2"/>
  <c r="BD112" i="2"/>
  <c r="AX53" i="2"/>
  <c r="AY53" i="2" s="1"/>
  <c r="BB53" i="2"/>
  <c r="AV54" i="2"/>
  <c r="AZ53" i="2"/>
  <c r="BD353" i="2"/>
  <c r="BA53" i="2"/>
  <c r="AW53" i="2" s="1"/>
  <c r="AQ21" i="2"/>
  <c r="AR21" i="2"/>
  <c r="AN21" i="2" s="1"/>
  <c r="AO21" i="2"/>
  <c r="AP21" i="2" s="1"/>
  <c r="AS21" i="2"/>
  <c r="AM22" i="2"/>
  <c r="BD141" i="2"/>
  <c r="AI54" i="2"/>
  <c r="AE54" i="2" s="1"/>
  <c r="AF54" i="2"/>
  <c r="AG54" i="2" s="1"/>
  <c r="AJ54" i="2"/>
  <c r="AD55" i="2"/>
  <c r="AH54" i="2"/>
  <c r="BD293" i="2"/>
  <c r="N56" i="2"/>
  <c r="O56" i="2" s="1"/>
  <c r="R56" i="2"/>
  <c r="Q56" i="2"/>
  <c r="M56" i="2" s="1"/>
  <c r="L57" i="2"/>
  <c r="P56" i="2"/>
  <c r="BD234" i="2"/>
  <c r="Y23" i="2"/>
  <c r="Z23" i="2"/>
  <c r="V23" i="2" s="1"/>
  <c r="U24" i="2"/>
  <c r="AA23" i="2"/>
  <c r="W23" i="2"/>
  <c r="X23" i="2" s="1"/>
  <c r="BD82" i="2"/>
  <c r="BA21" i="2"/>
  <c r="AW21" i="2" s="1"/>
  <c r="AX21" i="2"/>
  <c r="AY21" i="2" s="1"/>
  <c r="BB21" i="2"/>
  <c r="AV22" i="2"/>
  <c r="AZ21" i="2"/>
  <c r="BD172" i="2"/>
  <c r="AR53" i="2"/>
  <c r="AN53" i="2" s="1"/>
  <c r="AO53" i="2"/>
  <c r="AS53" i="2"/>
  <c r="AP53" i="2"/>
  <c r="AM54" i="2"/>
  <c r="BD323" i="2"/>
  <c r="AQ53" i="2"/>
  <c r="W55" i="2"/>
  <c r="X55" i="2" s="1"/>
  <c r="AA55" i="2"/>
  <c r="Y55" i="2"/>
  <c r="U56" i="2"/>
  <c r="BD264" i="2"/>
  <c r="Z55" i="2"/>
  <c r="V55" i="2" s="1"/>
  <c r="E57" i="2"/>
  <c r="F57" i="2" s="1"/>
  <c r="I57" i="2"/>
  <c r="C58" i="2"/>
  <c r="BD204" i="2"/>
  <c r="G57" i="2"/>
  <c r="H57" i="2"/>
  <c r="D57" i="2" s="1"/>
  <c r="G24" i="2"/>
  <c r="BD23" i="2"/>
  <c r="H24" i="2"/>
  <c r="D24" i="2" s="1"/>
  <c r="C25" i="2"/>
  <c r="E24" i="2"/>
  <c r="I24" i="2"/>
  <c r="F24" i="2"/>
  <c r="L26" i="2" l="1"/>
  <c r="N25" i="2"/>
  <c r="O25" i="2" s="1"/>
  <c r="P25" i="2"/>
  <c r="Q25" i="2"/>
  <c r="M25" i="2" s="1"/>
  <c r="BD55" i="2"/>
  <c r="R25" i="2"/>
  <c r="AO22" i="2"/>
  <c r="AP22" i="2" s="1"/>
  <c r="AS22" i="2"/>
  <c r="AQ22" i="2"/>
  <c r="AM23" i="2"/>
  <c r="AR22" i="2"/>
  <c r="AN22" i="2" s="1"/>
  <c r="BD142" i="2"/>
  <c r="AZ54" i="2"/>
  <c r="BA54" i="2"/>
  <c r="AW54" i="2" s="1"/>
  <c r="BB54" i="2"/>
  <c r="AV55" i="2"/>
  <c r="AX54" i="2"/>
  <c r="AY54" i="2" s="1"/>
  <c r="BD354" i="2"/>
  <c r="L58" i="2"/>
  <c r="BD235" i="2"/>
  <c r="R57" i="2"/>
  <c r="P57" i="2"/>
  <c r="N57" i="2"/>
  <c r="O57" i="2" s="1"/>
  <c r="Q57" i="2"/>
  <c r="M57" i="2" s="1"/>
  <c r="C59" i="2"/>
  <c r="I58" i="2"/>
  <c r="G58" i="2"/>
  <c r="E58" i="2"/>
  <c r="F58" i="2" s="1"/>
  <c r="H58" i="2"/>
  <c r="D58" i="2" s="1"/>
  <c r="BD205" i="2"/>
  <c r="W24" i="2"/>
  <c r="X24" i="2" s="1"/>
  <c r="AA24" i="2"/>
  <c r="Y24" i="2"/>
  <c r="Z24" i="2"/>
  <c r="V24" i="2" s="1"/>
  <c r="U25" i="2"/>
  <c r="BD83" i="2"/>
  <c r="AJ55" i="2"/>
  <c r="AD56" i="2"/>
  <c r="AI55" i="2"/>
  <c r="AE55" i="2" s="1"/>
  <c r="AF55" i="2"/>
  <c r="AG55" i="2" s="1"/>
  <c r="AH55" i="2"/>
  <c r="BD294" i="2"/>
  <c r="AH23" i="2"/>
  <c r="AI23" i="2"/>
  <c r="AE23" i="2" s="1"/>
  <c r="AD24" i="2"/>
  <c r="AF23" i="2"/>
  <c r="AG23" i="2" s="1"/>
  <c r="AJ23" i="2"/>
  <c r="BD113" i="2"/>
  <c r="U57" i="2"/>
  <c r="AA56" i="2"/>
  <c r="Y56" i="2"/>
  <c r="Z56" i="2"/>
  <c r="V56" i="2" s="1"/>
  <c r="BD265" i="2"/>
  <c r="W56" i="2"/>
  <c r="X56" i="2" s="1"/>
  <c r="G25" i="2"/>
  <c r="BD24" i="2"/>
  <c r="H25" i="2"/>
  <c r="D25" i="2" s="1"/>
  <c r="C26" i="2"/>
  <c r="I25" i="2"/>
  <c r="E25" i="2"/>
  <c r="F25" i="2" s="1"/>
  <c r="AO54" i="2"/>
  <c r="AP54" i="2" s="1"/>
  <c r="AS54" i="2"/>
  <c r="AM55" i="2"/>
  <c r="AQ54" i="2"/>
  <c r="AR54" i="2"/>
  <c r="AN54" i="2" s="1"/>
  <c r="BD324" i="2"/>
  <c r="AZ22" i="2"/>
  <c r="BA22" i="2"/>
  <c r="AW22" i="2" s="1"/>
  <c r="AV23" i="2"/>
  <c r="AX22" i="2"/>
  <c r="AY22" i="2" s="1"/>
  <c r="BB22" i="2"/>
  <c r="BD173" i="2"/>
  <c r="P26" i="2" l="1"/>
  <c r="R26" i="2"/>
  <c r="Q26" i="2"/>
  <c r="M26" i="2" s="1"/>
  <c r="BD56" i="2"/>
  <c r="L27" i="2"/>
  <c r="N26" i="2"/>
  <c r="O26" i="2" s="1"/>
  <c r="E26" i="2"/>
  <c r="I26" i="2"/>
  <c r="F26" i="2"/>
  <c r="G26" i="2"/>
  <c r="H26" i="2"/>
  <c r="D26" i="2" s="1"/>
  <c r="BD25" i="2"/>
  <c r="C27" i="2"/>
  <c r="P58" i="2"/>
  <c r="Q58" i="2"/>
  <c r="M58" i="2" s="1"/>
  <c r="BD236" i="2"/>
  <c r="N58" i="2"/>
  <c r="O58" i="2" s="1"/>
  <c r="R58" i="2"/>
  <c r="L59" i="2"/>
  <c r="BA55" i="2"/>
  <c r="AW55" i="2" s="1"/>
  <c r="BD355" i="2"/>
  <c r="AZ55" i="2"/>
  <c r="AX55" i="2"/>
  <c r="AY55" i="2" s="1"/>
  <c r="BB55" i="2"/>
  <c r="AV56" i="2"/>
  <c r="AQ55" i="2"/>
  <c r="AR55" i="2"/>
  <c r="AN55" i="2" s="1"/>
  <c r="AS55" i="2"/>
  <c r="AO55" i="2"/>
  <c r="AP55" i="2" s="1"/>
  <c r="BD325" i="2"/>
  <c r="AM56" i="2"/>
  <c r="Y57" i="2"/>
  <c r="Z57" i="2"/>
  <c r="V57" i="2" s="1"/>
  <c r="W57" i="2"/>
  <c r="AA57" i="2"/>
  <c r="X57" i="2"/>
  <c r="U58" i="2"/>
  <c r="BD266" i="2"/>
  <c r="G59" i="2"/>
  <c r="C60" i="2"/>
  <c r="H59" i="2"/>
  <c r="D59" i="2" s="1"/>
  <c r="E59" i="2"/>
  <c r="F59" i="2" s="1"/>
  <c r="I59" i="2"/>
  <c r="BD206" i="2"/>
  <c r="AH24" i="2"/>
  <c r="AI24" i="2"/>
  <c r="AE24" i="2" s="1"/>
  <c r="AD25" i="2"/>
  <c r="AF24" i="2"/>
  <c r="AG24" i="2" s="1"/>
  <c r="AJ24" i="2"/>
  <c r="BD114" i="2"/>
  <c r="AX23" i="2"/>
  <c r="BB23" i="2"/>
  <c r="AY23" i="2"/>
  <c r="AZ23" i="2"/>
  <c r="AV24" i="2"/>
  <c r="BA23" i="2"/>
  <c r="AW23" i="2" s="1"/>
  <c r="BD174" i="2"/>
  <c r="AH56" i="2"/>
  <c r="BD295" i="2"/>
  <c r="AI56" i="2"/>
  <c r="AE56" i="2" s="1"/>
  <c r="AD57" i="2"/>
  <c r="AF56" i="2"/>
  <c r="AG56" i="2" s="1"/>
  <c r="AJ56" i="2"/>
  <c r="Z25" i="2"/>
  <c r="V25" i="2" s="1"/>
  <c r="U26" i="2"/>
  <c r="W25" i="2"/>
  <c r="AA25" i="2"/>
  <c r="X25" i="2"/>
  <c r="Y25" i="2"/>
  <c r="BD84" i="2"/>
  <c r="AR23" i="2"/>
  <c r="AN23" i="2" s="1"/>
  <c r="AM24" i="2"/>
  <c r="AO23" i="2"/>
  <c r="AP23" i="2" s="1"/>
  <c r="AS23" i="2"/>
  <c r="AQ23" i="2"/>
  <c r="BD143" i="2"/>
  <c r="L28" i="2" l="1"/>
  <c r="N27" i="2"/>
  <c r="O27" i="2"/>
  <c r="R27" i="2"/>
  <c r="Q27" i="2"/>
  <c r="M27" i="2" s="1"/>
  <c r="P27" i="2"/>
  <c r="BD57" i="2"/>
  <c r="AQ24" i="2"/>
  <c r="AR24" i="2"/>
  <c r="AN24" i="2" s="1"/>
  <c r="AM25" i="2"/>
  <c r="AO24" i="2"/>
  <c r="AP24" i="2" s="1"/>
  <c r="AS24" i="2"/>
  <c r="BD144" i="2"/>
  <c r="BD26" i="2"/>
  <c r="H27" i="2"/>
  <c r="D27" i="2" s="1"/>
  <c r="C28" i="2"/>
  <c r="I27" i="2"/>
  <c r="E27" i="2"/>
  <c r="F27" i="2" s="1"/>
  <c r="G27" i="2"/>
  <c r="AR56" i="2"/>
  <c r="AN56" i="2" s="1"/>
  <c r="AQ56" i="2"/>
  <c r="AO56" i="2"/>
  <c r="AP56" i="2" s="1"/>
  <c r="AS56" i="2"/>
  <c r="AM57" i="2"/>
  <c r="BD326" i="2"/>
  <c r="BA24" i="2"/>
  <c r="AW24" i="2" s="1"/>
  <c r="AV25" i="2"/>
  <c r="AX24" i="2"/>
  <c r="AY24" i="2" s="1"/>
  <c r="BB24" i="2"/>
  <c r="AZ24" i="2"/>
  <c r="BD175" i="2"/>
  <c r="AF25" i="2"/>
  <c r="AG25" i="2" s="1"/>
  <c r="AJ25" i="2"/>
  <c r="AH25" i="2"/>
  <c r="AD26" i="2"/>
  <c r="AI25" i="2"/>
  <c r="AE25" i="2" s="1"/>
  <c r="BD115" i="2"/>
  <c r="Z58" i="2"/>
  <c r="V58" i="2" s="1"/>
  <c r="BD267" i="2"/>
  <c r="Y58" i="2"/>
  <c r="W58" i="2"/>
  <c r="X58" i="2" s="1"/>
  <c r="AA58" i="2"/>
  <c r="U59" i="2"/>
  <c r="Q59" i="2"/>
  <c r="M59" i="2" s="1"/>
  <c r="P59" i="2"/>
  <c r="N59" i="2"/>
  <c r="O59" i="2" s="1"/>
  <c r="R59" i="2"/>
  <c r="L60" i="2"/>
  <c r="BD237" i="2"/>
  <c r="Y26" i="2"/>
  <c r="Z26" i="2"/>
  <c r="V26" i="2" s="1"/>
  <c r="W26" i="2"/>
  <c r="X26" i="2" s="1"/>
  <c r="AA26" i="2"/>
  <c r="U27" i="2"/>
  <c r="BD85" i="2"/>
  <c r="AI57" i="2"/>
  <c r="AE57" i="2" s="1"/>
  <c r="AF57" i="2"/>
  <c r="AG57" i="2" s="1"/>
  <c r="AJ57" i="2"/>
  <c r="BD296" i="2"/>
  <c r="AH57" i="2"/>
  <c r="AD58" i="2"/>
  <c r="H60" i="2"/>
  <c r="D60" i="2" s="1"/>
  <c r="BD207" i="2"/>
  <c r="E60" i="2"/>
  <c r="F60" i="2" s="1"/>
  <c r="I60" i="2"/>
  <c r="C61" i="2"/>
  <c r="G60" i="2"/>
  <c r="AX56" i="2"/>
  <c r="AY56" i="2" s="1"/>
  <c r="BB56" i="2"/>
  <c r="AV57" i="2"/>
  <c r="BD356" i="2"/>
  <c r="AZ56" i="2"/>
  <c r="BA56" i="2"/>
  <c r="AW56" i="2" s="1"/>
  <c r="P28" i="2" l="1"/>
  <c r="R28" i="2"/>
  <c r="Q28" i="2"/>
  <c r="M28" i="2" s="1"/>
  <c r="L29" i="2"/>
  <c r="N28" i="2"/>
  <c r="O28" i="2" s="1"/>
  <c r="BD58" i="2"/>
  <c r="AV58" i="2"/>
  <c r="AX57" i="2"/>
  <c r="AY57" i="2" s="1"/>
  <c r="AZ57" i="2"/>
  <c r="BA57" i="2"/>
  <c r="AW57" i="2" s="1"/>
  <c r="BD357" i="2"/>
  <c r="BB57" i="2"/>
  <c r="E61" i="2"/>
  <c r="F61" i="2" s="1"/>
  <c r="I61" i="2"/>
  <c r="H61" i="2"/>
  <c r="D61" i="2" s="1"/>
  <c r="C62" i="2"/>
  <c r="BD208" i="2"/>
  <c r="G61" i="2"/>
  <c r="AI26" i="2"/>
  <c r="AE26" i="2" s="1"/>
  <c r="AD27" i="2"/>
  <c r="AF26" i="2"/>
  <c r="AG26" i="2" s="1"/>
  <c r="AJ26" i="2"/>
  <c r="AH26" i="2"/>
  <c r="BD116" i="2"/>
  <c r="AO57" i="2"/>
  <c r="AP57" i="2" s="1"/>
  <c r="AS57" i="2"/>
  <c r="BD327" i="2"/>
  <c r="AM58" i="2"/>
  <c r="AR57" i="2"/>
  <c r="AN57" i="2" s="1"/>
  <c r="AQ57" i="2"/>
  <c r="AQ25" i="2"/>
  <c r="AR25" i="2"/>
  <c r="AN25" i="2" s="1"/>
  <c r="AM26" i="2"/>
  <c r="AO25" i="2"/>
  <c r="AP25" i="2" s="1"/>
  <c r="AS25" i="2"/>
  <c r="BD145" i="2"/>
  <c r="N60" i="2"/>
  <c r="R60" i="2"/>
  <c r="O60" i="2"/>
  <c r="L61" i="2"/>
  <c r="Q60" i="2"/>
  <c r="M60" i="2" s="1"/>
  <c r="P60" i="2"/>
  <c r="BD238" i="2"/>
  <c r="AF58" i="2"/>
  <c r="AJ58" i="2"/>
  <c r="AG58" i="2"/>
  <c r="AD59" i="2"/>
  <c r="AH58" i="2"/>
  <c r="BD297" i="2"/>
  <c r="AI58" i="2"/>
  <c r="AE58" i="2" s="1"/>
  <c r="AZ25" i="2"/>
  <c r="BA25" i="2"/>
  <c r="AW25" i="2" s="1"/>
  <c r="AX25" i="2"/>
  <c r="BB25" i="2"/>
  <c r="AY25" i="2"/>
  <c r="AV26" i="2"/>
  <c r="BD176" i="2"/>
  <c r="Z27" i="2"/>
  <c r="V27" i="2" s="1"/>
  <c r="U28" i="2"/>
  <c r="W27" i="2"/>
  <c r="X27" i="2" s="1"/>
  <c r="Y27" i="2"/>
  <c r="AA27" i="2"/>
  <c r="BD86" i="2"/>
  <c r="W59" i="2"/>
  <c r="AA59" i="2"/>
  <c r="X59" i="2"/>
  <c r="U60" i="2"/>
  <c r="BD268" i="2"/>
  <c r="Z59" i="2"/>
  <c r="V59" i="2" s="1"/>
  <c r="Y59" i="2"/>
  <c r="G28" i="2"/>
  <c r="C29" i="2"/>
  <c r="E28" i="2"/>
  <c r="F28" i="2" s="1"/>
  <c r="I28" i="2"/>
  <c r="BD27" i="2"/>
  <c r="H28" i="2"/>
  <c r="D28" i="2" s="1"/>
  <c r="R29" i="2" l="1"/>
  <c r="Q29" i="2"/>
  <c r="M29" i="2" s="1"/>
  <c r="N29" i="2"/>
  <c r="O29" i="2" s="1"/>
  <c r="P29" i="2"/>
  <c r="BD59" i="2"/>
  <c r="L30" i="2"/>
  <c r="AH27" i="2"/>
  <c r="AF27" i="2"/>
  <c r="AG27" i="2" s="1"/>
  <c r="AJ27" i="2"/>
  <c r="AI27" i="2"/>
  <c r="AE27" i="2" s="1"/>
  <c r="AD28" i="2"/>
  <c r="BD117" i="2"/>
  <c r="C63" i="2"/>
  <c r="E62" i="2"/>
  <c r="F62" i="2" s="1"/>
  <c r="G62" i="2"/>
  <c r="I62" i="2"/>
  <c r="H62" i="2"/>
  <c r="D62" i="2" s="1"/>
  <c r="BD209" i="2"/>
  <c r="G29" i="2"/>
  <c r="C30" i="2"/>
  <c r="BD28" i="2"/>
  <c r="E29" i="2"/>
  <c r="F29" i="2" s="1"/>
  <c r="I29" i="2"/>
  <c r="H29" i="2"/>
  <c r="D29" i="2" s="1"/>
  <c r="AO26" i="2"/>
  <c r="AP26" i="2" s="1"/>
  <c r="AS26" i="2"/>
  <c r="AQ26" i="2"/>
  <c r="AR26" i="2"/>
  <c r="AN26" i="2" s="1"/>
  <c r="AM27" i="2"/>
  <c r="BD146" i="2"/>
  <c r="U61" i="2"/>
  <c r="Y60" i="2"/>
  <c r="AA60" i="2"/>
  <c r="Z60" i="2"/>
  <c r="V60" i="2" s="1"/>
  <c r="BD269" i="2"/>
  <c r="W60" i="2"/>
  <c r="X60" i="2" s="1"/>
  <c r="W28" i="2"/>
  <c r="AA28" i="2"/>
  <c r="Y28" i="2"/>
  <c r="U29" i="2"/>
  <c r="X28" i="2"/>
  <c r="Z28" i="2"/>
  <c r="V28" i="2" s="1"/>
  <c r="BD87" i="2"/>
  <c r="BA26" i="2"/>
  <c r="AW26" i="2" s="1"/>
  <c r="AV27" i="2"/>
  <c r="AX26" i="2"/>
  <c r="AY26" i="2" s="1"/>
  <c r="AZ26" i="2"/>
  <c r="BB26" i="2"/>
  <c r="BD177" i="2"/>
  <c r="L62" i="2"/>
  <c r="BD239" i="2"/>
  <c r="P61" i="2"/>
  <c r="R61" i="2"/>
  <c r="Q61" i="2"/>
  <c r="M61" i="2" s="1"/>
  <c r="N61" i="2"/>
  <c r="O61" i="2" s="1"/>
  <c r="AM59" i="2"/>
  <c r="AO58" i="2"/>
  <c r="AP58" i="2" s="1"/>
  <c r="AQ58" i="2"/>
  <c r="BD328" i="2"/>
  <c r="AS58" i="2"/>
  <c r="AR58" i="2"/>
  <c r="AN58" i="2" s="1"/>
  <c r="AZ58" i="2"/>
  <c r="AV59" i="2"/>
  <c r="BA58" i="2"/>
  <c r="AW58" i="2" s="1"/>
  <c r="AX58" i="2"/>
  <c r="BB58" i="2"/>
  <c r="AY58" i="2"/>
  <c r="BD358" i="2"/>
  <c r="AD60" i="2"/>
  <c r="AF59" i="2"/>
  <c r="AG59" i="2" s="1"/>
  <c r="AH59" i="2"/>
  <c r="AJ59" i="2"/>
  <c r="AI59" i="2"/>
  <c r="AE59" i="2" s="1"/>
  <c r="BD298" i="2"/>
  <c r="Q30" i="2" l="1"/>
  <c r="M30" i="2" s="1"/>
  <c r="R30" i="2"/>
  <c r="L31" i="2"/>
  <c r="BD60" i="2"/>
  <c r="N30" i="2"/>
  <c r="O30" i="2" s="1"/>
  <c r="P30" i="2"/>
  <c r="AR27" i="2"/>
  <c r="AN27" i="2" s="1"/>
  <c r="AM28" i="2"/>
  <c r="AO27" i="2"/>
  <c r="AP27" i="2" s="1"/>
  <c r="AQ27" i="2"/>
  <c r="AS27" i="2"/>
  <c r="BD147" i="2"/>
  <c r="AX27" i="2"/>
  <c r="AY27" i="2" s="1"/>
  <c r="BB27" i="2"/>
  <c r="AZ27" i="2"/>
  <c r="BA27" i="2"/>
  <c r="AW27" i="2" s="1"/>
  <c r="AV28" i="2"/>
  <c r="BD178" i="2"/>
  <c r="AH60" i="2"/>
  <c r="BD299" i="2"/>
  <c r="AI60" i="2"/>
  <c r="AE60" i="2" s="1"/>
  <c r="AF60" i="2"/>
  <c r="AG60" i="2" s="1"/>
  <c r="AJ60" i="2"/>
  <c r="AD61" i="2"/>
  <c r="P62" i="2"/>
  <c r="Q62" i="2"/>
  <c r="M62" i="2" s="1"/>
  <c r="BD240" i="2"/>
  <c r="L63" i="2"/>
  <c r="N62" i="2"/>
  <c r="R62" i="2"/>
  <c r="O62" i="2"/>
  <c r="W29" i="2"/>
  <c r="X29" i="2" s="1"/>
  <c r="AA29" i="2"/>
  <c r="Y29" i="2"/>
  <c r="U30" i="2"/>
  <c r="Z29" i="2"/>
  <c r="V29" i="2" s="1"/>
  <c r="BD88" i="2"/>
  <c r="AI28" i="2"/>
  <c r="AE28" i="2" s="1"/>
  <c r="AF28" i="2"/>
  <c r="AG28" i="2" s="1"/>
  <c r="AH28" i="2"/>
  <c r="AD29" i="2"/>
  <c r="AJ28" i="2"/>
  <c r="BD118" i="2"/>
  <c r="BA59" i="2"/>
  <c r="AW59" i="2" s="1"/>
  <c r="BD359" i="2"/>
  <c r="AX59" i="2"/>
  <c r="AY59" i="2" s="1"/>
  <c r="BB59" i="2"/>
  <c r="AZ59" i="2"/>
  <c r="AV60" i="2"/>
  <c r="G30" i="2"/>
  <c r="BD29" i="2"/>
  <c r="E30" i="2"/>
  <c r="I30" i="2"/>
  <c r="C31" i="2"/>
  <c r="F30" i="2"/>
  <c r="H30" i="2"/>
  <c r="D30" i="2" s="1"/>
  <c r="AQ59" i="2"/>
  <c r="AR59" i="2"/>
  <c r="AN59" i="2" s="1"/>
  <c r="AO59" i="2"/>
  <c r="AP59" i="2" s="1"/>
  <c r="AS59" i="2"/>
  <c r="BD329" i="2"/>
  <c r="AM60" i="2"/>
  <c r="Y61" i="2"/>
  <c r="U62" i="2"/>
  <c r="Z61" i="2"/>
  <c r="V61" i="2" s="1"/>
  <c r="W61" i="2"/>
  <c r="X61" i="2" s="1"/>
  <c r="AA61" i="2"/>
  <c r="BD270" i="2"/>
  <c r="G63" i="2"/>
  <c r="C64" i="2"/>
  <c r="H63" i="2"/>
  <c r="D63" i="2" s="1"/>
  <c r="E63" i="2"/>
  <c r="F63" i="2" s="1"/>
  <c r="I63" i="2"/>
  <c r="BD210" i="2"/>
  <c r="Q31" i="2" l="1"/>
  <c r="M31" i="2" s="1"/>
  <c r="N31" i="2"/>
  <c r="O31" i="2" s="1"/>
  <c r="P31" i="2"/>
  <c r="R31" i="2"/>
  <c r="L32" i="2"/>
  <c r="BD61" i="2"/>
  <c r="Z30" i="2"/>
  <c r="V30" i="2" s="1"/>
  <c r="W30" i="2"/>
  <c r="X30" i="2" s="1"/>
  <c r="AA30" i="2"/>
  <c r="U31" i="2"/>
  <c r="Y30" i="2"/>
  <c r="BD89" i="2"/>
  <c r="AI29" i="2"/>
  <c r="AE29" i="2" s="1"/>
  <c r="AJ29" i="2"/>
  <c r="AF29" i="2"/>
  <c r="AG29" i="2" s="1"/>
  <c r="AD30" i="2"/>
  <c r="BD119" i="2"/>
  <c r="AH29" i="2"/>
  <c r="AR60" i="2"/>
  <c r="AN60" i="2" s="1"/>
  <c r="AO60" i="2"/>
  <c r="AP60" i="2" s="1"/>
  <c r="AS60" i="2"/>
  <c r="AQ60" i="2"/>
  <c r="AM61" i="2"/>
  <c r="BD330" i="2"/>
  <c r="AQ28" i="2"/>
  <c r="AM29" i="2"/>
  <c r="AO28" i="2"/>
  <c r="AP28" i="2" s="1"/>
  <c r="AS28" i="2"/>
  <c r="AR28" i="2"/>
  <c r="AN28" i="2" s="1"/>
  <c r="BD148" i="2"/>
  <c r="H64" i="2"/>
  <c r="D64" i="2" s="1"/>
  <c r="BD211" i="2"/>
  <c r="E64" i="2"/>
  <c r="F64" i="2" s="1"/>
  <c r="I64" i="2"/>
  <c r="G64" i="2"/>
  <c r="C65" i="2"/>
  <c r="AX60" i="2"/>
  <c r="AY60" i="2" s="1"/>
  <c r="BB60" i="2"/>
  <c r="BA60" i="2"/>
  <c r="AW60" i="2" s="1"/>
  <c r="AV61" i="2"/>
  <c r="BD360" i="2"/>
  <c r="AZ60" i="2"/>
  <c r="Z62" i="2"/>
  <c r="V62" i="2" s="1"/>
  <c r="BD271" i="2"/>
  <c r="W62" i="2"/>
  <c r="X62" i="2" s="1"/>
  <c r="AA62" i="2"/>
  <c r="Y62" i="2"/>
  <c r="U63" i="2"/>
  <c r="G31" i="2"/>
  <c r="C32" i="2"/>
  <c r="H31" i="2"/>
  <c r="D31" i="2" s="1"/>
  <c r="E31" i="2"/>
  <c r="F31" i="2" s="1"/>
  <c r="I31" i="2"/>
  <c r="BD30" i="2"/>
  <c r="Q63" i="2"/>
  <c r="M63" i="2" s="1"/>
  <c r="N63" i="2"/>
  <c r="O63" i="2" s="1"/>
  <c r="R63" i="2"/>
  <c r="L64" i="2"/>
  <c r="BD241" i="2"/>
  <c r="P63" i="2"/>
  <c r="AI61" i="2"/>
  <c r="AE61" i="2" s="1"/>
  <c r="AF61" i="2"/>
  <c r="AG61" i="2" s="1"/>
  <c r="AJ61" i="2"/>
  <c r="BD300" i="2"/>
  <c r="AH61" i="2"/>
  <c r="AD62" i="2"/>
  <c r="BA28" i="2"/>
  <c r="AW28" i="2" s="1"/>
  <c r="AZ28" i="2"/>
  <c r="AV29" i="2"/>
  <c r="BB28" i="2"/>
  <c r="AX28" i="2"/>
  <c r="AY28" i="2" s="1"/>
  <c r="BD179" i="2"/>
  <c r="Q32" i="2" l="1"/>
  <c r="M32" i="2" s="1"/>
  <c r="N32" i="2"/>
  <c r="O32" i="2" s="1"/>
  <c r="P32" i="2"/>
  <c r="R32" i="2"/>
  <c r="L33" i="2"/>
  <c r="BD62" i="2"/>
  <c r="G32" i="2"/>
  <c r="C33" i="2"/>
  <c r="H32" i="2"/>
  <c r="D32" i="2" s="1"/>
  <c r="E32" i="2"/>
  <c r="F32" i="2" s="1"/>
  <c r="I32" i="2"/>
  <c r="BD31" i="2"/>
  <c r="N64" i="2"/>
  <c r="O64" i="2" s="1"/>
  <c r="R64" i="2"/>
  <c r="L65" i="2"/>
  <c r="P64" i="2"/>
  <c r="Q64" i="2"/>
  <c r="M64" i="2" s="1"/>
  <c r="BD242" i="2"/>
  <c r="E65" i="2"/>
  <c r="F65" i="2" s="1"/>
  <c r="I65" i="2"/>
  <c r="C66" i="2"/>
  <c r="BD212" i="2"/>
  <c r="G65" i="2"/>
  <c r="H65" i="2"/>
  <c r="D65" i="2" s="1"/>
  <c r="AQ29" i="2"/>
  <c r="AO29" i="2"/>
  <c r="AS29" i="2"/>
  <c r="AM30" i="2"/>
  <c r="AP29" i="2"/>
  <c r="AR29" i="2"/>
  <c r="AN29" i="2" s="1"/>
  <c r="BD149" i="2"/>
  <c r="AV62" i="2"/>
  <c r="AZ61" i="2"/>
  <c r="AX61" i="2"/>
  <c r="AY61" i="2" s="1"/>
  <c r="BA61" i="2"/>
  <c r="AW61" i="2" s="1"/>
  <c r="BD361" i="2"/>
  <c r="BB61" i="2"/>
  <c r="AO61" i="2"/>
  <c r="AP61" i="2" s="1"/>
  <c r="AS61" i="2"/>
  <c r="BD331" i="2"/>
  <c r="AM62" i="2"/>
  <c r="AQ61" i="2"/>
  <c r="AR61" i="2"/>
  <c r="AN61" i="2" s="1"/>
  <c r="AF30" i="2"/>
  <c r="AJ30" i="2"/>
  <c r="AG30" i="2"/>
  <c r="AH30" i="2"/>
  <c r="AD31" i="2"/>
  <c r="AI30" i="2"/>
  <c r="AE30" i="2" s="1"/>
  <c r="BD120" i="2"/>
  <c r="BA29" i="2"/>
  <c r="AW29" i="2" s="1"/>
  <c r="AV30" i="2"/>
  <c r="AX29" i="2"/>
  <c r="AY29" i="2" s="1"/>
  <c r="AZ29" i="2"/>
  <c r="BB29" i="2"/>
  <c r="BD180" i="2"/>
  <c r="AF62" i="2"/>
  <c r="AG62" i="2" s="1"/>
  <c r="AJ62" i="2"/>
  <c r="AD63" i="2"/>
  <c r="AI62" i="2"/>
  <c r="AE62" i="2" s="1"/>
  <c r="AH62" i="2"/>
  <c r="BD301" i="2"/>
  <c r="W63" i="2"/>
  <c r="X63" i="2" s="1"/>
  <c r="AA63" i="2"/>
  <c r="U64" i="2"/>
  <c r="BD272" i="2"/>
  <c r="Z63" i="2"/>
  <c r="V63" i="2" s="1"/>
  <c r="Y63" i="2"/>
  <c r="Z31" i="2"/>
  <c r="V31" i="2" s="1"/>
  <c r="W31" i="2"/>
  <c r="AA31" i="2"/>
  <c r="X31" i="2"/>
  <c r="U32" i="2"/>
  <c r="Y31" i="2"/>
  <c r="BD90" i="2"/>
  <c r="Q33" i="2" l="1"/>
  <c r="M33" i="2" s="1"/>
  <c r="N33" i="2"/>
  <c r="P33" i="2"/>
  <c r="R33" i="2"/>
  <c r="L34" i="2"/>
  <c r="O33" i="2"/>
  <c r="AM63" i="2"/>
  <c r="AS62" i="2"/>
  <c r="AQ62" i="2"/>
  <c r="BD332" i="2"/>
  <c r="AR62" i="2"/>
  <c r="AN62" i="2" s="1"/>
  <c r="AO62" i="2"/>
  <c r="AP62" i="2" s="1"/>
  <c r="AF31" i="2"/>
  <c r="AG31" i="2" s="1"/>
  <c r="AJ31" i="2"/>
  <c r="AH31" i="2"/>
  <c r="AD32" i="2"/>
  <c r="AI31" i="2"/>
  <c r="AE31" i="2" s="1"/>
  <c r="BD121" i="2"/>
  <c r="L66" i="2"/>
  <c r="BD243" i="2"/>
  <c r="R65" i="2"/>
  <c r="P65" i="2"/>
  <c r="N65" i="2"/>
  <c r="O65" i="2" s="1"/>
  <c r="Q65" i="2"/>
  <c r="M65" i="2" s="1"/>
  <c r="G33" i="2"/>
  <c r="C34" i="2"/>
  <c r="H33" i="2"/>
  <c r="D33" i="2" s="1"/>
  <c r="E33" i="2"/>
  <c r="F33" i="2" s="1"/>
  <c r="I33" i="2"/>
  <c r="BD32" i="2"/>
  <c r="Z32" i="2"/>
  <c r="V32" i="2" s="1"/>
  <c r="W32" i="2"/>
  <c r="X32" i="2" s="1"/>
  <c r="AA32" i="2"/>
  <c r="U33" i="2"/>
  <c r="Y32" i="2"/>
  <c r="BD91" i="2"/>
  <c r="U65" i="2"/>
  <c r="W64" i="2"/>
  <c r="X64" i="2" s="1"/>
  <c r="Y64" i="2"/>
  <c r="AA64" i="2"/>
  <c r="Z64" i="2"/>
  <c r="V64" i="2" s="1"/>
  <c r="BD273" i="2"/>
  <c r="AZ62" i="2"/>
  <c r="BA62" i="2"/>
  <c r="AW62" i="2" s="1"/>
  <c r="AV63" i="2"/>
  <c r="AX62" i="2"/>
  <c r="AY62" i="2" s="1"/>
  <c r="BB62" i="2"/>
  <c r="BD362" i="2"/>
  <c r="C67" i="2"/>
  <c r="I66" i="2"/>
  <c r="G66" i="2"/>
  <c r="E66" i="2"/>
  <c r="F66" i="2" s="1"/>
  <c r="H66" i="2"/>
  <c r="D66" i="2" s="1"/>
  <c r="BD213" i="2"/>
  <c r="AD64" i="2"/>
  <c r="AJ63" i="2"/>
  <c r="AH63" i="2"/>
  <c r="AI63" i="2"/>
  <c r="AE63" i="2" s="1"/>
  <c r="AF63" i="2"/>
  <c r="AG63" i="2" s="1"/>
  <c r="BD302" i="2"/>
  <c r="AZ30" i="2"/>
  <c r="AV31" i="2"/>
  <c r="BA30" i="2"/>
  <c r="AW30" i="2" s="1"/>
  <c r="AX30" i="2"/>
  <c r="AY30" i="2" s="1"/>
  <c r="BB30" i="2"/>
  <c r="BD181" i="2"/>
  <c r="AQ30" i="2"/>
  <c r="AM31" i="2"/>
  <c r="AR30" i="2"/>
  <c r="AN30" i="2" s="1"/>
  <c r="AO30" i="2"/>
  <c r="AP30" i="2" s="1"/>
  <c r="AS30" i="2"/>
  <c r="BD150" i="2"/>
  <c r="Q34" i="2" l="1"/>
  <c r="M34" i="2" s="1"/>
  <c r="N34" i="2"/>
  <c r="O34" i="2"/>
  <c r="R34" i="2"/>
  <c r="P34" i="2"/>
  <c r="G67" i="2"/>
  <c r="H67" i="2"/>
  <c r="D67" i="2" s="1"/>
  <c r="C68" i="2"/>
  <c r="E67" i="2"/>
  <c r="F67" i="2" s="1"/>
  <c r="I67" i="2"/>
  <c r="BD214" i="2"/>
  <c r="AH64" i="2"/>
  <c r="BD303" i="2"/>
  <c r="AI64" i="2"/>
  <c r="AE64" i="2" s="1"/>
  <c r="AD65" i="2"/>
  <c r="AF64" i="2"/>
  <c r="AG64" i="2" s="1"/>
  <c r="AJ64" i="2"/>
  <c r="BA63" i="2"/>
  <c r="AW63" i="2" s="1"/>
  <c r="BD363" i="2"/>
  <c r="AX63" i="2"/>
  <c r="AY63" i="2" s="1"/>
  <c r="BB63" i="2"/>
  <c r="AV64" i="2"/>
  <c r="AZ63" i="2"/>
  <c r="AQ63" i="2"/>
  <c r="AM64" i="2"/>
  <c r="AR63" i="2"/>
  <c r="AN63" i="2" s="1"/>
  <c r="AO63" i="2"/>
  <c r="AP63" i="2" s="1"/>
  <c r="AS63" i="2"/>
  <c r="BD333" i="2"/>
  <c r="G34" i="2"/>
  <c r="H34" i="2"/>
  <c r="D34" i="2" s="1"/>
  <c r="E34" i="2"/>
  <c r="F34" i="2" s="1"/>
  <c r="I34" i="2"/>
  <c r="BD33" i="2"/>
  <c r="P66" i="2"/>
  <c r="L67" i="2"/>
  <c r="Q66" i="2"/>
  <c r="M66" i="2" s="1"/>
  <c r="BD244" i="2"/>
  <c r="N66" i="2"/>
  <c r="O66" i="2" s="1"/>
  <c r="R66" i="2"/>
  <c r="AF32" i="2"/>
  <c r="AG32" i="2" s="1"/>
  <c r="AJ32" i="2"/>
  <c r="AH32" i="2"/>
  <c r="AD33" i="2"/>
  <c r="AI32" i="2"/>
  <c r="AE32" i="2" s="1"/>
  <c r="BD122" i="2"/>
  <c r="AQ31" i="2"/>
  <c r="AM32" i="2"/>
  <c r="AR31" i="2"/>
  <c r="AN31" i="2" s="1"/>
  <c r="AO31" i="2"/>
  <c r="AP31" i="2" s="1"/>
  <c r="AS31" i="2"/>
  <c r="BD151" i="2"/>
  <c r="AZ31" i="2"/>
  <c r="AV32" i="2"/>
  <c r="BA31" i="2"/>
  <c r="AW31" i="2" s="1"/>
  <c r="AX31" i="2"/>
  <c r="AY31" i="2" s="1"/>
  <c r="BB31" i="2"/>
  <c r="BD182" i="2"/>
  <c r="Y65" i="2"/>
  <c r="Z65" i="2"/>
  <c r="V65" i="2" s="1"/>
  <c r="U66" i="2"/>
  <c r="W65" i="2"/>
  <c r="AA65" i="2"/>
  <c r="X65" i="2"/>
  <c r="BD274" i="2"/>
  <c r="Z33" i="2"/>
  <c r="V33" i="2" s="1"/>
  <c r="W33" i="2"/>
  <c r="X33" i="2" s="1"/>
  <c r="AA33" i="2"/>
  <c r="U34" i="2"/>
  <c r="Y33" i="2"/>
  <c r="BD92" i="2"/>
  <c r="AQ32" i="2" l="1"/>
  <c r="AM33" i="2"/>
  <c r="AR32" i="2"/>
  <c r="AN32" i="2" s="1"/>
  <c r="AO32" i="2"/>
  <c r="AP32" i="2" s="1"/>
  <c r="AS32" i="2"/>
  <c r="BD152" i="2"/>
  <c r="AR64" i="2"/>
  <c r="AN64" i="2" s="1"/>
  <c r="AO64" i="2"/>
  <c r="AS64" i="2"/>
  <c r="AQ64" i="2"/>
  <c r="AP64" i="2"/>
  <c r="AM65" i="2"/>
  <c r="BD334" i="2"/>
  <c r="AI65" i="2"/>
  <c r="AE65" i="2" s="1"/>
  <c r="AH65" i="2"/>
  <c r="AF65" i="2"/>
  <c r="AG65" i="2" s="1"/>
  <c r="AJ65" i="2"/>
  <c r="BD304" i="2"/>
  <c r="AD66" i="2"/>
  <c r="H68" i="2"/>
  <c r="D68" i="2" s="1"/>
  <c r="BD215" i="2"/>
  <c r="E68" i="2"/>
  <c r="F68" i="2" s="1"/>
  <c r="I68" i="2"/>
  <c r="G68" i="2"/>
  <c r="BK23" i="2" s="1"/>
  <c r="Z34" i="2"/>
  <c r="V34" i="2" s="1"/>
  <c r="W34" i="2"/>
  <c r="AA34" i="2"/>
  <c r="X34" i="2"/>
  <c r="Y34" i="2"/>
  <c r="BD93" i="2"/>
  <c r="AF33" i="2"/>
  <c r="AG33" i="2" s="1"/>
  <c r="AJ33" i="2"/>
  <c r="AH33" i="2"/>
  <c r="AD34" i="2"/>
  <c r="BD123" i="2"/>
  <c r="AI33" i="2"/>
  <c r="AE33" i="2" s="1"/>
  <c r="Q67" i="2"/>
  <c r="M67" i="2" s="1"/>
  <c r="N67" i="2"/>
  <c r="R67" i="2"/>
  <c r="O67" i="2"/>
  <c r="L68" i="2"/>
  <c r="BD245" i="2"/>
  <c r="P67" i="2"/>
  <c r="AX64" i="2"/>
  <c r="AY64" i="2" s="1"/>
  <c r="BB64" i="2"/>
  <c r="BA64" i="2"/>
  <c r="AW64" i="2" s="1"/>
  <c r="AV65" i="2"/>
  <c r="BD364" i="2"/>
  <c r="AZ64" i="2"/>
  <c r="Z66" i="2"/>
  <c r="V66" i="2" s="1"/>
  <c r="BD275" i="2"/>
  <c r="Y66" i="2"/>
  <c r="W66" i="2"/>
  <c r="X66" i="2" s="1"/>
  <c r="AA66" i="2"/>
  <c r="U67" i="2"/>
  <c r="AZ32" i="2"/>
  <c r="AV33" i="2"/>
  <c r="BA32" i="2"/>
  <c r="AW32" i="2" s="1"/>
  <c r="AX32" i="2"/>
  <c r="AY32" i="2" s="1"/>
  <c r="BB32" i="2"/>
  <c r="BD183" i="2"/>
  <c r="AV66" i="2" l="1"/>
  <c r="AX65" i="2"/>
  <c r="AY65" i="2" s="1"/>
  <c r="AZ65" i="2"/>
  <c r="BA65" i="2"/>
  <c r="AW65" i="2" s="1"/>
  <c r="BD365" i="2"/>
  <c r="BB65" i="2"/>
  <c r="AQ33" i="2"/>
  <c r="AM34" i="2"/>
  <c r="AR33" i="2"/>
  <c r="AN33" i="2" s="1"/>
  <c r="AO33" i="2"/>
  <c r="AP33" i="2" s="1"/>
  <c r="AS33" i="2"/>
  <c r="BD153" i="2"/>
  <c r="AF34" i="2"/>
  <c r="AJ34" i="2"/>
  <c r="AG34" i="2"/>
  <c r="AH34" i="2"/>
  <c r="AI34" i="2"/>
  <c r="AE34" i="2" s="1"/>
  <c r="AZ33" i="2"/>
  <c r="AV34" i="2"/>
  <c r="BA33" i="2"/>
  <c r="AW33" i="2" s="1"/>
  <c r="AX33" i="2"/>
  <c r="BB33" i="2"/>
  <c r="AY33" i="2"/>
  <c r="BD184" i="2"/>
  <c r="W67" i="2"/>
  <c r="X67" i="2" s="1"/>
  <c r="AA67" i="2"/>
  <c r="Z67" i="2"/>
  <c r="V67" i="2" s="1"/>
  <c r="U68" i="2"/>
  <c r="BD276" i="2"/>
  <c r="Y67" i="2"/>
  <c r="N68" i="2"/>
  <c r="O68" i="2" s="1"/>
  <c r="R68" i="2"/>
  <c r="Q68" i="2"/>
  <c r="M68" i="2" s="1"/>
  <c r="P68" i="2"/>
  <c r="BK24" i="2" s="1"/>
  <c r="BD246" i="2"/>
  <c r="AF66" i="2"/>
  <c r="AG66" i="2" s="1"/>
  <c r="AJ66" i="2"/>
  <c r="AD67" i="2"/>
  <c r="AI66" i="2"/>
  <c r="AE66" i="2" s="1"/>
  <c r="AH66" i="2"/>
  <c r="BD305" i="2"/>
  <c r="AO65" i="2"/>
  <c r="AP65" i="2" s="1"/>
  <c r="AS65" i="2"/>
  <c r="BD335" i="2"/>
  <c r="AM66" i="2"/>
  <c r="AQ65" i="2"/>
  <c r="AR65" i="2"/>
  <c r="AN65" i="2" s="1"/>
  <c r="AM67" i="2" l="1"/>
  <c r="AO66" i="2"/>
  <c r="AP66" i="2" s="1"/>
  <c r="AQ66" i="2"/>
  <c r="BD336" i="2"/>
  <c r="AS66" i="2"/>
  <c r="AR66" i="2"/>
  <c r="AN66" i="2" s="1"/>
  <c r="AD68" i="2"/>
  <c r="AJ67" i="2"/>
  <c r="AH67" i="2"/>
  <c r="AI67" i="2"/>
  <c r="AE67" i="2" s="1"/>
  <c r="AF67" i="2"/>
  <c r="AG67" i="2" s="1"/>
  <c r="BD306" i="2"/>
  <c r="X68" i="2"/>
  <c r="AA68" i="2"/>
  <c r="Y68" i="2"/>
  <c r="Z68" i="2"/>
  <c r="V68" i="2" s="1"/>
  <c r="W68" i="2"/>
  <c r="BK17" i="2"/>
  <c r="BK16" i="2"/>
  <c r="AQ34" i="2"/>
  <c r="AR34" i="2"/>
  <c r="AN34" i="2" s="1"/>
  <c r="AO34" i="2"/>
  <c r="AP34" i="2" s="1"/>
  <c r="AS34" i="2"/>
  <c r="BD154" i="2"/>
  <c r="AZ66" i="2"/>
  <c r="BA66" i="2"/>
  <c r="AW66" i="2" s="1"/>
  <c r="AX66" i="2"/>
  <c r="BB66" i="2"/>
  <c r="AY66" i="2"/>
  <c r="AV67" i="2"/>
  <c r="BD366" i="2"/>
  <c r="AZ34" i="2"/>
  <c r="BK22" i="2" s="1"/>
  <c r="BA34" i="2"/>
  <c r="AW34" i="2" s="1"/>
  <c r="AX34" i="2"/>
  <c r="BB34" i="2"/>
  <c r="AY34" i="2"/>
  <c r="BK21" i="2" l="1"/>
  <c r="BK19" i="2"/>
  <c r="BK20" i="2"/>
  <c r="AQ67" i="2"/>
  <c r="AR67" i="2"/>
  <c r="AN67" i="2" s="1"/>
  <c r="AO67" i="2"/>
  <c r="AP67" i="2" s="1"/>
  <c r="AS67" i="2"/>
  <c r="BD337" i="2"/>
  <c r="AM68" i="2"/>
  <c r="BA67" i="2"/>
  <c r="AW67" i="2" s="1"/>
  <c r="BD367" i="2"/>
  <c r="AZ67" i="2"/>
  <c r="AX67" i="2"/>
  <c r="BB67" i="2"/>
  <c r="AY67" i="2"/>
  <c r="AV68" i="2"/>
  <c r="AH68" i="2"/>
  <c r="BD307" i="2"/>
  <c r="AI68" i="2"/>
  <c r="AE68" i="2" s="1"/>
  <c r="AF68" i="2"/>
  <c r="AG68" i="2" s="1"/>
  <c r="AJ68" i="2"/>
  <c r="AR68" i="2" l="1"/>
  <c r="AN68" i="2" s="1"/>
  <c r="AQ68" i="2"/>
  <c r="BK26" i="2" s="1"/>
  <c r="AO68" i="2"/>
  <c r="AS68" i="2"/>
  <c r="AP68" i="2"/>
  <c r="AX68" i="2"/>
  <c r="BB68" i="2"/>
  <c r="AY68" i="2"/>
  <c r="BD368" i="2"/>
  <c r="AZ68" i="2"/>
  <c r="BK27" i="2" s="1"/>
  <c r="BA68" i="2"/>
  <c r="AW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Parents</author>
    <author>Pascal</author>
  </authors>
  <commentList>
    <comment ref="I2" authorId="0" shapeId="0" xr:uid="{F56411BD-25C3-472B-BAB2-A422557AE3F9}">
      <text>
        <r>
          <rPr>
            <b/>
            <sz val="9"/>
            <color indexed="81"/>
            <rFont val="Tahoma"/>
            <family val="2"/>
          </rPr>
          <t>Congés scolaires</t>
        </r>
        <r>
          <rPr>
            <sz val="9"/>
            <color indexed="81"/>
            <rFont val="Tahoma"/>
            <family val="2"/>
          </rPr>
          <t xml:space="preserve">
</t>
        </r>
      </text>
    </comment>
    <comment ref="R2" authorId="0" shapeId="0" xr:uid="{DD1E668A-3CB8-4BE9-AB67-D24CE902F36D}">
      <text>
        <r>
          <rPr>
            <b/>
            <sz val="9"/>
            <color indexed="81"/>
            <rFont val="Tahoma"/>
            <family val="2"/>
          </rPr>
          <t>Congés scolaires</t>
        </r>
        <r>
          <rPr>
            <sz val="9"/>
            <color indexed="81"/>
            <rFont val="Tahoma"/>
            <family val="2"/>
          </rPr>
          <t xml:space="preserve">
</t>
        </r>
      </text>
    </comment>
    <comment ref="AA2" authorId="0" shapeId="0" xr:uid="{51677A08-62DE-43C3-8CF9-19EAF39475DD}">
      <text>
        <r>
          <rPr>
            <b/>
            <sz val="9"/>
            <color indexed="81"/>
            <rFont val="Tahoma"/>
            <family val="2"/>
          </rPr>
          <t>Congés scolaires</t>
        </r>
        <r>
          <rPr>
            <sz val="9"/>
            <color indexed="81"/>
            <rFont val="Tahoma"/>
            <family val="2"/>
          </rPr>
          <t xml:space="preserve">
</t>
        </r>
      </text>
    </comment>
    <comment ref="AJ2" authorId="0" shapeId="0" xr:uid="{2C181A20-38A3-4B0C-91C4-2467A5385C4E}">
      <text>
        <r>
          <rPr>
            <b/>
            <sz val="9"/>
            <color indexed="81"/>
            <rFont val="Tahoma"/>
            <family val="2"/>
          </rPr>
          <t>Congés scolaires</t>
        </r>
        <r>
          <rPr>
            <sz val="9"/>
            <color indexed="81"/>
            <rFont val="Tahoma"/>
            <family val="2"/>
          </rPr>
          <t xml:space="preserve">
</t>
        </r>
      </text>
    </comment>
    <comment ref="AS2" authorId="0" shapeId="0" xr:uid="{57375C8D-1F7C-4D27-B597-F3C1F83F888B}">
      <text>
        <r>
          <rPr>
            <b/>
            <sz val="9"/>
            <color indexed="81"/>
            <rFont val="Tahoma"/>
            <family val="2"/>
          </rPr>
          <t>Congés scolaires</t>
        </r>
        <r>
          <rPr>
            <sz val="9"/>
            <color indexed="81"/>
            <rFont val="Tahoma"/>
            <family val="2"/>
          </rPr>
          <t xml:space="preserve">
</t>
        </r>
      </text>
    </comment>
    <comment ref="BB2" authorId="0" shapeId="0" xr:uid="{42FE7E38-F081-40A3-A18D-8AF24B9084C2}">
      <text>
        <r>
          <rPr>
            <b/>
            <sz val="9"/>
            <color indexed="81"/>
            <rFont val="Tahoma"/>
            <family val="2"/>
          </rPr>
          <t>Congés scolaires</t>
        </r>
        <r>
          <rPr>
            <sz val="9"/>
            <color indexed="81"/>
            <rFont val="Tahoma"/>
            <family val="2"/>
          </rPr>
          <t xml:space="preserve">
</t>
        </r>
      </text>
    </comment>
    <comment ref="BP2" authorId="1" shapeId="0" xr:uid="{C446852D-0BD3-49BF-A9D5-09BC54206283}">
      <text>
        <r>
          <rPr>
            <b/>
            <sz val="8"/>
            <color indexed="81"/>
            <rFont val="Tahoma"/>
            <family val="2"/>
          </rPr>
          <t xml:space="preserve">Affichage du mot de passe en vigueur. Il ne peut être changé à partir de cette cellule. 
Si pour une raison qui vous est propre, vous souhaitez le changer, il vous faudra : 
1) Oter la protection de la feuille,
2) Modifier la constante MDPasse dans le module 1,
3) Cliquer sur "retour au calendrier"
</t>
        </r>
      </text>
    </comment>
    <comment ref="BQ14" authorId="0" shapeId="0" xr:uid="{D2319E6B-623C-4ABB-9006-9986711F3C79}">
      <text>
        <r>
          <rPr>
            <b/>
            <sz val="9"/>
            <color indexed="81"/>
            <rFont val="Tahoma"/>
            <family val="2"/>
          </rPr>
          <t xml:space="preserve">Les dates doivent être dans un ordre croissant !
</t>
        </r>
        <r>
          <rPr>
            <sz val="9"/>
            <color indexed="81"/>
            <rFont val="Tahoma"/>
            <family val="2"/>
          </rPr>
          <t xml:space="preserve">
</t>
        </r>
      </text>
    </comment>
    <comment ref="I36" authorId="0" shapeId="0" xr:uid="{68F15564-528B-4747-A04F-F8BFA438C0D4}">
      <text>
        <r>
          <rPr>
            <b/>
            <sz val="9"/>
            <color indexed="81"/>
            <rFont val="Tahoma"/>
            <family val="2"/>
          </rPr>
          <t>Congés scolaires</t>
        </r>
        <r>
          <rPr>
            <sz val="9"/>
            <color indexed="81"/>
            <rFont val="Tahoma"/>
            <family val="2"/>
          </rPr>
          <t xml:space="preserve">
</t>
        </r>
      </text>
    </comment>
    <comment ref="R36" authorId="0" shapeId="0" xr:uid="{9C68A74D-370A-4518-AFDE-77D85A5CA013}">
      <text>
        <r>
          <rPr>
            <b/>
            <sz val="9"/>
            <color indexed="81"/>
            <rFont val="Tahoma"/>
            <family val="2"/>
          </rPr>
          <t>Congés scolaires</t>
        </r>
        <r>
          <rPr>
            <sz val="9"/>
            <color indexed="81"/>
            <rFont val="Tahoma"/>
            <family val="2"/>
          </rPr>
          <t xml:space="preserve">
</t>
        </r>
      </text>
    </comment>
    <comment ref="AA36" authorId="0" shapeId="0" xr:uid="{092FC072-C7AE-42E5-AE50-707799C52D04}">
      <text>
        <r>
          <rPr>
            <b/>
            <sz val="9"/>
            <color indexed="81"/>
            <rFont val="Tahoma"/>
            <family val="2"/>
          </rPr>
          <t>Congés scolaires</t>
        </r>
        <r>
          <rPr>
            <sz val="9"/>
            <color indexed="81"/>
            <rFont val="Tahoma"/>
            <family val="2"/>
          </rPr>
          <t xml:space="preserve">
</t>
        </r>
      </text>
    </comment>
    <comment ref="AJ36" authorId="0" shapeId="0" xr:uid="{CA36D608-109F-4893-BFED-BBB3CF6E0C1C}">
      <text>
        <r>
          <rPr>
            <b/>
            <sz val="9"/>
            <color indexed="81"/>
            <rFont val="Tahoma"/>
            <family val="2"/>
          </rPr>
          <t>Congés scolaires</t>
        </r>
        <r>
          <rPr>
            <sz val="9"/>
            <color indexed="81"/>
            <rFont val="Tahoma"/>
            <family val="2"/>
          </rPr>
          <t xml:space="preserve">
</t>
        </r>
      </text>
    </comment>
    <comment ref="AS36" authorId="0" shapeId="0" xr:uid="{A9B3C924-9DFE-49BF-B8AA-FA1E424767BD}">
      <text>
        <r>
          <rPr>
            <b/>
            <sz val="9"/>
            <color indexed="81"/>
            <rFont val="Tahoma"/>
            <family val="2"/>
          </rPr>
          <t>Congés scolaires</t>
        </r>
        <r>
          <rPr>
            <sz val="9"/>
            <color indexed="81"/>
            <rFont val="Tahoma"/>
            <family val="2"/>
          </rPr>
          <t xml:space="preserve">
</t>
        </r>
      </text>
    </comment>
    <comment ref="BB36" authorId="0" shapeId="0" xr:uid="{C39B2718-33D4-4710-A7AD-DA93E1EC4611}">
      <text>
        <r>
          <rPr>
            <b/>
            <sz val="9"/>
            <color indexed="81"/>
            <rFont val="Tahoma"/>
            <family val="2"/>
          </rPr>
          <t>Congés scolaires</t>
        </r>
        <r>
          <rPr>
            <sz val="9"/>
            <color indexed="81"/>
            <rFont val="Tahoma"/>
            <family val="2"/>
          </rPr>
          <t xml:space="preserve">
</t>
        </r>
      </text>
    </comment>
  </commentList>
</comments>
</file>

<file path=xl/sharedStrings.xml><?xml version="1.0" encoding="utf-8"?>
<sst xmlns="http://schemas.openxmlformats.org/spreadsheetml/2006/main" count="858" uniqueCount="815">
  <si>
    <t>Sylvestre</t>
  </si>
  <si>
    <t>3112</t>
  </si>
  <si>
    <t>Roger</t>
  </si>
  <si>
    <t>3012</t>
  </si>
  <si>
    <t>David</t>
  </si>
  <si>
    <t>2912</t>
  </si>
  <si>
    <t>Innocents</t>
  </si>
  <si>
    <t>2812</t>
  </si>
  <si>
    <t>Jean</t>
  </si>
  <si>
    <t>2712</t>
  </si>
  <si>
    <t>Etienne</t>
  </si>
  <si>
    <t>2612</t>
  </si>
  <si>
    <t>Noël</t>
  </si>
  <si>
    <t>2512</t>
  </si>
  <si>
    <t>Adèle</t>
  </si>
  <si>
    <t>2412</t>
  </si>
  <si>
    <t>Armand</t>
  </si>
  <si>
    <t>2312</t>
  </si>
  <si>
    <t>Françoise-Xavière</t>
  </si>
  <si>
    <t>2212</t>
  </si>
  <si>
    <t>Hiver</t>
  </si>
  <si>
    <t>2112</t>
  </si>
  <si>
    <t>Théophile</t>
  </si>
  <si>
    <t>2012</t>
  </si>
  <si>
    <t>Urbain</t>
  </si>
  <si>
    <t>1912</t>
  </si>
  <si>
    <t>Gatien</t>
  </si>
  <si>
    <t>1812</t>
  </si>
  <si>
    <t>Gaël</t>
  </si>
  <si>
    <t>1712</t>
  </si>
  <si>
    <t>Alice</t>
  </si>
  <si>
    <t>1612</t>
  </si>
  <si>
    <t>Ninon</t>
  </si>
  <si>
    <t>1512</t>
  </si>
  <si>
    <t>Odile</t>
  </si>
  <si>
    <t>1412</t>
  </si>
  <si>
    <t>Lucie</t>
  </si>
  <si>
    <t>1312</t>
  </si>
  <si>
    <t>Jeanne-Françoise de Chantal</t>
  </si>
  <si>
    <t>1212</t>
  </si>
  <si>
    <t>Daniel</t>
  </si>
  <si>
    <t>1112</t>
  </si>
  <si>
    <t>Romaric</t>
  </si>
  <si>
    <t>1012</t>
  </si>
  <si>
    <t>Pierre Fourier</t>
  </si>
  <si>
    <t>912</t>
  </si>
  <si>
    <t>Immaculée Conception</t>
  </si>
  <si>
    <t>812</t>
  </si>
  <si>
    <t>Ambroise</t>
  </si>
  <si>
    <t>712</t>
  </si>
  <si>
    <t>Nicolas</t>
  </si>
  <si>
    <t>612</t>
  </si>
  <si>
    <t>Gérald</t>
  </si>
  <si>
    <t>512</t>
  </si>
  <si>
    <t>Barbara</t>
  </si>
  <si>
    <t>412</t>
  </si>
  <si>
    <t>François-Xavier</t>
  </si>
  <si>
    <t>312</t>
  </si>
  <si>
    <t>Viviane</t>
  </si>
  <si>
    <t>212</t>
  </si>
  <si>
    <t>Florence</t>
  </si>
  <si>
    <t>112</t>
  </si>
  <si>
    <t>André</t>
  </si>
  <si>
    <t>3011</t>
  </si>
  <si>
    <t>Saturnin</t>
  </si>
  <si>
    <t>2911</t>
  </si>
  <si>
    <t>Jacques de la Marche</t>
  </si>
  <si>
    <t>2811</t>
  </si>
  <si>
    <t>Sévrin</t>
  </si>
  <si>
    <t>2711</t>
  </si>
  <si>
    <t>Delphine</t>
  </si>
  <si>
    <t>2611</t>
  </si>
  <si>
    <t>Catherine</t>
  </si>
  <si>
    <t>2511</t>
  </si>
  <si>
    <t>Flora</t>
  </si>
  <si>
    <t>2411</t>
  </si>
  <si>
    <t>Clément</t>
  </si>
  <si>
    <t>2311</t>
  </si>
  <si>
    <t>Cécile</t>
  </si>
  <si>
    <t>2211</t>
  </si>
  <si>
    <t>Présence de Marie</t>
  </si>
  <si>
    <t>2111</t>
  </si>
  <si>
    <t>Edmond</t>
  </si>
  <si>
    <t>2011</t>
  </si>
  <si>
    <t>Tanguy</t>
  </si>
  <si>
    <t>1911</t>
  </si>
  <si>
    <t>Aude</t>
  </si>
  <si>
    <t>1811</t>
  </si>
  <si>
    <t>Elisabeth</t>
  </si>
  <si>
    <t>1711</t>
  </si>
  <si>
    <t>Marguerite</t>
  </si>
  <si>
    <t>1611</t>
  </si>
  <si>
    <t>Albert</t>
  </si>
  <si>
    <t>1511</t>
  </si>
  <si>
    <t>Sidoine</t>
  </si>
  <si>
    <t>1411</t>
  </si>
  <si>
    <t>Brice</t>
  </si>
  <si>
    <t>1311</t>
  </si>
  <si>
    <t>Christian</t>
  </si>
  <si>
    <t>1211</t>
  </si>
  <si>
    <t>Armistice 1918</t>
  </si>
  <si>
    <t>1111</t>
  </si>
  <si>
    <t>Léon</t>
  </si>
  <si>
    <t>1011</t>
  </si>
  <si>
    <t>Théodore</t>
  </si>
  <si>
    <t>911</t>
  </si>
  <si>
    <t>Geoffroy</t>
  </si>
  <si>
    <t>811</t>
  </si>
  <si>
    <t>Carine</t>
  </si>
  <si>
    <t>711</t>
  </si>
  <si>
    <t>Bertille</t>
  </si>
  <si>
    <t>611</t>
  </si>
  <si>
    <t>Sylvie</t>
  </si>
  <si>
    <t>511</t>
  </si>
  <si>
    <t>Charles</t>
  </si>
  <si>
    <t>411</t>
  </si>
  <si>
    <t>Hubert</t>
  </si>
  <si>
    <t>311</t>
  </si>
  <si>
    <t>Défunts</t>
  </si>
  <si>
    <t>211</t>
  </si>
  <si>
    <t>Toussaint</t>
  </si>
  <si>
    <t>111</t>
  </si>
  <si>
    <t>Quentin</t>
  </si>
  <si>
    <t>3110</t>
  </si>
  <si>
    <t>Bienvenu</t>
  </si>
  <si>
    <t>3010</t>
  </si>
  <si>
    <t>Narcisse</t>
  </si>
  <si>
    <t>2910</t>
  </si>
  <si>
    <t>Jude</t>
  </si>
  <si>
    <t>2810</t>
  </si>
  <si>
    <t>Emeline</t>
  </si>
  <si>
    <t>2710</t>
  </si>
  <si>
    <t>Dimitri</t>
  </si>
  <si>
    <t>2610</t>
  </si>
  <si>
    <t>Crépin</t>
  </si>
  <si>
    <t>2510</t>
  </si>
  <si>
    <t>Florentin</t>
  </si>
  <si>
    <t>2410</t>
  </si>
  <si>
    <t>Jean de Capistran</t>
  </si>
  <si>
    <t>2310</t>
  </si>
  <si>
    <t>Elodie</t>
  </si>
  <si>
    <t>2210</t>
  </si>
  <si>
    <t>Céline</t>
  </si>
  <si>
    <t>2110</t>
  </si>
  <si>
    <t>Adeline</t>
  </si>
  <si>
    <t>2010</t>
  </si>
  <si>
    <t>René</t>
  </si>
  <si>
    <t>1910</t>
  </si>
  <si>
    <t>Luc</t>
  </si>
  <si>
    <t>1810</t>
  </si>
  <si>
    <t>Baudoin</t>
  </si>
  <si>
    <t>1710</t>
  </si>
  <si>
    <t>Edwige</t>
  </si>
  <si>
    <t>1610</t>
  </si>
  <si>
    <t>Thérèse d'Avila</t>
  </si>
  <si>
    <t>1510</t>
  </si>
  <si>
    <t>Juste</t>
  </si>
  <si>
    <t>1410</t>
  </si>
  <si>
    <t>Géraud</t>
  </si>
  <si>
    <t>1310</t>
  </si>
  <si>
    <t>Wilfried</t>
  </si>
  <si>
    <t>1210</t>
  </si>
  <si>
    <t>Firmin</t>
  </si>
  <si>
    <t>1110</t>
  </si>
  <si>
    <t>Ghislain</t>
  </si>
  <si>
    <t>1010</t>
  </si>
  <si>
    <t>Denis</t>
  </si>
  <si>
    <t>910</t>
  </si>
  <si>
    <t>Pélagie</t>
  </si>
  <si>
    <t>810</t>
  </si>
  <si>
    <t>Serge</t>
  </si>
  <si>
    <t>710</t>
  </si>
  <si>
    <t>Bruno</t>
  </si>
  <si>
    <t>610</t>
  </si>
  <si>
    <t>Fleur</t>
  </si>
  <si>
    <t>510</t>
  </si>
  <si>
    <t>François d'Assise</t>
  </si>
  <si>
    <t>410</t>
  </si>
  <si>
    <t>Gérard</t>
  </si>
  <si>
    <t>310</t>
  </si>
  <si>
    <t>Léger</t>
  </si>
  <si>
    <t>210</t>
  </si>
  <si>
    <t>Thérèse de l'Enfant Jésus</t>
  </si>
  <si>
    <t>110</t>
  </si>
  <si>
    <t>Jérôme</t>
  </si>
  <si>
    <t>309</t>
  </si>
  <si>
    <t>Michel, Gabriel, Raphaël</t>
  </si>
  <si>
    <t>299</t>
  </si>
  <si>
    <t>Venceslas</t>
  </si>
  <si>
    <t>289</t>
  </si>
  <si>
    <t>Vincent de Paul</t>
  </si>
  <si>
    <t>279</t>
  </si>
  <si>
    <t>Côme, Damien</t>
  </si>
  <si>
    <t>269</t>
  </si>
  <si>
    <t>Hermann</t>
  </si>
  <si>
    <t>259</t>
  </si>
  <si>
    <t>Thècle</t>
  </si>
  <si>
    <t>249</t>
  </si>
  <si>
    <t>Automne</t>
  </si>
  <si>
    <t>239</t>
  </si>
  <si>
    <t>Maurice</t>
  </si>
  <si>
    <t>229</t>
  </si>
  <si>
    <t>Matthieu</t>
  </si>
  <si>
    <t>219</t>
  </si>
  <si>
    <t>Davy</t>
  </si>
  <si>
    <t>209</t>
  </si>
  <si>
    <t>Emilie</t>
  </si>
  <si>
    <t>199</t>
  </si>
  <si>
    <t>Nadège</t>
  </si>
  <si>
    <t>189</t>
  </si>
  <si>
    <t>Renaud</t>
  </si>
  <si>
    <t>179</t>
  </si>
  <si>
    <t>Edith</t>
  </si>
  <si>
    <t>169</t>
  </si>
  <si>
    <t>Roland</t>
  </si>
  <si>
    <t>159</t>
  </si>
  <si>
    <t>Croix Glorieuse</t>
  </si>
  <si>
    <t>149</t>
  </si>
  <si>
    <t>Aimé</t>
  </si>
  <si>
    <t>139</t>
  </si>
  <si>
    <t>Apollinaire</t>
  </si>
  <si>
    <t>129</t>
  </si>
  <si>
    <t>Adelphe</t>
  </si>
  <si>
    <t>119</t>
  </si>
  <si>
    <t>Inès</t>
  </si>
  <si>
    <t>109</t>
  </si>
  <si>
    <t>Alain</t>
  </si>
  <si>
    <t>99</t>
  </si>
  <si>
    <t>Nativité</t>
  </si>
  <si>
    <t>89</t>
  </si>
  <si>
    <t>Reine</t>
  </si>
  <si>
    <t>79</t>
  </si>
  <si>
    <t>Bertrand</t>
  </si>
  <si>
    <t>69</t>
  </si>
  <si>
    <t>Raïssa</t>
  </si>
  <si>
    <t>59</t>
  </si>
  <si>
    <t>Rosalie</t>
  </si>
  <si>
    <t>49</t>
  </si>
  <si>
    <t>Grégoire</t>
  </si>
  <si>
    <t>39</t>
  </si>
  <si>
    <t>Ingrid</t>
  </si>
  <si>
    <t>29</t>
  </si>
  <si>
    <t>Gilles</t>
  </si>
  <si>
    <t>19</t>
  </si>
  <si>
    <t>Aristide</t>
  </si>
  <si>
    <t>318</t>
  </si>
  <si>
    <t>Fiacre</t>
  </si>
  <si>
    <t>308</t>
  </si>
  <si>
    <t>Sabine</t>
  </si>
  <si>
    <t>298</t>
  </si>
  <si>
    <t>Augustin</t>
  </si>
  <si>
    <t>288</t>
  </si>
  <si>
    <t>Monique</t>
  </si>
  <si>
    <t>278</t>
  </si>
  <si>
    <t>Natacha</t>
  </si>
  <si>
    <t>268</t>
  </si>
  <si>
    <t>Louis</t>
  </si>
  <si>
    <t>258</t>
  </si>
  <si>
    <t>Barthélémy</t>
  </si>
  <si>
    <t>248</t>
  </si>
  <si>
    <t>Rose de Lima</t>
  </si>
  <si>
    <t>238</t>
  </si>
  <si>
    <t>Fabrice</t>
  </si>
  <si>
    <t>228</t>
  </si>
  <si>
    <t>Christophe</t>
  </si>
  <si>
    <t>218</t>
  </si>
  <si>
    <t>Bernard</t>
  </si>
  <si>
    <t>208</t>
  </si>
  <si>
    <t>Jean-Eudes</t>
  </si>
  <si>
    <t>198</t>
  </si>
  <si>
    <t>Hélène</t>
  </si>
  <si>
    <t>188</t>
  </si>
  <si>
    <t>Hyacinthe</t>
  </si>
  <si>
    <t>178</t>
  </si>
  <si>
    <t>Armel</t>
  </si>
  <si>
    <t>168</t>
  </si>
  <si>
    <t>Assomption</t>
  </si>
  <si>
    <t>158</t>
  </si>
  <si>
    <t>Evrard</t>
  </si>
  <si>
    <t>148</t>
  </si>
  <si>
    <t>Hippolyte</t>
  </si>
  <si>
    <t>138</t>
  </si>
  <si>
    <t>Clarisse</t>
  </si>
  <si>
    <t>128</t>
  </si>
  <si>
    <t>Claire</t>
  </si>
  <si>
    <t>118</t>
  </si>
  <si>
    <t>Laurent</t>
  </si>
  <si>
    <t>108</t>
  </si>
  <si>
    <t>Amour</t>
  </si>
  <si>
    <t>98</t>
  </si>
  <si>
    <t>Dominique</t>
  </si>
  <si>
    <t>88</t>
  </si>
  <si>
    <t>Gaétan</t>
  </si>
  <si>
    <t>78</t>
  </si>
  <si>
    <t>Transfiguration</t>
  </si>
  <si>
    <t>68</t>
  </si>
  <si>
    <t>Abel</t>
  </si>
  <si>
    <t>58</t>
  </si>
  <si>
    <t>Jean-Marie Vianney</t>
  </si>
  <si>
    <t>48</t>
  </si>
  <si>
    <t>Lydie</t>
  </si>
  <si>
    <t>38</t>
  </si>
  <si>
    <t>Julien Eymard</t>
  </si>
  <si>
    <t>28</t>
  </si>
  <si>
    <t>Alphonse</t>
  </si>
  <si>
    <t>18</t>
  </si>
  <si>
    <t>Ignace de Loyola</t>
  </si>
  <si>
    <t>317</t>
  </si>
  <si>
    <t>Juliette</t>
  </si>
  <si>
    <t>307</t>
  </si>
  <si>
    <t>Marthe</t>
  </si>
  <si>
    <t>297</t>
  </si>
  <si>
    <t>Samson</t>
  </si>
  <si>
    <t>287</t>
  </si>
  <si>
    <t>Nathalie</t>
  </si>
  <si>
    <t>277</t>
  </si>
  <si>
    <t>Anne, Joachin</t>
  </si>
  <si>
    <t>267</t>
  </si>
  <si>
    <t>Jacques</t>
  </si>
  <si>
    <t>257</t>
  </si>
  <si>
    <t>Christine</t>
  </si>
  <si>
    <t>247</t>
  </si>
  <si>
    <t>Brigitte</t>
  </si>
  <si>
    <t>237</t>
  </si>
  <si>
    <t>Marie-Madeleine</t>
  </si>
  <si>
    <t>227</t>
  </si>
  <si>
    <t>Victor</t>
  </si>
  <si>
    <t>217</t>
  </si>
  <si>
    <t>Marina</t>
  </si>
  <si>
    <t>207</t>
  </si>
  <si>
    <t>Arsène</t>
  </si>
  <si>
    <t>197</t>
  </si>
  <si>
    <t>Frédéric</t>
  </si>
  <si>
    <t>187</t>
  </si>
  <si>
    <t>Charlotte</t>
  </si>
  <si>
    <t>177</t>
  </si>
  <si>
    <t>Notre Dame du Mont Carmel</t>
  </si>
  <si>
    <t>167</t>
  </si>
  <si>
    <t>Donald</t>
  </si>
  <si>
    <t>157</t>
  </si>
  <si>
    <t>Fête Nationale</t>
  </si>
  <si>
    <t>147</t>
  </si>
  <si>
    <t>Henri, Joël</t>
  </si>
  <si>
    <t>137</t>
  </si>
  <si>
    <t>Olivier</t>
  </si>
  <si>
    <t>127</t>
  </si>
  <si>
    <t>Benoît</t>
  </si>
  <si>
    <t>117</t>
  </si>
  <si>
    <t>Ulrich</t>
  </si>
  <si>
    <t>107</t>
  </si>
  <si>
    <t>Amandine</t>
  </si>
  <si>
    <t>97</t>
  </si>
  <si>
    <t>Thibault</t>
  </si>
  <si>
    <t>87</t>
  </si>
  <si>
    <t>Raoul</t>
  </si>
  <si>
    <t>77</t>
  </si>
  <si>
    <t>Mariette</t>
  </si>
  <si>
    <t>67</t>
  </si>
  <si>
    <t>Antoine</t>
  </si>
  <si>
    <t>57</t>
  </si>
  <si>
    <t>Florent</t>
  </si>
  <si>
    <t>47</t>
  </si>
  <si>
    <t>Thomas</t>
  </si>
  <si>
    <t>37</t>
  </si>
  <si>
    <t>Martinien</t>
  </si>
  <si>
    <t>27</t>
  </si>
  <si>
    <t>Thierry</t>
  </si>
  <si>
    <t>17</t>
  </si>
  <si>
    <t>Martial</t>
  </si>
  <si>
    <t>306</t>
  </si>
  <si>
    <t>Pierre, Paul</t>
  </si>
  <si>
    <t>296</t>
  </si>
  <si>
    <t>Irénée</t>
  </si>
  <si>
    <t>286</t>
  </si>
  <si>
    <t>Fernand</t>
  </si>
  <si>
    <t>276</t>
  </si>
  <si>
    <t>Anthelme</t>
  </si>
  <si>
    <t>266</t>
  </si>
  <si>
    <t>Prosper</t>
  </si>
  <si>
    <t>256</t>
  </si>
  <si>
    <t>Jean-Baptiste</t>
  </si>
  <si>
    <t>246</t>
  </si>
  <si>
    <t>Audrey</t>
  </si>
  <si>
    <t>236</t>
  </si>
  <si>
    <t>Alban</t>
  </si>
  <si>
    <t>226</t>
  </si>
  <si>
    <t>Eté</t>
  </si>
  <si>
    <t>216</t>
  </si>
  <si>
    <t>Silvère</t>
  </si>
  <si>
    <t>206</t>
  </si>
  <si>
    <t>Romuald</t>
  </si>
  <si>
    <t>196</t>
  </si>
  <si>
    <t>Léonce</t>
  </si>
  <si>
    <t>186</t>
  </si>
  <si>
    <t>Hervé</t>
  </si>
  <si>
    <t>176</t>
  </si>
  <si>
    <t>Jean-François Régis</t>
  </si>
  <si>
    <t>166</t>
  </si>
  <si>
    <t>Germaine</t>
  </si>
  <si>
    <t>156</t>
  </si>
  <si>
    <t>Elisée</t>
  </si>
  <si>
    <t>146</t>
  </si>
  <si>
    <t>Antoine de Padoue</t>
  </si>
  <si>
    <t>136</t>
  </si>
  <si>
    <t>Guy</t>
  </si>
  <si>
    <t>126</t>
  </si>
  <si>
    <t>Barnabé</t>
  </si>
  <si>
    <t>116</t>
  </si>
  <si>
    <t>Landry</t>
  </si>
  <si>
    <t>106</t>
  </si>
  <si>
    <t>Diane</t>
  </si>
  <si>
    <t>96</t>
  </si>
  <si>
    <t>Médard</t>
  </si>
  <si>
    <t>86</t>
  </si>
  <si>
    <t>Gilbert</t>
  </si>
  <si>
    <t>76</t>
  </si>
  <si>
    <t>Norbert</t>
  </si>
  <si>
    <t>66</t>
  </si>
  <si>
    <t>Igor</t>
  </si>
  <si>
    <t>56</t>
  </si>
  <si>
    <t>Clotilde</t>
  </si>
  <si>
    <t>46</t>
  </si>
  <si>
    <t>Kévin</t>
  </si>
  <si>
    <t>36</t>
  </si>
  <si>
    <t>Blandine</t>
  </si>
  <si>
    <t>26</t>
  </si>
  <si>
    <t>Justin</t>
  </si>
  <si>
    <t>16</t>
  </si>
  <si>
    <t>Visitation de la Sainte Vierge</t>
  </si>
  <si>
    <t>315</t>
  </si>
  <si>
    <t>Ferdinand</t>
  </si>
  <si>
    <t>305</t>
  </si>
  <si>
    <t>Aymar</t>
  </si>
  <si>
    <t>295</t>
  </si>
  <si>
    <t>Germain</t>
  </si>
  <si>
    <t>285</t>
  </si>
  <si>
    <t>275</t>
  </si>
  <si>
    <t>Bérenger</t>
  </si>
  <si>
    <t>265</t>
  </si>
  <si>
    <t>Sophie</t>
  </si>
  <si>
    <t>255</t>
  </si>
  <si>
    <t>Donatien</t>
  </si>
  <si>
    <t>245</t>
  </si>
  <si>
    <t>Didier</t>
  </si>
  <si>
    <t>235</t>
  </si>
  <si>
    <t>Emile</t>
  </si>
  <si>
    <t>225</t>
  </si>
  <si>
    <t>Constantin</t>
  </si>
  <si>
    <t>215</t>
  </si>
  <si>
    <t>Bernardin</t>
  </si>
  <si>
    <t>205</t>
  </si>
  <si>
    <t>Yves</t>
  </si>
  <si>
    <t>195</t>
  </si>
  <si>
    <t>Eric</t>
  </si>
  <si>
    <t>185</t>
  </si>
  <si>
    <t>Pascal</t>
  </si>
  <si>
    <t>175</t>
  </si>
  <si>
    <t>Honoré</t>
  </si>
  <si>
    <t>165</t>
  </si>
  <si>
    <t>Denise</t>
  </si>
  <si>
    <t>155</t>
  </si>
  <si>
    <t>Matthias</t>
  </si>
  <si>
    <t>145</t>
  </si>
  <si>
    <t>Rolande</t>
  </si>
  <si>
    <t>135</t>
  </si>
  <si>
    <t>Achille</t>
  </si>
  <si>
    <t>125</t>
  </si>
  <si>
    <t>Estelle</t>
  </si>
  <si>
    <t>115</t>
  </si>
  <si>
    <t>Solange</t>
  </si>
  <si>
    <t>105</t>
  </si>
  <si>
    <t>Pacôme</t>
  </si>
  <si>
    <t>95</t>
  </si>
  <si>
    <t>Armistice 1945</t>
  </si>
  <si>
    <t>85</t>
  </si>
  <si>
    <t>Gisèle</t>
  </si>
  <si>
    <t>75</t>
  </si>
  <si>
    <t>Prudence</t>
  </si>
  <si>
    <t>65</t>
  </si>
  <si>
    <t>Judith</t>
  </si>
  <si>
    <t>55</t>
  </si>
  <si>
    <t>Sylvain</t>
  </si>
  <si>
    <t>45</t>
  </si>
  <si>
    <t>Philippe, Jacques</t>
  </si>
  <si>
    <t>35</t>
  </si>
  <si>
    <t>Boris</t>
  </si>
  <si>
    <t>25</t>
  </si>
  <si>
    <t>Fête du travail</t>
  </si>
  <si>
    <t>15</t>
  </si>
  <si>
    <t>Robert</t>
  </si>
  <si>
    <t>304</t>
  </si>
  <si>
    <t>Catherine de Sienne</t>
  </si>
  <si>
    <t>294</t>
  </si>
  <si>
    <t>Valérie</t>
  </si>
  <si>
    <t>284</t>
  </si>
  <si>
    <t>Zita</t>
  </si>
  <si>
    <t>274</t>
  </si>
  <si>
    <t>Alida</t>
  </si>
  <si>
    <t>264</t>
  </si>
  <si>
    <t>Marc</t>
  </si>
  <si>
    <t>254</t>
  </si>
  <si>
    <t>Fidèle</t>
  </si>
  <si>
    <t>244</t>
  </si>
  <si>
    <t>Georges</t>
  </si>
  <si>
    <t>234</t>
  </si>
  <si>
    <t>Alexandre</t>
  </si>
  <si>
    <t>224</t>
  </si>
  <si>
    <t>Anselme</t>
  </si>
  <si>
    <t>214</t>
  </si>
  <si>
    <t>Odette</t>
  </si>
  <si>
    <t>204</t>
  </si>
  <si>
    <t>Emma</t>
  </si>
  <si>
    <t>194</t>
  </si>
  <si>
    <t>Parfait</t>
  </si>
  <si>
    <t>184</t>
  </si>
  <si>
    <t>Anicet</t>
  </si>
  <si>
    <t>174</t>
  </si>
  <si>
    <t>Benoît-Joseph</t>
  </si>
  <si>
    <t>164</t>
  </si>
  <si>
    <t>Paterne</t>
  </si>
  <si>
    <t>154</t>
  </si>
  <si>
    <t>Maxime</t>
  </si>
  <si>
    <t>144</t>
  </si>
  <si>
    <t>Ida</t>
  </si>
  <si>
    <t>134</t>
  </si>
  <si>
    <t>Jules</t>
  </si>
  <si>
    <t>124</t>
  </si>
  <si>
    <t>Stanislas</t>
  </si>
  <si>
    <t>114</t>
  </si>
  <si>
    <t>Fulbert</t>
  </si>
  <si>
    <t>104</t>
  </si>
  <si>
    <t>Gautier</t>
  </si>
  <si>
    <t>94</t>
  </si>
  <si>
    <t>Julie</t>
  </si>
  <si>
    <t>84</t>
  </si>
  <si>
    <t>Jean-Baptiste de la Salle</t>
  </si>
  <si>
    <t>74</t>
  </si>
  <si>
    <t>Joël Leboucher</t>
  </si>
  <si>
    <t>Marcellin</t>
  </si>
  <si>
    <t>64</t>
  </si>
  <si>
    <t xml:space="preserve"> j'ai supprimé le code VBA  pour cette utilisation</t>
  </si>
  <si>
    <t>Irène</t>
  </si>
  <si>
    <t>54</t>
  </si>
  <si>
    <t>DATE(ANBASE+1;MOIS(1);JOUR(1)) - DATE(ANBASE;MOIS(1);JOUR(1))</t>
  </si>
  <si>
    <t>xls converti xlsx en 2021</t>
  </si>
  <si>
    <t>Isidore</t>
  </si>
  <si>
    <t>44</t>
  </si>
  <si>
    <t>ARRONDI(DATE(Calendrier!$BH$2;4;MOD(234-11*MOD(Calendrier!$BH$2;19);30))/7;)*7-6</t>
  </si>
  <si>
    <t>Type:</t>
  </si>
  <si>
    <t>Richard</t>
  </si>
  <si>
    <t>34</t>
  </si>
  <si>
    <t>SI(ESTERREUR(RECHERCHEV(C4;CALSCOL;1;VRAI));0;SI(ET(C4&gt;=RECHERCHEV(C4;CALSCOL;1;VRAI);C4&lt;RECHERCHEV(C4;CALSCOL;2;VRAI));1;0))</t>
  </si>
  <si>
    <t>Version finale (Build 4)</t>
  </si>
  <si>
    <t>Sandrine</t>
  </si>
  <si>
    <t>24</t>
  </si>
  <si>
    <t>Version:</t>
  </si>
  <si>
    <t>Hugues</t>
  </si>
  <si>
    <t>14</t>
  </si>
  <si>
    <t>Pascal GRANDET</t>
  </si>
  <si>
    <t>Benjamin</t>
  </si>
  <si>
    <t>313</t>
  </si>
  <si>
    <t>SI(C4&lt;&gt;"";SI(ESTERREUR(RECHERCHEV(C4;FERIES;1;FAUX));RECHERCHEV(JOUR(C4) &amp; MOIS(C4);SAINTS;2;FAUX);SI(RECHERCHEV(C4;FERIES;3;FAUX)="OUI";RECHERCHEV(JOUR(C4) &amp; MOIS(C4);SAINTS;2;FAUX);RECHERCHEV(JOUR(C4) &amp; MOIS(C4);SAINTS;2;FAUX) &amp; " " &amp; RECHERCHEV(C4;FERIES;2;FAUX)));"")</t>
  </si>
  <si>
    <t>Auteur:</t>
  </si>
  <si>
    <t>Amédée</t>
  </si>
  <si>
    <t>303</t>
  </si>
  <si>
    <t>SI(C4&lt;&gt;"";SI(ANNEE(C4)=ANBASE+1;E4-NBJ_ANBASE1;E4-NBJ_ANBASE-1);"")</t>
  </si>
  <si>
    <t>Gwladys</t>
  </si>
  <si>
    <t>293</t>
  </si>
  <si>
    <t>SI(C4&lt;&gt;"";C4-DATE(ANNEE(B3);1;0);"")</t>
  </si>
  <si>
    <t>Date:</t>
  </si>
  <si>
    <t>Gontran</t>
  </si>
  <si>
    <t>283</t>
  </si>
  <si>
    <t>"(" &amp;ENT(MOD(ENT((C4-2+(JOUR(1)=2)*6)/7)+0.6+((JOUR(1)=2)*208);52+5/28))+1 &amp;")"</t>
  </si>
  <si>
    <t>David AUBERT (XLDadmin)</t>
  </si>
  <si>
    <t>Habib</t>
  </si>
  <si>
    <t>273</t>
  </si>
  <si>
    <t>MOIS(C4) &amp; "-" &amp;ANNEE(C4)</t>
  </si>
  <si>
    <t>Envoyé par:</t>
  </si>
  <si>
    <t>Larissa</t>
  </si>
  <si>
    <t>263</t>
  </si>
  <si>
    <t>FIN.MOIS(DATE(ANBASE;MOISBASE;1);-1)+1</t>
  </si>
  <si>
    <t>23 Aug 2009</t>
  </si>
  <si>
    <t>Annonciation</t>
  </si>
  <si>
    <t>253</t>
  </si>
  <si>
    <t>Quelques formules utilisées</t>
  </si>
  <si>
    <t>Envoyé le:</t>
  </si>
  <si>
    <t>Victorien</t>
  </si>
  <si>
    <t>233</t>
  </si>
  <si>
    <t>ou administratif à convenance (12 mois = 12 choix) et ce pour l’année de son choix (calendrier perpétuel).</t>
  </si>
  <si>
    <t>Léa</t>
  </si>
  <si>
    <t>223</t>
  </si>
  <si>
    <t xml:space="preserve">ou administratif standard (juin à mai an +1) </t>
  </si>
  <si>
    <t>Clémence</t>
  </si>
  <si>
    <t>213</t>
  </si>
  <si>
    <t xml:space="preserve">Une feuille, c’est un calendrier annuel de type calendaire (janvier à décembre) </t>
  </si>
  <si>
    <t>Printemps/Rameaux</t>
  </si>
  <si>
    <t>203</t>
  </si>
  <si>
    <t>Voici un petit calendrier à la fois simple et modulable.</t>
  </si>
  <si>
    <t>Joseph</t>
  </si>
  <si>
    <t>193</t>
  </si>
  <si>
    <t>http://www.excel-downloads.com/remository/startdown/882.html</t>
  </si>
  <si>
    <t>Cyrille</t>
  </si>
  <si>
    <t>183</t>
  </si>
  <si>
    <t xml:space="preserve">Fil de discussion dédié à ce programme </t>
  </si>
  <si>
    <t>Patrice</t>
  </si>
  <si>
    <t>173</t>
  </si>
  <si>
    <t>Mise en forme conditionnelle pour les fériés</t>
  </si>
  <si>
    <t>ADAPTATION simplifiée du document en lien</t>
  </si>
  <si>
    <t>Louise</t>
  </si>
  <si>
    <t>153</t>
  </si>
  <si>
    <t>Saints vous pouvez les modifier</t>
  </si>
  <si>
    <t>Je remercie Messieurs David AUBERT (XLDadmin) et Pascal GRANDET (Auteur) pour ce calendrier peu commun</t>
  </si>
  <si>
    <t>Mathilde</t>
  </si>
  <si>
    <t>143</t>
  </si>
  <si>
    <t>Et voila à vous de faire évoluer ce document et de le transmettre sur le Net</t>
  </si>
  <si>
    <t>Vous pouvez aussi remplacer des prénoms par ce que vous voulez</t>
  </si>
  <si>
    <t>saisir en fonction du calendrier de l'année sans laisser d'espace - parce que vous avez des mois de 28 - 30 - 31 jours donc pas facile d'automatiser</t>
  </si>
  <si>
    <t>Rodrigue</t>
  </si>
  <si>
    <t>133</t>
  </si>
  <si>
    <t>⑤  Saints vous pouvez les modifier BG2 -  Mais ne touchez pas à la numérotation colonne BF</t>
  </si>
  <si>
    <t>Justine</t>
  </si>
  <si>
    <t>123</t>
  </si>
  <si>
    <t>④ saisissez les vacances scolaires colonnes BQ - BR - BS ligne 15 - format de saisie : 20/12/2020 - Attention décembre est de l'année précédente</t>
  </si>
  <si>
    <t>Rosine</t>
  </si>
  <si>
    <t>113</t>
  </si>
  <si>
    <t>③ Fériés - indiquez la correspondance colonne BI ligne 15</t>
  </si>
  <si>
    <t>Vivien</t>
  </si>
  <si>
    <t>103</t>
  </si>
  <si>
    <t>② Saisissez le premier mois cellule BH 3</t>
  </si>
  <si>
    <t>Françoise</t>
  </si>
  <si>
    <t>93</t>
  </si>
  <si>
    <t>① Saisissez l'année cellule BH 2</t>
  </si>
  <si>
    <t>Jean de Dieu</t>
  </si>
  <si>
    <t>83</t>
  </si>
  <si>
    <t>MODE D'EMPLOI</t>
  </si>
  <si>
    <t>Félicité</t>
  </si>
  <si>
    <t>73</t>
  </si>
  <si>
    <t>Colette</t>
  </si>
  <si>
    <t>63</t>
  </si>
  <si>
    <t>Olive</t>
  </si>
  <si>
    <t>53</t>
  </si>
  <si>
    <t>Casimir</t>
  </si>
  <si>
    <t>43</t>
  </si>
  <si>
    <t>Guénolé</t>
  </si>
  <si>
    <t>33</t>
  </si>
  <si>
    <t>Charles le Bon</t>
  </si>
  <si>
    <t>23</t>
  </si>
  <si>
    <t>Aubin</t>
  </si>
  <si>
    <t>13</t>
  </si>
  <si>
    <t>Auguste</t>
  </si>
  <si>
    <t>292</t>
  </si>
  <si>
    <t>Romain</t>
  </si>
  <si>
    <t>282</t>
  </si>
  <si>
    <t>Honorine</t>
  </si>
  <si>
    <t>272</t>
  </si>
  <si>
    <t>Nestor</t>
  </si>
  <si>
    <t>262</t>
  </si>
  <si>
    <t>Roméo</t>
  </si>
  <si>
    <t>252</t>
  </si>
  <si>
    <t>Modeste</t>
  </si>
  <si>
    <t>242</t>
  </si>
  <si>
    <t>Lazare</t>
  </si>
  <si>
    <t>232</t>
  </si>
  <si>
    <t>Isabelle</t>
  </si>
  <si>
    <t>222</t>
  </si>
  <si>
    <t>Damien</t>
  </si>
  <si>
    <t>Aimée</t>
  </si>
  <si>
    <t>202</t>
  </si>
  <si>
    <t>Gabin</t>
  </si>
  <si>
    <t>192</t>
  </si>
  <si>
    <t>Bernadette</t>
  </si>
  <si>
    <t>182</t>
  </si>
  <si>
    <t>Alexis</t>
  </si>
  <si>
    <t>172</t>
  </si>
  <si>
    <t>Julienne</t>
  </si>
  <si>
    <t>162</t>
  </si>
  <si>
    <t>Claude</t>
  </si>
  <si>
    <t>152</t>
  </si>
  <si>
    <t>Valentin</t>
  </si>
  <si>
    <t>142</t>
  </si>
  <si>
    <t>Béatrice</t>
  </si>
  <si>
    <t>132</t>
  </si>
  <si>
    <t>Félix</t>
  </si>
  <si>
    <t>122</t>
  </si>
  <si>
    <t>Notre Dame de Lourdes</t>
  </si>
  <si>
    <t>Arnaud</t>
  </si>
  <si>
    <t>102</t>
  </si>
  <si>
    <t>Apolline</t>
  </si>
  <si>
    <t>92</t>
  </si>
  <si>
    <t>Jacqueline</t>
  </si>
  <si>
    <t>82</t>
  </si>
  <si>
    <t>(Noël)</t>
  </si>
  <si>
    <t>Eugènie</t>
  </si>
  <si>
    <t>72</t>
  </si>
  <si>
    <t>(Armistice 1918)</t>
  </si>
  <si>
    <t>Gaston</t>
  </si>
  <si>
    <t>62</t>
  </si>
  <si>
    <t>(Toussaints)</t>
  </si>
  <si>
    <t>Agathe</t>
  </si>
  <si>
    <t>52</t>
  </si>
  <si>
    <t>(Assomption)</t>
  </si>
  <si>
    <t>Véronique</t>
  </si>
  <si>
    <t>42</t>
  </si>
  <si>
    <t>(Fête nationale)</t>
  </si>
  <si>
    <t>Blaise</t>
  </si>
  <si>
    <t>32</t>
  </si>
  <si>
    <t>Vacances Scolaires</t>
  </si>
  <si>
    <t>OUI</t>
  </si>
  <si>
    <t>(Lundi de Pantecôte)</t>
  </si>
  <si>
    <t>Présentation</t>
  </si>
  <si>
    <t>22</t>
  </si>
  <si>
    <t>(Pantecôte)</t>
  </si>
  <si>
    <t>Ella</t>
  </si>
  <si>
    <t>12</t>
  </si>
  <si>
    <t>(Ascension)</t>
  </si>
  <si>
    <t>Marcelle</t>
  </si>
  <si>
    <t>(Fête victoire 1945)</t>
  </si>
  <si>
    <t>Martine</t>
  </si>
  <si>
    <t>301</t>
  </si>
  <si>
    <t>(Fête du travail)</t>
  </si>
  <si>
    <t>Gildas</t>
  </si>
  <si>
    <t>291</t>
  </si>
  <si>
    <t>pour vérifier qu'il n'y ai pas de formules</t>
  </si>
  <si>
    <t>(Lundi de Pâques)</t>
  </si>
  <si>
    <t>Thomas d'Aquin</t>
  </si>
  <si>
    <t>281</t>
  </si>
  <si>
    <t xml:space="preserve">Avant de saisir  cliquez sur la cellule </t>
  </si>
  <si>
    <t>(Pâques)</t>
  </si>
  <si>
    <t>Angèle</t>
  </si>
  <si>
    <t>271</t>
  </si>
  <si>
    <t>(Nouvel an)</t>
  </si>
  <si>
    <t>Paule</t>
  </si>
  <si>
    <t>261</t>
  </si>
  <si>
    <t>Conversion de Paul</t>
  </si>
  <si>
    <t>251</t>
  </si>
  <si>
    <t>François de Sales</t>
  </si>
  <si>
    <t>241</t>
  </si>
  <si>
    <t>Vacances de Noël</t>
  </si>
  <si>
    <t>Banard</t>
  </si>
  <si>
    <t>231</t>
  </si>
  <si>
    <t>Vacances de Toussaint</t>
  </si>
  <si>
    <t>Vincent</t>
  </si>
  <si>
    <t>221</t>
  </si>
  <si>
    <t>Vacances d'été</t>
  </si>
  <si>
    <t>Agnès</t>
  </si>
  <si>
    <t>Maladie</t>
  </si>
  <si>
    <t>Vacances de printemps</t>
  </si>
  <si>
    <t>Sébastien</t>
  </si>
  <si>
    <t>201</t>
  </si>
  <si>
    <t>Congés Payés Obligatoires</t>
  </si>
  <si>
    <t>Vacances d'hiver</t>
  </si>
  <si>
    <t>Marius</t>
  </si>
  <si>
    <t>191</t>
  </si>
  <si>
    <t>RTT (1/2 Journée)</t>
  </si>
  <si>
    <t>BA</t>
  </si>
  <si>
    <t>Prisca</t>
  </si>
  <si>
    <t>181</t>
  </si>
  <si>
    <t>RTT (Journée)</t>
  </si>
  <si>
    <t>AR</t>
  </si>
  <si>
    <t>Roseline</t>
  </si>
  <si>
    <t>171</t>
  </si>
  <si>
    <t>Repos comp. (1/2 Journée)</t>
  </si>
  <si>
    <t>AI</t>
  </si>
  <si>
    <t>Marcel</t>
  </si>
  <si>
    <t>161</t>
  </si>
  <si>
    <t>Repos comp. (Journée)</t>
  </si>
  <si>
    <t>Z</t>
  </si>
  <si>
    <t>Rémi</t>
  </si>
  <si>
    <t>151</t>
  </si>
  <si>
    <t>Congés payés (1/2 Journée)</t>
  </si>
  <si>
    <t>Q</t>
  </si>
  <si>
    <t>Nina</t>
  </si>
  <si>
    <t>141</t>
  </si>
  <si>
    <t>Congés payés (Journée)</t>
  </si>
  <si>
    <t>H</t>
  </si>
  <si>
    <t>Yvette</t>
  </si>
  <si>
    <t>131</t>
  </si>
  <si>
    <t>Légende</t>
  </si>
  <si>
    <t>Libellé</t>
  </si>
  <si>
    <t>Reprise</t>
  </si>
  <si>
    <t>1er jour</t>
  </si>
  <si>
    <t>An</t>
  </si>
  <si>
    <t>③    Fériés</t>
  </si>
  <si>
    <t>Tatiana</t>
  </si>
  <si>
    <t>121</t>
  </si>
  <si>
    <t>Colonnes masquées</t>
  </si>
  <si>
    <t>Pauline</t>
  </si>
  <si>
    <t>Guillaume</t>
  </si>
  <si>
    <t>101</t>
  </si>
  <si>
    <t>Alix</t>
  </si>
  <si>
    <t>91</t>
  </si>
  <si>
    <t>Lucien</t>
  </si>
  <si>
    <t>81</t>
  </si>
  <si>
    <t xml:space="preserve"> (Nb jours)</t>
  </si>
  <si>
    <t>Raymond</t>
  </si>
  <si>
    <t>71</t>
  </si>
  <si>
    <t xml:space="preserve"> (Années)</t>
  </si>
  <si>
    <t>Mélaine</t>
  </si>
  <si>
    <t>61</t>
  </si>
  <si>
    <t>Edouard</t>
  </si>
  <si>
    <t>51</t>
  </si>
  <si>
    <t>Odilon</t>
  </si>
  <si>
    <t>41</t>
  </si>
  <si>
    <t>&lt; aujourd'hui</t>
  </si>
  <si>
    <t>Geneviève</t>
  </si>
  <si>
    <t>31</t>
  </si>
  <si>
    <t>Basile</t>
  </si>
  <si>
    <t>21</t>
  </si>
  <si>
    <t>Jour de l'an</t>
  </si>
  <si>
    <t>11</t>
  </si>
  <si>
    <t>aaaaa</t>
  </si>
  <si>
    <t xml:space="preserve">Mot de passe </t>
  </si>
  <si>
    <t>⑤</t>
  </si>
  <si>
    <t>Calendrier annuel et perpétuel avec Excel</t>
  </si>
  <si>
    <t>https://www.youtube.com/watch?v=O0dM4SayB_A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</si>
</sst>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Red]0"/>
    <numFmt numFmtId="165" formatCode="d\-mmm"/>
    <numFmt numFmtId="166" formatCode="ddd\ dd"/>
    <numFmt numFmtId="167" formatCode="[$-F800]dddd\,\ mmmm\ dd\,\ yyyy"/>
    <numFmt numFmtId="168" formatCode="mmmm"/>
  </numFmts>
  <fonts count="50"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8"/>
      <color indexed="8"/>
      <name val="Calibri"/>
      <family val="2"/>
      <scheme val="minor"/>
    </font>
    <font>
      <sz val="12"/>
      <color rgb="FF3366FF"/>
      <name val="Calibri"/>
      <family val="2"/>
      <scheme val="minor"/>
    </font>
    <font>
      <b/>
      <sz val="36"/>
      <color indexed="8"/>
      <name val="Calibri"/>
      <family val="2"/>
      <scheme val="minor"/>
    </font>
    <font>
      <b/>
      <sz val="11"/>
      <color rgb="FF3366FF"/>
      <name val="Calibri"/>
      <family val="2"/>
      <scheme val="minor"/>
    </font>
    <font>
      <b/>
      <sz val="11"/>
      <name val="Calibri"/>
      <family val="2"/>
      <scheme val="minor"/>
    </font>
    <font>
      <sz val="12"/>
      <color indexed="8"/>
      <name val="Calibri"/>
      <family val="2"/>
      <scheme val="minor"/>
    </font>
    <font>
      <b/>
      <sz val="12"/>
      <color indexed="8"/>
      <name val="Calibri"/>
      <family val="2"/>
      <scheme val="minor"/>
    </font>
    <font>
      <b/>
      <sz val="11"/>
      <color theme="6" tint="-0.499984740745262"/>
      <name val="Calibri"/>
      <family val="2"/>
      <scheme val="minor"/>
    </font>
    <font>
      <b/>
      <i/>
      <sz val="12"/>
      <color theme="0"/>
      <name val="Calibri"/>
      <family val="2"/>
      <scheme val="minor"/>
    </font>
    <font>
      <sz val="11"/>
      <color indexed="60"/>
      <name val="Calibri"/>
      <family val="2"/>
      <scheme val="minor"/>
    </font>
    <font>
      <b/>
      <sz val="11"/>
      <color theme="1"/>
      <name val="Calibri"/>
      <family val="2"/>
      <scheme val="minor"/>
    </font>
    <font>
      <b/>
      <sz val="16"/>
      <color theme="1"/>
      <name val="Calibri"/>
      <family val="2"/>
      <scheme val="minor"/>
    </font>
    <font>
      <sz val="14"/>
      <color indexed="8"/>
      <name val="Calibri"/>
      <family val="2"/>
      <scheme val="minor"/>
    </font>
    <font>
      <u/>
      <sz val="8.25"/>
      <color indexed="12"/>
      <name val="Calibri"/>
      <family val="2"/>
    </font>
    <font>
      <u/>
      <sz val="14"/>
      <color indexed="12"/>
      <name val="Calibri"/>
      <family val="2"/>
      <scheme val="minor"/>
    </font>
    <font>
      <b/>
      <sz val="12"/>
      <color rgb="FFFF33CC"/>
      <name val="Calibri"/>
      <family val="2"/>
      <scheme val="minor"/>
    </font>
    <font>
      <b/>
      <sz val="14"/>
      <color theme="1"/>
      <name val="Calibri"/>
      <family val="2"/>
      <scheme val="minor"/>
    </font>
    <font>
      <b/>
      <sz val="16"/>
      <color rgb="FFFF0000"/>
      <name val="Calibri"/>
      <family val="2"/>
      <scheme val="minor"/>
    </font>
    <font>
      <b/>
      <sz val="16"/>
      <color rgb="FF3366FF"/>
      <name val="Calibri"/>
      <family val="2"/>
      <scheme val="minor"/>
    </font>
    <font>
      <i/>
      <sz val="16"/>
      <color theme="1"/>
      <name val="Calibri"/>
      <family val="2"/>
      <scheme val="minor"/>
    </font>
    <font>
      <sz val="20"/>
      <color theme="1"/>
      <name val="Calibri"/>
      <family val="2"/>
      <scheme val="minor"/>
    </font>
    <font>
      <sz val="11"/>
      <color rgb="FF92D050"/>
      <name val="Calibri"/>
      <family val="2"/>
      <scheme val="minor"/>
    </font>
    <font>
      <b/>
      <i/>
      <sz val="12"/>
      <color indexed="19"/>
      <name val="Calibri"/>
      <family val="2"/>
      <scheme val="minor"/>
    </font>
    <font>
      <b/>
      <sz val="11"/>
      <color indexed="56"/>
      <name val="Calibri"/>
      <family val="2"/>
      <scheme val="minor"/>
    </font>
    <font>
      <b/>
      <sz val="11"/>
      <color indexed="28"/>
      <name val="Calibri"/>
      <family val="2"/>
      <scheme val="minor"/>
    </font>
    <font>
      <b/>
      <sz val="11"/>
      <color indexed="10"/>
      <name val="Calibri"/>
      <family val="2"/>
      <scheme val="minor"/>
    </font>
    <font>
      <sz val="11"/>
      <color indexed="56"/>
      <name val="Calibri"/>
      <family val="2"/>
      <scheme val="minor"/>
    </font>
    <font>
      <sz val="8"/>
      <name val="Calibri"/>
      <family val="2"/>
      <scheme val="minor"/>
    </font>
    <font>
      <sz val="28"/>
      <color indexed="8"/>
      <name val="Calibri"/>
      <family val="2"/>
      <scheme val="minor"/>
    </font>
    <font>
      <b/>
      <sz val="12"/>
      <color rgb="FFC00000"/>
      <name val="Calibri"/>
      <family val="2"/>
      <scheme val="minor"/>
    </font>
    <font>
      <sz val="18"/>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b/>
      <i/>
      <sz val="14"/>
      <color indexed="8"/>
      <name val="Calibri"/>
      <family val="2"/>
      <scheme val="minor"/>
    </font>
    <font>
      <sz val="10"/>
      <color indexed="8"/>
      <name val="Calibri"/>
      <family val="2"/>
      <scheme val="minor"/>
    </font>
    <font>
      <b/>
      <sz val="16"/>
      <color rgb="FF0070C0"/>
      <name val="Calibri"/>
      <family val="2"/>
      <scheme val="minor"/>
    </font>
    <font>
      <sz val="10"/>
      <name val="Arial"/>
      <family val="2"/>
    </font>
    <font>
      <b/>
      <sz val="14"/>
      <color rgb="FFC00000"/>
      <name val="Calibri"/>
      <family val="2"/>
      <scheme val="minor"/>
    </font>
    <font>
      <b/>
      <sz val="28"/>
      <color indexed="10"/>
      <name val="Calibri"/>
      <family val="2"/>
      <scheme val="minor"/>
    </font>
    <font>
      <b/>
      <sz val="22"/>
      <color indexed="10"/>
      <name val="Calibri"/>
      <family val="2"/>
      <scheme val="minor"/>
    </font>
    <font>
      <sz val="16"/>
      <color theme="1"/>
      <name val="Calibri"/>
      <family val="2"/>
      <scheme val="minor"/>
    </font>
    <font>
      <b/>
      <sz val="9"/>
      <color indexed="81"/>
      <name val="Tahoma"/>
      <family val="2"/>
    </font>
    <font>
      <sz val="9"/>
      <color indexed="81"/>
      <name val="Tahoma"/>
      <family val="2"/>
    </font>
    <font>
      <b/>
      <sz val="8"/>
      <color indexed="81"/>
      <name val="Tahoma"/>
      <family val="2"/>
    </font>
    <font>
      <u/>
      <sz val="12"/>
      <color theme="1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33CC"/>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indexed="42"/>
        <bgColor indexed="64"/>
      </patternFill>
    </fill>
    <fill>
      <patternFill patternType="solid">
        <fgColor rgb="FFFF33CC"/>
        <bgColor rgb="FFFF33CC"/>
      </patternFill>
    </fill>
    <fill>
      <patternFill patternType="solid">
        <fgColor rgb="FFFFFF99"/>
        <bgColor indexed="64"/>
      </patternFill>
    </fill>
    <fill>
      <patternFill patternType="solid">
        <fgColor theme="0" tint="-4.9989318521683403E-2"/>
        <bgColor indexed="64"/>
      </patternFill>
    </fill>
    <fill>
      <patternFill patternType="solid">
        <fgColor indexed="13"/>
        <bgColor indexed="64"/>
      </patternFill>
    </fill>
    <fill>
      <patternFill patternType="solid">
        <fgColor indexed="22"/>
        <bgColor indexed="64"/>
      </patternFill>
    </fill>
    <fill>
      <patternFill patternType="solid">
        <fgColor theme="1" tint="0.499984740745262"/>
        <bgColor indexed="64"/>
      </patternFill>
    </fill>
    <fill>
      <patternFill patternType="solid">
        <fgColor indexed="31"/>
        <bgColor indexed="64"/>
      </patternFill>
    </fill>
    <fill>
      <patternFill patternType="solid">
        <fgColor indexed="39"/>
        <bgColor indexed="64"/>
      </patternFill>
    </fill>
  </fills>
  <borders count="83">
    <border>
      <left/>
      <right/>
      <top/>
      <bottom/>
      <diagonal/>
    </border>
    <border>
      <left/>
      <right style="medium">
        <color auto="1"/>
      </right>
      <top/>
      <bottom style="medium">
        <color auto="1"/>
      </bottom>
      <diagonal/>
    </border>
    <border>
      <left/>
      <right/>
      <top/>
      <bottom style="thin">
        <color auto="1"/>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style="double">
        <color indexed="62"/>
      </left>
      <right style="double">
        <color indexed="64"/>
      </right>
      <top/>
      <bottom style="double">
        <color indexed="56"/>
      </bottom>
      <diagonal/>
    </border>
    <border>
      <left style="thin">
        <color indexed="64"/>
      </left>
      <right/>
      <top style="thin">
        <color indexed="64"/>
      </top>
      <bottom style="double">
        <color indexed="56"/>
      </bottom>
      <diagonal/>
    </border>
    <border>
      <left style="thin">
        <color indexed="64"/>
      </left>
      <right style="thin">
        <color indexed="64"/>
      </right>
      <top style="thin">
        <color indexed="64"/>
      </top>
      <bottom style="double">
        <color indexed="56"/>
      </bottom>
      <diagonal/>
    </border>
    <border>
      <left/>
      <right style="thin">
        <color indexed="64"/>
      </right>
      <top style="thin">
        <color indexed="64"/>
      </top>
      <bottom style="double">
        <color indexed="56"/>
      </bottom>
      <diagonal/>
    </border>
    <border>
      <left style="thin">
        <color indexed="56"/>
      </left>
      <right style="thin">
        <color indexed="64"/>
      </right>
      <top style="thin">
        <color indexed="64"/>
      </top>
      <bottom style="double">
        <color indexed="56"/>
      </bottom>
      <diagonal/>
    </border>
    <border>
      <left style="double">
        <color indexed="56"/>
      </left>
      <right style="thin">
        <color indexed="56"/>
      </right>
      <top style="thin">
        <color indexed="56"/>
      </top>
      <bottom style="double">
        <color indexed="56"/>
      </bottom>
      <diagonal/>
    </border>
    <border>
      <left style="double">
        <color indexed="62"/>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6"/>
      </left>
      <right style="thin">
        <color indexed="64"/>
      </right>
      <top style="thin">
        <color indexed="64"/>
      </top>
      <bottom style="thin">
        <color indexed="64"/>
      </bottom>
      <diagonal/>
    </border>
    <border>
      <left style="double">
        <color indexed="56"/>
      </left>
      <right style="thin">
        <color indexed="56"/>
      </right>
      <top style="thin">
        <color indexed="56"/>
      </top>
      <bottom style="thin">
        <color indexed="56"/>
      </bottom>
      <diagonal/>
    </border>
    <border>
      <left style="thin">
        <color indexed="64"/>
      </left>
      <right style="double">
        <color indexed="56"/>
      </right>
      <top style="hair">
        <color indexed="64"/>
      </top>
      <bottom style="double">
        <color indexed="56"/>
      </bottom>
      <diagonal/>
    </border>
    <border>
      <left style="thin">
        <color indexed="64"/>
      </left>
      <right style="thin">
        <color indexed="64"/>
      </right>
      <top style="hair">
        <color indexed="64"/>
      </top>
      <bottom style="double">
        <color indexed="56"/>
      </bottom>
      <diagonal/>
    </border>
    <border>
      <left style="medium">
        <color indexed="64"/>
      </left>
      <right style="thin">
        <color indexed="64"/>
      </right>
      <top style="hair">
        <color indexed="64"/>
      </top>
      <bottom style="double">
        <color indexed="56"/>
      </bottom>
      <diagonal/>
    </border>
    <border>
      <left style="thin">
        <color indexed="64"/>
      </left>
      <right style="double">
        <color indexed="56"/>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indexed="62"/>
      </left>
      <right style="double">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56"/>
      </left>
      <right style="thin">
        <color indexed="64"/>
      </right>
      <top style="thin">
        <color indexed="56"/>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56"/>
      </bottom>
      <diagonal/>
    </border>
    <border>
      <left/>
      <right/>
      <top/>
      <bottom style="thin">
        <color indexed="56"/>
      </bottom>
      <diagonal/>
    </border>
    <border>
      <left style="double">
        <color indexed="56"/>
      </left>
      <right/>
      <top/>
      <bottom style="thin">
        <color indexed="56"/>
      </bottom>
      <diagonal/>
    </border>
    <border>
      <left style="double">
        <color indexed="64"/>
      </left>
      <right style="double">
        <color indexed="64"/>
      </right>
      <top style="double">
        <color indexed="64"/>
      </top>
      <bottom/>
      <diagonal/>
    </border>
    <border>
      <left/>
      <right/>
      <top style="double">
        <color indexed="56"/>
      </top>
      <bottom/>
      <diagonal/>
    </border>
    <border>
      <left style="double">
        <color indexed="56"/>
      </left>
      <right/>
      <top style="double">
        <color indexed="56"/>
      </top>
      <bottom/>
      <diagonal/>
    </border>
    <border>
      <left style="thin">
        <color indexed="64"/>
      </left>
      <right/>
      <top style="thin">
        <color indexed="64"/>
      </top>
      <bottom style="double">
        <color indexed="62"/>
      </bottom>
      <diagonal/>
    </border>
    <border>
      <left style="double">
        <color auto="1"/>
      </left>
      <right style="double">
        <color auto="1"/>
      </right>
      <top/>
      <bottom style="double">
        <color auto="1"/>
      </bottom>
      <diagonal/>
    </border>
    <border>
      <left style="double">
        <color indexed="56"/>
      </left>
      <right/>
      <top/>
      <bottom/>
      <diagonal/>
    </border>
    <border>
      <left style="double">
        <color auto="1"/>
      </left>
      <right style="double">
        <color auto="1"/>
      </right>
      <top/>
      <bottom/>
      <diagonal/>
    </border>
    <border>
      <left style="double">
        <color indexed="56"/>
      </left>
      <right style="thin">
        <color indexed="56"/>
      </right>
      <top/>
      <bottom style="thin">
        <color indexed="56"/>
      </bottom>
      <diagonal/>
    </border>
    <border>
      <left style="double">
        <color indexed="56"/>
      </left>
      <right style="thin">
        <color indexed="64"/>
      </right>
      <top style="thin">
        <color indexed="64"/>
      </top>
      <bottom style="double">
        <color indexed="56"/>
      </bottom>
      <diagonal/>
    </border>
    <border>
      <left style="thin">
        <color indexed="64"/>
      </left>
      <right style="double">
        <color indexed="30"/>
      </right>
      <top style="thin">
        <color indexed="64"/>
      </top>
      <bottom style="double">
        <color indexed="30"/>
      </bottom>
      <diagonal/>
    </border>
    <border>
      <left style="double">
        <color indexed="56"/>
      </left>
      <right style="thin">
        <color indexed="56"/>
      </right>
      <top/>
      <bottom/>
      <diagonal/>
    </border>
    <border>
      <left style="double">
        <color indexed="56"/>
      </left>
      <right style="thin">
        <color indexed="64"/>
      </right>
      <top style="thin">
        <color indexed="64"/>
      </top>
      <bottom style="thin">
        <color indexed="64"/>
      </bottom>
      <diagonal/>
    </border>
    <border>
      <left style="thin">
        <color indexed="64"/>
      </left>
      <right style="double">
        <color indexed="30"/>
      </right>
      <top style="thin">
        <color indexed="64"/>
      </top>
      <bottom style="thin">
        <color indexed="64"/>
      </bottom>
      <diagonal/>
    </border>
    <border>
      <left style="thin">
        <color indexed="64"/>
      </left>
      <right style="double">
        <color indexed="56"/>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56"/>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double">
        <color indexed="56"/>
      </right>
      <top style="thin">
        <color indexed="64"/>
      </top>
      <bottom style="hair">
        <color indexed="64"/>
      </bottom>
      <diagonal/>
    </border>
    <border>
      <left style="thin">
        <color indexed="64"/>
      </left>
      <right/>
      <top style="thin">
        <color indexed="64"/>
      </top>
      <bottom style="hair">
        <color indexed="64"/>
      </bottom>
      <diagonal/>
    </border>
    <border>
      <left/>
      <right/>
      <top style="double">
        <color indexed="64"/>
      </top>
      <bottom/>
      <diagonal/>
    </border>
    <border>
      <left style="double">
        <color indexed="56"/>
      </left>
      <right/>
      <top style="double">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double">
        <color indexed="30"/>
      </right>
      <top style="double">
        <color indexed="30"/>
      </top>
      <bottom style="thin">
        <color indexed="64"/>
      </bottom>
      <diagonal/>
    </border>
    <border>
      <left style="thin">
        <color indexed="64"/>
      </left>
      <right style="double">
        <color indexed="56"/>
      </right>
      <top style="thin">
        <color indexed="64"/>
      </top>
      <bottom style="thin">
        <color indexed="64"/>
      </bottom>
      <diagonal/>
    </border>
    <border>
      <left style="double">
        <color auto="1"/>
      </left>
      <right style="double">
        <color auto="1"/>
      </right>
      <top style="double">
        <color auto="1"/>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56"/>
      </left>
      <right style="thin">
        <color indexed="56"/>
      </right>
      <top style="thin">
        <color auto="1"/>
      </top>
      <bottom/>
      <diagonal/>
    </border>
    <border>
      <left style="thin">
        <color indexed="64"/>
      </left>
      <right style="double">
        <color indexed="56"/>
      </right>
      <top style="double">
        <color indexed="56"/>
      </top>
      <bottom style="thin">
        <color indexed="64"/>
      </bottom>
      <diagonal/>
    </border>
    <border>
      <left style="thin">
        <color indexed="64"/>
      </left>
      <right style="thin">
        <color indexed="64"/>
      </right>
      <top style="double">
        <color indexed="56"/>
      </top>
      <bottom style="thin">
        <color indexed="64"/>
      </bottom>
      <diagonal/>
    </border>
    <border>
      <left style="double">
        <color indexed="56"/>
      </left>
      <right style="thin">
        <color indexed="64"/>
      </right>
      <top style="double">
        <color indexed="56"/>
      </top>
      <bottom style="thin">
        <color indexed="64"/>
      </bottom>
      <diagonal/>
    </border>
    <border>
      <left style="thin">
        <color indexed="64"/>
      </left>
      <right style="double">
        <color indexed="64"/>
      </right>
      <top style="thin">
        <color indexed="64"/>
      </top>
      <bottom style="double">
        <color indexed="56"/>
      </bottom>
      <diagonal/>
    </border>
    <border>
      <left style="thin">
        <color indexed="64"/>
      </left>
      <right style="double">
        <color indexed="64"/>
      </right>
      <top style="double">
        <color indexed="56"/>
      </top>
      <bottom style="thin">
        <color indexed="64"/>
      </bottom>
      <diagonal/>
    </border>
    <border>
      <left/>
      <right style="thin">
        <color indexed="64"/>
      </right>
      <top style="double">
        <color indexed="56"/>
      </top>
      <bottom style="thin">
        <color indexed="64"/>
      </bottom>
      <diagonal/>
    </border>
    <border>
      <left/>
      <right style="double">
        <color indexed="56"/>
      </right>
      <top style="double">
        <color indexed="56"/>
      </top>
      <bottom style="double">
        <color indexed="56"/>
      </bottom>
      <diagonal/>
    </border>
    <border>
      <left/>
      <right style="double">
        <color indexed="56"/>
      </right>
      <top style="double">
        <color indexed="64"/>
      </top>
      <bottom style="double">
        <color indexed="56"/>
      </bottom>
      <diagonal/>
    </border>
    <border>
      <left style="double">
        <color indexed="64"/>
      </left>
      <right/>
      <top/>
      <bottom/>
      <diagonal/>
    </border>
    <border>
      <left style="double">
        <color indexed="64"/>
      </left>
      <right style="double">
        <color indexed="56"/>
      </right>
      <top/>
      <bottom/>
      <diagonal/>
    </border>
    <border>
      <left/>
      <right style="double">
        <color indexed="56"/>
      </right>
      <top/>
      <bottom/>
      <diagonal/>
    </border>
    <border>
      <left style="double">
        <color indexed="56"/>
      </left>
      <right style="double">
        <color indexed="56"/>
      </right>
      <top/>
      <bottom/>
      <diagonal/>
    </border>
    <border>
      <left style="dotted">
        <color indexed="64"/>
      </left>
      <right/>
      <top/>
      <bottom/>
      <diagonal/>
    </border>
    <border>
      <left/>
      <right style="dotted">
        <color indexed="64"/>
      </right>
      <top/>
      <bottom/>
      <diagonal/>
    </border>
    <border>
      <left style="double">
        <color indexed="64"/>
      </left>
      <right/>
      <top/>
      <bottom/>
      <diagonal/>
    </border>
    <border>
      <left/>
      <right style="double">
        <color indexed="56"/>
      </right>
      <top style="double">
        <color indexed="56"/>
      </top>
      <bottom style="double">
        <color indexed="64"/>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double">
        <color indexed="56"/>
      </left>
      <right style="double">
        <color indexed="56"/>
      </right>
      <top/>
      <bottom/>
      <diagonal/>
    </border>
  </borders>
  <cellStyleXfs count="5">
    <xf numFmtId="0" fontId="0" fillId="0" borderId="0"/>
    <xf numFmtId="0" fontId="3" fillId="0" borderId="0"/>
    <xf numFmtId="0" fontId="17" fillId="0" borderId="0" applyNumberFormat="0" applyFill="0" applyBorder="0" applyAlignment="0" applyProtection="0">
      <alignment vertical="top"/>
      <protection locked="0"/>
    </xf>
    <xf numFmtId="0" fontId="41" fillId="0" borderId="0"/>
    <xf numFmtId="0" fontId="49" fillId="0" borderId="0" applyNumberFormat="0" applyFill="0" applyBorder="0" applyAlignment="0" applyProtection="0"/>
  </cellStyleXfs>
  <cellXfs count="186">
    <xf numFmtId="0" fontId="0" fillId="0" borderId="0" xfId="0"/>
    <xf numFmtId="0" fontId="3" fillId="0" borderId="0" xfId="1"/>
    <xf numFmtId="0" fontId="4" fillId="0" borderId="0" xfId="1" applyFont="1"/>
    <xf numFmtId="164" fontId="3" fillId="0" borderId="0" xfId="1" applyNumberFormat="1"/>
    <xf numFmtId="0" fontId="3" fillId="0" borderId="0" xfId="1" applyAlignment="1">
      <alignment horizontal="center" vertical="center"/>
    </xf>
    <xf numFmtId="0" fontId="5" fillId="0" borderId="1" xfId="1" applyFont="1" applyBorder="1" applyAlignment="1">
      <alignment vertical="center"/>
    </xf>
    <xf numFmtId="0" fontId="1" fillId="2" borderId="2" xfId="1" applyFont="1" applyFill="1" applyBorder="1" applyAlignment="1">
      <alignment vertical="center"/>
    </xf>
    <xf numFmtId="0" fontId="3" fillId="2" borderId="2" xfId="1" applyFill="1" applyBorder="1" applyAlignment="1">
      <alignment vertical="center"/>
    </xf>
    <xf numFmtId="165" fontId="3" fillId="2" borderId="3" xfId="1" applyNumberFormat="1" applyFill="1" applyBorder="1" applyAlignment="1">
      <alignment vertical="center"/>
    </xf>
    <xf numFmtId="0" fontId="5" fillId="0" borderId="4" xfId="1" applyFont="1" applyBorder="1" applyAlignment="1">
      <alignment vertical="center"/>
    </xf>
    <xf numFmtId="0" fontId="1" fillId="2" borderId="0" xfId="1" applyFont="1" applyFill="1" applyAlignment="1">
      <alignment vertical="center"/>
    </xf>
    <xf numFmtId="0" fontId="3" fillId="2" borderId="0" xfId="1" applyFill="1" applyAlignment="1">
      <alignment vertical="center"/>
    </xf>
    <xf numFmtId="165" fontId="3" fillId="2" borderId="5" xfId="1" applyNumberFormat="1" applyFill="1" applyBorder="1" applyAlignment="1">
      <alignment vertical="center"/>
    </xf>
    <xf numFmtId="0" fontId="6" fillId="0" borderId="0" xfId="1" applyFont="1" applyAlignment="1">
      <alignment horizontal="center" vertical="center"/>
    </xf>
    <xf numFmtId="0" fontId="3" fillId="3" borderId="0" xfId="1" applyFill="1" applyAlignment="1">
      <alignment vertical="center"/>
    </xf>
    <xf numFmtId="0" fontId="3" fillId="0" borderId="0" xfId="1" applyAlignment="1">
      <alignment vertical="center"/>
    </xf>
    <xf numFmtId="0" fontId="3" fillId="3" borderId="0" xfId="1" applyFill="1"/>
    <xf numFmtId="164" fontId="3" fillId="3" borderId="0" xfId="1" applyNumberFormat="1" applyFill="1"/>
    <xf numFmtId="0" fontId="7" fillId="3" borderId="0" xfId="1" applyFont="1" applyFill="1"/>
    <xf numFmtId="0" fontId="8" fillId="3" borderId="0" xfId="1" applyFont="1" applyFill="1" applyAlignment="1">
      <alignment vertical="center"/>
    </xf>
    <xf numFmtId="0" fontId="9" fillId="3" borderId="0" xfId="1" applyFont="1" applyFill="1" applyAlignment="1">
      <alignment horizontal="left" vertical="center"/>
    </xf>
    <xf numFmtId="164" fontId="3" fillId="3" borderId="0" xfId="1" applyNumberFormat="1" applyFill="1" applyAlignment="1">
      <alignment vertical="center"/>
    </xf>
    <xf numFmtId="0" fontId="9" fillId="3" borderId="0" xfId="1" applyFont="1" applyFill="1" applyAlignment="1">
      <alignment vertical="center"/>
    </xf>
    <xf numFmtId="0" fontId="10" fillId="3" borderId="0" xfId="1" applyFont="1" applyFill="1" applyAlignment="1">
      <alignment horizontal="right"/>
    </xf>
    <xf numFmtId="0" fontId="11" fillId="3" borderId="0" xfId="1" applyFont="1" applyFill="1" applyAlignment="1">
      <alignment vertical="center"/>
    </xf>
    <xf numFmtId="0" fontId="9" fillId="3" borderId="0" xfId="1" applyFont="1" applyFill="1" applyAlignment="1">
      <alignment horizontal="left" indent="1"/>
    </xf>
    <xf numFmtId="14" fontId="12" fillId="4" borderId="0" xfId="1" applyNumberFormat="1" applyFont="1" applyFill="1" applyAlignment="1">
      <alignment vertical="center" wrapText="1"/>
    </xf>
    <xf numFmtId="164" fontId="13" fillId="5" borderId="0" xfId="1" applyNumberFormat="1" applyFont="1" applyFill="1" applyAlignment="1">
      <alignment vertical="center"/>
    </xf>
    <xf numFmtId="0" fontId="14" fillId="3" borderId="0" xfId="1" applyFont="1" applyFill="1"/>
    <xf numFmtId="0" fontId="15" fillId="3" borderId="0" xfId="1" applyFont="1" applyFill="1"/>
    <xf numFmtId="0" fontId="16" fillId="3" borderId="0" xfId="1" applyFont="1" applyFill="1" applyAlignment="1">
      <alignment vertical="center"/>
    </xf>
    <xf numFmtId="0" fontId="18" fillId="3" borderId="0" xfId="2" applyFont="1" applyFill="1" applyAlignment="1" applyProtection="1">
      <alignment vertical="center"/>
    </xf>
    <xf numFmtId="0" fontId="19" fillId="3" borderId="0" xfId="1" applyFont="1" applyFill="1"/>
    <xf numFmtId="0" fontId="20" fillId="3" borderId="0" xfId="1" applyFont="1" applyFill="1" applyAlignment="1">
      <alignment vertical="center"/>
    </xf>
    <xf numFmtId="0" fontId="21" fillId="3" borderId="0" xfId="1" applyFont="1" applyFill="1" applyAlignment="1">
      <alignment vertical="center"/>
    </xf>
    <xf numFmtId="0" fontId="22" fillId="3" borderId="0" xfId="1" applyFont="1" applyFill="1" applyAlignment="1">
      <alignment vertical="center"/>
    </xf>
    <xf numFmtId="0" fontId="23" fillId="3" borderId="0" xfId="1" applyFont="1" applyFill="1" applyAlignment="1">
      <alignment vertical="center"/>
    </xf>
    <xf numFmtId="0" fontId="15" fillId="3" borderId="0" xfId="1" applyFont="1" applyFill="1" applyAlignment="1">
      <alignment vertical="center"/>
    </xf>
    <xf numFmtId="0" fontId="24" fillId="3" borderId="0" xfId="1" applyFont="1" applyFill="1"/>
    <xf numFmtId="0" fontId="3" fillId="0" borderId="0" xfId="1" applyProtection="1">
      <protection locked="0"/>
    </xf>
    <xf numFmtId="0" fontId="25" fillId="5" borderId="6" xfId="1" applyFont="1" applyFill="1" applyBorder="1" applyAlignment="1">
      <alignment vertical="top"/>
    </xf>
    <xf numFmtId="0" fontId="3" fillId="2" borderId="7" xfId="1" applyFill="1" applyBorder="1" applyAlignment="1">
      <alignment vertical="top"/>
    </xf>
    <xf numFmtId="14" fontId="26" fillId="0" borderId="8" xfId="1" applyNumberFormat="1" applyFont="1" applyBorder="1" applyAlignment="1">
      <alignment horizontal="left" vertical="top"/>
    </xf>
    <xf numFmtId="164" fontId="13" fillId="0" borderId="9" xfId="1" applyNumberFormat="1" applyFont="1" applyBorder="1" applyAlignment="1">
      <alignment vertical="top"/>
    </xf>
    <xf numFmtId="0" fontId="27" fillId="0" borderId="9" xfId="1" applyFont="1" applyBorder="1" applyAlignment="1">
      <alignment vertical="top"/>
    </xf>
    <xf numFmtId="0" fontId="28" fillId="0" borderId="9" xfId="1" applyFont="1" applyBorder="1" applyAlignment="1">
      <alignment vertical="top"/>
    </xf>
    <xf numFmtId="166" fontId="27" fillId="0" borderId="10" xfId="1" applyNumberFormat="1" applyFont="1" applyBorder="1" applyAlignment="1">
      <alignment vertical="top"/>
    </xf>
    <xf numFmtId="0" fontId="29" fillId="0" borderId="11" xfId="1" applyFont="1" applyBorder="1" applyProtection="1">
      <protection locked="0"/>
    </xf>
    <xf numFmtId="0" fontId="25" fillId="5" borderId="12" xfId="1" applyFont="1" applyFill="1" applyBorder="1" applyAlignment="1">
      <alignment vertical="top"/>
    </xf>
    <xf numFmtId="0" fontId="3" fillId="2" borderId="13" xfId="1" applyFill="1" applyBorder="1" applyAlignment="1">
      <alignment vertical="top"/>
    </xf>
    <xf numFmtId="14" fontId="26" fillId="0" borderId="14" xfId="1" applyNumberFormat="1" applyFont="1" applyBorder="1" applyAlignment="1">
      <alignment horizontal="left" vertical="top"/>
    </xf>
    <xf numFmtId="164" fontId="13" fillId="0" borderId="15" xfId="1" applyNumberFormat="1" applyFont="1" applyBorder="1" applyAlignment="1">
      <alignment vertical="top"/>
    </xf>
    <xf numFmtId="0" fontId="27" fillId="0" borderId="15" xfId="1" applyFont="1" applyBorder="1" applyAlignment="1">
      <alignment vertical="top"/>
    </xf>
    <xf numFmtId="0" fontId="28" fillId="0" borderId="15" xfId="1" applyFont="1" applyBorder="1" applyAlignment="1">
      <alignment vertical="top"/>
    </xf>
    <xf numFmtId="166" fontId="27" fillId="0" borderId="16" xfId="1" applyNumberFormat="1" applyFont="1" applyBorder="1" applyAlignment="1">
      <alignment vertical="top"/>
    </xf>
    <xf numFmtId="0" fontId="29" fillId="0" borderId="17" xfId="1" applyFont="1" applyBorder="1" applyProtection="1">
      <protection locked="0"/>
    </xf>
    <xf numFmtId="0" fontId="29" fillId="5" borderId="17" xfId="1" applyFont="1" applyFill="1" applyBorder="1" applyProtection="1">
      <protection locked="0"/>
    </xf>
    <xf numFmtId="0" fontId="1" fillId="3" borderId="0" xfId="1" applyFont="1" applyFill="1"/>
    <xf numFmtId="0" fontId="3" fillId="6" borderId="18" xfId="1" applyFill="1" applyBorder="1" applyAlignment="1" applyProtection="1">
      <alignment horizontal="center" vertical="center"/>
      <protection locked="0"/>
    </xf>
    <xf numFmtId="0" fontId="30" fillId="2" borderId="19" xfId="1" applyFont="1" applyFill="1" applyBorder="1" applyAlignment="1">
      <alignment vertical="center"/>
    </xf>
    <xf numFmtId="167" fontId="30" fillId="2" borderId="20" xfId="1" applyNumberFormat="1" applyFont="1" applyFill="1" applyBorder="1" applyAlignment="1">
      <alignment vertical="center"/>
    </xf>
    <xf numFmtId="0" fontId="3" fillId="6" borderId="21" xfId="1" applyFill="1" applyBorder="1" applyAlignment="1" applyProtection="1">
      <alignment horizontal="center" vertical="center"/>
      <protection locked="0"/>
    </xf>
    <xf numFmtId="0" fontId="30" fillId="2" borderId="22" xfId="1" applyFont="1" applyFill="1" applyBorder="1" applyAlignment="1">
      <alignment vertical="center"/>
    </xf>
    <xf numFmtId="167" fontId="30" fillId="2" borderId="23" xfId="1" applyNumberFormat="1" applyFont="1" applyFill="1" applyBorder="1" applyAlignment="1">
      <alignment vertical="center"/>
    </xf>
    <xf numFmtId="0" fontId="25" fillId="5" borderId="24" xfId="1" applyFont="1" applyFill="1" applyBorder="1" applyAlignment="1">
      <alignment vertical="top"/>
    </xf>
    <xf numFmtId="14" fontId="26" fillId="0" borderId="25" xfId="1" applyNumberFormat="1" applyFont="1" applyBorder="1" applyAlignment="1">
      <alignment horizontal="left" vertical="top"/>
    </xf>
    <xf numFmtId="164" fontId="13" fillId="0" borderId="26" xfId="1" applyNumberFormat="1" applyFont="1" applyBorder="1" applyAlignment="1">
      <alignment vertical="top"/>
    </xf>
    <xf numFmtId="0" fontId="27" fillId="0" borderId="26" xfId="1" applyFont="1" applyBorder="1" applyAlignment="1">
      <alignment vertical="top"/>
    </xf>
    <xf numFmtId="0" fontId="28" fillId="0" borderId="26" xfId="1" applyFont="1" applyBorder="1" applyAlignment="1">
      <alignment vertical="top"/>
    </xf>
    <xf numFmtId="166" fontId="27" fillId="0" borderId="27" xfId="1" applyNumberFormat="1" applyFont="1" applyBorder="1" applyAlignment="1">
      <alignment vertical="top"/>
    </xf>
    <xf numFmtId="0" fontId="4" fillId="0" borderId="0" xfId="1" applyFont="1" applyAlignment="1">
      <alignment horizontal="center" vertical="center"/>
    </xf>
    <xf numFmtId="0" fontId="3" fillId="2" borderId="0" xfId="1" applyFill="1" applyAlignment="1">
      <alignment horizontal="center" vertical="center"/>
    </xf>
    <xf numFmtId="0" fontId="3" fillId="2" borderId="14" xfId="1" applyFill="1" applyBorder="1" applyAlignment="1">
      <alignment horizontal="center" vertical="center"/>
    </xf>
    <xf numFmtId="0" fontId="6" fillId="2" borderId="0" xfId="1" applyFont="1" applyFill="1" applyAlignment="1">
      <alignment horizontal="center" vertical="center"/>
    </xf>
    <xf numFmtId="0" fontId="3" fillId="0" borderId="33" xfId="1" applyBorder="1" applyAlignment="1">
      <alignment vertical="center"/>
    </xf>
    <xf numFmtId="14" fontId="26" fillId="5" borderId="8" xfId="1" applyNumberFormat="1" applyFont="1" applyFill="1" applyBorder="1" applyAlignment="1">
      <alignment vertical="top" wrapText="1"/>
    </xf>
    <xf numFmtId="164" fontId="13" fillId="5" borderId="8" xfId="1" applyNumberFormat="1" applyFont="1" applyFill="1" applyBorder="1" applyAlignment="1">
      <alignment vertical="top"/>
    </xf>
    <xf numFmtId="0" fontId="27" fillId="5" borderId="9" xfId="1" applyFont="1" applyFill="1" applyBorder="1" applyAlignment="1">
      <alignment vertical="top"/>
    </xf>
    <xf numFmtId="0" fontId="28" fillId="5" borderId="9" xfId="1" applyFont="1" applyFill="1" applyBorder="1" applyAlignment="1">
      <alignment vertical="top"/>
    </xf>
    <xf numFmtId="166" fontId="27" fillId="5" borderId="10" xfId="1" applyNumberFormat="1" applyFont="1" applyFill="1" applyBorder="1" applyAlignment="1">
      <alignment vertical="top"/>
    </xf>
    <xf numFmtId="14" fontId="26" fillId="5" borderId="25" xfId="1" applyNumberFormat="1" applyFont="1" applyFill="1" applyBorder="1" applyAlignment="1">
      <alignment vertical="top" wrapText="1"/>
    </xf>
    <xf numFmtId="0" fontId="3" fillId="2" borderId="35" xfId="1" applyFill="1" applyBorder="1" applyAlignment="1">
      <alignment vertical="top"/>
    </xf>
    <xf numFmtId="166" fontId="27" fillId="5" borderId="9" xfId="1" applyNumberFormat="1" applyFont="1" applyFill="1" applyBorder="1" applyAlignment="1">
      <alignment vertical="top"/>
    </xf>
    <xf numFmtId="14" fontId="26" fillId="5" borderId="14" xfId="1" applyNumberFormat="1" applyFont="1" applyFill="1" applyBorder="1" applyAlignment="1">
      <alignment vertical="top" wrapText="1"/>
    </xf>
    <xf numFmtId="164" fontId="13" fillId="5" borderId="14" xfId="1" applyNumberFormat="1" applyFont="1" applyFill="1" applyBorder="1" applyAlignment="1">
      <alignment vertical="top"/>
    </xf>
    <xf numFmtId="0" fontId="27" fillId="5" borderId="15" xfId="1" applyFont="1" applyFill="1" applyBorder="1" applyAlignment="1">
      <alignment vertical="top"/>
    </xf>
    <xf numFmtId="0" fontId="28" fillId="5" borderId="15" xfId="1" applyFont="1" applyFill="1" applyBorder="1" applyAlignment="1">
      <alignment vertical="top"/>
    </xf>
    <xf numFmtId="166" fontId="27" fillId="5" borderId="16" xfId="1" applyNumberFormat="1" applyFont="1" applyFill="1" applyBorder="1" applyAlignment="1">
      <alignment vertical="top"/>
    </xf>
    <xf numFmtId="166" fontId="27" fillId="5" borderId="15" xfId="1" applyNumberFormat="1" applyFont="1" applyFill="1" applyBorder="1" applyAlignment="1">
      <alignment vertical="top"/>
    </xf>
    <xf numFmtId="0" fontId="33" fillId="3" borderId="0" xfId="1" applyFont="1" applyFill="1"/>
    <xf numFmtId="14" fontId="12" fillId="9" borderId="0" xfId="1" applyNumberFormat="1" applyFont="1" applyFill="1" applyAlignment="1">
      <alignment horizontal="left" vertical="top"/>
    </xf>
    <xf numFmtId="14" fontId="12" fillId="9" borderId="37" xfId="1" applyNumberFormat="1" applyFont="1" applyFill="1" applyBorder="1" applyAlignment="1">
      <alignment horizontal="left" vertical="top"/>
    </xf>
    <xf numFmtId="0" fontId="3" fillId="10" borderId="21" xfId="1" applyFill="1" applyBorder="1" applyAlignment="1" applyProtection="1">
      <alignment horizontal="center" vertical="center"/>
      <protection locked="0"/>
    </xf>
    <xf numFmtId="0" fontId="30" fillId="11" borderId="22" xfId="1" applyFont="1" applyFill="1" applyBorder="1" applyAlignment="1">
      <alignment vertical="center"/>
    </xf>
    <xf numFmtId="167" fontId="30" fillId="11" borderId="23" xfId="1" applyNumberFormat="1" applyFont="1" applyFill="1" applyBorder="1" applyAlignment="1">
      <alignment vertical="center"/>
    </xf>
    <xf numFmtId="0" fontId="3" fillId="5" borderId="0" xfId="1" applyFill="1"/>
    <xf numFmtId="0" fontId="3" fillId="3" borderId="39" xfId="1" applyFill="1" applyBorder="1"/>
    <xf numFmtId="0" fontId="35" fillId="2" borderId="18" xfId="1" applyFont="1" applyFill="1" applyBorder="1"/>
    <xf numFmtId="167" fontId="35" fillId="12" borderId="19" xfId="1" applyNumberFormat="1" applyFont="1" applyFill="1" applyBorder="1" applyProtection="1">
      <protection locked="0"/>
    </xf>
    <xf numFmtId="0" fontId="3" fillId="12" borderId="41" xfId="1" applyFill="1" applyBorder="1" applyProtection="1">
      <protection locked="0"/>
    </xf>
    <xf numFmtId="0" fontId="3" fillId="3" borderId="42" xfId="1" applyFill="1" applyBorder="1"/>
    <xf numFmtId="0" fontId="35" fillId="2" borderId="21" xfId="1" applyFont="1" applyFill="1" applyBorder="1"/>
    <xf numFmtId="167" fontId="35" fillId="12" borderId="22" xfId="1" applyNumberFormat="1" applyFont="1" applyFill="1" applyBorder="1" applyProtection="1">
      <protection locked="0"/>
    </xf>
    <xf numFmtId="0" fontId="3" fillId="12" borderId="44" xfId="1" applyFill="1" applyBorder="1" applyProtection="1">
      <protection locked="0"/>
    </xf>
    <xf numFmtId="167" fontId="35" fillId="6" borderId="22" xfId="1" applyNumberFormat="1" applyFont="1" applyFill="1" applyBorder="1" applyProtection="1">
      <protection locked="0"/>
    </xf>
    <xf numFmtId="0" fontId="35" fillId="2" borderId="45" xfId="1" applyFont="1" applyFill="1" applyBorder="1"/>
    <xf numFmtId="167" fontId="35" fillId="12" borderId="46" xfId="1" applyNumberFormat="1" applyFont="1" applyFill="1" applyBorder="1" applyProtection="1">
      <protection locked="0"/>
    </xf>
    <xf numFmtId="0" fontId="2" fillId="3" borderId="42" xfId="1" applyFont="1" applyFill="1" applyBorder="1" applyAlignment="1">
      <alignment horizontal="center" vertical="center"/>
    </xf>
    <xf numFmtId="0" fontId="35" fillId="13" borderId="47" xfId="1" applyFont="1" applyFill="1" applyBorder="1"/>
    <xf numFmtId="167" fontId="35" fillId="7" borderId="48" xfId="1" applyNumberFormat="1" applyFont="1" applyFill="1" applyBorder="1" applyProtection="1">
      <protection locked="0"/>
    </xf>
    <xf numFmtId="167" fontId="35" fillId="7" borderId="49" xfId="1" applyNumberFormat="1" applyFont="1" applyFill="1" applyBorder="1" applyProtection="1">
      <protection locked="0"/>
    </xf>
    <xf numFmtId="0" fontId="35" fillId="13" borderId="21" xfId="1" applyFont="1" applyFill="1" applyBorder="1"/>
    <xf numFmtId="167" fontId="35" fillId="7" borderId="22" xfId="1" applyNumberFormat="1" applyFont="1" applyFill="1" applyBorder="1" applyProtection="1">
      <protection locked="0"/>
    </xf>
    <xf numFmtId="167" fontId="35" fillId="7" borderId="50" xfId="1" applyNumberFormat="1" applyFont="1" applyFill="1" applyBorder="1" applyProtection="1">
      <protection locked="0"/>
    </xf>
    <xf numFmtId="0" fontId="35" fillId="13" borderId="51" xfId="1" applyFont="1" applyFill="1" applyBorder="1"/>
    <xf numFmtId="167" fontId="35" fillId="7" borderId="46" xfId="1" applyNumberFormat="1" applyFont="1" applyFill="1" applyBorder="1" applyProtection="1">
      <protection locked="0"/>
    </xf>
    <xf numFmtId="167" fontId="35" fillId="7" borderId="52" xfId="1" applyNumberFormat="1" applyFont="1" applyFill="1" applyBorder="1" applyProtection="1">
      <protection locked="0"/>
    </xf>
    <xf numFmtId="14" fontId="12" fillId="9" borderId="53" xfId="1" applyNumberFormat="1" applyFont="1" applyFill="1" applyBorder="1" applyAlignment="1">
      <alignment horizontal="left" vertical="top"/>
    </xf>
    <xf numFmtId="14" fontId="12" fillId="9" borderId="54" xfId="1" applyNumberFormat="1" applyFont="1" applyFill="1" applyBorder="1" applyAlignment="1">
      <alignment horizontal="left" vertical="top"/>
    </xf>
    <xf numFmtId="0" fontId="3" fillId="10" borderId="45" xfId="1" applyFill="1" applyBorder="1" applyAlignment="1" applyProtection="1">
      <alignment horizontal="center" vertical="center"/>
      <protection locked="0"/>
    </xf>
    <xf numFmtId="0" fontId="30" fillId="11" borderId="55" xfId="1" applyFont="1" applyFill="1" applyBorder="1" applyAlignment="1">
      <alignment vertical="center"/>
    </xf>
    <xf numFmtId="167" fontId="30" fillId="11" borderId="56" xfId="1" applyNumberFormat="1" applyFont="1" applyFill="1" applyBorder="1" applyAlignment="1">
      <alignment vertical="center"/>
    </xf>
    <xf numFmtId="0" fontId="3" fillId="13" borderId="57" xfId="1" applyFill="1" applyBorder="1" applyAlignment="1">
      <alignment horizontal="center" vertical="center" textRotation="45"/>
    </xf>
    <xf numFmtId="0" fontId="37" fillId="14" borderId="58" xfId="1" applyFont="1" applyFill="1" applyBorder="1" applyAlignment="1">
      <alignment horizontal="center" vertical="center"/>
    </xf>
    <xf numFmtId="0" fontId="37" fillId="14" borderId="14" xfId="1" applyFont="1" applyFill="1" applyBorder="1" applyAlignment="1">
      <alignment horizontal="center" vertical="center"/>
    </xf>
    <xf numFmtId="0" fontId="37" fillId="14" borderId="43" xfId="1" applyFont="1" applyFill="1" applyBorder="1" applyAlignment="1">
      <alignment horizontal="center" vertical="center"/>
    </xf>
    <xf numFmtId="0" fontId="5" fillId="0" borderId="0" xfId="1" applyFont="1" applyAlignment="1">
      <alignment vertical="center"/>
    </xf>
    <xf numFmtId="0" fontId="3" fillId="13" borderId="66" xfId="1" applyFill="1" applyBorder="1"/>
    <xf numFmtId="0" fontId="39" fillId="13" borderId="8" xfId="1" applyFont="1" applyFill="1" applyBorder="1" applyAlignment="1">
      <alignment horizontal="center" vertical="center"/>
    </xf>
    <xf numFmtId="0" fontId="3" fillId="13" borderId="9" xfId="1" applyFill="1" applyBorder="1" applyAlignment="1">
      <alignment horizontal="center" vertical="center"/>
    </xf>
    <xf numFmtId="14" fontId="3" fillId="13" borderId="67" xfId="1" applyNumberFormat="1" applyFill="1" applyBorder="1"/>
    <xf numFmtId="0" fontId="3" fillId="13" borderId="64" xfId="1" applyFill="1" applyBorder="1" applyAlignment="1">
      <alignment horizontal="center" vertical="center"/>
    </xf>
    <xf numFmtId="0" fontId="3" fillId="13" borderId="68" xfId="1" applyFill="1" applyBorder="1" applyAlignment="1">
      <alignment horizontal="center" vertical="center"/>
    </xf>
    <xf numFmtId="0" fontId="40" fillId="3" borderId="0" xfId="1" applyFont="1" applyFill="1" applyAlignment="1">
      <alignment vertical="center"/>
    </xf>
    <xf numFmtId="167" fontId="3" fillId="15" borderId="69" xfId="1" applyNumberFormat="1" applyFill="1" applyBorder="1" applyAlignment="1">
      <alignment horizontal="center" vertical="center"/>
    </xf>
    <xf numFmtId="0" fontId="42" fillId="3" borderId="0" xfId="3" applyFont="1" applyFill="1" applyAlignment="1" applyProtection="1">
      <alignment horizontal="left" vertical="center"/>
      <protection hidden="1"/>
    </xf>
    <xf numFmtId="164" fontId="13" fillId="5" borderId="25" xfId="1" applyNumberFormat="1" applyFont="1" applyFill="1" applyBorder="1" applyAlignment="1">
      <alignment vertical="top"/>
    </xf>
    <xf numFmtId="0" fontId="27" fillId="5" borderId="26" xfId="1" applyFont="1" applyFill="1" applyBorder="1" applyAlignment="1">
      <alignment vertical="top"/>
    </xf>
    <xf numFmtId="0" fontId="28" fillId="5" borderId="26" xfId="1" applyFont="1" applyFill="1" applyBorder="1" applyAlignment="1">
      <alignment vertical="top"/>
    </xf>
    <xf numFmtId="166" fontId="27" fillId="5" borderId="27" xfId="1" applyNumberFormat="1" applyFont="1" applyFill="1" applyBorder="1" applyAlignment="1">
      <alignment vertical="top"/>
    </xf>
    <xf numFmtId="166" fontId="27" fillId="5" borderId="26" xfId="1" applyNumberFormat="1" applyFont="1" applyFill="1" applyBorder="1" applyAlignment="1">
      <alignment vertical="top"/>
    </xf>
    <xf numFmtId="0" fontId="43" fillId="12" borderId="70" xfId="1" applyFont="1" applyFill="1" applyBorder="1" applyAlignment="1" applyProtection="1">
      <alignment horizontal="center" vertical="center"/>
      <protection locked="0"/>
    </xf>
    <xf numFmtId="0" fontId="3" fillId="0" borderId="71" xfId="1" applyBorder="1" applyAlignment="1">
      <alignment horizontal="center" vertical="center"/>
    </xf>
    <xf numFmtId="0" fontId="3" fillId="0" borderId="72" xfId="1" applyBorder="1" applyAlignment="1">
      <alignment horizontal="center" vertical="center"/>
    </xf>
    <xf numFmtId="0" fontId="3" fillId="0" borderId="73" xfId="1" applyBorder="1" applyAlignment="1">
      <alignment horizontal="center" vertical="center"/>
    </xf>
    <xf numFmtId="0" fontId="3" fillId="2" borderId="13" xfId="1" applyFill="1" applyBorder="1" applyAlignment="1">
      <alignment horizontal="center" vertical="center"/>
    </xf>
    <xf numFmtId="0" fontId="3" fillId="0" borderId="74" xfId="1" applyBorder="1" applyAlignment="1">
      <alignment horizontal="center" vertical="center"/>
    </xf>
    <xf numFmtId="0" fontId="43" fillId="12" borderId="78" xfId="1" applyFont="1" applyFill="1" applyBorder="1" applyAlignment="1" applyProtection="1">
      <alignment horizontal="center" vertical="center"/>
      <protection locked="0"/>
    </xf>
    <xf numFmtId="0" fontId="22" fillId="0" borderId="79" xfId="1" applyFont="1" applyBorder="1" applyAlignment="1">
      <alignment horizontal="center" vertical="center" wrapText="1"/>
    </xf>
    <xf numFmtId="0" fontId="24" fillId="0" borderId="80" xfId="1" applyFont="1" applyBorder="1" applyAlignment="1">
      <alignment horizontal="center" vertical="center"/>
    </xf>
    <xf numFmtId="0" fontId="6" fillId="2" borderId="80" xfId="1" applyFont="1" applyFill="1" applyBorder="1" applyAlignment="1">
      <alignment horizontal="center" vertical="center"/>
    </xf>
    <xf numFmtId="168" fontId="3" fillId="2" borderId="81" xfId="1" applyNumberFormat="1" applyFill="1" applyBorder="1"/>
    <xf numFmtId="0" fontId="6" fillId="0" borderId="77" xfId="1" applyFont="1" applyBorder="1" applyAlignment="1">
      <alignment horizontal="center" vertical="center"/>
    </xf>
    <xf numFmtId="0" fontId="6" fillId="0" borderId="72" xfId="1" applyFont="1" applyBorder="1" applyAlignment="1">
      <alignment horizontal="center" vertical="center"/>
    </xf>
    <xf numFmtId="0" fontId="6" fillId="0" borderId="82" xfId="1" applyFont="1" applyBorder="1" applyAlignment="1">
      <alignment horizontal="center" vertical="center"/>
    </xf>
    <xf numFmtId="168" fontId="3" fillId="0" borderId="0" xfId="1" applyNumberFormat="1"/>
    <xf numFmtId="168" fontId="6" fillId="8" borderId="34" xfId="1" applyNumberFormat="1" applyFont="1" applyFill="1" applyBorder="1" applyAlignment="1">
      <alignment horizontal="center" vertical="center"/>
    </xf>
    <xf numFmtId="168" fontId="6" fillId="8" borderId="33" xfId="1" applyNumberFormat="1" applyFont="1" applyFill="1" applyBorder="1" applyAlignment="1">
      <alignment horizontal="center" vertical="center"/>
    </xf>
    <xf numFmtId="0" fontId="32" fillId="8" borderId="31" xfId="1" applyFont="1" applyFill="1" applyBorder="1" applyAlignment="1">
      <alignment horizontal="center" vertical="center"/>
    </xf>
    <xf numFmtId="0" fontId="3" fillId="0" borderId="30" xfId="1" applyBorder="1" applyAlignment="1">
      <alignment horizontal="center" vertical="center"/>
    </xf>
    <xf numFmtId="0" fontId="3" fillId="0" borderId="29" xfId="1" applyBorder="1" applyAlignment="1">
      <alignment horizontal="center" vertical="center"/>
    </xf>
    <xf numFmtId="0" fontId="31" fillId="7" borderId="32" xfId="1" applyFont="1" applyFill="1" applyBorder="1" applyAlignment="1">
      <alignment horizontal="center" textRotation="90"/>
    </xf>
    <xf numFmtId="0" fontId="31" fillId="7" borderId="28" xfId="1" applyFont="1" applyFill="1" applyBorder="1" applyAlignment="1">
      <alignment horizontal="center" textRotation="90"/>
    </xf>
    <xf numFmtId="0" fontId="31" fillId="7" borderId="59" xfId="1" applyFont="1" applyFill="1" applyBorder="1" applyAlignment="1">
      <alignment horizontal="center" textRotation="90"/>
    </xf>
    <xf numFmtId="0" fontId="36" fillId="7" borderId="43" xfId="1" applyFont="1" applyFill="1" applyBorder="1" applyAlignment="1">
      <alignment horizontal="center" vertical="center" textRotation="90"/>
    </xf>
    <xf numFmtId="0" fontId="35" fillId="6" borderId="43" xfId="1" applyFont="1" applyFill="1" applyBorder="1" applyAlignment="1">
      <alignment horizontal="center" vertical="center" textRotation="90"/>
    </xf>
    <xf numFmtId="0" fontId="35" fillId="6" borderId="40" xfId="1" applyFont="1" applyFill="1" applyBorder="1" applyAlignment="1">
      <alignment horizontal="center" vertical="center" textRotation="90"/>
    </xf>
    <xf numFmtId="0" fontId="35" fillId="2" borderId="65" xfId="1" applyFont="1" applyFill="1" applyBorder="1" applyAlignment="1">
      <alignment horizontal="center" vertical="center"/>
    </xf>
    <xf numFmtId="0" fontId="35" fillId="2" borderId="64" xfId="1" applyFont="1" applyFill="1" applyBorder="1"/>
    <xf numFmtId="0" fontId="35" fillId="2" borderId="63" xfId="1" applyFont="1" applyFill="1" applyBorder="1"/>
    <xf numFmtId="0" fontId="45" fillId="13" borderId="77" xfId="1" applyFont="1" applyFill="1" applyBorder="1" applyAlignment="1">
      <alignment horizontal="center" vertical="center"/>
    </xf>
    <xf numFmtId="0" fontId="45" fillId="13" borderId="76" xfId="1" applyFont="1" applyFill="1" applyBorder="1" applyAlignment="1">
      <alignment horizontal="center" vertical="center"/>
    </xf>
    <xf numFmtId="0" fontId="44" fillId="16" borderId="75" xfId="1" applyFont="1" applyFill="1" applyBorder="1" applyAlignment="1">
      <alignment horizontal="center" vertical="center"/>
    </xf>
    <xf numFmtId="0" fontId="44" fillId="16" borderId="0" xfId="1" applyFont="1" applyFill="1" applyAlignment="1">
      <alignment horizontal="center" vertical="center"/>
    </xf>
    <xf numFmtId="14" fontId="12" fillId="4" borderId="0" xfId="1" applyNumberFormat="1" applyFont="1" applyFill="1" applyAlignment="1">
      <alignment horizontal="left" vertical="center" wrapText="1"/>
    </xf>
    <xf numFmtId="0" fontId="2" fillId="3" borderId="0" xfId="1" applyFont="1" applyFill="1" applyAlignment="1">
      <alignment horizontal="center" vertical="center"/>
    </xf>
    <xf numFmtId="15" fontId="9" fillId="3" borderId="0" xfId="1" applyNumberFormat="1" applyFont="1" applyFill="1" applyAlignment="1">
      <alignment horizontal="left" vertical="center"/>
    </xf>
    <xf numFmtId="0" fontId="14" fillId="3" borderId="62" xfId="1" applyFont="1" applyFill="1" applyBorder="1" applyAlignment="1">
      <alignment horizontal="center" vertical="center" wrapText="1"/>
    </xf>
    <xf numFmtId="0" fontId="14" fillId="3" borderId="42" xfId="1" applyFont="1" applyFill="1" applyBorder="1" applyAlignment="1">
      <alignment horizontal="center" vertical="center" wrapText="1"/>
    </xf>
    <xf numFmtId="0" fontId="38" fillId="7" borderId="61" xfId="1" applyFont="1" applyFill="1" applyBorder="1" applyAlignment="1">
      <alignment horizontal="center" vertical="center"/>
    </xf>
    <xf numFmtId="0" fontId="38" fillId="7" borderId="60" xfId="1" applyFont="1" applyFill="1" applyBorder="1" applyAlignment="1">
      <alignment horizontal="center" vertical="center"/>
    </xf>
    <xf numFmtId="0" fontId="34" fillId="7" borderId="59" xfId="1" applyFont="1" applyFill="1" applyBorder="1" applyAlignment="1">
      <alignment horizontal="center" vertical="center" textRotation="180"/>
    </xf>
    <xf numFmtId="0" fontId="34" fillId="7" borderId="38" xfId="1" applyFont="1" applyFill="1" applyBorder="1" applyAlignment="1">
      <alignment horizontal="center" vertical="center" textRotation="180"/>
    </xf>
    <xf numFmtId="0" fontId="34" fillId="7" borderId="36" xfId="1" applyFont="1" applyFill="1" applyBorder="1" applyAlignment="1">
      <alignment horizontal="center" vertical="center" textRotation="180"/>
    </xf>
    <xf numFmtId="0" fontId="49" fillId="3" borderId="0" xfId="4" applyFont="1" applyFill="1"/>
    <xf numFmtId="0" fontId="20" fillId="3" borderId="0" xfId="1" applyFont="1" applyFill="1"/>
  </cellXfs>
  <cellStyles count="5">
    <cellStyle name="Lien hypertexte" xfId="4" builtinId="8"/>
    <cellStyle name="Lien hypertexte 2 3" xfId="2" xr:uid="{360D21B4-88F6-40E0-9186-776705F4EA85}"/>
    <cellStyle name="Normal" xfId="0" builtinId="0"/>
    <cellStyle name="Normal 2 2" xfId="3" xr:uid="{8B9BC3E7-7836-4883-9D75-56D12D13EFC7}"/>
    <cellStyle name="Normal 3 3" xfId="1" xr:uid="{F07C36E5-B8F2-46B5-B9FC-9D8D1DF64448}"/>
  </cellStyles>
  <dxfs count="60">
    <dxf>
      <font>
        <color rgb="FF92D050"/>
      </font>
      <fill>
        <patternFill>
          <bgColor rgb="FF92D050"/>
        </patternFill>
      </fill>
    </dxf>
    <dxf>
      <font>
        <color rgb="FF92D050"/>
      </font>
      <fill>
        <patternFill>
          <bgColor rgb="FF92D050"/>
        </patternFill>
      </fill>
    </dxf>
    <dxf>
      <font>
        <color theme="0"/>
      </font>
      <fill>
        <patternFill>
          <bgColor rgb="FFFF3399"/>
        </patternFill>
      </fill>
    </dxf>
    <dxf>
      <font>
        <color rgb="FF92D050"/>
      </font>
      <fill>
        <patternFill>
          <bgColor rgb="FF92D050"/>
        </patternFill>
      </fill>
    </dxf>
    <dxf>
      <font>
        <color theme="0"/>
      </font>
      <fill>
        <patternFill>
          <bgColor rgb="FFFF3399"/>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rgb="FF92D050"/>
      </font>
      <fill>
        <patternFill>
          <bgColor rgb="FF92D050"/>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ont>
        <color theme="0"/>
      </font>
      <fill>
        <patternFill>
          <bgColor rgb="FFFF3399"/>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ill>
        <patternFill patternType="lightUp">
          <fgColor theme="6" tint="0.39994506668294322"/>
        </patternFill>
      </fill>
    </dxf>
    <dxf>
      <fill>
        <patternFill>
          <bgColor indexed="13"/>
        </patternFill>
      </fill>
    </dxf>
    <dxf>
      <font>
        <color theme="0"/>
      </font>
      <fill>
        <patternFill patternType="lightUp">
          <fgColor theme="6" tint="0.39985351115451523"/>
          <bgColor theme="6" tint="-0.24994659260841701"/>
        </patternFill>
      </fill>
    </dxf>
    <dxf>
      <font>
        <color rgb="FF92D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60</xdr:col>
      <xdr:colOff>698812</xdr:colOff>
      <xdr:row>9</xdr:row>
      <xdr:rowOff>143781</xdr:rowOff>
    </xdr:from>
    <xdr:ext cx="6442216" cy="292704"/>
    <xdr:sp macro="" textlink="">
      <xdr:nvSpPr>
        <xdr:cNvPr id="2" name="Rectangle à coins arrondis 12">
          <a:extLst>
            <a:ext uri="{FF2B5EF4-FFF2-40B4-BE49-F238E27FC236}">
              <a16:creationId xmlns:a16="http://schemas.microsoft.com/office/drawing/2014/main" id="{9285F076-E6E3-4370-B72B-11ADF757A55C}"/>
            </a:ext>
          </a:extLst>
        </xdr:cNvPr>
        <xdr:cNvSpPr/>
      </xdr:nvSpPr>
      <xdr:spPr>
        <a:xfrm>
          <a:off x="50990812" y="1944006"/>
          <a:ext cx="6442216" cy="292704"/>
        </a:xfrm>
        <a:prstGeom prst="wedgeRoundRectCallout">
          <a:avLst>
            <a:gd name="adj1" fmla="val -19608"/>
            <a:gd name="adj2" fmla="val 265057"/>
            <a:gd name="adj3" fmla="val 16667"/>
          </a:avLst>
        </a:prstGeom>
        <a:solidFill>
          <a:schemeClr val="accent6">
            <a:lumMod val="40000"/>
            <a:lumOff val="60000"/>
            <a:alpha val="6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numCol="1" rtlCol="0" anchor="t" anchorCtr="0">
          <a:spAutoFit/>
        </a:bodyPr>
        <a:lstStyle/>
        <a:p>
          <a:pPr algn="ctr"/>
          <a:r>
            <a:rPr lang="fr-FR" sz="1100" baseline="0">
              <a:solidFill>
                <a:sysClr val="windowText" lastClr="000000"/>
              </a:solidFill>
            </a:rPr>
            <a:t>Si un ou plusieurs fériés sont ouvrés (Ex. le lundi de Pantecôte), sélectionnez "OUI". </a:t>
          </a:r>
        </a:p>
      </xdr:txBody>
    </xdr:sp>
    <xdr:clientData/>
  </xdr:oneCellAnchor>
  <xdr:oneCellAnchor>
    <xdr:from>
      <xdr:col>71</xdr:col>
      <xdr:colOff>40821</xdr:colOff>
      <xdr:row>2</xdr:row>
      <xdr:rowOff>462644</xdr:rowOff>
    </xdr:from>
    <xdr:ext cx="6442216" cy="483253"/>
    <xdr:sp macro="" textlink="">
      <xdr:nvSpPr>
        <xdr:cNvPr id="3" name="Rectangle à coins arrondis 13">
          <a:extLst>
            <a:ext uri="{FF2B5EF4-FFF2-40B4-BE49-F238E27FC236}">
              <a16:creationId xmlns:a16="http://schemas.microsoft.com/office/drawing/2014/main" id="{3FA9047B-5C96-4333-910C-82D058F7E791}"/>
            </a:ext>
          </a:extLst>
        </xdr:cNvPr>
        <xdr:cNvSpPr/>
      </xdr:nvSpPr>
      <xdr:spPr>
        <a:xfrm>
          <a:off x="59553021" y="595994"/>
          <a:ext cx="6442216" cy="483253"/>
        </a:xfrm>
        <a:prstGeom prst="wedgeRoundRectCallout">
          <a:avLst>
            <a:gd name="adj1" fmla="val -74104"/>
            <a:gd name="adj2" fmla="val 351153"/>
            <a:gd name="adj3" fmla="val 16667"/>
          </a:avLst>
        </a:prstGeom>
        <a:solidFill>
          <a:schemeClr val="accent6">
            <a:lumMod val="40000"/>
            <a:lumOff val="60000"/>
            <a:alpha val="6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numCol="1" rtlCol="0" anchor="t" anchorCtr="0">
          <a:spAutoFit/>
        </a:bodyPr>
        <a:lstStyle/>
        <a:p>
          <a:pPr algn="ctr"/>
          <a:r>
            <a:rPr lang="fr-FR" sz="1100" baseline="0">
              <a:solidFill>
                <a:sysClr val="windowText" lastClr="000000"/>
              </a:solidFill>
            </a:rPr>
            <a:t>Si vous le souhaitez, vous pouvez renseigner les congés scolaires de la zone géographique qui vous intéresse (DANS L'ORDRE CROISSANT DES DATES "1er jour"). Pour ne pas vous trompez, respectez l'ordre des libellés.</a:t>
          </a:r>
        </a:p>
      </xdr:txBody>
    </xdr:sp>
    <xdr:clientData/>
  </xdr:oneCellAnchor>
  <xdr:oneCellAnchor>
    <xdr:from>
      <xdr:col>15</xdr:col>
      <xdr:colOff>1400175</xdr:colOff>
      <xdr:row>80</xdr:row>
      <xdr:rowOff>47625</xdr:rowOff>
    </xdr:from>
    <xdr:ext cx="5982335" cy="1233805"/>
    <xdr:pic>
      <xdr:nvPicPr>
        <xdr:cNvPr id="4" name="Image 3">
          <a:extLst>
            <a:ext uri="{FF2B5EF4-FFF2-40B4-BE49-F238E27FC236}">
              <a16:creationId xmlns:a16="http://schemas.microsoft.com/office/drawing/2014/main" id="{866C5BC3-C615-472F-AA0A-3C5F224F323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11200" y="16049625"/>
          <a:ext cx="5982335" cy="123380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Mes%20documents\2-A-TRIER\Calendri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gestion.des.absen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e Mensuelle"/>
      <sheetName val="Evenements-Anniversaires"/>
      <sheetName val="Vacances Scolaires"/>
      <sheetName val="Paramètres"/>
    </sheetNames>
    <sheetDataSet>
      <sheetData sheetId="0">
        <row r="2">
          <cell r="M2">
            <v>2015</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
      <sheetName val="quelques.liens"/>
      <sheetName val="Absences.repos.fixes"/>
      <sheetName val="Absences.repos.variable"/>
      <sheetName val="Planification.Annuelle.1"/>
      <sheetName val="Planification.Annuelle.2"/>
      <sheetName val="Planification.Mensuelle.Variabl"/>
      <sheetName val="Planification.Mensuelle.Fixe"/>
      <sheetName val="Positionnement.avec.heures"/>
      <sheetName val="Heures.Travaillées"/>
      <sheetName val="Positionnement Pointage"/>
      <sheetName val="exemple.pointages.horaires"/>
      <sheetName val="Exemple.Horaires"/>
      <sheetName val="Exemple.Horaires (2)"/>
      <sheetName val="Temps Travail"/>
    </sheetNames>
    <sheetDataSet>
      <sheetData sheetId="0"/>
      <sheetData sheetId="1"/>
      <sheetData sheetId="2"/>
      <sheetData sheetId="3"/>
      <sheetData sheetId="4"/>
      <sheetData sheetId="5"/>
      <sheetData sheetId="6"/>
      <sheetData sheetId="7"/>
      <sheetData sheetId="8"/>
      <sheetData sheetId="9"/>
      <sheetData sheetId="10"/>
      <sheetData sheetId="11">
        <row r="3">
          <cell r="L3">
            <v>44190</v>
          </cell>
        </row>
        <row r="4">
          <cell r="L4">
            <v>44197</v>
          </cell>
        </row>
        <row r="5">
          <cell r="L5">
            <v>44291</v>
          </cell>
        </row>
        <row r="6">
          <cell r="L6">
            <v>44317</v>
          </cell>
        </row>
        <row r="7">
          <cell r="L7">
            <v>44324</v>
          </cell>
        </row>
        <row r="8">
          <cell r="L8">
            <v>44329</v>
          </cell>
        </row>
        <row r="9">
          <cell r="L9">
            <v>44340</v>
          </cell>
        </row>
        <row r="10">
          <cell r="L10">
            <v>44391</v>
          </cell>
        </row>
        <row r="11">
          <cell r="L11">
            <v>44423</v>
          </cell>
        </row>
        <row r="12">
          <cell r="L12">
            <v>44501</v>
          </cell>
        </row>
        <row r="13">
          <cell r="L13">
            <v>44511</v>
          </cell>
        </row>
        <row r="14">
          <cell r="L14">
            <v>44555</v>
          </cell>
        </row>
        <row r="15">
          <cell r="L15">
            <v>44562</v>
          </cell>
        </row>
      </sheetData>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youtube.com/watch?v=O0dM4SayB_A" TargetMode="External"/><Relationship Id="rId7" Type="http://schemas.openxmlformats.org/officeDocument/2006/relationships/comments" Target="../comments1.xml"/><Relationship Id="rId2" Type="http://schemas.openxmlformats.org/officeDocument/2006/relationships/hyperlink" Target="http://www.excel-downloads.com/remository/startdown/882.html" TargetMode="External"/><Relationship Id="rId1" Type="http://schemas.openxmlformats.org/officeDocument/2006/relationships/hyperlink" Target="http://www.excel-downloads.com/forum/125852-nos-cong-s_pg-vf.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78E11-7D2B-4313-913D-90E3D28C1CC1}">
  <sheetPr>
    <tabColor rgb="FF92D050"/>
  </sheetPr>
  <dimension ref="A1:FX457"/>
  <sheetViews>
    <sheetView showZeros="0" tabSelected="1" showOutlineSymbols="0" zoomScaleNormal="100" workbookViewId="0">
      <selection activeCell="C11" sqref="C11"/>
    </sheetView>
  </sheetViews>
  <sheetFormatPr baseColWidth="10" defaultRowHeight="23.25" x14ac:dyDescent="0.35"/>
  <cols>
    <col min="1" max="1" width="2.5" style="1" customWidth="1"/>
    <col min="2" max="2" width="2" style="1" customWidth="1"/>
    <col min="3" max="3" width="7.625" style="1" customWidth="1"/>
    <col min="4" max="4" width="4.125" style="1" customWidth="1"/>
    <col min="5" max="5" width="4.625" style="1" customWidth="1"/>
    <col min="6" max="6" width="4.125" style="3" customWidth="1"/>
    <col min="7" max="7" width="22.5" style="1" customWidth="1"/>
    <col min="8" max="8" width="3.25" style="1" hidden="1" customWidth="1"/>
    <col min="9" max="9" width="2" style="1" customWidth="1"/>
    <col min="10" max="10" width="1.25" style="1" customWidth="1"/>
    <col min="11" max="11" width="2" style="1" customWidth="1"/>
    <col min="12" max="12" width="7.625" style="1" customWidth="1"/>
    <col min="13" max="13" width="4.125" style="1" customWidth="1"/>
    <col min="14" max="14" width="4.625" style="1" customWidth="1"/>
    <col min="15" max="15" width="4.125" style="3" customWidth="1"/>
    <col min="16" max="16" width="22.5" style="1" customWidth="1"/>
    <col min="17" max="17" width="3.25" style="1" hidden="1" customWidth="1"/>
    <col min="18" max="18" width="2" style="1" customWidth="1"/>
    <col min="19" max="19" width="1.25" style="1" customWidth="1"/>
    <col min="20" max="20" width="2" style="1" customWidth="1"/>
    <col min="21" max="21" width="7.625" style="1" customWidth="1"/>
    <col min="22" max="22" width="4.125" style="1" customWidth="1"/>
    <col min="23" max="23" width="4.625" style="1" customWidth="1"/>
    <col min="24" max="24" width="4.125" style="3" customWidth="1"/>
    <col min="25" max="25" width="22.5" style="1" customWidth="1"/>
    <col min="26" max="26" width="3.25" style="1" hidden="1" customWidth="1"/>
    <col min="27" max="27" width="2" style="1" customWidth="1"/>
    <col min="28" max="28" width="1.25" style="1" customWidth="1"/>
    <col min="29" max="29" width="2" style="1" customWidth="1"/>
    <col min="30" max="30" width="7.625" style="1" customWidth="1"/>
    <col min="31" max="31" width="4.125" style="1" customWidth="1"/>
    <col min="32" max="32" width="4.625" style="1" customWidth="1"/>
    <col min="33" max="33" width="4.125" style="3" customWidth="1"/>
    <col min="34" max="34" width="22.5" style="1" customWidth="1"/>
    <col min="35" max="35" width="3.25" style="1" hidden="1" customWidth="1"/>
    <col min="36" max="36" width="2" style="1" customWidth="1"/>
    <col min="37" max="37" width="1.25" style="1" customWidth="1"/>
    <col min="38" max="38" width="2" style="1" customWidth="1"/>
    <col min="39" max="39" width="7.625" style="1" customWidth="1"/>
    <col min="40" max="40" width="4.125" style="1" customWidth="1"/>
    <col min="41" max="41" width="4.625" style="1" customWidth="1"/>
    <col min="42" max="42" width="4.125" style="3" customWidth="1"/>
    <col min="43" max="43" width="22.5" style="1" customWidth="1"/>
    <col min="44" max="44" width="3.25" style="1" hidden="1" customWidth="1"/>
    <col min="45" max="45" width="2" style="1" customWidth="1"/>
    <col min="46" max="46" width="1.25" style="1" customWidth="1"/>
    <col min="47" max="47" width="2" style="1" customWidth="1"/>
    <col min="48" max="48" width="7.625" style="1" customWidth="1"/>
    <col min="49" max="49" width="4.125" style="4" customWidth="1"/>
    <col min="50" max="50" width="4.625" style="4" customWidth="1"/>
    <col min="51" max="51" width="4.125" style="3" customWidth="1"/>
    <col min="52" max="52" width="22.5" style="1" customWidth="1"/>
    <col min="53" max="53" width="3.25" style="1" hidden="1" customWidth="1"/>
    <col min="54" max="54" width="2" style="1" customWidth="1"/>
    <col min="55" max="55" width="3.25" style="1" customWidth="1"/>
    <col min="56" max="56" width="14" style="1" customWidth="1"/>
    <col min="57" max="57" width="1.25" style="1" customWidth="1"/>
    <col min="58" max="58" width="5.75" style="1" customWidth="1"/>
    <col min="59" max="59" width="25.25" style="1" customWidth="1"/>
    <col min="60" max="60" width="27.875" style="1" customWidth="1"/>
    <col min="61" max="61" width="28.625" style="1" customWidth="1"/>
    <col min="62" max="62" width="11.125" style="1" customWidth="1"/>
    <col min="63" max="63" width="19.125" style="1" customWidth="1"/>
    <col min="64" max="67" width="11.125" style="1" customWidth="1"/>
    <col min="68" max="68" width="10.25" style="1" bestFit="1" customWidth="1"/>
    <col min="69" max="69" width="29.625" style="1" bestFit="1" customWidth="1"/>
    <col min="70" max="70" width="32.375" style="1" customWidth="1"/>
    <col min="71" max="71" width="25.125" style="1" customWidth="1"/>
    <col min="72" max="72" width="25.25" style="1" customWidth="1"/>
    <col min="73" max="73" width="21.625" style="1" customWidth="1"/>
    <col min="74" max="74" width="5.75" style="1" customWidth="1"/>
    <col min="75" max="75" width="0" style="1" hidden="1" customWidth="1"/>
    <col min="76" max="77" width="11" style="1"/>
    <col min="78" max="78" width="0" style="1" hidden="1" customWidth="1"/>
    <col min="79" max="80" width="11" style="1"/>
    <col min="81" max="81" width="4.75" style="1" customWidth="1"/>
    <col min="82" max="84" width="23.375" style="1" customWidth="1"/>
    <col min="85" max="142" width="11" style="1"/>
    <col min="143" max="143" width="1.25" style="1" customWidth="1"/>
    <col min="144" max="144" width="23.875" style="1" customWidth="1"/>
    <col min="145" max="145" width="20.875" style="1" customWidth="1"/>
    <col min="146" max="146" width="5" style="1" customWidth="1"/>
    <col min="147" max="147" width="1" style="1" customWidth="1"/>
    <col min="148" max="148" width="9.25" style="1" customWidth="1"/>
    <col min="149" max="149" width="8.875" style="1" hidden="1" customWidth="1"/>
    <col min="150" max="150" width="6.5" style="1" customWidth="1"/>
    <col min="151" max="151" width="1" style="1" customWidth="1"/>
    <col min="152" max="152" width="11" style="1"/>
    <col min="153" max="153" width="26.875" style="1" customWidth="1"/>
    <col min="154" max="154" width="25.375" style="1" customWidth="1"/>
    <col min="155" max="155" width="20.375" style="1" customWidth="1"/>
    <col min="156" max="156" width="1.125" style="1" customWidth="1"/>
    <col min="157" max="157" width="8.375" style="1" customWidth="1"/>
    <col min="158" max="158" width="4.875" style="1" customWidth="1"/>
    <col min="159" max="159" width="25.25" style="1" customWidth="1"/>
    <col min="160" max="175" width="11" style="1"/>
    <col min="176" max="176" width="7.875" style="1" customWidth="1"/>
    <col min="177" max="178" width="11" style="1"/>
    <col min="179" max="179" width="43.5" style="1" customWidth="1"/>
    <col min="180" max="180" width="10.25" style="2" customWidth="1"/>
    <col min="181" max="191" width="10.25" style="1" customWidth="1"/>
    <col min="192" max="192" width="1" style="1" customWidth="1"/>
    <col min="193" max="194" width="9.375" style="1" customWidth="1"/>
    <col min="195" max="16384" width="11" style="1"/>
  </cols>
  <sheetData>
    <row r="1" spans="2:180" ht="16.5" customHeight="1" thickBot="1" x14ac:dyDescent="0.4">
      <c r="BD1" s="155">
        <f t="shared" ref="BD1:BD33" si="0">C2</f>
        <v>0</v>
      </c>
      <c r="BJ1" s="16"/>
      <c r="BK1" s="16"/>
      <c r="BL1" s="16"/>
      <c r="BM1" s="16"/>
      <c r="BN1" s="16"/>
      <c r="BO1" s="16"/>
      <c r="BP1" s="16"/>
      <c r="BQ1" s="16"/>
      <c r="BR1" s="16"/>
      <c r="BS1" s="16"/>
    </row>
    <row r="2" spans="2:180" s="13" customFormat="1" ht="39.75" customHeight="1" thickTop="1" thickBot="1" x14ac:dyDescent="0.3">
      <c r="B2" s="156">
        <f>EOMONTH(DATE(ANBASE,MOISBASE,1),-1)+1</f>
        <v>45292</v>
      </c>
      <c r="C2" s="157"/>
      <c r="D2" s="157"/>
      <c r="E2" s="157"/>
      <c r="F2" s="157"/>
      <c r="G2" s="157"/>
      <c r="H2" s="74"/>
      <c r="I2" s="161" t="s">
        <v>706</v>
      </c>
      <c r="J2" s="154"/>
      <c r="K2" s="156">
        <f>EOMONTH(B2,0)+1</f>
        <v>45323</v>
      </c>
      <c r="L2" s="157"/>
      <c r="M2" s="157"/>
      <c r="N2" s="157"/>
      <c r="O2" s="157"/>
      <c r="P2" s="157"/>
      <c r="Q2" s="74"/>
      <c r="R2" s="161" t="s">
        <v>706</v>
      </c>
      <c r="S2" s="153"/>
      <c r="T2" s="156">
        <f>EOMONTH(K2,0)+1</f>
        <v>45352</v>
      </c>
      <c r="U2" s="157"/>
      <c r="V2" s="157"/>
      <c r="W2" s="157"/>
      <c r="X2" s="157"/>
      <c r="Y2" s="157"/>
      <c r="Z2" s="74"/>
      <c r="AA2" s="161" t="s">
        <v>706</v>
      </c>
      <c r="AB2" s="153"/>
      <c r="AC2" s="156">
        <f>EOMONTH(T2,0)+1</f>
        <v>45383</v>
      </c>
      <c r="AD2" s="157"/>
      <c r="AE2" s="157"/>
      <c r="AF2" s="157"/>
      <c r="AG2" s="157"/>
      <c r="AH2" s="157"/>
      <c r="AI2" s="74"/>
      <c r="AJ2" s="161" t="s">
        <v>706</v>
      </c>
      <c r="AK2" s="153"/>
      <c r="AL2" s="156">
        <f>EOMONTH(AC2,0)+1</f>
        <v>45413</v>
      </c>
      <c r="AM2" s="157"/>
      <c r="AN2" s="157"/>
      <c r="AO2" s="157"/>
      <c r="AP2" s="157"/>
      <c r="AQ2" s="157"/>
      <c r="AR2" s="74"/>
      <c r="AS2" s="161" t="s">
        <v>706</v>
      </c>
      <c r="AT2" s="153"/>
      <c r="AU2" s="156">
        <f>EOMONTH(AL2,0)+1</f>
        <v>45444</v>
      </c>
      <c r="AV2" s="157"/>
      <c r="AW2" s="157"/>
      <c r="AX2" s="157"/>
      <c r="AY2" s="157"/>
      <c r="AZ2" s="157"/>
      <c r="BA2" s="74"/>
      <c r="BB2" s="163" t="s">
        <v>706</v>
      </c>
      <c r="BC2" s="152"/>
      <c r="BD2" s="151">
        <f t="shared" si="0"/>
        <v>0</v>
      </c>
      <c r="BE2" s="150"/>
      <c r="BF2" s="149" t="s">
        <v>812</v>
      </c>
      <c r="BG2" s="148" t="s">
        <v>610</v>
      </c>
      <c r="BH2" s="147">
        <v>2024</v>
      </c>
      <c r="BI2" s="34" t="s">
        <v>631</v>
      </c>
      <c r="BJ2" s="16"/>
      <c r="BK2" s="16"/>
      <c r="BL2" s="16"/>
      <c r="BM2" s="16"/>
      <c r="BN2" s="170" t="s">
        <v>811</v>
      </c>
      <c r="BO2" s="171"/>
      <c r="BP2" s="172" t="s">
        <v>810</v>
      </c>
      <c r="BQ2" s="173"/>
      <c r="BR2" s="16"/>
      <c r="BS2" s="16"/>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FX2" s="70"/>
    </row>
    <row r="3" spans="2:180" s="4" customFormat="1" ht="27.95" customHeight="1" thickTop="1" thickBot="1" x14ac:dyDescent="0.3">
      <c r="B3" s="158" t="str">
        <f>MONTH(C4) &amp; "-" &amp;YEAR(C4)</f>
        <v>1-2024</v>
      </c>
      <c r="C3" s="159"/>
      <c r="D3" s="159"/>
      <c r="E3" s="159"/>
      <c r="F3" s="159"/>
      <c r="G3" s="160"/>
      <c r="H3" s="72"/>
      <c r="I3" s="162"/>
      <c r="J3" s="146"/>
      <c r="K3" s="158" t="str">
        <f>MONTH(L4) &amp; "-" &amp;YEAR(L4)</f>
        <v>2-2024</v>
      </c>
      <c r="L3" s="159"/>
      <c r="M3" s="159"/>
      <c r="N3" s="159"/>
      <c r="O3" s="159"/>
      <c r="P3" s="160"/>
      <c r="Q3" s="145"/>
      <c r="R3" s="162"/>
      <c r="S3" s="143"/>
      <c r="T3" s="158" t="str">
        <f>MONTH(U4) &amp; "-" &amp;YEAR(U4)</f>
        <v>3-2024</v>
      </c>
      <c r="U3" s="159"/>
      <c r="V3" s="159"/>
      <c r="W3" s="159"/>
      <c r="X3" s="159"/>
      <c r="Y3" s="160"/>
      <c r="Z3" s="72"/>
      <c r="AA3" s="162"/>
      <c r="AB3" s="143"/>
      <c r="AC3" s="158" t="str">
        <f>MONTH(AD4) &amp; "-" &amp;YEAR(AD4)</f>
        <v>4-2024</v>
      </c>
      <c r="AD3" s="159"/>
      <c r="AE3" s="159"/>
      <c r="AF3" s="159"/>
      <c r="AG3" s="159"/>
      <c r="AH3" s="160"/>
      <c r="AI3" s="72"/>
      <c r="AJ3" s="162"/>
      <c r="AK3" s="144"/>
      <c r="AL3" s="158" t="str">
        <f>MONTH(AM4) &amp; "-" &amp;YEAR(AM4)</f>
        <v>5-2024</v>
      </c>
      <c r="AM3" s="159"/>
      <c r="AN3" s="159"/>
      <c r="AO3" s="159"/>
      <c r="AP3" s="159"/>
      <c r="AQ3" s="160"/>
      <c r="AR3" s="72"/>
      <c r="AS3" s="162"/>
      <c r="AT3" s="143"/>
      <c r="AU3" s="158" t="str">
        <f>MONTH(AV4) &amp; "-" &amp;YEAR(AV4)</f>
        <v>6-2024</v>
      </c>
      <c r="AV3" s="159"/>
      <c r="AW3" s="159"/>
      <c r="AX3" s="159"/>
      <c r="AY3" s="159"/>
      <c r="AZ3" s="160"/>
      <c r="BA3" s="72"/>
      <c r="BB3" s="162"/>
      <c r="BC3" s="142"/>
      <c r="BD3" s="12">
        <f t="shared" si="0"/>
        <v>45292</v>
      </c>
      <c r="BE3" s="71"/>
      <c r="BF3" s="10" t="s">
        <v>809</v>
      </c>
      <c r="BG3" s="9" t="s">
        <v>808</v>
      </c>
      <c r="BH3" s="141">
        <v>1</v>
      </c>
      <c r="BI3" s="34" t="s">
        <v>628</v>
      </c>
      <c r="BJ3" s="16"/>
      <c r="BK3" s="16"/>
      <c r="BL3" s="16"/>
      <c r="BM3" s="16"/>
      <c r="BN3" s="16"/>
      <c r="BO3" s="16"/>
      <c r="BP3" s="16"/>
      <c r="BQ3" s="16"/>
      <c r="BR3" s="16"/>
      <c r="BS3" s="16"/>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FX3" s="70"/>
    </row>
    <row r="4" spans="2:180" ht="15.75" customHeight="1" thickTop="1" thickBot="1" x14ac:dyDescent="0.4">
      <c r="B4" s="55"/>
      <c r="C4" s="140">
        <f>B2</f>
        <v>45292</v>
      </c>
      <c r="D4" s="138" t="str">
        <f>"(" &amp;INT(MOD(INT((C4-2+(DAY(1)=2)*6)/7)+0.6+((DAY(1)=2)*208),52+5/28))+1 &amp;")"</f>
        <v>(1)</v>
      </c>
      <c r="E4" s="137">
        <f>IF(C4&lt;&gt;"",C4-DATE(YEAR(B3),1,0),"")</f>
        <v>1</v>
      </c>
      <c r="F4" s="136">
        <f t="shared" ref="F4:F34" si="1">IF(C4&lt;&gt;"",IF(YEAR(C4)=ANBASE+1,E4-NBJ_ANBASE1,E4-NBJ_ANBASE-1),"")</f>
        <v>-366</v>
      </c>
      <c r="G4" s="80" t="str">
        <f t="shared" ref="G4:G34" si="2">IF(C4&lt;&gt;"",IF(ISERROR(VLOOKUP(C4,FERIES,1,FALSE)),VLOOKUP(DAY(C4) &amp; MONTH(C4),SAINTS,2,FALSE),IF(VLOOKUP(C4,FERIES,3,FALSE)="OUI",VLOOKUP(DAY(C4) &amp; MONTH(C4),SAINTS,2,FALSE),VLOOKUP(DAY(C4) &amp; MONTH(C4),SAINTS,2,FALSE) &amp; " " &amp; VLOOKUP(C4,FERIES,2,FALSE))),"")</f>
        <v>Jour de l'an (Nouvel an)</v>
      </c>
      <c r="H4" s="49">
        <f t="shared" ref="H4:H34" si="3">IF(C4&lt;&gt;"",WEEKDAY(C4,2),"")</f>
        <v>1</v>
      </c>
      <c r="I4" s="64">
        <f t="shared" ref="I4:I34" si="4">IF(ISERROR(VLOOKUP(C4,CALSCOL,1,TRUE)),0,IF(AND(C4&gt;=VLOOKUP(C4,CALSCOL,1,TRUE),C4&lt;VLOOKUP(C4,CALSCOL,2,TRUE)),1,0))</f>
        <v>0</v>
      </c>
      <c r="K4" s="55"/>
      <c r="L4" s="139">
        <f>K2</f>
        <v>45323</v>
      </c>
      <c r="M4" s="138" t="str">
        <f>"(" &amp;INT(MOD(INT((L4-2+(DAY(1)=2)*6)/7)+0.6+((DAY(1)=2)*208),52+5/28))+1 &amp;")"</f>
        <v>(5)</v>
      </c>
      <c r="N4" s="137">
        <f>IF(L4&lt;&gt;"",L4-DATE(YEAR(K3),1,0),"")</f>
        <v>32</v>
      </c>
      <c r="O4" s="136">
        <f t="shared" ref="O4:O34" si="5">IF(L4&lt;&gt;"",IF(YEAR(L4)=ANBASE+1,N4-NBJ_ANBASE1,N4-NBJ_ANBASE-1),"")</f>
        <v>-335</v>
      </c>
      <c r="P4" s="80" t="str">
        <f t="shared" ref="P4:P34" si="6">IF(L4&lt;&gt;"",IF(ISERROR(VLOOKUP(L4,FERIES,1,FALSE)),VLOOKUP(DAY(L4) &amp; MONTH(L4),SAINTS,2,FALSE),IF(VLOOKUP(L4,FERIES,3,FALSE)="OUI",VLOOKUP(DAY(L4) &amp; MONTH(L4),SAINTS,2,FALSE),VLOOKUP(DAY(L4) &amp; MONTH(L4),SAINTS,2,FALSE) &amp; " " &amp; VLOOKUP(L4,FERIES,2,FALSE))),"")</f>
        <v>Ella</v>
      </c>
      <c r="Q4" s="49">
        <f t="shared" ref="Q4:Q34" si="7">IF(L4&lt;&gt;"",WEEKDAY(L4,2),"")</f>
        <v>4</v>
      </c>
      <c r="R4" s="64">
        <f t="shared" ref="R4:R34" si="8">IF(ISERROR(VLOOKUP(L4,CALSCOL,1,TRUE)),0,IF(AND(L4&gt;=VLOOKUP(L4,CALSCOL,1,TRUE),L4&lt;VLOOKUP(L4,CALSCOL,2,TRUE)),1,0))</f>
        <v>0</v>
      </c>
      <c r="T4" s="55"/>
      <c r="U4" s="139">
        <f>T2</f>
        <v>45352</v>
      </c>
      <c r="V4" s="138" t="str">
        <f>"(" &amp;INT(MOD(INT((U4-2+(DAY(1)=2)*6)/7)+0.6+((DAY(1)=2)*208),52+5/28))+1 &amp;")"</f>
        <v>(9)</v>
      </c>
      <c r="W4" s="137">
        <f>IF(U4&lt;&gt;"",U4-DATE(YEAR(T3),1,0),"")</f>
        <v>61</v>
      </c>
      <c r="X4" s="136">
        <f t="shared" ref="X4:X34" si="9">IF(U4&lt;&gt;"",IF(YEAR(U4)=ANBASE+1,W4-NBJ_ANBASE1,W4-NBJ_ANBASE-1),"")</f>
        <v>-306</v>
      </c>
      <c r="Y4" s="80" t="str">
        <f t="shared" ref="Y4:Y34" si="10">IF(U4&lt;&gt;"",IF(ISERROR(VLOOKUP(U4,FERIES,1,FALSE)),VLOOKUP(DAY(U4) &amp; MONTH(U4),SAINTS,2,FALSE),IF(VLOOKUP(U4,FERIES,3,FALSE)="OUI",VLOOKUP(DAY(U4) &amp; MONTH(U4),SAINTS,2,FALSE),VLOOKUP(DAY(U4) &amp; MONTH(U4),SAINTS,2,FALSE) &amp; " " &amp; VLOOKUP(U4,FERIES,2,FALSE))),"")</f>
        <v>Aubin</v>
      </c>
      <c r="Z4" s="49">
        <f t="shared" ref="Z4:Z34" si="11">IF(U4&lt;&gt;"",WEEKDAY(U4,2),"")</f>
        <v>5</v>
      </c>
      <c r="AA4" s="64">
        <f t="shared" ref="AA4:AA34" si="12">IF(ISERROR(VLOOKUP(U4,CALSCOL,1,TRUE)),0,IF(AND(U4&gt;=VLOOKUP(U4,CALSCOL,1,TRUE),U4&lt;VLOOKUP(U4,CALSCOL,2,TRUE)),1,0))</f>
        <v>0</v>
      </c>
      <c r="AC4" s="55"/>
      <c r="AD4" s="139">
        <f>AC2</f>
        <v>45383</v>
      </c>
      <c r="AE4" s="138" t="str">
        <f>"(" &amp;INT(MOD(INT((AD4-2+(DAY(1)=2)*6)/7)+0.6+((DAY(1)=2)*208),52+5/28))+1 &amp;")"</f>
        <v>(14)</v>
      </c>
      <c r="AF4" s="137">
        <f>IF(AD4&lt;&gt;"",AD4-DATE(YEAR(AC3),1,0),"")</f>
        <v>92</v>
      </c>
      <c r="AG4" s="136">
        <f t="shared" ref="AG4:AG34" si="13">IF(AD4&lt;&gt;"",IF(YEAR(AD4)=ANBASE+1,AF4-NBJ_ANBASE1,AF4-NBJ_ANBASE-1),"")</f>
        <v>-275</v>
      </c>
      <c r="AH4" s="80" t="str">
        <f t="shared" ref="AH4:AH34" si="14">IF(AD4&lt;&gt;"",IF(ISERROR(VLOOKUP(AD4,FERIES,1,FALSE)),VLOOKUP(DAY(AD4) &amp; MONTH(AD4),SAINTS,2,FALSE),IF(VLOOKUP(AD4,FERIES,3,FALSE)="OUI",VLOOKUP(DAY(AD4) &amp; MONTH(AD4),SAINTS,2,FALSE),VLOOKUP(DAY(AD4) &amp; MONTH(AD4),SAINTS,2,FALSE) &amp; " " &amp; VLOOKUP(AD4,FERIES,2,FALSE))),"")</f>
        <v>Hugues (Lundi de Pâques)</v>
      </c>
      <c r="AI4" s="49">
        <f t="shared" ref="AI4:AI34" si="15">IF(AD4&lt;&gt;"",WEEKDAY(AD4,2),"")</f>
        <v>1</v>
      </c>
      <c r="AJ4" s="64">
        <f t="shared" ref="AJ4:AJ34" si="16">IF(ISERROR(VLOOKUP(AD4,CALSCOL,1,TRUE)),0,IF(AND(AD4&gt;=VLOOKUP(AD4,CALSCOL,1,TRUE),AD4&lt;VLOOKUP(AD4,CALSCOL,2,TRUE)),1,0))</f>
        <v>0</v>
      </c>
      <c r="AL4" s="55"/>
      <c r="AM4" s="139">
        <f>AL2</f>
        <v>45413</v>
      </c>
      <c r="AN4" s="138" t="str">
        <f>"(" &amp;INT(MOD(INT((AM4-2+(DAY(1)=2)*6)/7)+0.6+((DAY(1)=2)*208),52+5/28))+1 &amp;")"</f>
        <v>(18)</v>
      </c>
      <c r="AO4" s="137">
        <f>IF(AM4&lt;&gt;"",AM4-DATE(YEAR(AL3),1,0),"")</f>
        <v>122</v>
      </c>
      <c r="AP4" s="136">
        <f t="shared" ref="AP4:AP34" si="17">IF(AM4&lt;&gt;"",IF(YEAR(AM4)=ANBASE+1,AO4-NBJ_ANBASE1,AO4-NBJ_ANBASE-1),"")</f>
        <v>-245</v>
      </c>
      <c r="AQ4" s="80" t="str">
        <f t="shared" ref="AQ4:AQ34" si="18">IF(AM4&lt;&gt;"",IF(ISERROR(VLOOKUP(AM4,FERIES,1,FALSE)),VLOOKUP(DAY(AM4) &amp; MONTH(AM4),SAINTS,2,FALSE),IF(VLOOKUP(AM4,FERIES,3,FALSE)="OUI",VLOOKUP(DAY(AM4) &amp; MONTH(AM4),SAINTS,2,FALSE),VLOOKUP(DAY(AM4) &amp; MONTH(AM4),SAINTS,2,FALSE) &amp; " " &amp; VLOOKUP(AM4,FERIES,2,FALSE))),"")</f>
        <v>Fête du travail (Fête du travail)</v>
      </c>
      <c r="AR4" s="49">
        <f t="shared" ref="AR4:AR34" si="19">IF(AM4&lt;&gt;"",WEEKDAY(AM4,2),"")</f>
        <v>3</v>
      </c>
      <c r="AS4" s="64">
        <f t="shared" ref="AS4:AS34" si="20">IF(ISERROR(VLOOKUP(AM4,CALSCOL,1,TRUE)),0,IF(AND(AM4&gt;=VLOOKUP(AM4,CALSCOL,1,TRUE),AM4&lt;VLOOKUP(AM4,CALSCOL,2,TRUE)),1,0))</f>
        <v>0</v>
      </c>
      <c r="AU4" s="55"/>
      <c r="AV4" s="139">
        <f>AU2</f>
        <v>45444</v>
      </c>
      <c r="AW4" s="138" t="str">
        <f>"(" &amp;INT(MOD(INT((AV4-2+(DAY(1)=2)*6)/7)+0.6+((DAY(1)=2)*208),52+5/28))+1 &amp;")"</f>
        <v>(22)</v>
      </c>
      <c r="AX4" s="137">
        <f>IF(AV4&lt;&gt;"",AV4-DATE(YEAR(AU3),1,0),"")</f>
        <v>153</v>
      </c>
      <c r="AY4" s="136">
        <f t="shared" ref="AY4:AY34" si="21">IF(AV4&lt;&gt;"",IF(YEAR(AV4)=ANBASE+1,AX4-NBJ_ANBASE1,AX4-NBJ_ANBASE-1),"")</f>
        <v>-214</v>
      </c>
      <c r="AZ4" s="80" t="str">
        <f t="shared" ref="AZ4:AZ34" si="22">IF(AV4&lt;&gt;"",IF(ISERROR(VLOOKUP(AV4,FERIES,1,FALSE)),VLOOKUP(DAY(AV4) &amp; MONTH(AV4),SAINTS,2,FALSE),IF(VLOOKUP(AV4,FERIES,3,FALSE)="OUI",VLOOKUP(DAY(AV4) &amp; MONTH(AV4),SAINTS,2,FALSE),VLOOKUP(DAY(AV4) &amp; MONTH(AV4),SAINTS,2,FALSE) &amp; " " &amp; VLOOKUP(AV4,FERIES,2,FALSE))),"")</f>
        <v>Justin</v>
      </c>
      <c r="BA4" s="49">
        <f t="shared" ref="BA4:BA34" si="23">IF(AV4&lt;&gt;"",WEEKDAY(AV4,2),"")</f>
        <v>6</v>
      </c>
      <c r="BB4" s="64">
        <f t="shared" ref="BB4:BB34" si="24">IF(ISERROR(VLOOKUP(AV4,CALSCOL,1,TRUE)),0,IF(AND(AV4&gt;=VLOOKUP(AV4,CALSCOL,1,TRUE),AV4&lt;VLOOKUP(AV4,CALSCOL,2,TRUE)),1,0))</f>
        <v>0</v>
      </c>
      <c r="BC4" s="39"/>
      <c r="BD4" s="12">
        <f t="shared" si="0"/>
        <v>45293</v>
      </c>
      <c r="BE4" s="11"/>
      <c r="BF4" s="10" t="s">
        <v>807</v>
      </c>
      <c r="BG4" s="9" t="s">
        <v>806</v>
      </c>
      <c r="BI4" s="16"/>
      <c r="BJ4" s="16"/>
      <c r="BK4" s="135"/>
      <c r="BL4" s="16"/>
      <c r="BM4" s="16"/>
      <c r="BN4" s="16"/>
      <c r="BO4" s="16"/>
      <c r="BP4" s="16"/>
      <c r="BQ4" s="16"/>
      <c r="BR4" s="16"/>
      <c r="BS4" s="16"/>
    </row>
    <row r="5" spans="2:180" ht="15.75" customHeight="1" thickTop="1" thickBot="1" x14ac:dyDescent="0.4">
      <c r="B5" s="55"/>
      <c r="C5" s="88">
        <f t="shared" ref="C5:C31" si="25">C4+1</f>
        <v>45293</v>
      </c>
      <c r="D5" s="86" t="str">
        <f t="shared" ref="D5:D34" si="26">IF(H5=1,"(" &amp; INT(MOD(INT((C5-2+(DAY(1)=2)*6)/7)+0.6+((DAY(1)=2)*208),52+5/28))+1 &amp; ")","")</f>
        <v/>
      </c>
      <c r="E5" s="85">
        <f t="shared" ref="E5:E34" si="27">IF(C5&lt;&gt;"",C5-DATE(YEAR(C4),1,0),"")</f>
        <v>2</v>
      </c>
      <c r="F5" s="84">
        <f t="shared" si="1"/>
        <v>-365</v>
      </c>
      <c r="G5" s="83" t="str">
        <f t="shared" si="2"/>
        <v>Basile</v>
      </c>
      <c r="H5" s="49">
        <f t="shared" si="3"/>
        <v>2</v>
      </c>
      <c r="I5" s="48">
        <f t="shared" si="4"/>
        <v>0</v>
      </c>
      <c r="K5" s="55"/>
      <c r="L5" s="87">
        <f t="shared" ref="L5:L31" si="28">L4+1</f>
        <v>45324</v>
      </c>
      <c r="M5" s="86" t="str">
        <f t="shared" ref="M5:M34" si="29">IF(Q5=1,"(" &amp; INT(MOD(INT((L5-2+(DAY(1)=2)*6)/7)+0.6+((DAY(1)=2)*208),52+5/28))+1 &amp; ")","")</f>
        <v/>
      </c>
      <c r="N5" s="85">
        <f t="shared" ref="N5:N34" si="30">IF(L5&lt;&gt;"",L5-DATE(YEAR(L4),1,0),"")</f>
        <v>33</v>
      </c>
      <c r="O5" s="84">
        <f t="shared" si="5"/>
        <v>-334</v>
      </c>
      <c r="P5" s="80" t="str">
        <f t="shared" si="6"/>
        <v>Présentation</v>
      </c>
      <c r="Q5" s="49">
        <f t="shared" si="7"/>
        <v>5</v>
      </c>
      <c r="R5" s="48">
        <f t="shared" si="8"/>
        <v>0</v>
      </c>
      <c r="T5" s="55"/>
      <c r="U5" s="87">
        <f t="shared" ref="U5:U31" si="31">U4+1</f>
        <v>45353</v>
      </c>
      <c r="V5" s="86" t="str">
        <f t="shared" ref="V5:V34" si="32">IF(Z5=1,"(" &amp; INT(MOD(INT((U5-2+(DAY(1)=2)*6)/7)+0.6+((DAY(1)=2)*208),52+5/28))+1 &amp; ")","")</f>
        <v/>
      </c>
      <c r="W5" s="85">
        <f t="shared" ref="W5:W34" si="33">IF(U5&lt;&gt;"",U5-DATE(YEAR(U4),1,0),"")</f>
        <v>62</v>
      </c>
      <c r="X5" s="84">
        <f t="shared" si="9"/>
        <v>-305</v>
      </c>
      <c r="Y5" s="83" t="str">
        <f t="shared" si="10"/>
        <v>Charles le Bon</v>
      </c>
      <c r="Z5" s="49">
        <f t="shared" si="11"/>
        <v>6</v>
      </c>
      <c r="AA5" s="48">
        <f t="shared" si="12"/>
        <v>0</v>
      </c>
      <c r="AC5" s="55"/>
      <c r="AD5" s="87">
        <f t="shared" ref="AD5:AD31" si="34">AD4+1</f>
        <v>45384</v>
      </c>
      <c r="AE5" s="86" t="str">
        <f t="shared" ref="AE5:AE34" si="35">IF(AI5=1,"(" &amp; INT(MOD(INT((AD5-2+(DAY(1)=2)*6)/7)+0.6+((DAY(1)=2)*208),52+5/28))+1 &amp; ")","")</f>
        <v/>
      </c>
      <c r="AF5" s="85">
        <f t="shared" ref="AF5:AF34" si="36">IF(AD5&lt;&gt;"",AD5-DATE(YEAR(AD4),1,0),"")</f>
        <v>93</v>
      </c>
      <c r="AG5" s="84">
        <f t="shared" si="13"/>
        <v>-274</v>
      </c>
      <c r="AH5" s="80" t="str">
        <f t="shared" si="14"/>
        <v>Sandrine</v>
      </c>
      <c r="AI5" s="49">
        <f t="shared" si="15"/>
        <v>2</v>
      </c>
      <c r="AJ5" s="48">
        <f t="shared" si="16"/>
        <v>0</v>
      </c>
      <c r="AL5" s="55"/>
      <c r="AM5" s="87">
        <f t="shared" ref="AM5:AM31" si="37">AM4+1</f>
        <v>45414</v>
      </c>
      <c r="AN5" s="86" t="str">
        <f t="shared" ref="AN5:AN34" si="38">IF(AR5=1,"(" &amp; INT(MOD(INT((AM5-2+(DAY(1)=2)*6)/7)+0.6+((DAY(1)=2)*208),52+5/28))+1 &amp; ")","")</f>
        <v/>
      </c>
      <c r="AO5" s="85">
        <f t="shared" ref="AO5:AO34" si="39">IF(AM5&lt;&gt;"",AM5-DATE(YEAR(AM4),1,0),"")</f>
        <v>123</v>
      </c>
      <c r="AP5" s="84">
        <f t="shared" si="17"/>
        <v>-244</v>
      </c>
      <c r="AQ5" s="83" t="str">
        <f t="shared" si="18"/>
        <v>Boris</v>
      </c>
      <c r="AR5" s="49">
        <f t="shared" si="19"/>
        <v>4</v>
      </c>
      <c r="AS5" s="48">
        <f t="shared" si="20"/>
        <v>0</v>
      </c>
      <c r="AU5" s="55"/>
      <c r="AV5" s="87">
        <f t="shared" ref="AV5:AV31" si="40">AV4+1</f>
        <v>45445</v>
      </c>
      <c r="AW5" s="86" t="str">
        <f t="shared" ref="AW5:AW34" si="41">IF(BA5=1,"(" &amp; INT(MOD(INT((AV5-2+(DAY(1)=2)*6)/7)+0.6+((DAY(1)=2)*208),52+5/28))+1 &amp; ")","")</f>
        <v/>
      </c>
      <c r="AX5" s="85">
        <f t="shared" ref="AX5:AX34" si="42">IF(AV5&lt;&gt;"",AV5-DATE(YEAR(AV4),1,0),"")</f>
        <v>154</v>
      </c>
      <c r="AY5" s="84">
        <f t="shared" si="21"/>
        <v>-213</v>
      </c>
      <c r="AZ5" s="83" t="str">
        <f t="shared" si="22"/>
        <v>Blandine</v>
      </c>
      <c r="BA5" s="49">
        <f t="shared" si="23"/>
        <v>7</v>
      </c>
      <c r="BB5" s="48">
        <f t="shared" si="24"/>
        <v>0</v>
      </c>
      <c r="BC5" s="39"/>
      <c r="BD5" s="12">
        <f t="shared" si="0"/>
        <v>45294</v>
      </c>
      <c r="BE5" s="11"/>
      <c r="BF5" s="10" t="s">
        <v>805</v>
      </c>
      <c r="BG5" s="9" t="s">
        <v>804</v>
      </c>
      <c r="BH5" s="134">
        <f ca="1">TODAY()</f>
        <v>45295</v>
      </c>
      <c r="BI5" s="133" t="s">
        <v>803</v>
      </c>
      <c r="BJ5" s="16"/>
      <c r="BK5" s="16"/>
      <c r="BL5" s="16"/>
      <c r="BM5" s="16"/>
      <c r="BN5" s="16"/>
      <c r="BO5" s="16"/>
      <c r="BP5" s="16"/>
      <c r="BQ5" s="16"/>
      <c r="BR5" s="16"/>
      <c r="BS5" s="16"/>
    </row>
    <row r="6" spans="2:180" ht="15.75" customHeight="1" thickTop="1" x14ac:dyDescent="0.35">
      <c r="B6" s="55"/>
      <c r="C6" s="88">
        <f t="shared" si="25"/>
        <v>45294</v>
      </c>
      <c r="D6" s="86" t="str">
        <f t="shared" si="26"/>
        <v/>
      </c>
      <c r="E6" s="85">
        <f t="shared" si="27"/>
        <v>3</v>
      </c>
      <c r="F6" s="84">
        <f t="shared" si="1"/>
        <v>-364</v>
      </c>
      <c r="G6" s="83" t="str">
        <f t="shared" si="2"/>
        <v>Geneviève</v>
      </c>
      <c r="H6" s="49">
        <f t="shared" si="3"/>
        <v>3</v>
      </c>
      <c r="I6" s="48">
        <f t="shared" si="4"/>
        <v>0</v>
      </c>
      <c r="K6" s="55"/>
      <c r="L6" s="87">
        <f t="shared" si="28"/>
        <v>45325</v>
      </c>
      <c r="M6" s="86" t="str">
        <f t="shared" si="29"/>
        <v/>
      </c>
      <c r="N6" s="85">
        <f t="shared" si="30"/>
        <v>34</v>
      </c>
      <c r="O6" s="84">
        <f t="shared" si="5"/>
        <v>-333</v>
      </c>
      <c r="P6" s="80" t="str">
        <f t="shared" si="6"/>
        <v>Blaise</v>
      </c>
      <c r="Q6" s="49">
        <f t="shared" si="7"/>
        <v>6</v>
      </c>
      <c r="R6" s="48">
        <f t="shared" si="8"/>
        <v>0</v>
      </c>
      <c r="T6" s="55"/>
      <c r="U6" s="87">
        <f t="shared" si="31"/>
        <v>45354</v>
      </c>
      <c r="V6" s="86" t="str">
        <f t="shared" si="32"/>
        <v/>
      </c>
      <c r="W6" s="85">
        <f t="shared" si="33"/>
        <v>63</v>
      </c>
      <c r="X6" s="84">
        <f t="shared" si="9"/>
        <v>-304</v>
      </c>
      <c r="Y6" s="83" t="str">
        <f t="shared" si="10"/>
        <v>Guénolé</v>
      </c>
      <c r="Z6" s="49">
        <f t="shared" si="11"/>
        <v>7</v>
      </c>
      <c r="AA6" s="48">
        <f t="shared" si="12"/>
        <v>0</v>
      </c>
      <c r="AC6" s="55"/>
      <c r="AD6" s="87">
        <f t="shared" si="34"/>
        <v>45385</v>
      </c>
      <c r="AE6" s="86" t="str">
        <f t="shared" si="35"/>
        <v/>
      </c>
      <c r="AF6" s="85">
        <f t="shared" si="36"/>
        <v>94</v>
      </c>
      <c r="AG6" s="84">
        <f t="shared" si="13"/>
        <v>-273</v>
      </c>
      <c r="AH6" s="80" t="str">
        <f t="shared" si="14"/>
        <v>Richard</v>
      </c>
      <c r="AI6" s="49">
        <f t="shared" si="15"/>
        <v>3</v>
      </c>
      <c r="AJ6" s="48">
        <f t="shared" si="16"/>
        <v>0</v>
      </c>
      <c r="AL6" s="55"/>
      <c r="AM6" s="87">
        <f t="shared" si="37"/>
        <v>45415</v>
      </c>
      <c r="AN6" s="86" t="str">
        <f t="shared" si="38"/>
        <v/>
      </c>
      <c r="AO6" s="85">
        <f t="shared" si="39"/>
        <v>124</v>
      </c>
      <c r="AP6" s="84">
        <f t="shared" si="17"/>
        <v>-243</v>
      </c>
      <c r="AQ6" s="83" t="str">
        <f t="shared" si="18"/>
        <v>Philippe, Jacques</v>
      </c>
      <c r="AR6" s="49">
        <f t="shared" si="19"/>
        <v>5</v>
      </c>
      <c r="AS6" s="48">
        <f t="shared" si="20"/>
        <v>0</v>
      </c>
      <c r="AU6" s="55"/>
      <c r="AV6" s="87">
        <f t="shared" si="40"/>
        <v>45446</v>
      </c>
      <c r="AW6" s="86" t="str">
        <f t="shared" si="41"/>
        <v>(23)</v>
      </c>
      <c r="AX6" s="85">
        <f t="shared" si="42"/>
        <v>155</v>
      </c>
      <c r="AY6" s="84">
        <f t="shared" si="21"/>
        <v>-212</v>
      </c>
      <c r="AZ6" s="83" t="str">
        <f t="shared" si="22"/>
        <v>Kévin</v>
      </c>
      <c r="BA6" s="49">
        <f t="shared" si="23"/>
        <v>1</v>
      </c>
      <c r="BB6" s="48">
        <f t="shared" si="24"/>
        <v>0</v>
      </c>
      <c r="BC6" s="39"/>
      <c r="BD6" s="12">
        <f t="shared" si="0"/>
        <v>45295</v>
      </c>
      <c r="BE6" s="11"/>
      <c r="BF6" s="10" t="s">
        <v>802</v>
      </c>
      <c r="BG6" s="9" t="s">
        <v>801</v>
      </c>
      <c r="BH6" s="16"/>
      <c r="BI6" s="16"/>
      <c r="BJ6" s="16"/>
      <c r="BK6" s="16"/>
      <c r="BL6" s="16"/>
      <c r="BM6" s="16"/>
      <c r="BN6" s="16"/>
      <c r="BO6" s="16"/>
      <c r="BP6" s="16"/>
      <c r="BQ6" s="16"/>
      <c r="BR6" s="16"/>
      <c r="BS6" s="16"/>
    </row>
    <row r="7" spans="2:180" ht="15.75" customHeight="1" thickBot="1" x14ac:dyDescent="0.4">
      <c r="B7" s="55"/>
      <c r="C7" s="88">
        <f t="shared" si="25"/>
        <v>45295</v>
      </c>
      <c r="D7" s="86" t="str">
        <f t="shared" si="26"/>
        <v/>
      </c>
      <c r="E7" s="85">
        <f t="shared" si="27"/>
        <v>4</v>
      </c>
      <c r="F7" s="84">
        <f t="shared" si="1"/>
        <v>-363</v>
      </c>
      <c r="G7" s="83" t="str">
        <f t="shared" si="2"/>
        <v>Odilon</v>
      </c>
      <c r="H7" s="49">
        <f t="shared" si="3"/>
        <v>4</v>
      </c>
      <c r="I7" s="48">
        <f t="shared" si="4"/>
        <v>0</v>
      </c>
      <c r="K7" s="55"/>
      <c r="L7" s="87">
        <f t="shared" si="28"/>
        <v>45326</v>
      </c>
      <c r="M7" s="86" t="str">
        <f t="shared" si="29"/>
        <v/>
      </c>
      <c r="N7" s="85">
        <f t="shared" si="30"/>
        <v>35</v>
      </c>
      <c r="O7" s="84">
        <f t="shared" si="5"/>
        <v>-332</v>
      </c>
      <c r="P7" s="80" t="str">
        <f t="shared" si="6"/>
        <v>Véronique</v>
      </c>
      <c r="Q7" s="49">
        <f t="shared" si="7"/>
        <v>7</v>
      </c>
      <c r="R7" s="48">
        <f t="shared" si="8"/>
        <v>0</v>
      </c>
      <c r="T7" s="55"/>
      <c r="U7" s="87">
        <f t="shared" si="31"/>
        <v>45355</v>
      </c>
      <c r="V7" s="86" t="str">
        <f t="shared" si="32"/>
        <v>(10)</v>
      </c>
      <c r="W7" s="85">
        <f t="shared" si="33"/>
        <v>64</v>
      </c>
      <c r="X7" s="84">
        <f t="shared" si="9"/>
        <v>-303</v>
      </c>
      <c r="Y7" s="83" t="str">
        <f t="shared" si="10"/>
        <v>Casimir</v>
      </c>
      <c r="Z7" s="49">
        <f t="shared" si="11"/>
        <v>1</v>
      </c>
      <c r="AA7" s="48">
        <f t="shared" si="12"/>
        <v>0</v>
      </c>
      <c r="AC7" s="55"/>
      <c r="AD7" s="87">
        <f t="shared" si="34"/>
        <v>45386</v>
      </c>
      <c r="AE7" s="86" t="str">
        <f t="shared" si="35"/>
        <v/>
      </c>
      <c r="AF7" s="85">
        <f t="shared" si="36"/>
        <v>95</v>
      </c>
      <c r="AG7" s="84">
        <f t="shared" si="13"/>
        <v>-272</v>
      </c>
      <c r="AH7" s="80" t="str">
        <f t="shared" si="14"/>
        <v>Isidore</v>
      </c>
      <c r="AI7" s="49">
        <f t="shared" si="15"/>
        <v>4</v>
      </c>
      <c r="AJ7" s="48">
        <f t="shared" si="16"/>
        <v>0</v>
      </c>
      <c r="AL7" s="55"/>
      <c r="AM7" s="87">
        <f t="shared" si="37"/>
        <v>45416</v>
      </c>
      <c r="AN7" s="86" t="str">
        <f t="shared" si="38"/>
        <v/>
      </c>
      <c r="AO7" s="85">
        <f t="shared" si="39"/>
        <v>125</v>
      </c>
      <c r="AP7" s="84">
        <f t="shared" si="17"/>
        <v>-242</v>
      </c>
      <c r="AQ7" s="83" t="str">
        <f t="shared" si="18"/>
        <v>Sylvain</v>
      </c>
      <c r="AR7" s="49">
        <f t="shared" si="19"/>
        <v>6</v>
      </c>
      <c r="AS7" s="48">
        <f t="shared" si="20"/>
        <v>0</v>
      </c>
      <c r="AU7" s="55"/>
      <c r="AV7" s="87">
        <f t="shared" si="40"/>
        <v>45447</v>
      </c>
      <c r="AW7" s="86" t="str">
        <f t="shared" si="41"/>
        <v/>
      </c>
      <c r="AX7" s="85">
        <f t="shared" si="42"/>
        <v>156</v>
      </c>
      <c r="AY7" s="84">
        <f t="shared" si="21"/>
        <v>-211</v>
      </c>
      <c r="AZ7" s="83" t="str">
        <f t="shared" si="22"/>
        <v>Clotilde</v>
      </c>
      <c r="BA7" s="49">
        <f t="shared" si="23"/>
        <v>2</v>
      </c>
      <c r="BB7" s="48">
        <f t="shared" si="24"/>
        <v>0</v>
      </c>
      <c r="BC7" s="39"/>
      <c r="BD7" s="12">
        <f t="shared" si="0"/>
        <v>45296</v>
      </c>
      <c r="BE7" s="11"/>
      <c r="BF7" s="10" t="s">
        <v>800</v>
      </c>
      <c r="BG7" s="9" t="s">
        <v>799</v>
      </c>
      <c r="BH7" s="16"/>
      <c r="BI7" s="16"/>
      <c r="BJ7" s="16"/>
      <c r="BK7" s="16"/>
      <c r="BL7" s="16"/>
      <c r="BM7" s="16"/>
      <c r="BN7" s="16"/>
      <c r="BO7" s="16"/>
      <c r="BP7" s="16"/>
      <c r="BQ7" s="16"/>
      <c r="BR7" s="16"/>
      <c r="BS7" s="16"/>
    </row>
    <row r="8" spans="2:180" ht="15.75" customHeight="1" thickTop="1" x14ac:dyDescent="0.35">
      <c r="B8" s="55"/>
      <c r="C8" s="88">
        <f t="shared" si="25"/>
        <v>45296</v>
      </c>
      <c r="D8" s="86" t="str">
        <f t="shared" si="26"/>
        <v/>
      </c>
      <c r="E8" s="85">
        <f t="shared" si="27"/>
        <v>5</v>
      </c>
      <c r="F8" s="84">
        <f t="shared" si="1"/>
        <v>-362</v>
      </c>
      <c r="G8" s="83" t="str">
        <f t="shared" si="2"/>
        <v>Edouard</v>
      </c>
      <c r="H8" s="49">
        <f t="shared" si="3"/>
        <v>5</v>
      </c>
      <c r="I8" s="48">
        <f t="shared" si="4"/>
        <v>0</v>
      </c>
      <c r="K8" s="55"/>
      <c r="L8" s="87">
        <f t="shared" si="28"/>
        <v>45327</v>
      </c>
      <c r="M8" s="86" t="str">
        <f t="shared" si="29"/>
        <v>(6)</v>
      </c>
      <c r="N8" s="85">
        <f t="shared" si="30"/>
        <v>36</v>
      </c>
      <c r="O8" s="84">
        <f t="shared" si="5"/>
        <v>-331</v>
      </c>
      <c r="P8" s="80" t="str">
        <f t="shared" si="6"/>
        <v>Agathe</v>
      </c>
      <c r="Q8" s="49">
        <f t="shared" si="7"/>
        <v>1</v>
      </c>
      <c r="R8" s="48">
        <f t="shared" si="8"/>
        <v>0</v>
      </c>
      <c r="T8" s="55"/>
      <c r="U8" s="87">
        <f t="shared" si="31"/>
        <v>45356</v>
      </c>
      <c r="V8" s="86" t="str">
        <f t="shared" si="32"/>
        <v/>
      </c>
      <c r="W8" s="85">
        <f t="shared" si="33"/>
        <v>65</v>
      </c>
      <c r="X8" s="84">
        <f t="shared" si="9"/>
        <v>-302</v>
      </c>
      <c r="Y8" s="83" t="str">
        <f t="shared" si="10"/>
        <v>Olive</v>
      </c>
      <c r="Z8" s="49">
        <f t="shared" si="11"/>
        <v>2</v>
      </c>
      <c r="AA8" s="48">
        <f t="shared" si="12"/>
        <v>0</v>
      </c>
      <c r="AC8" s="55"/>
      <c r="AD8" s="87">
        <f t="shared" si="34"/>
        <v>45387</v>
      </c>
      <c r="AE8" s="86" t="str">
        <f t="shared" si="35"/>
        <v/>
      </c>
      <c r="AF8" s="85">
        <f t="shared" si="36"/>
        <v>96</v>
      </c>
      <c r="AG8" s="84">
        <f t="shared" si="13"/>
        <v>-271</v>
      </c>
      <c r="AH8" s="80" t="str">
        <f t="shared" si="14"/>
        <v>Irène</v>
      </c>
      <c r="AI8" s="49">
        <f t="shared" si="15"/>
        <v>5</v>
      </c>
      <c r="AJ8" s="48">
        <f t="shared" si="16"/>
        <v>0</v>
      </c>
      <c r="AL8" s="55"/>
      <c r="AM8" s="87">
        <f t="shared" si="37"/>
        <v>45417</v>
      </c>
      <c r="AN8" s="86" t="str">
        <f t="shared" si="38"/>
        <v/>
      </c>
      <c r="AO8" s="85">
        <f t="shared" si="39"/>
        <v>126</v>
      </c>
      <c r="AP8" s="84">
        <f t="shared" si="17"/>
        <v>-241</v>
      </c>
      <c r="AQ8" s="83" t="str">
        <f t="shared" si="18"/>
        <v>Judith</v>
      </c>
      <c r="AR8" s="49">
        <f t="shared" si="19"/>
        <v>7</v>
      </c>
      <c r="AS8" s="48">
        <f t="shared" si="20"/>
        <v>0</v>
      </c>
      <c r="AU8" s="55"/>
      <c r="AV8" s="87">
        <f t="shared" si="40"/>
        <v>45448</v>
      </c>
      <c r="AW8" s="86" t="str">
        <f t="shared" si="41"/>
        <v/>
      </c>
      <c r="AX8" s="85">
        <f t="shared" si="42"/>
        <v>157</v>
      </c>
      <c r="AY8" s="84">
        <f t="shared" si="21"/>
        <v>-210</v>
      </c>
      <c r="AZ8" s="83" t="str">
        <f t="shared" si="22"/>
        <v>Igor</v>
      </c>
      <c r="BA8" s="49">
        <f t="shared" si="23"/>
        <v>3</v>
      </c>
      <c r="BB8" s="48">
        <f t="shared" si="24"/>
        <v>0</v>
      </c>
      <c r="BC8" s="39"/>
      <c r="BD8" s="12">
        <f t="shared" si="0"/>
        <v>45297</v>
      </c>
      <c r="BE8" s="11"/>
      <c r="BF8" s="10" t="s">
        <v>798</v>
      </c>
      <c r="BG8" s="9" t="s">
        <v>797</v>
      </c>
      <c r="BH8" s="132">
        <f>ANBASE</f>
        <v>2024</v>
      </c>
      <c r="BI8" s="131">
        <f>$BH$8+1</f>
        <v>2025</v>
      </c>
      <c r="BJ8" s="130" t="s">
        <v>796</v>
      </c>
      <c r="BK8" s="16"/>
      <c r="BL8" s="16"/>
      <c r="BM8" s="16"/>
      <c r="BN8" s="16"/>
      <c r="BO8" s="16"/>
      <c r="BP8" s="16"/>
      <c r="BQ8" s="16"/>
      <c r="BR8" s="16"/>
      <c r="BS8" s="16"/>
    </row>
    <row r="9" spans="2:180" ht="15.75" customHeight="1" thickBot="1" x14ac:dyDescent="0.4">
      <c r="B9" s="55"/>
      <c r="C9" s="88">
        <f t="shared" si="25"/>
        <v>45297</v>
      </c>
      <c r="D9" s="86" t="str">
        <f t="shared" si="26"/>
        <v/>
      </c>
      <c r="E9" s="85">
        <f t="shared" si="27"/>
        <v>6</v>
      </c>
      <c r="F9" s="84">
        <f t="shared" si="1"/>
        <v>-361</v>
      </c>
      <c r="G9" s="83" t="str">
        <f t="shared" si="2"/>
        <v>Mélaine</v>
      </c>
      <c r="H9" s="49">
        <f t="shared" si="3"/>
        <v>6</v>
      </c>
      <c r="I9" s="48">
        <f t="shared" si="4"/>
        <v>0</v>
      </c>
      <c r="K9" s="55"/>
      <c r="L9" s="87">
        <f t="shared" si="28"/>
        <v>45328</v>
      </c>
      <c r="M9" s="86" t="str">
        <f t="shared" si="29"/>
        <v/>
      </c>
      <c r="N9" s="85">
        <f t="shared" si="30"/>
        <v>37</v>
      </c>
      <c r="O9" s="84">
        <f t="shared" si="5"/>
        <v>-330</v>
      </c>
      <c r="P9" s="80" t="str">
        <f t="shared" si="6"/>
        <v>Gaston</v>
      </c>
      <c r="Q9" s="49">
        <f t="shared" si="7"/>
        <v>2</v>
      </c>
      <c r="R9" s="48">
        <f t="shared" si="8"/>
        <v>0</v>
      </c>
      <c r="T9" s="55"/>
      <c r="U9" s="87">
        <f t="shared" si="31"/>
        <v>45357</v>
      </c>
      <c r="V9" s="86" t="str">
        <f t="shared" si="32"/>
        <v/>
      </c>
      <c r="W9" s="85">
        <f t="shared" si="33"/>
        <v>66</v>
      </c>
      <c r="X9" s="84">
        <f t="shared" si="9"/>
        <v>-301</v>
      </c>
      <c r="Y9" s="83" t="str">
        <f t="shared" si="10"/>
        <v>Colette</v>
      </c>
      <c r="Z9" s="49">
        <f t="shared" si="11"/>
        <v>3</v>
      </c>
      <c r="AA9" s="48">
        <f t="shared" si="12"/>
        <v>0</v>
      </c>
      <c r="AC9" s="55"/>
      <c r="AD9" s="87">
        <f t="shared" si="34"/>
        <v>45388</v>
      </c>
      <c r="AE9" s="86" t="str">
        <f t="shared" si="35"/>
        <v/>
      </c>
      <c r="AF9" s="85">
        <f t="shared" si="36"/>
        <v>97</v>
      </c>
      <c r="AG9" s="84">
        <f t="shared" si="13"/>
        <v>-270</v>
      </c>
      <c r="AH9" s="80" t="str">
        <f t="shared" si="14"/>
        <v>Marcellin</v>
      </c>
      <c r="AI9" s="49">
        <f t="shared" si="15"/>
        <v>6</v>
      </c>
      <c r="AJ9" s="48">
        <f t="shared" si="16"/>
        <v>0</v>
      </c>
      <c r="AL9" s="55"/>
      <c r="AM9" s="87">
        <f t="shared" si="37"/>
        <v>45418</v>
      </c>
      <c r="AN9" s="86" t="str">
        <f t="shared" si="38"/>
        <v>(19)</v>
      </c>
      <c r="AO9" s="85">
        <f t="shared" si="39"/>
        <v>127</v>
      </c>
      <c r="AP9" s="84">
        <f t="shared" si="17"/>
        <v>-240</v>
      </c>
      <c r="AQ9" s="83" t="str">
        <f t="shared" si="18"/>
        <v>Prudence</v>
      </c>
      <c r="AR9" s="49">
        <f t="shared" si="19"/>
        <v>1</v>
      </c>
      <c r="AS9" s="48">
        <f t="shared" si="20"/>
        <v>0</v>
      </c>
      <c r="AU9" s="55"/>
      <c r="AV9" s="87">
        <f t="shared" si="40"/>
        <v>45449</v>
      </c>
      <c r="AW9" s="86" t="str">
        <f t="shared" si="41"/>
        <v/>
      </c>
      <c r="AX9" s="85">
        <f t="shared" si="42"/>
        <v>158</v>
      </c>
      <c r="AY9" s="84">
        <f t="shared" si="21"/>
        <v>-209</v>
      </c>
      <c r="AZ9" s="83" t="str">
        <f t="shared" si="22"/>
        <v>Norbert</v>
      </c>
      <c r="BA9" s="49">
        <f t="shared" si="23"/>
        <v>4</v>
      </c>
      <c r="BB9" s="48">
        <f t="shared" si="24"/>
        <v>0</v>
      </c>
      <c r="BC9" s="39"/>
      <c r="BD9" s="12">
        <f t="shared" si="0"/>
        <v>45298</v>
      </c>
      <c r="BE9" s="11"/>
      <c r="BF9" s="10" t="s">
        <v>795</v>
      </c>
      <c r="BG9" s="9" t="s">
        <v>794</v>
      </c>
      <c r="BH9" s="129">
        <f>DATE(ANBASE+1,MONTH(1),DAY(1)) - DATE(ANBASE,MONTH(1),DAY(1))</f>
        <v>366</v>
      </c>
      <c r="BI9" s="128">
        <f>DATE(ANBASE+2,MONTH(1),DAY(1)) - DATE(ANBASE+1,MONTH(1),DAY(1))</f>
        <v>365</v>
      </c>
      <c r="BJ9" s="127" t="s">
        <v>793</v>
      </c>
      <c r="BK9" s="16"/>
      <c r="BL9" s="16"/>
      <c r="BM9" s="16"/>
      <c r="BN9" s="16"/>
      <c r="BO9" s="16"/>
      <c r="BP9" s="16"/>
      <c r="BQ9" s="16"/>
      <c r="BR9" s="16"/>
      <c r="BS9" s="16"/>
    </row>
    <row r="10" spans="2:180" ht="15.75" customHeight="1" thickTop="1" x14ac:dyDescent="0.35">
      <c r="B10" s="55"/>
      <c r="C10" s="88">
        <f t="shared" si="25"/>
        <v>45298</v>
      </c>
      <c r="D10" s="86" t="str">
        <f t="shared" si="26"/>
        <v/>
      </c>
      <c r="E10" s="85">
        <f t="shared" si="27"/>
        <v>7</v>
      </c>
      <c r="F10" s="84">
        <f t="shared" si="1"/>
        <v>-360</v>
      </c>
      <c r="G10" s="83" t="str">
        <f t="shared" si="2"/>
        <v>Raymond</v>
      </c>
      <c r="H10" s="49">
        <f t="shared" si="3"/>
        <v>7</v>
      </c>
      <c r="I10" s="48">
        <f t="shared" si="4"/>
        <v>0</v>
      </c>
      <c r="K10" s="55"/>
      <c r="L10" s="87">
        <f t="shared" si="28"/>
        <v>45329</v>
      </c>
      <c r="M10" s="86" t="str">
        <f t="shared" si="29"/>
        <v/>
      </c>
      <c r="N10" s="85">
        <f t="shared" si="30"/>
        <v>38</v>
      </c>
      <c r="O10" s="84">
        <f t="shared" si="5"/>
        <v>-329</v>
      </c>
      <c r="P10" s="80" t="str">
        <f t="shared" si="6"/>
        <v>Eugènie</v>
      </c>
      <c r="Q10" s="49">
        <f t="shared" si="7"/>
        <v>3</v>
      </c>
      <c r="R10" s="48">
        <f t="shared" si="8"/>
        <v>0</v>
      </c>
      <c r="T10" s="55"/>
      <c r="U10" s="87">
        <f t="shared" si="31"/>
        <v>45358</v>
      </c>
      <c r="V10" s="86" t="str">
        <f t="shared" si="32"/>
        <v/>
      </c>
      <c r="W10" s="85">
        <f t="shared" si="33"/>
        <v>67</v>
      </c>
      <c r="X10" s="84">
        <f t="shared" si="9"/>
        <v>-300</v>
      </c>
      <c r="Y10" s="83" t="str">
        <f t="shared" si="10"/>
        <v>Félicité</v>
      </c>
      <c r="Z10" s="49">
        <f t="shared" si="11"/>
        <v>4</v>
      </c>
      <c r="AA10" s="48">
        <f t="shared" si="12"/>
        <v>0</v>
      </c>
      <c r="AC10" s="55"/>
      <c r="AD10" s="87">
        <f t="shared" si="34"/>
        <v>45389</v>
      </c>
      <c r="AE10" s="86" t="str">
        <f t="shared" si="35"/>
        <v/>
      </c>
      <c r="AF10" s="85">
        <f t="shared" si="36"/>
        <v>98</v>
      </c>
      <c r="AG10" s="84">
        <f t="shared" si="13"/>
        <v>-269</v>
      </c>
      <c r="AH10" s="80" t="str">
        <f t="shared" si="14"/>
        <v>Jean-Baptiste de la Salle</v>
      </c>
      <c r="AI10" s="49">
        <f t="shared" si="15"/>
        <v>7</v>
      </c>
      <c r="AJ10" s="48">
        <f t="shared" si="16"/>
        <v>0</v>
      </c>
      <c r="AL10" s="55"/>
      <c r="AM10" s="87">
        <f t="shared" si="37"/>
        <v>45419</v>
      </c>
      <c r="AN10" s="86" t="str">
        <f t="shared" si="38"/>
        <v/>
      </c>
      <c r="AO10" s="85">
        <f t="shared" si="39"/>
        <v>128</v>
      </c>
      <c r="AP10" s="84">
        <f t="shared" si="17"/>
        <v>-239</v>
      </c>
      <c r="AQ10" s="83" t="str">
        <f t="shared" si="18"/>
        <v>Gisèle</v>
      </c>
      <c r="AR10" s="49">
        <f t="shared" si="19"/>
        <v>2</v>
      </c>
      <c r="AS10" s="48">
        <f t="shared" si="20"/>
        <v>0</v>
      </c>
      <c r="AU10" s="55"/>
      <c r="AV10" s="87">
        <f t="shared" si="40"/>
        <v>45450</v>
      </c>
      <c r="AW10" s="86" t="str">
        <f t="shared" si="41"/>
        <v/>
      </c>
      <c r="AX10" s="85">
        <f t="shared" si="42"/>
        <v>159</v>
      </c>
      <c r="AY10" s="84">
        <f t="shared" si="21"/>
        <v>-208</v>
      </c>
      <c r="AZ10" s="83" t="str">
        <f t="shared" si="22"/>
        <v>Gilbert</v>
      </c>
      <c r="BA10" s="49">
        <f t="shared" si="23"/>
        <v>5</v>
      </c>
      <c r="BB10" s="48">
        <f t="shared" si="24"/>
        <v>0</v>
      </c>
      <c r="BC10" s="39"/>
      <c r="BD10" s="12">
        <f t="shared" si="0"/>
        <v>45299</v>
      </c>
      <c r="BE10" s="11"/>
      <c r="BF10" s="10" t="s">
        <v>792</v>
      </c>
      <c r="BG10" s="9" t="s">
        <v>791</v>
      </c>
      <c r="BH10" s="16"/>
      <c r="BI10" s="16"/>
      <c r="BJ10" s="16"/>
      <c r="BK10" s="16"/>
      <c r="BL10" s="16"/>
      <c r="BM10" s="16"/>
      <c r="BN10" s="16"/>
      <c r="BO10" s="16"/>
      <c r="BP10" s="16"/>
      <c r="BQ10" s="16"/>
      <c r="BR10" s="16"/>
      <c r="BS10" s="16"/>
    </row>
    <row r="11" spans="2:180" ht="15.75" customHeight="1" x14ac:dyDescent="0.35">
      <c r="B11" s="55"/>
      <c r="C11" s="88">
        <f t="shared" si="25"/>
        <v>45299</v>
      </c>
      <c r="D11" s="86" t="str">
        <f t="shared" si="26"/>
        <v>(2)</v>
      </c>
      <c r="E11" s="85">
        <f t="shared" si="27"/>
        <v>8</v>
      </c>
      <c r="F11" s="84">
        <f t="shared" si="1"/>
        <v>-359</v>
      </c>
      <c r="G11" s="83" t="str">
        <f t="shared" si="2"/>
        <v>Lucien</v>
      </c>
      <c r="H11" s="49">
        <f t="shared" si="3"/>
        <v>1</v>
      </c>
      <c r="I11" s="48">
        <f t="shared" si="4"/>
        <v>0</v>
      </c>
      <c r="K11" s="55"/>
      <c r="L11" s="87">
        <f t="shared" si="28"/>
        <v>45330</v>
      </c>
      <c r="M11" s="86" t="str">
        <f t="shared" si="29"/>
        <v/>
      </c>
      <c r="N11" s="85">
        <f t="shared" si="30"/>
        <v>39</v>
      </c>
      <c r="O11" s="84">
        <f t="shared" si="5"/>
        <v>-328</v>
      </c>
      <c r="P11" s="80" t="str">
        <f t="shared" si="6"/>
        <v>Jacqueline</v>
      </c>
      <c r="Q11" s="49">
        <f t="shared" si="7"/>
        <v>4</v>
      </c>
      <c r="R11" s="48">
        <f t="shared" si="8"/>
        <v>0</v>
      </c>
      <c r="T11" s="56"/>
      <c r="U11" s="87">
        <f t="shared" si="31"/>
        <v>45359</v>
      </c>
      <c r="V11" s="86" t="str">
        <f t="shared" si="32"/>
        <v/>
      </c>
      <c r="W11" s="85">
        <f t="shared" si="33"/>
        <v>68</v>
      </c>
      <c r="X11" s="84">
        <f t="shared" si="9"/>
        <v>-299</v>
      </c>
      <c r="Y11" s="83" t="str">
        <f t="shared" si="10"/>
        <v>Jean de Dieu</v>
      </c>
      <c r="Z11" s="49">
        <f t="shared" si="11"/>
        <v>5</v>
      </c>
      <c r="AA11" s="48">
        <f t="shared" si="12"/>
        <v>0</v>
      </c>
      <c r="AC11" s="55"/>
      <c r="AD11" s="87">
        <f t="shared" si="34"/>
        <v>45390</v>
      </c>
      <c r="AE11" s="86" t="str">
        <f t="shared" si="35"/>
        <v>(15)</v>
      </c>
      <c r="AF11" s="85">
        <f t="shared" si="36"/>
        <v>99</v>
      </c>
      <c r="AG11" s="84">
        <f t="shared" si="13"/>
        <v>-268</v>
      </c>
      <c r="AH11" s="80" t="str">
        <f t="shared" si="14"/>
        <v>Julie</v>
      </c>
      <c r="AI11" s="49">
        <f t="shared" si="15"/>
        <v>1</v>
      </c>
      <c r="AJ11" s="48">
        <f t="shared" si="16"/>
        <v>0</v>
      </c>
      <c r="AL11" s="55"/>
      <c r="AM11" s="87">
        <f t="shared" si="37"/>
        <v>45420</v>
      </c>
      <c r="AN11" s="86" t="str">
        <f t="shared" si="38"/>
        <v/>
      </c>
      <c r="AO11" s="85">
        <f t="shared" si="39"/>
        <v>129</v>
      </c>
      <c r="AP11" s="84">
        <f t="shared" si="17"/>
        <v>-238</v>
      </c>
      <c r="AQ11" s="83" t="str">
        <f t="shared" si="18"/>
        <v>Armistice 1945 (Fête victoire 1945)</v>
      </c>
      <c r="AR11" s="49">
        <f t="shared" si="19"/>
        <v>3</v>
      </c>
      <c r="AS11" s="48">
        <f t="shared" si="20"/>
        <v>0</v>
      </c>
      <c r="AU11" s="55"/>
      <c r="AV11" s="87">
        <f t="shared" si="40"/>
        <v>45451</v>
      </c>
      <c r="AW11" s="86" t="str">
        <f t="shared" si="41"/>
        <v/>
      </c>
      <c r="AX11" s="85">
        <f t="shared" si="42"/>
        <v>160</v>
      </c>
      <c r="AY11" s="84">
        <f t="shared" si="21"/>
        <v>-207</v>
      </c>
      <c r="AZ11" s="83" t="str">
        <f t="shared" si="22"/>
        <v>Médard</v>
      </c>
      <c r="BA11" s="49">
        <f t="shared" si="23"/>
        <v>6</v>
      </c>
      <c r="BB11" s="48">
        <f t="shared" si="24"/>
        <v>0</v>
      </c>
      <c r="BC11" s="39"/>
      <c r="BD11" s="12">
        <f t="shared" si="0"/>
        <v>45300</v>
      </c>
      <c r="BE11" s="11"/>
      <c r="BF11" s="10" t="s">
        <v>790</v>
      </c>
      <c r="BG11" s="9" t="s">
        <v>789</v>
      </c>
      <c r="BH11" s="16"/>
      <c r="BI11" s="16"/>
      <c r="BJ11" s="16"/>
      <c r="BK11" s="16"/>
      <c r="BL11" s="16"/>
      <c r="BM11" s="16"/>
      <c r="BN11" s="16"/>
      <c r="BO11" s="16"/>
      <c r="BP11" s="175" t="s">
        <v>622</v>
      </c>
      <c r="BQ11" s="175"/>
      <c r="BR11" s="175"/>
      <c r="BS11" s="175"/>
      <c r="BT11" s="175"/>
    </row>
    <row r="12" spans="2:180" ht="15.75" customHeight="1" thickBot="1" x14ac:dyDescent="0.4">
      <c r="B12" s="55"/>
      <c r="C12" s="88">
        <f t="shared" si="25"/>
        <v>45300</v>
      </c>
      <c r="D12" s="86" t="str">
        <f t="shared" si="26"/>
        <v/>
      </c>
      <c r="E12" s="85">
        <f t="shared" si="27"/>
        <v>9</v>
      </c>
      <c r="F12" s="84">
        <f t="shared" si="1"/>
        <v>-358</v>
      </c>
      <c r="G12" s="83" t="str">
        <f t="shared" si="2"/>
        <v>Alix</v>
      </c>
      <c r="H12" s="49">
        <f t="shared" si="3"/>
        <v>2</v>
      </c>
      <c r="I12" s="48">
        <f t="shared" si="4"/>
        <v>0</v>
      </c>
      <c r="K12" s="55"/>
      <c r="L12" s="87">
        <f t="shared" si="28"/>
        <v>45331</v>
      </c>
      <c r="M12" s="86" t="str">
        <f t="shared" si="29"/>
        <v/>
      </c>
      <c r="N12" s="85">
        <f t="shared" si="30"/>
        <v>40</v>
      </c>
      <c r="O12" s="84">
        <f t="shared" si="5"/>
        <v>-327</v>
      </c>
      <c r="P12" s="80" t="str">
        <f t="shared" si="6"/>
        <v>Apolline</v>
      </c>
      <c r="Q12" s="49">
        <f t="shared" si="7"/>
        <v>5</v>
      </c>
      <c r="R12" s="48">
        <f t="shared" si="8"/>
        <v>0</v>
      </c>
      <c r="T12" s="55"/>
      <c r="U12" s="87">
        <f t="shared" si="31"/>
        <v>45360</v>
      </c>
      <c r="V12" s="86" t="str">
        <f t="shared" si="32"/>
        <v/>
      </c>
      <c r="W12" s="85">
        <f t="shared" si="33"/>
        <v>69</v>
      </c>
      <c r="X12" s="84">
        <f t="shared" si="9"/>
        <v>-298</v>
      </c>
      <c r="Y12" s="83" t="str">
        <f t="shared" si="10"/>
        <v>Françoise</v>
      </c>
      <c r="Z12" s="49">
        <f t="shared" si="11"/>
        <v>6</v>
      </c>
      <c r="AA12" s="48">
        <f t="shared" si="12"/>
        <v>0</v>
      </c>
      <c r="AC12" s="55"/>
      <c r="AD12" s="87">
        <f t="shared" si="34"/>
        <v>45391</v>
      </c>
      <c r="AE12" s="86" t="str">
        <f t="shared" si="35"/>
        <v/>
      </c>
      <c r="AF12" s="85">
        <f t="shared" si="36"/>
        <v>100</v>
      </c>
      <c r="AG12" s="84">
        <f t="shared" si="13"/>
        <v>-267</v>
      </c>
      <c r="AH12" s="80" t="str">
        <f t="shared" si="14"/>
        <v>Gautier</v>
      </c>
      <c r="AI12" s="49">
        <f t="shared" si="15"/>
        <v>2</v>
      </c>
      <c r="AJ12" s="48">
        <f t="shared" si="16"/>
        <v>0</v>
      </c>
      <c r="AL12" s="55"/>
      <c r="AM12" s="87">
        <f t="shared" si="37"/>
        <v>45421</v>
      </c>
      <c r="AN12" s="86" t="str">
        <f t="shared" si="38"/>
        <v/>
      </c>
      <c r="AO12" s="85">
        <f t="shared" si="39"/>
        <v>130</v>
      </c>
      <c r="AP12" s="84">
        <f t="shared" si="17"/>
        <v>-237</v>
      </c>
      <c r="AQ12" s="83" t="str">
        <f t="shared" si="18"/>
        <v>Pacôme (Ascension)</v>
      </c>
      <c r="AR12" s="49">
        <f t="shared" si="19"/>
        <v>4</v>
      </c>
      <c r="AS12" s="48">
        <f t="shared" si="20"/>
        <v>0</v>
      </c>
      <c r="AU12" s="55"/>
      <c r="AV12" s="87">
        <f t="shared" si="40"/>
        <v>45452</v>
      </c>
      <c r="AW12" s="86" t="str">
        <f t="shared" si="41"/>
        <v/>
      </c>
      <c r="AX12" s="85">
        <f t="shared" si="42"/>
        <v>161</v>
      </c>
      <c r="AY12" s="84">
        <f t="shared" si="21"/>
        <v>-206</v>
      </c>
      <c r="AZ12" s="83" t="str">
        <f t="shared" si="22"/>
        <v>Diane</v>
      </c>
      <c r="BA12" s="49">
        <f t="shared" si="23"/>
        <v>7</v>
      </c>
      <c r="BB12" s="48">
        <f t="shared" si="24"/>
        <v>0</v>
      </c>
      <c r="BC12" s="39"/>
      <c r="BD12" s="12">
        <f t="shared" si="0"/>
        <v>45301</v>
      </c>
      <c r="BE12" s="11"/>
      <c r="BF12" s="10" t="s">
        <v>788</v>
      </c>
      <c r="BG12" s="9" t="s">
        <v>787</v>
      </c>
      <c r="BH12" s="16"/>
      <c r="BI12" s="16"/>
      <c r="BJ12" s="16"/>
      <c r="BK12" s="16"/>
      <c r="BL12" s="16"/>
      <c r="BM12" s="16"/>
      <c r="BN12" s="16"/>
      <c r="BO12" s="16"/>
      <c r="BP12" s="175"/>
      <c r="BQ12" s="175"/>
      <c r="BR12" s="175"/>
      <c r="BS12" s="175"/>
      <c r="BT12" s="175"/>
    </row>
    <row r="13" spans="2:180" ht="15.75" customHeight="1" thickTop="1" thickBot="1" x14ac:dyDescent="0.4">
      <c r="B13" s="55"/>
      <c r="C13" s="88">
        <f t="shared" si="25"/>
        <v>45301</v>
      </c>
      <c r="D13" s="86" t="str">
        <f t="shared" si="26"/>
        <v/>
      </c>
      <c r="E13" s="85">
        <f t="shared" si="27"/>
        <v>10</v>
      </c>
      <c r="F13" s="84">
        <f t="shared" si="1"/>
        <v>-357</v>
      </c>
      <c r="G13" s="83" t="str">
        <f t="shared" si="2"/>
        <v>Guillaume</v>
      </c>
      <c r="H13" s="49">
        <f t="shared" si="3"/>
        <v>3</v>
      </c>
      <c r="I13" s="48">
        <f t="shared" si="4"/>
        <v>0</v>
      </c>
      <c r="K13" s="55"/>
      <c r="L13" s="87">
        <f t="shared" si="28"/>
        <v>45332</v>
      </c>
      <c r="M13" s="86" t="str">
        <f t="shared" si="29"/>
        <v/>
      </c>
      <c r="N13" s="85">
        <f t="shared" si="30"/>
        <v>41</v>
      </c>
      <c r="O13" s="84">
        <f t="shared" si="5"/>
        <v>-326</v>
      </c>
      <c r="P13" s="80" t="str">
        <f t="shared" si="6"/>
        <v>Arnaud</v>
      </c>
      <c r="Q13" s="49">
        <f t="shared" si="7"/>
        <v>6</v>
      </c>
      <c r="R13" s="48">
        <f t="shared" si="8"/>
        <v>0</v>
      </c>
      <c r="T13" s="55"/>
      <c r="U13" s="87">
        <f t="shared" si="31"/>
        <v>45361</v>
      </c>
      <c r="V13" s="86" t="str">
        <f t="shared" si="32"/>
        <v/>
      </c>
      <c r="W13" s="85">
        <f t="shared" si="33"/>
        <v>70</v>
      </c>
      <c r="X13" s="84">
        <f t="shared" si="9"/>
        <v>-297</v>
      </c>
      <c r="Y13" s="83" t="str">
        <f t="shared" si="10"/>
        <v>Vivien</v>
      </c>
      <c r="Z13" s="49">
        <f t="shared" si="11"/>
        <v>7</v>
      </c>
      <c r="AA13" s="48">
        <f t="shared" si="12"/>
        <v>0</v>
      </c>
      <c r="AC13" s="55"/>
      <c r="AD13" s="87">
        <f t="shared" si="34"/>
        <v>45392</v>
      </c>
      <c r="AE13" s="86" t="str">
        <f t="shared" si="35"/>
        <v/>
      </c>
      <c r="AF13" s="85">
        <f t="shared" si="36"/>
        <v>101</v>
      </c>
      <c r="AG13" s="84">
        <f t="shared" si="13"/>
        <v>-266</v>
      </c>
      <c r="AH13" s="80" t="str">
        <f t="shared" si="14"/>
        <v>Fulbert</v>
      </c>
      <c r="AI13" s="49">
        <f t="shared" si="15"/>
        <v>3</v>
      </c>
      <c r="AJ13" s="48">
        <f t="shared" si="16"/>
        <v>0</v>
      </c>
      <c r="AL13" s="55"/>
      <c r="AM13" s="87">
        <f t="shared" si="37"/>
        <v>45422</v>
      </c>
      <c r="AN13" s="86" t="str">
        <f t="shared" si="38"/>
        <v/>
      </c>
      <c r="AO13" s="85">
        <f t="shared" si="39"/>
        <v>131</v>
      </c>
      <c r="AP13" s="84">
        <f t="shared" si="17"/>
        <v>-236</v>
      </c>
      <c r="AQ13" s="83" t="str">
        <f t="shared" si="18"/>
        <v>Solange</v>
      </c>
      <c r="AR13" s="49">
        <f t="shared" si="19"/>
        <v>5</v>
      </c>
      <c r="AS13" s="48">
        <f t="shared" si="20"/>
        <v>0</v>
      </c>
      <c r="AU13" s="55"/>
      <c r="AV13" s="87">
        <f t="shared" si="40"/>
        <v>45453</v>
      </c>
      <c r="AW13" s="86" t="str">
        <f t="shared" si="41"/>
        <v>(24)</v>
      </c>
      <c r="AX13" s="85">
        <f t="shared" si="42"/>
        <v>162</v>
      </c>
      <c r="AY13" s="84">
        <f t="shared" si="21"/>
        <v>-205</v>
      </c>
      <c r="AZ13" s="83" t="str">
        <f t="shared" si="22"/>
        <v>Landry</v>
      </c>
      <c r="BA13" s="49">
        <f t="shared" si="23"/>
        <v>1</v>
      </c>
      <c r="BB13" s="48">
        <f t="shared" si="24"/>
        <v>0</v>
      </c>
      <c r="BC13" s="39"/>
      <c r="BD13" s="12">
        <f t="shared" si="0"/>
        <v>45302</v>
      </c>
      <c r="BE13" s="11"/>
      <c r="BF13" s="10" t="s">
        <v>121</v>
      </c>
      <c r="BG13" s="9" t="s">
        <v>786</v>
      </c>
      <c r="BH13" s="16"/>
      <c r="BI13" s="16"/>
      <c r="BJ13" s="16"/>
      <c r="BK13" s="16"/>
      <c r="BL13" s="16"/>
      <c r="BM13" s="16"/>
      <c r="BO13" s="16"/>
      <c r="BP13" s="167" t="str">
        <f xml:space="preserve"> "Ma zone calendrier scolaire " &amp; $BH$8 &amp; " - " &amp; $BI$8</f>
        <v>Ma zone calendrier scolaire 2024 - 2025</v>
      </c>
      <c r="BQ13" s="168"/>
      <c r="BR13" s="168"/>
      <c r="BS13" s="169"/>
      <c r="BT13" s="177" t="s">
        <v>785</v>
      </c>
    </row>
    <row r="14" spans="2:180" ht="15.75" customHeight="1" thickTop="1" thickBot="1" x14ac:dyDescent="0.4">
      <c r="B14" s="55"/>
      <c r="C14" s="88">
        <f t="shared" si="25"/>
        <v>45302</v>
      </c>
      <c r="D14" s="86" t="str">
        <f t="shared" si="26"/>
        <v/>
      </c>
      <c r="E14" s="85">
        <f t="shared" si="27"/>
        <v>11</v>
      </c>
      <c r="F14" s="84">
        <f t="shared" si="1"/>
        <v>-356</v>
      </c>
      <c r="G14" s="83" t="str">
        <f t="shared" si="2"/>
        <v>Pauline</v>
      </c>
      <c r="H14" s="49">
        <f t="shared" si="3"/>
        <v>4</v>
      </c>
      <c r="I14" s="48">
        <f t="shared" si="4"/>
        <v>0</v>
      </c>
      <c r="K14" s="55"/>
      <c r="L14" s="87">
        <f t="shared" si="28"/>
        <v>45333</v>
      </c>
      <c r="M14" s="86" t="str">
        <f t="shared" si="29"/>
        <v/>
      </c>
      <c r="N14" s="85">
        <f t="shared" si="30"/>
        <v>42</v>
      </c>
      <c r="O14" s="84">
        <f t="shared" si="5"/>
        <v>-325</v>
      </c>
      <c r="P14" s="80" t="str">
        <f t="shared" si="6"/>
        <v>Notre Dame de Lourdes</v>
      </c>
      <c r="Q14" s="49">
        <f t="shared" si="7"/>
        <v>7</v>
      </c>
      <c r="R14" s="48">
        <f t="shared" si="8"/>
        <v>0</v>
      </c>
      <c r="T14" s="55"/>
      <c r="U14" s="87">
        <f t="shared" si="31"/>
        <v>45362</v>
      </c>
      <c r="V14" s="86" t="str">
        <f t="shared" si="32"/>
        <v>(11)</v>
      </c>
      <c r="W14" s="85">
        <f t="shared" si="33"/>
        <v>71</v>
      </c>
      <c r="X14" s="84">
        <f t="shared" si="9"/>
        <v>-296</v>
      </c>
      <c r="Y14" s="83" t="str">
        <f t="shared" si="10"/>
        <v>Rosine</v>
      </c>
      <c r="Z14" s="49">
        <f t="shared" si="11"/>
        <v>1</v>
      </c>
      <c r="AA14" s="48">
        <f t="shared" si="12"/>
        <v>0</v>
      </c>
      <c r="AC14" s="55"/>
      <c r="AD14" s="87">
        <f t="shared" si="34"/>
        <v>45393</v>
      </c>
      <c r="AE14" s="86" t="str">
        <f t="shared" si="35"/>
        <v/>
      </c>
      <c r="AF14" s="85">
        <f t="shared" si="36"/>
        <v>102</v>
      </c>
      <c r="AG14" s="84">
        <f t="shared" si="13"/>
        <v>-265</v>
      </c>
      <c r="AH14" s="80" t="str">
        <f t="shared" si="14"/>
        <v>Stanislas</v>
      </c>
      <c r="AI14" s="49">
        <f t="shared" si="15"/>
        <v>4</v>
      </c>
      <c r="AJ14" s="48">
        <f t="shared" si="16"/>
        <v>0</v>
      </c>
      <c r="AL14" s="55"/>
      <c r="AM14" s="87">
        <f t="shared" si="37"/>
        <v>45423</v>
      </c>
      <c r="AN14" s="86" t="str">
        <f t="shared" si="38"/>
        <v/>
      </c>
      <c r="AO14" s="85">
        <f t="shared" si="39"/>
        <v>132</v>
      </c>
      <c r="AP14" s="84">
        <f t="shared" si="17"/>
        <v>-235</v>
      </c>
      <c r="AQ14" s="83" t="str">
        <f t="shared" si="18"/>
        <v>Estelle</v>
      </c>
      <c r="AR14" s="49">
        <f t="shared" si="19"/>
        <v>6</v>
      </c>
      <c r="AS14" s="48">
        <f t="shared" si="20"/>
        <v>0</v>
      </c>
      <c r="AU14" s="55"/>
      <c r="AV14" s="87">
        <f t="shared" si="40"/>
        <v>45454</v>
      </c>
      <c r="AW14" s="86" t="str">
        <f t="shared" si="41"/>
        <v/>
      </c>
      <c r="AX14" s="85">
        <f t="shared" si="42"/>
        <v>163</v>
      </c>
      <c r="AY14" s="84">
        <f t="shared" si="21"/>
        <v>-204</v>
      </c>
      <c r="AZ14" s="83" t="str">
        <f t="shared" si="22"/>
        <v>Barnabé</v>
      </c>
      <c r="BA14" s="49">
        <f t="shared" si="23"/>
        <v>2</v>
      </c>
      <c r="BB14" s="48">
        <f t="shared" si="24"/>
        <v>0</v>
      </c>
      <c r="BC14" s="39"/>
      <c r="BD14" s="12">
        <f t="shared" si="0"/>
        <v>45303</v>
      </c>
      <c r="BE14" s="11"/>
      <c r="BF14" s="10" t="s">
        <v>784</v>
      </c>
      <c r="BG14" s="126" t="s">
        <v>783</v>
      </c>
      <c r="BH14" s="179" t="s">
        <v>782</v>
      </c>
      <c r="BI14" s="180"/>
      <c r="BJ14" s="180"/>
      <c r="BK14" s="180"/>
      <c r="BL14" s="180"/>
      <c r="BM14" s="181">
        <f>ANBASE</f>
        <v>2024</v>
      </c>
      <c r="BO14" s="16"/>
      <c r="BP14" s="125" t="s">
        <v>781</v>
      </c>
      <c r="BQ14" s="124" t="s">
        <v>780</v>
      </c>
      <c r="BR14" s="124" t="s">
        <v>779</v>
      </c>
      <c r="BS14" s="123" t="s">
        <v>778</v>
      </c>
      <c r="BT14" s="178"/>
      <c r="BW14" s="122" t="s">
        <v>777</v>
      </c>
    </row>
    <row r="15" spans="2:180" ht="15.75" customHeight="1" thickTop="1" x14ac:dyDescent="0.35">
      <c r="B15" s="55"/>
      <c r="C15" s="88">
        <f t="shared" si="25"/>
        <v>45303</v>
      </c>
      <c r="D15" s="86" t="str">
        <f t="shared" si="26"/>
        <v/>
      </c>
      <c r="E15" s="85">
        <f t="shared" si="27"/>
        <v>12</v>
      </c>
      <c r="F15" s="84">
        <f t="shared" si="1"/>
        <v>-355</v>
      </c>
      <c r="G15" s="83" t="str">
        <f t="shared" si="2"/>
        <v>Tatiana</v>
      </c>
      <c r="H15" s="49">
        <f t="shared" si="3"/>
        <v>5</v>
      </c>
      <c r="I15" s="48">
        <f t="shared" si="4"/>
        <v>0</v>
      </c>
      <c r="K15" s="55"/>
      <c r="L15" s="87">
        <f t="shared" si="28"/>
        <v>45334</v>
      </c>
      <c r="M15" s="86" t="str">
        <f t="shared" si="29"/>
        <v>(7)</v>
      </c>
      <c r="N15" s="85">
        <f t="shared" si="30"/>
        <v>43</v>
      </c>
      <c r="O15" s="84">
        <f t="shared" si="5"/>
        <v>-324</v>
      </c>
      <c r="P15" s="80" t="str">
        <f t="shared" si="6"/>
        <v>Félix</v>
      </c>
      <c r="Q15" s="49">
        <f t="shared" si="7"/>
        <v>1</v>
      </c>
      <c r="R15" s="48">
        <f t="shared" si="8"/>
        <v>0</v>
      </c>
      <c r="T15" s="55"/>
      <c r="U15" s="87">
        <f t="shared" si="31"/>
        <v>45363</v>
      </c>
      <c r="V15" s="86" t="str">
        <f t="shared" si="32"/>
        <v/>
      </c>
      <c r="W15" s="85">
        <f t="shared" si="33"/>
        <v>72</v>
      </c>
      <c r="X15" s="84">
        <f t="shared" si="9"/>
        <v>-295</v>
      </c>
      <c r="Y15" s="83" t="str">
        <f t="shared" si="10"/>
        <v>Justine</v>
      </c>
      <c r="Z15" s="49">
        <f t="shared" si="11"/>
        <v>2</v>
      </c>
      <c r="AA15" s="48">
        <f t="shared" si="12"/>
        <v>0</v>
      </c>
      <c r="AC15" s="55"/>
      <c r="AD15" s="87">
        <f t="shared" si="34"/>
        <v>45394</v>
      </c>
      <c r="AE15" s="86" t="str">
        <f t="shared" si="35"/>
        <v/>
      </c>
      <c r="AF15" s="85">
        <f t="shared" si="36"/>
        <v>103</v>
      </c>
      <c r="AG15" s="84">
        <f t="shared" si="13"/>
        <v>-264</v>
      </c>
      <c r="AH15" s="80" t="str">
        <f t="shared" si="14"/>
        <v>Jules</v>
      </c>
      <c r="AI15" s="49">
        <f t="shared" si="15"/>
        <v>5</v>
      </c>
      <c r="AJ15" s="48">
        <f t="shared" si="16"/>
        <v>0</v>
      </c>
      <c r="AL15" s="55"/>
      <c r="AM15" s="87">
        <f t="shared" si="37"/>
        <v>45424</v>
      </c>
      <c r="AN15" s="86" t="str">
        <f t="shared" si="38"/>
        <v/>
      </c>
      <c r="AO15" s="85">
        <f t="shared" si="39"/>
        <v>133</v>
      </c>
      <c r="AP15" s="84">
        <f t="shared" si="17"/>
        <v>-234</v>
      </c>
      <c r="AQ15" s="83" t="str">
        <f t="shared" si="18"/>
        <v>Achille</v>
      </c>
      <c r="AR15" s="49">
        <f t="shared" si="19"/>
        <v>7</v>
      </c>
      <c r="AS15" s="48">
        <f t="shared" si="20"/>
        <v>0</v>
      </c>
      <c r="AU15" s="55"/>
      <c r="AV15" s="87">
        <f t="shared" si="40"/>
        <v>45455</v>
      </c>
      <c r="AW15" s="86" t="str">
        <f t="shared" si="41"/>
        <v/>
      </c>
      <c r="AX15" s="85">
        <f t="shared" si="42"/>
        <v>164</v>
      </c>
      <c r="AY15" s="84">
        <f t="shared" si="21"/>
        <v>-203</v>
      </c>
      <c r="AZ15" s="83" t="str">
        <f t="shared" si="22"/>
        <v>Guy</v>
      </c>
      <c r="BA15" s="49">
        <f t="shared" si="23"/>
        <v>3</v>
      </c>
      <c r="BB15" s="48">
        <f t="shared" si="24"/>
        <v>0</v>
      </c>
      <c r="BC15" s="39"/>
      <c r="BD15" s="12">
        <f t="shared" si="0"/>
        <v>45304</v>
      </c>
      <c r="BE15" s="11"/>
      <c r="BF15" s="10" t="s">
        <v>776</v>
      </c>
      <c r="BG15" s="9" t="s">
        <v>775</v>
      </c>
      <c r="BH15" s="121">
        <f>DATE('Calendrier.Pascal.Grandet'!$BH$2,1,1)</f>
        <v>45292</v>
      </c>
      <c r="BI15" s="120" t="s">
        <v>730</v>
      </c>
      <c r="BJ15" s="119"/>
      <c r="BK15" s="118" t="str">
        <f>VLOOKUP(BH15,C4:G34,5,FALSE)</f>
        <v>Jour de l'an (Nouvel an)</v>
      </c>
      <c r="BL15" s="117"/>
      <c r="BM15" s="182"/>
      <c r="BO15" s="16"/>
      <c r="BP15" s="164">
        <f>$BH$8</f>
        <v>2024</v>
      </c>
      <c r="BQ15" s="116">
        <v>43819</v>
      </c>
      <c r="BR15" s="115">
        <v>43835</v>
      </c>
      <c r="BS15" s="114" t="s">
        <v>737</v>
      </c>
      <c r="BT15" s="107" t="s">
        <v>774</v>
      </c>
      <c r="BW15" s="103" t="s">
        <v>773</v>
      </c>
    </row>
    <row r="16" spans="2:180" ht="15.75" customHeight="1" x14ac:dyDescent="0.35">
      <c r="B16" s="55"/>
      <c r="C16" s="88">
        <f t="shared" si="25"/>
        <v>45304</v>
      </c>
      <c r="D16" s="86" t="str">
        <f t="shared" si="26"/>
        <v/>
      </c>
      <c r="E16" s="85">
        <f t="shared" si="27"/>
        <v>13</v>
      </c>
      <c r="F16" s="84">
        <f t="shared" si="1"/>
        <v>-354</v>
      </c>
      <c r="G16" s="83" t="str">
        <f t="shared" si="2"/>
        <v>Yvette</v>
      </c>
      <c r="H16" s="49">
        <f t="shared" si="3"/>
        <v>6</v>
      </c>
      <c r="I16" s="48">
        <f t="shared" si="4"/>
        <v>0</v>
      </c>
      <c r="K16" s="55"/>
      <c r="L16" s="87">
        <f t="shared" si="28"/>
        <v>45335</v>
      </c>
      <c r="M16" s="86" t="str">
        <f t="shared" si="29"/>
        <v/>
      </c>
      <c r="N16" s="85">
        <f t="shared" si="30"/>
        <v>44</v>
      </c>
      <c r="O16" s="84">
        <f t="shared" si="5"/>
        <v>-323</v>
      </c>
      <c r="P16" s="80" t="str">
        <f t="shared" si="6"/>
        <v>Béatrice</v>
      </c>
      <c r="Q16" s="49">
        <f t="shared" si="7"/>
        <v>2</v>
      </c>
      <c r="R16" s="48">
        <f t="shared" si="8"/>
        <v>0</v>
      </c>
      <c r="T16" s="55"/>
      <c r="U16" s="87">
        <f t="shared" si="31"/>
        <v>45364</v>
      </c>
      <c r="V16" s="86" t="str">
        <f t="shared" si="32"/>
        <v/>
      </c>
      <c r="W16" s="85">
        <f t="shared" si="33"/>
        <v>73</v>
      </c>
      <c r="X16" s="84">
        <f t="shared" si="9"/>
        <v>-294</v>
      </c>
      <c r="Y16" s="83" t="str">
        <f t="shared" si="10"/>
        <v>Rodrigue</v>
      </c>
      <c r="Z16" s="49">
        <f t="shared" si="11"/>
        <v>3</v>
      </c>
      <c r="AA16" s="48">
        <f t="shared" si="12"/>
        <v>0</v>
      </c>
      <c r="AC16" s="55"/>
      <c r="AD16" s="87">
        <f t="shared" si="34"/>
        <v>45395</v>
      </c>
      <c r="AE16" s="86" t="str">
        <f t="shared" si="35"/>
        <v/>
      </c>
      <c r="AF16" s="85">
        <f t="shared" si="36"/>
        <v>104</v>
      </c>
      <c r="AG16" s="84">
        <f t="shared" si="13"/>
        <v>-263</v>
      </c>
      <c r="AH16" s="80" t="str">
        <f t="shared" si="14"/>
        <v>Ida</v>
      </c>
      <c r="AI16" s="49">
        <f t="shared" si="15"/>
        <v>6</v>
      </c>
      <c r="AJ16" s="48">
        <f t="shared" si="16"/>
        <v>0</v>
      </c>
      <c r="AL16" s="55"/>
      <c r="AM16" s="87">
        <f t="shared" si="37"/>
        <v>45425</v>
      </c>
      <c r="AN16" s="86" t="str">
        <f t="shared" si="38"/>
        <v>(20)</v>
      </c>
      <c r="AO16" s="85">
        <f t="shared" si="39"/>
        <v>134</v>
      </c>
      <c r="AP16" s="84">
        <f t="shared" si="17"/>
        <v>-233</v>
      </c>
      <c r="AQ16" s="83" t="str">
        <f t="shared" si="18"/>
        <v>Rolande</v>
      </c>
      <c r="AR16" s="49">
        <f t="shared" si="19"/>
        <v>1</v>
      </c>
      <c r="AS16" s="48">
        <f t="shared" si="20"/>
        <v>0</v>
      </c>
      <c r="AU16" s="55"/>
      <c r="AV16" s="87">
        <f t="shared" si="40"/>
        <v>45456</v>
      </c>
      <c r="AW16" s="86" t="str">
        <f t="shared" si="41"/>
        <v/>
      </c>
      <c r="AX16" s="85">
        <f t="shared" si="42"/>
        <v>165</v>
      </c>
      <c r="AY16" s="84">
        <f t="shared" si="21"/>
        <v>-202</v>
      </c>
      <c r="AZ16" s="83" t="str">
        <f t="shared" si="22"/>
        <v>Antoine de Padoue</v>
      </c>
      <c r="BA16" s="49">
        <f t="shared" si="23"/>
        <v>4</v>
      </c>
      <c r="BB16" s="48">
        <f t="shared" si="24"/>
        <v>0</v>
      </c>
      <c r="BC16" s="39"/>
      <c r="BD16" s="12">
        <f t="shared" si="0"/>
        <v>45305</v>
      </c>
      <c r="BE16" s="11"/>
      <c r="BF16" s="10" t="s">
        <v>772</v>
      </c>
      <c r="BG16" s="9" t="s">
        <v>771</v>
      </c>
      <c r="BH16" s="94">
        <f>ROUND(DATE('Calendrier.Pascal.Grandet'!$BH$2,4,MOD(234-11*MOD('Calendrier.Pascal.Grandet'!$BH$2,19),30))/7,)*7-6</f>
        <v>45382</v>
      </c>
      <c r="BI16" s="93" t="s">
        <v>727</v>
      </c>
      <c r="BJ16" s="92"/>
      <c r="BK16" s="91" t="e">
        <f>VLOOKUP(BH16,AD4:AH34,5,FALSE)</f>
        <v>#N/A</v>
      </c>
      <c r="BL16" s="90"/>
      <c r="BM16" s="182"/>
      <c r="BO16" s="16"/>
      <c r="BP16" s="164"/>
      <c r="BQ16" s="113">
        <v>43868</v>
      </c>
      <c r="BR16" s="112">
        <v>43884</v>
      </c>
      <c r="BS16" s="111" t="s">
        <v>750</v>
      </c>
      <c r="BT16" s="107" t="s">
        <v>770</v>
      </c>
      <c r="BW16" s="103" t="s">
        <v>769</v>
      </c>
    </row>
    <row r="17" spans="2:75" ht="15.75" customHeight="1" x14ac:dyDescent="0.35">
      <c r="B17" s="55"/>
      <c r="C17" s="88">
        <f t="shared" si="25"/>
        <v>45305</v>
      </c>
      <c r="D17" s="86" t="str">
        <f t="shared" si="26"/>
        <v/>
      </c>
      <c r="E17" s="85">
        <f t="shared" si="27"/>
        <v>14</v>
      </c>
      <c r="F17" s="84">
        <f t="shared" si="1"/>
        <v>-353</v>
      </c>
      <c r="G17" s="83" t="str">
        <f t="shared" si="2"/>
        <v>Nina</v>
      </c>
      <c r="H17" s="49">
        <f t="shared" si="3"/>
        <v>7</v>
      </c>
      <c r="I17" s="48">
        <f t="shared" si="4"/>
        <v>0</v>
      </c>
      <c r="K17" s="55"/>
      <c r="L17" s="87">
        <f t="shared" si="28"/>
        <v>45336</v>
      </c>
      <c r="M17" s="86" t="str">
        <f t="shared" si="29"/>
        <v/>
      </c>
      <c r="N17" s="85">
        <f t="shared" si="30"/>
        <v>45</v>
      </c>
      <c r="O17" s="84">
        <f t="shared" si="5"/>
        <v>-322</v>
      </c>
      <c r="P17" s="80" t="str">
        <f t="shared" si="6"/>
        <v>Valentin</v>
      </c>
      <c r="Q17" s="49">
        <f t="shared" si="7"/>
        <v>3</v>
      </c>
      <c r="R17" s="48">
        <f t="shared" si="8"/>
        <v>0</v>
      </c>
      <c r="T17" s="55"/>
      <c r="U17" s="87">
        <f t="shared" si="31"/>
        <v>45365</v>
      </c>
      <c r="V17" s="86" t="str">
        <f t="shared" si="32"/>
        <v/>
      </c>
      <c r="W17" s="85">
        <f t="shared" si="33"/>
        <v>74</v>
      </c>
      <c r="X17" s="84">
        <f t="shared" si="9"/>
        <v>-293</v>
      </c>
      <c r="Y17" s="83" t="str">
        <f t="shared" si="10"/>
        <v>Mathilde</v>
      </c>
      <c r="Z17" s="49">
        <f t="shared" si="11"/>
        <v>4</v>
      </c>
      <c r="AA17" s="48">
        <f t="shared" si="12"/>
        <v>0</v>
      </c>
      <c r="AC17" s="55"/>
      <c r="AD17" s="87">
        <f t="shared" si="34"/>
        <v>45396</v>
      </c>
      <c r="AE17" s="86" t="str">
        <f t="shared" si="35"/>
        <v/>
      </c>
      <c r="AF17" s="85">
        <f t="shared" si="36"/>
        <v>105</v>
      </c>
      <c r="AG17" s="84">
        <f t="shared" si="13"/>
        <v>-262</v>
      </c>
      <c r="AH17" s="80" t="str">
        <f t="shared" si="14"/>
        <v>Maxime</v>
      </c>
      <c r="AI17" s="49">
        <f t="shared" si="15"/>
        <v>7</v>
      </c>
      <c r="AJ17" s="48">
        <f t="shared" si="16"/>
        <v>0</v>
      </c>
      <c r="AL17" s="55"/>
      <c r="AM17" s="87">
        <f t="shared" si="37"/>
        <v>45426</v>
      </c>
      <c r="AN17" s="86" t="str">
        <f t="shared" si="38"/>
        <v/>
      </c>
      <c r="AO17" s="85">
        <f t="shared" si="39"/>
        <v>135</v>
      </c>
      <c r="AP17" s="84">
        <f t="shared" si="17"/>
        <v>-232</v>
      </c>
      <c r="AQ17" s="83" t="str">
        <f t="shared" si="18"/>
        <v>Matthias</v>
      </c>
      <c r="AR17" s="49">
        <f t="shared" si="19"/>
        <v>2</v>
      </c>
      <c r="AS17" s="48">
        <f t="shared" si="20"/>
        <v>0</v>
      </c>
      <c r="AU17" s="55"/>
      <c r="AV17" s="87">
        <f t="shared" si="40"/>
        <v>45457</v>
      </c>
      <c r="AW17" s="86" t="str">
        <f t="shared" si="41"/>
        <v/>
      </c>
      <c r="AX17" s="85">
        <f t="shared" si="42"/>
        <v>166</v>
      </c>
      <c r="AY17" s="84">
        <f t="shared" si="21"/>
        <v>-201</v>
      </c>
      <c r="AZ17" s="83" t="str">
        <f t="shared" si="22"/>
        <v>Elisée</v>
      </c>
      <c r="BA17" s="49">
        <f t="shared" si="23"/>
        <v>5</v>
      </c>
      <c r="BB17" s="48">
        <f t="shared" si="24"/>
        <v>0</v>
      </c>
      <c r="BC17" s="39"/>
      <c r="BD17" s="12">
        <f t="shared" si="0"/>
        <v>45306</v>
      </c>
      <c r="BE17" s="11"/>
      <c r="BF17" s="10" t="s">
        <v>768</v>
      </c>
      <c r="BG17" s="9" t="s">
        <v>767</v>
      </c>
      <c r="BH17" s="94">
        <f>PAQUES + 1</f>
        <v>45383</v>
      </c>
      <c r="BI17" s="93" t="s">
        <v>723</v>
      </c>
      <c r="BJ17" s="92"/>
      <c r="BK17" s="91" t="e">
        <f>VLOOKUP(BH17,AD5:AH35,5,FALSE)</f>
        <v>#N/A</v>
      </c>
      <c r="BL17" s="90"/>
      <c r="BM17" s="182"/>
      <c r="BO17" s="16"/>
      <c r="BP17" s="164"/>
      <c r="BQ17" s="113">
        <v>43925</v>
      </c>
      <c r="BR17" s="112">
        <v>43941</v>
      </c>
      <c r="BS17" s="111" t="s">
        <v>746</v>
      </c>
      <c r="BT17" s="107" t="s">
        <v>766</v>
      </c>
      <c r="BW17" s="103" t="s">
        <v>765</v>
      </c>
    </row>
    <row r="18" spans="2:75" ht="15.75" customHeight="1" x14ac:dyDescent="0.35">
      <c r="B18" s="55"/>
      <c r="C18" s="88">
        <f t="shared" si="25"/>
        <v>45306</v>
      </c>
      <c r="D18" s="86" t="str">
        <f t="shared" si="26"/>
        <v>(3)</v>
      </c>
      <c r="E18" s="85">
        <f t="shared" si="27"/>
        <v>15</v>
      </c>
      <c r="F18" s="84">
        <f t="shared" si="1"/>
        <v>-352</v>
      </c>
      <c r="G18" s="83" t="str">
        <f t="shared" si="2"/>
        <v>Rémi</v>
      </c>
      <c r="H18" s="49">
        <f t="shared" si="3"/>
        <v>1</v>
      </c>
      <c r="I18" s="48">
        <f t="shared" si="4"/>
        <v>0</v>
      </c>
      <c r="K18" s="55"/>
      <c r="L18" s="87">
        <f t="shared" si="28"/>
        <v>45337</v>
      </c>
      <c r="M18" s="86" t="str">
        <f t="shared" si="29"/>
        <v/>
      </c>
      <c r="N18" s="85">
        <f t="shared" si="30"/>
        <v>46</v>
      </c>
      <c r="O18" s="84">
        <f t="shared" si="5"/>
        <v>-321</v>
      </c>
      <c r="P18" s="80" t="str">
        <f t="shared" si="6"/>
        <v>Claude</v>
      </c>
      <c r="Q18" s="49">
        <f t="shared" si="7"/>
        <v>4</v>
      </c>
      <c r="R18" s="48">
        <f t="shared" si="8"/>
        <v>0</v>
      </c>
      <c r="T18" s="55"/>
      <c r="U18" s="87">
        <f t="shared" si="31"/>
        <v>45366</v>
      </c>
      <c r="V18" s="86" t="str">
        <f t="shared" si="32"/>
        <v/>
      </c>
      <c r="W18" s="85">
        <f t="shared" si="33"/>
        <v>75</v>
      </c>
      <c r="X18" s="84">
        <f t="shared" si="9"/>
        <v>-292</v>
      </c>
      <c r="Y18" s="83" t="str">
        <f t="shared" si="10"/>
        <v>Louise</v>
      </c>
      <c r="Z18" s="49">
        <f t="shared" si="11"/>
        <v>5</v>
      </c>
      <c r="AA18" s="48">
        <f t="shared" si="12"/>
        <v>0</v>
      </c>
      <c r="AC18" s="55"/>
      <c r="AD18" s="87">
        <f t="shared" si="34"/>
        <v>45397</v>
      </c>
      <c r="AE18" s="86" t="str">
        <f t="shared" si="35"/>
        <v>(16)</v>
      </c>
      <c r="AF18" s="85">
        <f t="shared" si="36"/>
        <v>106</v>
      </c>
      <c r="AG18" s="84">
        <f t="shared" si="13"/>
        <v>-261</v>
      </c>
      <c r="AH18" s="80" t="str">
        <f t="shared" si="14"/>
        <v>Paterne</v>
      </c>
      <c r="AI18" s="49">
        <f t="shared" si="15"/>
        <v>1</v>
      </c>
      <c r="AJ18" s="48">
        <f t="shared" si="16"/>
        <v>0</v>
      </c>
      <c r="AL18" s="55"/>
      <c r="AM18" s="87">
        <f t="shared" si="37"/>
        <v>45427</v>
      </c>
      <c r="AN18" s="86" t="str">
        <f t="shared" si="38"/>
        <v/>
      </c>
      <c r="AO18" s="85">
        <f t="shared" si="39"/>
        <v>136</v>
      </c>
      <c r="AP18" s="84">
        <f t="shared" si="17"/>
        <v>-231</v>
      </c>
      <c r="AQ18" s="83" t="str">
        <f t="shared" si="18"/>
        <v>Denise</v>
      </c>
      <c r="AR18" s="49">
        <f t="shared" si="19"/>
        <v>3</v>
      </c>
      <c r="AS18" s="48">
        <f t="shared" si="20"/>
        <v>0</v>
      </c>
      <c r="AU18" s="55"/>
      <c r="AV18" s="87">
        <f t="shared" si="40"/>
        <v>45458</v>
      </c>
      <c r="AW18" s="86" t="str">
        <f t="shared" si="41"/>
        <v/>
      </c>
      <c r="AX18" s="85">
        <f t="shared" si="42"/>
        <v>167</v>
      </c>
      <c r="AY18" s="84">
        <f t="shared" si="21"/>
        <v>-200</v>
      </c>
      <c r="AZ18" s="83" t="str">
        <f t="shared" si="22"/>
        <v>Germaine</v>
      </c>
      <c r="BA18" s="49">
        <f t="shared" si="23"/>
        <v>6</v>
      </c>
      <c r="BB18" s="48">
        <f t="shared" si="24"/>
        <v>0</v>
      </c>
      <c r="BC18" s="39"/>
      <c r="BD18" s="12">
        <f t="shared" si="0"/>
        <v>45307</v>
      </c>
      <c r="BE18" s="11"/>
      <c r="BF18" s="10" t="s">
        <v>764</v>
      </c>
      <c r="BG18" s="9" t="s">
        <v>763</v>
      </c>
      <c r="BH18" s="94">
        <f>DATE('Calendrier.Pascal.Grandet'!$BH$2,5,1)</f>
        <v>45413</v>
      </c>
      <c r="BI18" s="93" t="s">
        <v>719</v>
      </c>
      <c r="BJ18" s="92"/>
      <c r="BK18" s="91" t="str">
        <f>VLOOKUP(BH18,AM4:AQ34,5,FALSE)</f>
        <v>Fête du travail (Fête du travail)</v>
      </c>
      <c r="BL18" s="90"/>
      <c r="BM18" s="182"/>
      <c r="BO18" s="16"/>
      <c r="BP18" s="164"/>
      <c r="BQ18" s="113">
        <v>44014</v>
      </c>
      <c r="BR18" s="112">
        <v>44076</v>
      </c>
      <c r="BS18" s="111" t="s">
        <v>743</v>
      </c>
      <c r="BT18" s="107" t="s">
        <v>762</v>
      </c>
      <c r="BW18" s="103" t="s">
        <v>761</v>
      </c>
    </row>
    <row r="19" spans="2:75" ht="15.75" customHeight="1" x14ac:dyDescent="0.35">
      <c r="B19" s="55"/>
      <c r="C19" s="88">
        <f t="shared" si="25"/>
        <v>45307</v>
      </c>
      <c r="D19" s="86" t="str">
        <f t="shared" si="26"/>
        <v/>
      </c>
      <c r="E19" s="85">
        <f t="shared" si="27"/>
        <v>16</v>
      </c>
      <c r="F19" s="84">
        <f t="shared" si="1"/>
        <v>-351</v>
      </c>
      <c r="G19" s="83" t="str">
        <f t="shared" si="2"/>
        <v>Marcel</v>
      </c>
      <c r="H19" s="49">
        <f t="shared" si="3"/>
        <v>2</v>
      </c>
      <c r="I19" s="48">
        <f t="shared" si="4"/>
        <v>0</v>
      </c>
      <c r="K19" s="56"/>
      <c r="L19" s="87">
        <f t="shared" si="28"/>
        <v>45338</v>
      </c>
      <c r="M19" s="86" t="str">
        <f t="shared" si="29"/>
        <v/>
      </c>
      <c r="N19" s="85">
        <f t="shared" si="30"/>
        <v>47</v>
      </c>
      <c r="O19" s="84">
        <f t="shared" si="5"/>
        <v>-320</v>
      </c>
      <c r="P19" s="80" t="str">
        <f t="shared" si="6"/>
        <v>Julienne</v>
      </c>
      <c r="Q19" s="49">
        <f t="shared" si="7"/>
        <v>5</v>
      </c>
      <c r="R19" s="48">
        <f t="shared" si="8"/>
        <v>0</v>
      </c>
      <c r="T19" s="55"/>
      <c r="U19" s="87">
        <f t="shared" si="31"/>
        <v>45367</v>
      </c>
      <c r="V19" s="86" t="str">
        <f t="shared" si="32"/>
        <v/>
      </c>
      <c r="W19" s="85">
        <f t="shared" si="33"/>
        <v>76</v>
      </c>
      <c r="X19" s="84">
        <f t="shared" si="9"/>
        <v>-291</v>
      </c>
      <c r="Y19" s="83" t="e">
        <f t="shared" si="10"/>
        <v>#N/A</v>
      </c>
      <c r="Z19" s="49">
        <f t="shared" si="11"/>
        <v>6</v>
      </c>
      <c r="AA19" s="48">
        <f t="shared" si="12"/>
        <v>0</v>
      </c>
      <c r="AC19" s="55"/>
      <c r="AD19" s="87">
        <f t="shared" si="34"/>
        <v>45398</v>
      </c>
      <c r="AE19" s="86" t="str">
        <f t="shared" si="35"/>
        <v/>
      </c>
      <c r="AF19" s="85">
        <f t="shared" si="36"/>
        <v>107</v>
      </c>
      <c r="AG19" s="84">
        <f t="shared" si="13"/>
        <v>-260</v>
      </c>
      <c r="AH19" s="80" t="str">
        <f t="shared" si="14"/>
        <v>Benoît-Joseph</v>
      </c>
      <c r="AI19" s="49">
        <f t="shared" si="15"/>
        <v>2</v>
      </c>
      <c r="AJ19" s="48">
        <f t="shared" si="16"/>
        <v>0</v>
      </c>
      <c r="AL19" s="55"/>
      <c r="AM19" s="87">
        <f t="shared" si="37"/>
        <v>45428</v>
      </c>
      <c r="AN19" s="86" t="str">
        <f t="shared" si="38"/>
        <v/>
      </c>
      <c r="AO19" s="85">
        <f t="shared" si="39"/>
        <v>137</v>
      </c>
      <c r="AP19" s="84">
        <f t="shared" si="17"/>
        <v>-230</v>
      </c>
      <c r="AQ19" s="83" t="str">
        <f t="shared" si="18"/>
        <v>Honoré</v>
      </c>
      <c r="AR19" s="49">
        <f t="shared" si="19"/>
        <v>4</v>
      </c>
      <c r="AS19" s="48">
        <f t="shared" si="20"/>
        <v>0</v>
      </c>
      <c r="AU19" s="55"/>
      <c r="AV19" s="87">
        <f t="shared" si="40"/>
        <v>45459</v>
      </c>
      <c r="AW19" s="86" t="str">
        <f t="shared" si="41"/>
        <v/>
      </c>
      <c r="AX19" s="85">
        <f t="shared" si="42"/>
        <v>168</v>
      </c>
      <c r="AY19" s="84">
        <f t="shared" si="21"/>
        <v>-199</v>
      </c>
      <c r="AZ19" s="83" t="str">
        <f t="shared" si="22"/>
        <v>Jean-François Régis</v>
      </c>
      <c r="BA19" s="49">
        <f t="shared" si="23"/>
        <v>7</v>
      </c>
      <c r="BB19" s="48">
        <f t="shared" si="24"/>
        <v>0</v>
      </c>
      <c r="BC19" s="39"/>
      <c r="BD19" s="12">
        <f t="shared" si="0"/>
        <v>45308</v>
      </c>
      <c r="BE19" s="11"/>
      <c r="BF19" s="10" t="s">
        <v>760</v>
      </c>
      <c r="BG19" s="9" t="s">
        <v>759</v>
      </c>
      <c r="BH19" s="94">
        <f>DATE('Calendrier.Pascal.Grandet'!$BH$2,5,8)</f>
        <v>45420</v>
      </c>
      <c r="BI19" s="93" t="s">
        <v>716</v>
      </c>
      <c r="BJ19" s="92"/>
      <c r="BK19" s="91" t="str">
        <f>VLOOKUP(BH19,AM4:AQ34,5,FALSE)</f>
        <v>Armistice 1945 (Fête victoire 1945)</v>
      </c>
      <c r="BL19" s="90"/>
      <c r="BM19" s="182"/>
      <c r="BO19" s="16"/>
      <c r="BP19" s="164"/>
      <c r="BQ19" s="113">
        <v>44128</v>
      </c>
      <c r="BR19" s="112">
        <v>44140</v>
      </c>
      <c r="BS19" s="111" t="s">
        <v>740</v>
      </c>
      <c r="BT19" s="107" t="s">
        <v>758</v>
      </c>
      <c r="BW19" s="103" t="s">
        <v>757</v>
      </c>
    </row>
    <row r="20" spans="2:75" ht="15.75" customHeight="1" x14ac:dyDescent="0.35">
      <c r="B20" s="55"/>
      <c r="C20" s="88">
        <f t="shared" si="25"/>
        <v>45308</v>
      </c>
      <c r="D20" s="86" t="str">
        <f t="shared" si="26"/>
        <v/>
      </c>
      <c r="E20" s="85">
        <f t="shared" si="27"/>
        <v>17</v>
      </c>
      <c r="F20" s="84">
        <f t="shared" si="1"/>
        <v>-350</v>
      </c>
      <c r="G20" s="83" t="str">
        <f t="shared" si="2"/>
        <v>Roseline</v>
      </c>
      <c r="H20" s="49">
        <f t="shared" si="3"/>
        <v>3</v>
      </c>
      <c r="I20" s="48">
        <f t="shared" si="4"/>
        <v>0</v>
      </c>
      <c r="K20" s="56"/>
      <c r="L20" s="87">
        <f t="shared" si="28"/>
        <v>45339</v>
      </c>
      <c r="M20" s="86" t="str">
        <f t="shared" si="29"/>
        <v/>
      </c>
      <c r="N20" s="85">
        <f t="shared" si="30"/>
        <v>48</v>
      </c>
      <c r="O20" s="84">
        <f t="shared" si="5"/>
        <v>-319</v>
      </c>
      <c r="P20" s="80" t="str">
        <f t="shared" si="6"/>
        <v>Alexis</v>
      </c>
      <c r="Q20" s="49">
        <f t="shared" si="7"/>
        <v>6</v>
      </c>
      <c r="R20" s="48">
        <f t="shared" si="8"/>
        <v>0</v>
      </c>
      <c r="T20" s="55"/>
      <c r="U20" s="87">
        <f t="shared" si="31"/>
        <v>45368</v>
      </c>
      <c r="V20" s="86" t="str">
        <f t="shared" si="32"/>
        <v/>
      </c>
      <c r="W20" s="85">
        <f t="shared" si="33"/>
        <v>77</v>
      </c>
      <c r="X20" s="84">
        <f t="shared" si="9"/>
        <v>-290</v>
      </c>
      <c r="Y20" s="83" t="str">
        <f t="shared" si="10"/>
        <v>Patrice</v>
      </c>
      <c r="Z20" s="49">
        <f t="shared" si="11"/>
        <v>7</v>
      </c>
      <c r="AA20" s="48">
        <f t="shared" si="12"/>
        <v>0</v>
      </c>
      <c r="AC20" s="55"/>
      <c r="AD20" s="87">
        <f t="shared" si="34"/>
        <v>45399</v>
      </c>
      <c r="AE20" s="86" t="str">
        <f t="shared" si="35"/>
        <v/>
      </c>
      <c r="AF20" s="85">
        <f t="shared" si="36"/>
        <v>108</v>
      </c>
      <c r="AG20" s="84">
        <f t="shared" si="13"/>
        <v>-259</v>
      </c>
      <c r="AH20" s="80" t="str">
        <f t="shared" si="14"/>
        <v>Anicet</v>
      </c>
      <c r="AI20" s="49">
        <f t="shared" si="15"/>
        <v>3</v>
      </c>
      <c r="AJ20" s="48">
        <f t="shared" si="16"/>
        <v>0</v>
      </c>
      <c r="AL20" s="55"/>
      <c r="AM20" s="87">
        <f t="shared" si="37"/>
        <v>45429</v>
      </c>
      <c r="AN20" s="86" t="str">
        <f t="shared" si="38"/>
        <v/>
      </c>
      <c r="AO20" s="85">
        <f t="shared" si="39"/>
        <v>138</v>
      </c>
      <c r="AP20" s="84">
        <f t="shared" si="17"/>
        <v>-229</v>
      </c>
      <c r="AQ20" s="83" t="str">
        <f t="shared" si="18"/>
        <v>Pascal</v>
      </c>
      <c r="AR20" s="49">
        <f t="shared" si="19"/>
        <v>5</v>
      </c>
      <c r="AS20" s="48">
        <f t="shared" si="20"/>
        <v>0</v>
      </c>
      <c r="AU20" s="55"/>
      <c r="AV20" s="87">
        <f t="shared" si="40"/>
        <v>45460</v>
      </c>
      <c r="AW20" s="86" t="str">
        <f t="shared" si="41"/>
        <v>(25)</v>
      </c>
      <c r="AX20" s="85">
        <f t="shared" si="42"/>
        <v>169</v>
      </c>
      <c r="AY20" s="84">
        <f t="shared" si="21"/>
        <v>-198</v>
      </c>
      <c r="AZ20" s="83" t="str">
        <f t="shared" si="22"/>
        <v>Hervé</v>
      </c>
      <c r="BA20" s="49">
        <f t="shared" si="23"/>
        <v>1</v>
      </c>
      <c r="BB20" s="48">
        <f t="shared" si="24"/>
        <v>0</v>
      </c>
      <c r="BC20" s="39"/>
      <c r="BD20" s="12">
        <f t="shared" si="0"/>
        <v>45309</v>
      </c>
      <c r="BE20" s="11"/>
      <c r="BF20" s="10" t="s">
        <v>756</v>
      </c>
      <c r="BG20" s="9" t="s">
        <v>755</v>
      </c>
      <c r="BH20" s="94">
        <f>PAQUES + 39</f>
        <v>45421</v>
      </c>
      <c r="BI20" s="93" t="s">
        <v>714</v>
      </c>
      <c r="BJ20" s="92"/>
      <c r="BK20" s="91" t="str">
        <f>VLOOKUP(BH20,AM4:AQ34,5,FALSE)</f>
        <v>Pacôme (Ascension)</v>
      </c>
      <c r="BL20" s="90"/>
      <c r="BM20" s="182"/>
      <c r="BO20" s="16"/>
      <c r="BP20" s="164"/>
      <c r="BQ20" s="110">
        <v>44184</v>
      </c>
      <c r="BR20" s="109">
        <v>43834</v>
      </c>
      <c r="BS20" s="108" t="s">
        <v>737</v>
      </c>
      <c r="BT20" s="107" t="s">
        <v>754</v>
      </c>
      <c r="BW20" s="103" t="s">
        <v>753</v>
      </c>
    </row>
    <row r="21" spans="2:75" ht="15.75" customHeight="1" x14ac:dyDescent="0.35">
      <c r="B21" s="55"/>
      <c r="C21" s="88">
        <f t="shared" si="25"/>
        <v>45309</v>
      </c>
      <c r="D21" s="86" t="str">
        <f t="shared" si="26"/>
        <v/>
      </c>
      <c r="E21" s="85">
        <f t="shared" si="27"/>
        <v>18</v>
      </c>
      <c r="F21" s="84">
        <f t="shared" si="1"/>
        <v>-349</v>
      </c>
      <c r="G21" s="83" t="str">
        <f t="shared" si="2"/>
        <v>Prisca</v>
      </c>
      <c r="H21" s="49">
        <f t="shared" si="3"/>
        <v>4</v>
      </c>
      <c r="I21" s="48">
        <f t="shared" si="4"/>
        <v>0</v>
      </c>
      <c r="K21" s="55"/>
      <c r="L21" s="87">
        <f t="shared" si="28"/>
        <v>45340</v>
      </c>
      <c r="M21" s="86" t="str">
        <f t="shared" si="29"/>
        <v/>
      </c>
      <c r="N21" s="85">
        <f t="shared" si="30"/>
        <v>49</v>
      </c>
      <c r="O21" s="84">
        <f t="shared" si="5"/>
        <v>-318</v>
      </c>
      <c r="P21" s="80" t="str">
        <f t="shared" si="6"/>
        <v>Bernadette</v>
      </c>
      <c r="Q21" s="49">
        <f t="shared" si="7"/>
        <v>7</v>
      </c>
      <c r="R21" s="48">
        <f t="shared" si="8"/>
        <v>0</v>
      </c>
      <c r="T21" s="55"/>
      <c r="U21" s="87">
        <f t="shared" si="31"/>
        <v>45369</v>
      </c>
      <c r="V21" s="86" t="str">
        <f t="shared" si="32"/>
        <v>(12)</v>
      </c>
      <c r="W21" s="85">
        <f t="shared" si="33"/>
        <v>78</v>
      </c>
      <c r="X21" s="84">
        <f t="shared" si="9"/>
        <v>-289</v>
      </c>
      <c r="Y21" s="83" t="str">
        <f t="shared" si="10"/>
        <v>Cyrille</v>
      </c>
      <c r="Z21" s="49">
        <f t="shared" si="11"/>
        <v>1</v>
      </c>
      <c r="AA21" s="48">
        <f t="shared" si="12"/>
        <v>0</v>
      </c>
      <c r="AC21" s="55"/>
      <c r="AD21" s="87">
        <f t="shared" si="34"/>
        <v>45400</v>
      </c>
      <c r="AE21" s="86" t="str">
        <f t="shared" si="35"/>
        <v/>
      </c>
      <c r="AF21" s="85">
        <f t="shared" si="36"/>
        <v>109</v>
      </c>
      <c r="AG21" s="84">
        <f t="shared" si="13"/>
        <v>-258</v>
      </c>
      <c r="AH21" s="80" t="str">
        <f t="shared" si="14"/>
        <v>Parfait</v>
      </c>
      <c r="AI21" s="49">
        <f t="shared" si="15"/>
        <v>4</v>
      </c>
      <c r="AJ21" s="48">
        <f t="shared" si="16"/>
        <v>0</v>
      </c>
      <c r="AL21" s="55"/>
      <c r="AM21" s="87">
        <f t="shared" si="37"/>
        <v>45430</v>
      </c>
      <c r="AN21" s="86" t="str">
        <f t="shared" si="38"/>
        <v/>
      </c>
      <c r="AO21" s="85">
        <f t="shared" si="39"/>
        <v>139</v>
      </c>
      <c r="AP21" s="84">
        <f t="shared" si="17"/>
        <v>-228</v>
      </c>
      <c r="AQ21" s="83" t="str">
        <f t="shared" si="18"/>
        <v>Eric</v>
      </c>
      <c r="AR21" s="49">
        <f t="shared" si="19"/>
        <v>6</v>
      </c>
      <c r="AS21" s="48">
        <f t="shared" si="20"/>
        <v>0</v>
      </c>
      <c r="AU21" s="55"/>
      <c r="AV21" s="87">
        <f t="shared" si="40"/>
        <v>45461</v>
      </c>
      <c r="AW21" s="86" t="str">
        <f t="shared" si="41"/>
        <v/>
      </c>
      <c r="AX21" s="85">
        <f t="shared" si="42"/>
        <v>170</v>
      </c>
      <c r="AY21" s="84">
        <f t="shared" si="21"/>
        <v>-197</v>
      </c>
      <c r="AZ21" s="83" t="str">
        <f t="shared" si="22"/>
        <v>Léonce</v>
      </c>
      <c r="BA21" s="49">
        <f t="shared" si="23"/>
        <v>2</v>
      </c>
      <c r="BB21" s="48">
        <f t="shared" si="24"/>
        <v>0</v>
      </c>
      <c r="BC21" s="39"/>
      <c r="BD21" s="12">
        <f t="shared" si="0"/>
        <v>45310</v>
      </c>
      <c r="BE21" s="11"/>
      <c r="BF21" s="10" t="s">
        <v>752</v>
      </c>
      <c r="BG21" s="9" t="s">
        <v>751</v>
      </c>
      <c r="BH21" s="94">
        <f>PAQUES + 49</f>
        <v>45431</v>
      </c>
      <c r="BI21" s="93" t="s">
        <v>711</v>
      </c>
      <c r="BJ21" s="92"/>
      <c r="BK21" s="91" t="str">
        <f>VLOOKUP(BH21,AM4:AQ34,5,FALSE)</f>
        <v>Yves (Pantecôte)</v>
      </c>
      <c r="BL21" s="90"/>
      <c r="BM21" s="182"/>
      <c r="BN21" s="16"/>
      <c r="BO21" s="16"/>
      <c r="BP21" s="165">
        <f>$BI$8</f>
        <v>2025</v>
      </c>
      <c r="BQ21" s="106">
        <v>44240</v>
      </c>
      <c r="BR21" s="106">
        <v>44256</v>
      </c>
      <c r="BS21" s="105" t="s">
        <v>750</v>
      </c>
      <c r="BT21" s="100"/>
      <c r="BW21" s="103" t="s">
        <v>749</v>
      </c>
    </row>
    <row r="22" spans="2:75" ht="15.75" customHeight="1" x14ac:dyDescent="0.35">
      <c r="B22" s="55"/>
      <c r="C22" s="88">
        <f t="shared" si="25"/>
        <v>45310</v>
      </c>
      <c r="D22" s="86" t="str">
        <f t="shared" si="26"/>
        <v/>
      </c>
      <c r="E22" s="85">
        <f t="shared" si="27"/>
        <v>19</v>
      </c>
      <c r="F22" s="84">
        <f t="shared" si="1"/>
        <v>-348</v>
      </c>
      <c r="G22" s="83" t="str">
        <f t="shared" si="2"/>
        <v>Marius</v>
      </c>
      <c r="H22" s="49">
        <f t="shared" si="3"/>
        <v>5</v>
      </c>
      <c r="I22" s="48">
        <f t="shared" si="4"/>
        <v>0</v>
      </c>
      <c r="K22" s="55"/>
      <c r="L22" s="87">
        <f t="shared" si="28"/>
        <v>45341</v>
      </c>
      <c r="M22" s="86" t="str">
        <f t="shared" si="29"/>
        <v>(8)</v>
      </c>
      <c r="N22" s="85">
        <f t="shared" si="30"/>
        <v>50</v>
      </c>
      <c r="O22" s="84">
        <f t="shared" si="5"/>
        <v>-317</v>
      </c>
      <c r="P22" s="80" t="str">
        <f t="shared" si="6"/>
        <v>Gabin</v>
      </c>
      <c r="Q22" s="49">
        <f t="shared" si="7"/>
        <v>1</v>
      </c>
      <c r="R22" s="48">
        <f t="shared" si="8"/>
        <v>0</v>
      </c>
      <c r="T22" s="55"/>
      <c r="U22" s="87">
        <f t="shared" si="31"/>
        <v>45370</v>
      </c>
      <c r="V22" s="86" t="str">
        <f t="shared" si="32"/>
        <v/>
      </c>
      <c r="W22" s="85">
        <f t="shared" si="33"/>
        <v>79</v>
      </c>
      <c r="X22" s="84">
        <f t="shared" si="9"/>
        <v>-288</v>
      </c>
      <c r="Y22" s="83" t="str">
        <f t="shared" si="10"/>
        <v>Joseph</v>
      </c>
      <c r="Z22" s="49">
        <f t="shared" si="11"/>
        <v>2</v>
      </c>
      <c r="AA22" s="48">
        <f t="shared" si="12"/>
        <v>0</v>
      </c>
      <c r="AC22" s="55"/>
      <c r="AD22" s="87">
        <f t="shared" si="34"/>
        <v>45401</v>
      </c>
      <c r="AE22" s="86" t="str">
        <f t="shared" si="35"/>
        <v/>
      </c>
      <c r="AF22" s="85">
        <f t="shared" si="36"/>
        <v>110</v>
      </c>
      <c r="AG22" s="84">
        <f t="shared" si="13"/>
        <v>-257</v>
      </c>
      <c r="AH22" s="80" t="str">
        <f t="shared" si="14"/>
        <v>Emma</v>
      </c>
      <c r="AI22" s="49">
        <f t="shared" si="15"/>
        <v>5</v>
      </c>
      <c r="AJ22" s="48">
        <f t="shared" si="16"/>
        <v>0</v>
      </c>
      <c r="AL22" s="55"/>
      <c r="AM22" s="87">
        <f t="shared" si="37"/>
        <v>45431</v>
      </c>
      <c r="AN22" s="86" t="str">
        <f t="shared" si="38"/>
        <v/>
      </c>
      <c r="AO22" s="85">
        <f t="shared" si="39"/>
        <v>140</v>
      </c>
      <c r="AP22" s="84">
        <f t="shared" si="17"/>
        <v>-227</v>
      </c>
      <c r="AQ22" s="83" t="str">
        <f t="shared" si="18"/>
        <v>Yves (Pantecôte)</v>
      </c>
      <c r="AR22" s="49">
        <f t="shared" si="19"/>
        <v>7</v>
      </c>
      <c r="AS22" s="48">
        <f t="shared" si="20"/>
        <v>0</v>
      </c>
      <c r="AU22" s="55"/>
      <c r="AV22" s="87">
        <f t="shared" si="40"/>
        <v>45462</v>
      </c>
      <c r="AW22" s="86" t="str">
        <f t="shared" si="41"/>
        <v/>
      </c>
      <c r="AX22" s="85">
        <f t="shared" si="42"/>
        <v>171</v>
      </c>
      <c r="AY22" s="84">
        <f t="shared" si="21"/>
        <v>-196</v>
      </c>
      <c r="AZ22" s="83" t="str">
        <f t="shared" si="22"/>
        <v>Romuald</v>
      </c>
      <c r="BA22" s="49">
        <f t="shared" si="23"/>
        <v>3</v>
      </c>
      <c r="BB22" s="48">
        <f t="shared" si="24"/>
        <v>0</v>
      </c>
      <c r="BC22" s="39"/>
      <c r="BD22" s="12">
        <f t="shared" si="0"/>
        <v>45311</v>
      </c>
      <c r="BE22" s="11"/>
      <c r="BF22" s="10" t="s">
        <v>748</v>
      </c>
      <c r="BG22" s="9" t="s">
        <v>747</v>
      </c>
      <c r="BH22" s="94">
        <f>PAQUES + 50</f>
        <v>45432</v>
      </c>
      <c r="BI22" s="93" t="s">
        <v>708</v>
      </c>
      <c r="BJ22" s="92" t="s">
        <v>707</v>
      </c>
      <c r="BK22" s="91" t="e">
        <f>VLOOKUP(BH22,AV4:AZ34,5,FALSE)</f>
        <v>#N/A</v>
      </c>
      <c r="BL22" s="90"/>
      <c r="BM22" s="182"/>
      <c r="BN22" s="16"/>
      <c r="BO22" s="16"/>
      <c r="BP22" s="165"/>
      <c r="BQ22" s="102">
        <v>44296</v>
      </c>
      <c r="BR22" s="102">
        <v>44312</v>
      </c>
      <c r="BS22" s="101" t="s">
        <v>746</v>
      </c>
      <c r="BT22" s="100"/>
      <c r="BW22" s="103" t="s">
        <v>745</v>
      </c>
    </row>
    <row r="23" spans="2:75" ht="15.75" customHeight="1" x14ac:dyDescent="0.35">
      <c r="B23" s="55"/>
      <c r="C23" s="88">
        <f t="shared" si="25"/>
        <v>45311</v>
      </c>
      <c r="D23" s="86" t="str">
        <f t="shared" si="26"/>
        <v/>
      </c>
      <c r="E23" s="85">
        <f t="shared" si="27"/>
        <v>20</v>
      </c>
      <c r="F23" s="84">
        <f t="shared" si="1"/>
        <v>-347</v>
      </c>
      <c r="G23" s="83" t="str">
        <f t="shared" si="2"/>
        <v>Sébastien</v>
      </c>
      <c r="H23" s="49">
        <f t="shared" si="3"/>
        <v>6</v>
      </c>
      <c r="I23" s="48">
        <f t="shared" si="4"/>
        <v>0</v>
      </c>
      <c r="K23" s="55"/>
      <c r="L23" s="87">
        <f t="shared" si="28"/>
        <v>45342</v>
      </c>
      <c r="M23" s="86" t="str">
        <f t="shared" si="29"/>
        <v/>
      </c>
      <c r="N23" s="85">
        <f t="shared" si="30"/>
        <v>51</v>
      </c>
      <c r="O23" s="84">
        <f t="shared" si="5"/>
        <v>-316</v>
      </c>
      <c r="P23" s="80" t="str">
        <f t="shared" si="6"/>
        <v>Aimée</v>
      </c>
      <c r="Q23" s="49">
        <f t="shared" si="7"/>
        <v>2</v>
      </c>
      <c r="R23" s="48">
        <f t="shared" si="8"/>
        <v>0</v>
      </c>
      <c r="T23" s="55"/>
      <c r="U23" s="87">
        <f t="shared" si="31"/>
        <v>45371</v>
      </c>
      <c r="V23" s="86" t="str">
        <f t="shared" si="32"/>
        <v/>
      </c>
      <c r="W23" s="85">
        <f t="shared" si="33"/>
        <v>80</v>
      </c>
      <c r="X23" s="84">
        <f t="shared" si="9"/>
        <v>-287</v>
      </c>
      <c r="Y23" s="83" t="str">
        <f t="shared" si="10"/>
        <v>Printemps/Rameaux</v>
      </c>
      <c r="Z23" s="49">
        <f t="shared" si="11"/>
        <v>3</v>
      </c>
      <c r="AA23" s="48">
        <f t="shared" si="12"/>
        <v>0</v>
      </c>
      <c r="AC23" s="55"/>
      <c r="AD23" s="87">
        <f t="shared" si="34"/>
        <v>45402</v>
      </c>
      <c r="AE23" s="86" t="str">
        <f t="shared" si="35"/>
        <v/>
      </c>
      <c r="AF23" s="85">
        <f t="shared" si="36"/>
        <v>111</v>
      </c>
      <c r="AG23" s="84">
        <f t="shared" si="13"/>
        <v>-256</v>
      </c>
      <c r="AH23" s="80" t="str">
        <f t="shared" si="14"/>
        <v>Odette</v>
      </c>
      <c r="AI23" s="49">
        <f t="shared" si="15"/>
        <v>6</v>
      </c>
      <c r="AJ23" s="48">
        <f t="shared" si="16"/>
        <v>0</v>
      </c>
      <c r="AL23" s="55"/>
      <c r="AM23" s="87">
        <f t="shared" si="37"/>
        <v>45432</v>
      </c>
      <c r="AN23" s="86" t="str">
        <f t="shared" si="38"/>
        <v>(21)</v>
      </c>
      <c r="AO23" s="85">
        <f t="shared" si="39"/>
        <v>141</v>
      </c>
      <c r="AP23" s="84">
        <f t="shared" si="17"/>
        <v>-226</v>
      </c>
      <c r="AQ23" s="83" t="str">
        <f t="shared" si="18"/>
        <v>Bernardin</v>
      </c>
      <c r="AR23" s="49">
        <f t="shared" si="19"/>
        <v>1</v>
      </c>
      <c r="AS23" s="48">
        <f t="shared" si="20"/>
        <v>0</v>
      </c>
      <c r="AU23" s="55"/>
      <c r="AV23" s="87">
        <f t="shared" si="40"/>
        <v>45463</v>
      </c>
      <c r="AW23" s="86" t="str">
        <f t="shared" si="41"/>
        <v/>
      </c>
      <c r="AX23" s="85">
        <f t="shared" si="42"/>
        <v>172</v>
      </c>
      <c r="AY23" s="84">
        <f t="shared" si="21"/>
        <v>-195</v>
      </c>
      <c r="AZ23" s="83" t="str">
        <f t="shared" si="22"/>
        <v>Silvère</v>
      </c>
      <c r="BA23" s="49">
        <f t="shared" si="23"/>
        <v>4</v>
      </c>
      <c r="BB23" s="48">
        <f t="shared" si="24"/>
        <v>0</v>
      </c>
      <c r="BC23" s="39"/>
      <c r="BD23" s="12">
        <f t="shared" si="0"/>
        <v>45312</v>
      </c>
      <c r="BE23" s="11"/>
      <c r="BF23" s="10" t="s">
        <v>119</v>
      </c>
      <c r="BG23" s="9" t="s">
        <v>744</v>
      </c>
      <c r="BH23" s="94">
        <f>DATE('Calendrier.Pascal.Grandet'!$BH$2,7,14)</f>
        <v>45487</v>
      </c>
      <c r="BI23" s="93" t="s">
        <v>703</v>
      </c>
      <c r="BJ23" s="92"/>
      <c r="BK23" s="91" t="str">
        <f>VLOOKUP(BH23,C38:G68,5,FALSE)</f>
        <v>Fête Nationale (Fête nationale)</v>
      </c>
      <c r="BL23" s="90"/>
      <c r="BM23" s="182"/>
      <c r="BN23" s="16"/>
      <c r="BO23" s="16"/>
      <c r="BP23" s="165"/>
      <c r="BQ23" s="104">
        <v>44379</v>
      </c>
      <c r="BR23" s="102">
        <v>44442</v>
      </c>
      <c r="BS23" s="101" t="s">
        <v>743</v>
      </c>
      <c r="BT23" s="100"/>
      <c r="BW23" s="103"/>
    </row>
    <row r="24" spans="2:75" ht="15.75" customHeight="1" thickBot="1" x14ac:dyDescent="0.4">
      <c r="B24" s="55"/>
      <c r="C24" s="88">
        <f t="shared" si="25"/>
        <v>45312</v>
      </c>
      <c r="D24" s="86" t="str">
        <f t="shared" si="26"/>
        <v/>
      </c>
      <c r="E24" s="85">
        <f t="shared" si="27"/>
        <v>21</v>
      </c>
      <c r="F24" s="84">
        <f t="shared" si="1"/>
        <v>-346</v>
      </c>
      <c r="G24" s="83" t="str">
        <f t="shared" si="2"/>
        <v>Agnès</v>
      </c>
      <c r="H24" s="49">
        <f t="shared" si="3"/>
        <v>7</v>
      </c>
      <c r="I24" s="48">
        <f t="shared" si="4"/>
        <v>0</v>
      </c>
      <c r="K24" s="55"/>
      <c r="L24" s="87">
        <f t="shared" si="28"/>
        <v>45343</v>
      </c>
      <c r="M24" s="86" t="str">
        <f t="shared" si="29"/>
        <v/>
      </c>
      <c r="N24" s="85">
        <f t="shared" si="30"/>
        <v>52</v>
      </c>
      <c r="O24" s="84">
        <f t="shared" si="5"/>
        <v>-315</v>
      </c>
      <c r="P24" s="80" t="str">
        <f t="shared" si="6"/>
        <v>Damien</v>
      </c>
      <c r="Q24" s="49">
        <f t="shared" si="7"/>
        <v>3</v>
      </c>
      <c r="R24" s="48">
        <f t="shared" si="8"/>
        <v>0</v>
      </c>
      <c r="T24" s="55"/>
      <c r="U24" s="87">
        <f t="shared" si="31"/>
        <v>45372</v>
      </c>
      <c r="V24" s="86" t="str">
        <f t="shared" si="32"/>
        <v/>
      </c>
      <c r="W24" s="85">
        <f t="shared" si="33"/>
        <v>81</v>
      </c>
      <c r="X24" s="84">
        <f t="shared" si="9"/>
        <v>-286</v>
      </c>
      <c r="Y24" s="83" t="str">
        <f t="shared" si="10"/>
        <v>Clémence</v>
      </c>
      <c r="Z24" s="49">
        <f t="shared" si="11"/>
        <v>4</v>
      </c>
      <c r="AA24" s="48">
        <f t="shared" si="12"/>
        <v>0</v>
      </c>
      <c r="AC24" s="55"/>
      <c r="AD24" s="87">
        <f t="shared" si="34"/>
        <v>45403</v>
      </c>
      <c r="AE24" s="86" t="str">
        <f t="shared" si="35"/>
        <v/>
      </c>
      <c r="AF24" s="85">
        <f t="shared" si="36"/>
        <v>112</v>
      </c>
      <c r="AG24" s="84">
        <f t="shared" si="13"/>
        <v>-255</v>
      </c>
      <c r="AH24" s="80" t="str">
        <f t="shared" si="14"/>
        <v>Anselme</v>
      </c>
      <c r="AI24" s="49">
        <f t="shared" si="15"/>
        <v>7</v>
      </c>
      <c r="AJ24" s="48">
        <f t="shared" si="16"/>
        <v>0</v>
      </c>
      <c r="AL24" s="55"/>
      <c r="AM24" s="87">
        <f t="shared" si="37"/>
        <v>45433</v>
      </c>
      <c r="AN24" s="86" t="str">
        <f t="shared" si="38"/>
        <v/>
      </c>
      <c r="AO24" s="85">
        <f t="shared" si="39"/>
        <v>142</v>
      </c>
      <c r="AP24" s="84">
        <f t="shared" si="17"/>
        <v>-225</v>
      </c>
      <c r="AQ24" s="83" t="str">
        <f t="shared" si="18"/>
        <v>Constantin</v>
      </c>
      <c r="AR24" s="49">
        <f t="shared" si="19"/>
        <v>2</v>
      </c>
      <c r="AS24" s="48">
        <f t="shared" si="20"/>
        <v>0</v>
      </c>
      <c r="AU24" s="55"/>
      <c r="AV24" s="87">
        <f t="shared" si="40"/>
        <v>45464</v>
      </c>
      <c r="AW24" s="86" t="str">
        <f t="shared" si="41"/>
        <v/>
      </c>
      <c r="AX24" s="85">
        <f t="shared" si="42"/>
        <v>173</v>
      </c>
      <c r="AY24" s="84">
        <f t="shared" si="21"/>
        <v>-194</v>
      </c>
      <c r="AZ24" s="83" t="str">
        <f t="shared" si="22"/>
        <v>Eté</v>
      </c>
      <c r="BA24" s="49">
        <f t="shared" si="23"/>
        <v>5</v>
      </c>
      <c r="BB24" s="48">
        <f t="shared" si="24"/>
        <v>0</v>
      </c>
      <c r="BC24" s="39"/>
      <c r="BD24" s="12">
        <f t="shared" si="0"/>
        <v>45313</v>
      </c>
      <c r="BE24" s="11"/>
      <c r="BF24" s="10" t="s">
        <v>742</v>
      </c>
      <c r="BG24" s="9" t="s">
        <v>741</v>
      </c>
      <c r="BH24" s="94">
        <f>DATE('Calendrier.Pascal.Grandet'!$BH$2,8,15)</f>
        <v>45519</v>
      </c>
      <c r="BI24" s="93" t="s">
        <v>700</v>
      </c>
      <c r="BJ24" s="92"/>
      <c r="BK24" s="91" t="str">
        <f>VLOOKUP(BH24,L38:P68,5,FALSE)</f>
        <v>Assomption (Assomption)</v>
      </c>
      <c r="BL24" s="90"/>
      <c r="BM24" s="182"/>
      <c r="BN24" s="16"/>
      <c r="BO24" s="16"/>
      <c r="BP24" s="165"/>
      <c r="BQ24" s="102"/>
      <c r="BR24" s="102"/>
      <c r="BS24" s="101" t="s">
        <v>740</v>
      </c>
      <c r="BT24" s="100"/>
      <c r="BW24" s="99"/>
    </row>
    <row r="25" spans="2:75" ht="15.75" customHeight="1" thickTop="1" thickBot="1" x14ac:dyDescent="0.4">
      <c r="B25" s="55"/>
      <c r="C25" s="88">
        <f t="shared" si="25"/>
        <v>45313</v>
      </c>
      <c r="D25" s="86" t="str">
        <f t="shared" si="26"/>
        <v>(4)</v>
      </c>
      <c r="E25" s="85">
        <f t="shared" si="27"/>
        <v>22</v>
      </c>
      <c r="F25" s="84">
        <f t="shared" si="1"/>
        <v>-345</v>
      </c>
      <c r="G25" s="83" t="str">
        <f t="shared" si="2"/>
        <v>Vincent</v>
      </c>
      <c r="H25" s="49">
        <f t="shared" si="3"/>
        <v>1</v>
      </c>
      <c r="I25" s="48">
        <f t="shared" si="4"/>
        <v>0</v>
      </c>
      <c r="K25" s="55"/>
      <c r="L25" s="87">
        <f t="shared" si="28"/>
        <v>45344</v>
      </c>
      <c r="M25" s="86" t="str">
        <f t="shared" si="29"/>
        <v/>
      </c>
      <c r="N25" s="85">
        <f t="shared" si="30"/>
        <v>53</v>
      </c>
      <c r="O25" s="84">
        <f t="shared" si="5"/>
        <v>-314</v>
      </c>
      <c r="P25" s="80" t="str">
        <f t="shared" si="6"/>
        <v>Isabelle</v>
      </c>
      <c r="Q25" s="49">
        <f t="shared" si="7"/>
        <v>4</v>
      </c>
      <c r="R25" s="48">
        <f t="shared" si="8"/>
        <v>0</v>
      </c>
      <c r="T25" s="55"/>
      <c r="U25" s="87">
        <f t="shared" si="31"/>
        <v>45373</v>
      </c>
      <c r="V25" s="86" t="str">
        <f t="shared" si="32"/>
        <v/>
      </c>
      <c r="W25" s="85">
        <f t="shared" si="33"/>
        <v>82</v>
      </c>
      <c r="X25" s="84">
        <f t="shared" si="9"/>
        <v>-285</v>
      </c>
      <c r="Y25" s="83" t="str">
        <f t="shared" si="10"/>
        <v>Léa</v>
      </c>
      <c r="Z25" s="49">
        <f t="shared" si="11"/>
        <v>5</v>
      </c>
      <c r="AA25" s="48">
        <f t="shared" si="12"/>
        <v>0</v>
      </c>
      <c r="AC25" s="55"/>
      <c r="AD25" s="87">
        <f t="shared" si="34"/>
        <v>45404</v>
      </c>
      <c r="AE25" s="86" t="str">
        <f t="shared" si="35"/>
        <v>(17)</v>
      </c>
      <c r="AF25" s="85">
        <f t="shared" si="36"/>
        <v>113</v>
      </c>
      <c r="AG25" s="84">
        <f t="shared" si="13"/>
        <v>-254</v>
      </c>
      <c r="AH25" s="80" t="str">
        <f t="shared" si="14"/>
        <v>Alexandre</v>
      </c>
      <c r="AI25" s="49">
        <f t="shared" si="15"/>
        <v>1</v>
      </c>
      <c r="AJ25" s="48">
        <f t="shared" si="16"/>
        <v>0</v>
      </c>
      <c r="AL25" s="55"/>
      <c r="AM25" s="87">
        <f t="shared" si="37"/>
        <v>45434</v>
      </c>
      <c r="AN25" s="86" t="str">
        <f t="shared" si="38"/>
        <v/>
      </c>
      <c r="AO25" s="85">
        <f t="shared" si="39"/>
        <v>143</v>
      </c>
      <c r="AP25" s="84">
        <f t="shared" si="17"/>
        <v>-224</v>
      </c>
      <c r="AQ25" s="83" t="str">
        <f t="shared" si="18"/>
        <v>Emile</v>
      </c>
      <c r="AR25" s="49">
        <f t="shared" si="19"/>
        <v>3</v>
      </c>
      <c r="AS25" s="48">
        <f t="shared" si="20"/>
        <v>0</v>
      </c>
      <c r="AU25" s="55"/>
      <c r="AV25" s="87">
        <f t="shared" si="40"/>
        <v>45465</v>
      </c>
      <c r="AW25" s="86" t="str">
        <f t="shared" si="41"/>
        <v/>
      </c>
      <c r="AX25" s="85">
        <f t="shared" si="42"/>
        <v>174</v>
      </c>
      <c r="AY25" s="84">
        <f t="shared" si="21"/>
        <v>-193</v>
      </c>
      <c r="AZ25" s="83" t="str">
        <f t="shared" si="22"/>
        <v>Alban</v>
      </c>
      <c r="BA25" s="49">
        <f t="shared" si="23"/>
        <v>6</v>
      </c>
      <c r="BB25" s="48">
        <f t="shared" si="24"/>
        <v>0</v>
      </c>
      <c r="BC25" s="39"/>
      <c r="BD25" s="12">
        <f t="shared" si="0"/>
        <v>45314</v>
      </c>
      <c r="BE25" s="11"/>
      <c r="BF25" s="10" t="s">
        <v>739</v>
      </c>
      <c r="BG25" s="9" t="s">
        <v>738</v>
      </c>
      <c r="BH25" s="94">
        <f>DATE('Calendrier.Pascal.Grandet'!$BH$2,11,1)</f>
        <v>45597</v>
      </c>
      <c r="BI25" s="93" t="s">
        <v>697</v>
      </c>
      <c r="BJ25" s="92"/>
      <c r="BK25" s="91" t="str">
        <f>VLOOKUP(BH25,AM38:AQ68,5,FALSE)</f>
        <v>Pauline (Toussaints)</v>
      </c>
      <c r="BL25" s="90"/>
      <c r="BM25" s="182"/>
      <c r="BN25" s="16"/>
      <c r="BO25" s="16"/>
      <c r="BP25" s="166"/>
      <c r="BQ25" s="98"/>
      <c r="BR25" s="98"/>
      <c r="BS25" s="97" t="s">
        <v>737</v>
      </c>
      <c r="BT25" s="96"/>
    </row>
    <row r="26" spans="2:75" ht="15.75" customHeight="1" thickTop="1" x14ac:dyDescent="0.35">
      <c r="B26" s="55"/>
      <c r="C26" s="88">
        <f t="shared" si="25"/>
        <v>45314</v>
      </c>
      <c r="D26" s="86" t="str">
        <f t="shared" si="26"/>
        <v/>
      </c>
      <c r="E26" s="85">
        <f t="shared" si="27"/>
        <v>23</v>
      </c>
      <c r="F26" s="84">
        <f t="shared" si="1"/>
        <v>-344</v>
      </c>
      <c r="G26" s="83" t="str">
        <f t="shared" si="2"/>
        <v>Banard</v>
      </c>
      <c r="H26" s="49">
        <f t="shared" si="3"/>
        <v>2</v>
      </c>
      <c r="I26" s="48">
        <f t="shared" si="4"/>
        <v>0</v>
      </c>
      <c r="K26" s="55"/>
      <c r="L26" s="87">
        <f t="shared" si="28"/>
        <v>45345</v>
      </c>
      <c r="M26" s="86" t="str">
        <f t="shared" si="29"/>
        <v/>
      </c>
      <c r="N26" s="85">
        <f t="shared" si="30"/>
        <v>54</v>
      </c>
      <c r="O26" s="84">
        <f t="shared" si="5"/>
        <v>-313</v>
      </c>
      <c r="P26" s="80" t="str">
        <f t="shared" si="6"/>
        <v>Lazare</v>
      </c>
      <c r="Q26" s="49">
        <f t="shared" si="7"/>
        <v>5</v>
      </c>
      <c r="R26" s="48">
        <f t="shared" si="8"/>
        <v>0</v>
      </c>
      <c r="T26" s="55"/>
      <c r="U26" s="87">
        <f t="shared" si="31"/>
        <v>45374</v>
      </c>
      <c r="V26" s="86" t="str">
        <f t="shared" si="32"/>
        <v/>
      </c>
      <c r="W26" s="85">
        <f t="shared" si="33"/>
        <v>83</v>
      </c>
      <c r="X26" s="84">
        <f t="shared" si="9"/>
        <v>-284</v>
      </c>
      <c r="Y26" s="83" t="str">
        <f t="shared" si="10"/>
        <v>Victorien</v>
      </c>
      <c r="Z26" s="49">
        <f t="shared" si="11"/>
        <v>6</v>
      </c>
      <c r="AA26" s="48">
        <f t="shared" si="12"/>
        <v>0</v>
      </c>
      <c r="AC26" s="55"/>
      <c r="AD26" s="87">
        <f t="shared" si="34"/>
        <v>45405</v>
      </c>
      <c r="AE26" s="86" t="str">
        <f t="shared" si="35"/>
        <v/>
      </c>
      <c r="AF26" s="85">
        <f t="shared" si="36"/>
        <v>114</v>
      </c>
      <c r="AG26" s="84">
        <f t="shared" si="13"/>
        <v>-253</v>
      </c>
      <c r="AH26" s="80" t="str">
        <f t="shared" si="14"/>
        <v>Georges</v>
      </c>
      <c r="AI26" s="49">
        <f t="shared" si="15"/>
        <v>2</v>
      </c>
      <c r="AJ26" s="48">
        <f t="shared" si="16"/>
        <v>0</v>
      </c>
      <c r="AL26" s="55"/>
      <c r="AM26" s="87">
        <f t="shared" si="37"/>
        <v>45435</v>
      </c>
      <c r="AN26" s="86" t="str">
        <f t="shared" si="38"/>
        <v/>
      </c>
      <c r="AO26" s="85">
        <f t="shared" si="39"/>
        <v>144</v>
      </c>
      <c r="AP26" s="84">
        <f t="shared" si="17"/>
        <v>-223</v>
      </c>
      <c r="AQ26" s="83" t="str">
        <f t="shared" si="18"/>
        <v>Didier</v>
      </c>
      <c r="AR26" s="49">
        <f t="shared" si="19"/>
        <v>4</v>
      </c>
      <c r="AS26" s="48">
        <f t="shared" si="20"/>
        <v>0</v>
      </c>
      <c r="AU26" s="55"/>
      <c r="AV26" s="87">
        <f t="shared" si="40"/>
        <v>45466</v>
      </c>
      <c r="AW26" s="86" t="str">
        <f t="shared" si="41"/>
        <v/>
      </c>
      <c r="AX26" s="85">
        <f t="shared" si="42"/>
        <v>175</v>
      </c>
      <c r="AY26" s="84">
        <f t="shared" si="21"/>
        <v>-192</v>
      </c>
      <c r="AZ26" s="83" t="str">
        <f t="shared" si="22"/>
        <v>Audrey</v>
      </c>
      <c r="BA26" s="49">
        <f t="shared" si="23"/>
        <v>7</v>
      </c>
      <c r="BB26" s="48">
        <f t="shared" si="24"/>
        <v>0</v>
      </c>
      <c r="BC26" s="39"/>
      <c r="BD26" s="12">
        <f t="shared" si="0"/>
        <v>45315</v>
      </c>
      <c r="BE26" s="11"/>
      <c r="BF26" s="10" t="s">
        <v>736</v>
      </c>
      <c r="BG26" s="9" t="s">
        <v>735</v>
      </c>
      <c r="BH26" s="94">
        <f>DATE('Calendrier.Pascal.Grandet'!$BH$2,11,11)</f>
        <v>45607</v>
      </c>
      <c r="BI26" s="93" t="s">
        <v>694</v>
      </c>
      <c r="BJ26" s="92"/>
      <c r="BK26" s="91" t="str">
        <f>VLOOKUP(BH26,AM38:AQ68,5,FALSE)</f>
        <v>Armistice 1918 (Armistice 1918)</v>
      </c>
      <c r="BL26" s="90"/>
      <c r="BM26" s="182"/>
      <c r="BN26" s="16"/>
      <c r="BO26" s="16"/>
      <c r="BP26" s="16"/>
      <c r="BQ26" s="89" t="s">
        <v>726</v>
      </c>
      <c r="BR26" s="16"/>
      <c r="BS26" s="16"/>
      <c r="BV26" s="95"/>
    </row>
    <row r="27" spans="2:75" ht="15.75" customHeight="1" thickBot="1" x14ac:dyDescent="0.4">
      <c r="B27" s="55"/>
      <c r="C27" s="88">
        <f t="shared" si="25"/>
        <v>45315</v>
      </c>
      <c r="D27" s="86" t="str">
        <f t="shared" si="26"/>
        <v/>
      </c>
      <c r="E27" s="85">
        <f t="shared" si="27"/>
        <v>24</v>
      </c>
      <c r="F27" s="84">
        <f t="shared" si="1"/>
        <v>-343</v>
      </c>
      <c r="G27" s="83" t="str">
        <f t="shared" si="2"/>
        <v>François de Sales</v>
      </c>
      <c r="H27" s="49">
        <f t="shared" si="3"/>
        <v>3</v>
      </c>
      <c r="I27" s="48">
        <f t="shared" si="4"/>
        <v>0</v>
      </c>
      <c r="K27" s="55"/>
      <c r="L27" s="87">
        <f t="shared" si="28"/>
        <v>45346</v>
      </c>
      <c r="M27" s="86" t="str">
        <f t="shared" si="29"/>
        <v/>
      </c>
      <c r="N27" s="85">
        <f t="shared" si="30"/>
        <v>55</v>
      </c>
      <c r="O27" s="84">
        <f t="shared" si="5"/>
        <v>-312</v>
      </c>
      <c r="P27" s="80" t="str">
        <f t="shared" si="6"/>
        <v>Modeste</v>
      </c>
      <c r="Q27" s="49">
        <f t="shared" si="7"/>
        <v>6</v>
      </c>
      <c r="R27" s="48">
        <f t="shared" si="8"/>
        <v>0</v>
      </c>
      <c r="T27" s="55"/>
      <c r="U27" s="87">
        <f t="shared" si="31"/>
        <v>45375</v>
      </c>
      <c r="V27" s="86" t="str">
        <f t="shared" si="32"/>
        <v/>
      </c>
      <c r="W27" s="85">
        <f t="shared" si="33"/>
        <v>84</v>
      </c>
      <c r="X27" s="84">
        <f t="shared" si="9"/>
        <v>-283</v>
      </c>
      <c r="Y27" s="83" t="e">
        <f t="shared" si="10"/>
        <v>#N/A</v>
      </c>
      <c r="Z27" s="49">
        <f t="shared" si="11"/>
        <v>7</v>
      </c>
      <c r="AA27" s="48">
        <f t="shared" si="12"/>
        <v>0</v>
      </c>
      <c r="AC27" s="55"/>
      <c r="AD27" s="87">
        <f t="shared" si="34"/>
        <v>45406</v>
      </c>
      <c r="AE27" s="86" t="str">
        <f t="shared" si="35"/>
        <v/>
      </c>
      <c r="AF27" s="85">
        <f t="shared" si="36"/>
        <v>115</v>
      </c>
      <c r="AG27" s="84">
        <f t="shared" si="13"/>
        <v>-252</v>
      </c>
      <c r="AH27" s="80" t="str">
        <f t="shared" si="14"/>
        <v>Fidèle</v>
      </c>
      <c r="AI27" s="49">
        <f t="shared" si="15"/>
        <v>3</v>
      </c>
      <c r="AJ27" s="48">
        <f t="shared" si="16"/>
        <v>0</v>
      </c>
      <c r="AL27" s="55"/>
      <c r="AM27" s="87">
        <f t="shared" si="37"/>
        <v>45436</v>
      </c>
      <c r="AN27" s="86" t="str">
        <f t="shared" si="38"/>
        <v/>
      </c>
      <c r="AO27" s="85">
        <f t="shared" si="39"/>
        <v>145</v>
      </c>
      <c r="AP27" s="84">
        <f t="shared" si="17"/>
        <v>-222</v>
      </c>
      <c r="AQ27" s="83" t="str">
        <f t="shared" si="18"/>
        <v>Donatien</v>
      </c>
      <c r="AR27" s="49">
        <f t="shared" si="19"/>
        <v>5</v>
      </c>
      <c r="AS27" s="48">
        <f t="shared" si="20"/>
        <v>0</v>
      </c>
      <c r="AU27" s="55"/>
      <c r="AV27" s="87">
        <f t="shared" si="40"/>
        <v>45467</v>
      </c>
      <c r="AW27" s="86" t="str">
        <f t="shared" si="41"/>
        <v>(26)</v>
      </c>
      <c r="AX27" s="85">
        <f t="shared" si="42"/>
        <v>176</v>
      </c>
      <c r="AY27" s="84">
        <f t="shared" si="21"/>
        <v>-191</v>
      </c>
      <c r="AZ27" s="83" t="str">
        <f t="shared" si="22"/>
        <v>Jean-Baptiste</v>
      </c>
      <c r="BA27" s="49">
        <f t="shared" si="23"/>
        <v>1</v>
      </c>
      <c r="BB27" s="48">
        <f t="shared" si="24"/>
        <v>0</v>
      </c>
      <c r="BC27" s="39"/>
      <c r="BD27" s="12">
        <f t="shared" si="0"/>
        <v>45316</v>
      </c>
      <c r="BE27" s="11"/>
      <c r="BF27" s="10" t="s">
        <v>734</v>
      </c>
      <c r="BG27" s="9" t="s">
        <v>733</v>
      </c>
      <c r="BH27" s="94">
        <f>DATE('Calendrier.Pascal.Grandet'!$BH$2,12,25)</f>
        <v>45651</v>
      </c>
      <c r="BI27" s="93" t="s">
        <v>691</v>
      </c>
      <c r="BJ27" s="92"/>
      <c r="BK27" s="91" t="str">
        <f>VLOOKUP(BH27,AV38:AZ68,5,FALSE)</f>
        <v>Noël (Noël)</v>
      </c>
      <c r="BL27" s="90"/>
      <c r="BM27" s="183"/>
      <c r="BN27" s="16"/>
      <c r="BO27" s="16"/>
      <c r="BP27" s="16"/>
      <c r="BQ27" s="89" t="s">
        <v>722</v>
      </c>
      <c r="BR27" s="16"/>
      <c r="BS27" s="16"/>
    </row>
    <row r="28" spans="2:75" ht="15.75" customHeight="1" thickTop="1" x14ac:dyDescent="0.35">
      <c r="B28" s="55"/>
      <c r="C28" s="88">
        <f t="shared" si="25"/>
        <v>45316</v>
      </c>
      <c r="D28" s="86" t="str">
        <f t="shared" si="26"/>
        <v/>
      </c>
      <c r="E28" s="85">
        <f t="shared" si="27"/>
        <v>25</v>
      </c>
      <c r="F28" s="84">
        <f t="shared" si="1"/>
        <v>-342</v>
      </c>
      <c r="G28" s="83" t="str">
        <f t="shared" si="2"/>
        <v>Conversion de Paul</v>
      </c>
      <c r="H28" s="49">
        <f t="shared" si="3"/>
        <v>4</v>
      </c>
      <c r="I28" s="48">
        <f t="shared" si="4"/>
        <v>0</v>
      </c>
      <c r="K28" s="55"/>
      <c r="L28" s="87">
        <f t="shared" si="28"/>
        <v>45347</v>
      </c>
      <c r="M28" s="86" t="str">
        <f t="shared" si="29"/>
        <v/>
      </c>
      <c r="N28" s="85">
        <f t="shared" si="30"/>
        <v>56</v>
      </c>
      <c r="O28" s="84">
        <f t="shared" si="5"/>
        <v>-311</v>
      </c>
      <c r="P28" s="80" t="str">
        <f t="shared" si="6"/>
        <v>Roméo</v>
      </c>
      <c r="Q28" s="49">
        <f t="shared" si="7"/>
        <v>7</v>
      </c>
      <c r="R28" s="48">
        <f t="shared" si="8"/>
        <v>0</v>
      </c>
      <c r="T28" s="55"/>
      <c r="U28" s="87">
        <f t="shared" si="31"/>
        <v>45376</v>
      </c>
      <c r="V28" s="86" t="str">
        <f t="shared" si="32"/>
        <v>(13)</v>
      </c>
      <c r="W28" s="85">
        <f t="shared" si="33"/>
        <v>85</v>
      </c>
      <c r="X28" s="84">
        <f t="shared" si="9"/>
        <v>-282</v>
      </c>
      <c r="Y28" s="83" t="str">
        <f t="shared" si="10"/>
        <v>Annonciation</v>
      </c>
      <c r="Z28" s="49">
        <f t="shared" si="11"/>
        <v>1</v>
      </c>
      <c r="AA28" s="48">
        <f t="shared" si="12"/>
        <v>0</v>
      </c>
      <c r="AC28" s="55"/>
      <c r="AD28" s="87">
        <f t="shared" si="34"/>
        <v>45407</v>
      </c>
      <c r="AE28" s="86" t="str">
        <f t="shared" si="35"/>
        <v/>
      </c>
      <c r="AF28" s="85">
        <f t="shared" si="36"/>
        <v>116</v>
      </c>
      <c r="AG28" s="84">
        <f t="shared" si="13"/>
        <v>-251</v>
      </c>
      <c r="AH28" s="80" t="str">
        <f t="shared" si="14"/>
        <v>Marc</v>
      </c>
      <c r="AI28" s="49">
        <f t="shared" si="15"/>
        <v>4</v>
      </c>
      <c r="AJ28" s="48">
        <f t="shared" si="16"/>
        <v>0</v>
      </c>
      <c r="AL28" s="55"/>
      <c r="AM28" s="87">
        <f t="shared" si="37"/>
        <v>45437</v>
      </c>
      <c r="AN28" s="86" t="str">
        <f t="shared" si="38"/>
        <v/>
      </c>
      <c r="AO28" s="85">
        <f t="shared" si="39"/>
        <v>146</v>
      </c>
      <c r="AP28" s="84">
        <f t="shared" si="17"/>
        <v>-221</v>
      </c>
      <c r="AQ28" s="83" t="str">
        <f t="shared" si="18"/>
        <v>Sophie</v>
      </c>
      <c r="AR28" s="49">
        <f t="shared" si="19"/>
        <v>6</v>
      </c>
      <c r="AS28" s="48">
        <f t="shared" si="20"/>
        <v>0</v>
      </c>
      <c r="AU28" s="55"/>
      <c r="AV28" s="87">
        <f t="shared" si="40"/>
        <v>45468</v>
      </c>
      <c r="AW28" s="86" t="str">
        <f t="shared" si="41"/>
        <v/>
      </c>
      <c r="AX28" s="85">
        <f t="shared" si="42"/>
        <v>177</v>
      </c>
      <c r="AY28" s="84">
        <f t="shared" si="21"/>
        <v>-190</v>
      </c>
      <c r="AZ28" s="83" t="str">
        <f t="shared" si="22"/>
        <v>Prosper</v>
      </c>
      <c r="BA28" s="49">
        <f t="shared" si="23"/>
        <v>2</v>
      </c>
      <c r="BB28" s="48">
        <f t="shared" si="24"/>
        <v>0</v>
      </c>
      <c r="BC28" s="39"/>
      <c r="BD28" s="12">
        <f t="shared" si="0"/>
        <v>45317</v>
      </c>
      <c r="BE28" s="11"/>
      <c r="BF28" s="10" t="s">
        <v>732</v>
      </c>
      <c r="BG28" s="9" t="s">
        <v>731</v>
      </c>
      <c r="BH28" s="63">
        <f>DATE('Calendrier.Pascal.Grandet'!$BH$2+1,1,1)</f>
        <v>45658</v>
      </c>
      <c r="BI28" s="62" t="s">
        <v>730</v>
      </c>
      <c r="BJ28" s="61"/>
      <c r="BK28" s="16"/>
      <c r="BL28" s="16"/>
      <c r="BM28" s="16"/>
      <c r="BN28" s="16"/>
      <c r="BO28" s="16"/>
      <c r="BP28" s="16"/>
      <c r="BQ28" s="16"/>
      <c r="BR28" s="16"/>
      <c r="BS28" s="16"/>
    </row>
    <row r="29" spans="2:75" ht="15.75" customHeight="1" x14ac:dyDescent="0.35">
      <c r="B29" s="55"/>
      <c r="C29" s="88">
        <f t="shared" si="25"/>
        <v>45317</v>
      </c>
      <c r="D29" s="86" t="str">
        <f t="shared" si="26"/>
        <v/>
      </c>
      <c r="E29" s="85">
        <f t="shared" si="27"/>
        <v>26</v>
      </c>
      <c r="F29" s="84">
        <f t="shared" si="1"/>
        <v>-341</v>
      </c>
      <c r="G29" s="83" t="str">
        <f t="shared" si="2"/>
        <v>Paule</v>
      </c>
      <c r="H29" s="49">
        <f t="shared" si="3"/>
        <v>5</v>
      </c>
      <c r="I29" s="48">
        <f t="shared" si="4"/>
        <v>0</v>
      </c>
      <c r="K29" s="55"/>
      <c r="L29" s="87">
        <f t="shared" si="28"/>
        <v>45348</v>
      </c>
      <c r="M29" s="86" t="str">
        <f t="shared" si="29"/>
        <v>(9)</v>
      </c>
      <c r="N29" s="85">
        <f t="shared" si="30"/>
        <v>57</v>
      </c>
      <c r="O29" s="84">
        <f t="shared" si="5"/>
        <v>-310</v>
      </c>
      <c r="P29" s="80" t="str">
        <f t="shared" si="6"/>
        <v>Nestor</v>
      </c>
      <c r="Q29" s="49">
        <f t="shared" si="7"/>
        <v>1</v>
      </c>
      <c r="R29" s="48">
        <f t="shared" si="8"/>
        <v>0</v>
      </c>
      <c r="T29" s="55"/>
      <c r="U29" s="87">
        <f t="shared" si="31"/>
        <v>45377</v>
      </c>
      <c r="V29" s="86" t="str">
        <f t="shared" si="32"/>
        <v/>
      </c>
      <c r="W29" s="85">
        <f t="shared" si="33"/>
        <v>86</v>
      </c>
      <c r="X29" s="84">
        <f t="shared" si="9"/>
        <v>-281</v>
      </c>
      <c r="Y29" s="83" t="str">
        <f t="shared" si="10"/>
        <v>Larissa</v>
      </c>
      <c r="Z29" s="49">
        <f t="shared" si="11"/>
        <v>2</v>
      </c>
      <c r="AA29" s="48">
        <f t="shared" si="12"/>
        <v>0</v>
      </c>
      <c r="AC29" s="55"/>
      <c r="AD29" s="87">
        <f t="shared" si="34"/>
        <v>45408</v>
      </c>
      <c r="AE29" s="86" t="str">
        <f t="shared" si="35"/>
        <v/>
      </c>
      <c r="AF29" s="85">
        <f t="shared" si="36"/>
        <v>117</v>
      </c>
      <c r="AG29" s="84">
        <f t="shared" si="13"/>
        <v>-250</v>
      </c>
      <c r="AH29" s="80" t="str">
        <f t="shared" si="14"/>
        <v>Alida</v>
      </c>
      <c r="AI29" s="49">
        <f t="shared" si="15"/>
        <v>5</v>
      </c>
      <c r="AJ29" s="48">
        <f t="shared" si="16"/>
        <v>0</v>
      </c>
      <c r="AL29" s="55"/>
      <c r="AM29" s="87">
        <f t="shared" si="37"/>
        <v>45438</v>
      </c>
      <c r="AN29" s="86" t="str">
        <f t="shared" si="38"/>
        <v/>
      </c>
      <c r="AO29" s="85">
        <f t="shared" si="39"/>
        <v>147</v>
      </c>
      <c r="AP29" s="84">
        <f t="shared" si="17"/>
        <v>-220</v>
      </c>
      <c r="AQ29" s="83" t="str">
        <f t="shared" si="18"/>
        <v>Bérenger</v>
      </c>
      <c r="AR29" s="49">
        <f t="shared" si="19"/>
        <v>7</v>
      </c>
      <c r="AS29" s="48">
        <f t="shared" si="20"/>
        <v>0</v>
      </c>
      <c r="AU29" s="55"/>
      <c r="AV29" s="87">
        <f t="shared" si="40"/>
        <v>45469</v>
      </c>
      <c r="AW29" s="86" t="str">
        <f t="shared" si="41"/>
        <v/>
      </c>
      <c r="AX29" s="85">
        <f t="shared" si="42"/>
        <v>178</v>
      </c>
      <c r="AY29" s="84">
        <f t="shared" si="21"/>
        <v>-189</v>
      </c>
      <c r="AZ29" s="83" t="str">
        <f t="shared" si="22"/>
        <v>Anthelme</v>
      </c>
      <c r="BA29" s="49">
        <f t="shared" si="23"/>
        <v>3</v>
      </c>
      <c r="BB29" s="48">
        <f t="shared" si="24"/>
        <v>0</v>
      </c>
      <c r="BC29" s="39"/>
      <c r="BD29" s="12">
        <f t="shared" si="0"/>
        <v>45318</v>
      </c>
      <c r="BE29" s="11"/>
      <c r="BF29" s="10" t="s">
        <v>729</v>
      </c>
      <c r="BG29" s="9" t="s">
        <v>728</v>
      </c>
      <c r="BH29" s="63">
        <f>ROUND(DATE('Calendrier.Pascal.Grandet'!$BH$2+1,4,MOD(234-11*MOD('Calendrier.Pascal.Grandet'!$BH$2+1,19),30))/7,)*7-6</f>
        <v>45767</v>
      </c>
      <c r="BI29" s="62" t="s">
        <v>727</v>
      </c>
      <c r="BJ29" s="61"/>
      <c r="BK29" s="89" t="s">
        <v>726</v>
      </c>
      <c r="BL29" s="16"/>
      <c r="BM29" s="16"/>
      <c r="BN29" s="16"/>
      <c r="BO29" s="16"/>
      <c r="BP29" s="16"/>
      <c r="BQ29" s="16"/>
      <c r="BR29" s="16"/>
      <c r="BS29" s="16"/>
    </row>
    <row r="30" spans="2:75" ht="15.75" customHeight="1" x14ac:dyDescent="0.35">
      <c r="B30" s="55"/>
      <c r="C30" s="88">
        <f t="shared" si="25"/>
        <v>45318</v>
      </c>
      <c r="D30" s="86" t="str">
        <f t="shared" si="26"/>
        <v/>
      </c>
      <c r="E30" s="85">
        <f t="shared" si="27"/>
        <v>27</v>
      </c>
      <c r="F30" s="84">
        <f t="shared" si="1"/>
        <v>-340</v>
      </c>
      <c r="G30" s="83" t="str">
        <f t="shared" si="2"/>
        <v>Angèle</v>
      </c>
      <c r="H30" s="49">
        <f t="shared" si="3"/>
        <v>6</v>
      </c>
      <c r="I30" s="48">
        <f t="shared" si="4"/>
        <v>0</v>
      </c>
      <c r="K30" s="55"/>
      <c r="L30" s="87">
        <f t="shared" si="28"/>
        <v>45349</v>
      </c>
      <c r="M30" s="86" t="str">
        <f t="shared" si="29"/>
        <v/>
      </c>
      <c r="N30" s="85">
        <f t="shared" si="30"/>
        <v>58</v>
      </c>
      <c r="O30" s="84">
        <f t="shared" si="5"/>
        <v>-309</v>
      </c>
      <c r="P30" s="80" t="str">
        <f t="shared" si="6"/>
        <v>Honorine</v>
      </c>
      <c r="Q30" s="49">
        <f t="shared" si="7"/>
        <v>2</v>
      </c>
      <c r="R30" s="48">
        <f t="shared" si="8"/>
        <v>0</v>
      </c>
      <c r="T30" s="55"/>
      <c r="U30" s="87">
        <f t="shared" si="31"/>
        <v>45378</v>
      </c>
      <c r="V30" s="86" t="str">
        <f t="shared" si="32"/>
        <v/>
      </c>
      <c r="W30" s="85">
        <f t="shared" si="33"/>
        <v>87</v>
      </c>
      <c r="X30" s="84">
        <f t="shared" si="9"/>
        <v>-280</v>
      </c>
      <c r="Y30" s="83" t="str">
        <f t="shared" si="10"/>
        <v>Habib</v>
      </c>
      <c r="Z30" s="49">
        <f t="shared" si="11"/>
        <v>3</v>
      </c>
      <c r="AA30" s="48">
        <f t="shared" si="12"/>
        <v>0</v>
      </c>
      <c r="AC30" s="55"/>
      <c r="AD30" s="87">
        <f t="shared" si="34"/>
        <v>45409</v>
      </c>
      <c r="AE30" s="86" t="str">
        <f t="shared" si="35"/>
        <v/>
      </c>
      <c r="AF30" s="85">
        <f t="shared" si="36"/>
        <v>118</v>
      </c>
      <c r="AG30" s="84">
        <f t="shared" si="13"/>
        <v>-249</v>
      </c>
      <c r="AH30" s="80" t="str">
        <f t="shared" si="14"/>
        <v>Zita</v>
      </c>
      <c r="AI30" s="49">
        <f t="shared" si="15"/>
        <v>6</v>
      </c>
      <c r="AJ30" s="48">
        <f t="shared" si="16"/>
        <v>0</v>
      </c>
      <c r="AL30" s="55"/>
      <c r="AM30" s="87">
        <f t="shared" si="37"/>
        <v>45439</v>
      </c>
      <c r="AN30" s="86" t="str">
        <f t="shared" si="38"/>
        <v>(22)</v>
      </c>
      <c r="AO30" s="85">
        <f t="shared" si="39"/>
        <v>148</v>
      </c>
      <c r="AP30" s="84">
        <f t="shared" si="17"/>
        <v>-219</v>
      </c>
      <c r="AQ30" s="83" t="str">
        <f t="shared" si="18"/>
        <v>Augustin</v>
      </c>
      <c r="AR30" s="49">
        <f t="shared" si="19"/>
        <v>1</v>
      </c>
      <c r="AS30" s="48">
        <f t="shared" si="20"/>
        <v>0</v>
      </c>
      <c r="AU30" s="55"/>
      <c r="AV30" s="87">
        <f t="shared" si="40"/>
        <v>45470</v>
      </c>
      <c r="AW30" s="86" t="str">
        <f t="shared" si="41"/>
        <v/>
      </c>
      <c r="AX30" s="85">
        <f t="shared" si="42"/>
        <v>179</v>
      </c>
      <c r="AY30" s="84">
        <f t="shared" si="21"/>
        <v>-188</v>
      </c>
      <c r="AZ30" s="83" t="str">
        <f t="shared" si="22"/>
        <v>Fernand</v>
      </c>
      <c r="BA30" s="49">
        <f t="shared" si="23"/>
        <v>4</v>
      </c>
      <c r="BB30" s="48">
        <f t="shared" si="24"/>
        <v>0</v>
      </c>
      <c r="BC30" s="39"/>
      <c r="BD30" s="12">
        <f t="shared" si="0"/>
        <v>45319</v>
      </c>
      <c r="BE30" s="11"/>
      <c r="BF30" s="10" t="s">
        <v>725</v>
      </c>
      <c r="BG30" s="9" t="s">
        <v>724</v>
      </c>
      <c r="BH30" s="63">
        <f>PAQUES2 + 1</f>
        <v>45768</v>
      </c>
      <c r="BI30" s="62" t="s">
        <v>723</v>
      </c>
      <c r="BJ30" s="61"/>
      <c r="BK30" s="89" t="s">
        <v>722</v>
      </c>
      <c r="BL30" s="16"/>
      <c r="BM30" s="16"/>
      <c r="BN30" s="16"/>
      <c r="BO30" s="16"/>
      <c r="BP30" s="185" t="s">
        <v>813</v>
      </c>
      <c r="BQ30" s="16"/>
      <c r="BR30" s="16"/>
      <c r="BS30" s="16"/>
    </row>
    <row r="31" spans="2:75" ht="15.75" customHeight="1" x14ac:dyDescent="0.35">
      <c r="B31" s="55"/>
      <c r="C31" s="88">
        <f t="shared" si="25"/>
        <v>45319</v>
      </c>
      <c r="D31" s="86" t="str">
        <f t="shared" si="26"/>
        <v/>
      </c>
      <c r="E31" s="85">
        <f t="shared" si="27"/>
        <v>28</v>
      </c>
      <c r="F31" s="84">
        <f t="shared" si="1"/>
        <v>-339</v>
      </c>
      <c r="G31" s="83" t="str">
        <f t="shared" si="2"/>
        <v>Thomas d'Aquin</v>
      </c>
      <c r="H31" s="49">
        <f t="shared" si="3"/>
        <v>7</v>
      </c>
      <c r="I31" s="48">
        <f t="shared" si="4"/>
        <v>0</v>
      </c>
      <c r="K31" s="55"/>
      <c r="L31" s="87">
        <f t="shared" si="28"/>
        <v>45350</v>
      </c>
      <c r="M31" s="86" t="str">
        <f t="shared" si="29"/>
        <v/>
      </c>
      <c r="N31" s="85">
        <f t="shared" si="30"/>
        <v>59</v>
      </c>
      <c r="O31" s="84">
        <f t="shared" si="5"/>
        <v>-308</v>
      </c>
      <c r="P31" s="80" t="str">
        <f t="shared" si="6"/>
        <v>Romain</v>
      </c>
      <c r="Q31" s="49">
        <f t="shared" si="7"/>
        <v>3</v>
      </c>
      <c r="R31" s="48">
        <f t="shared" si="8"/>
        <v>0</v>
      </c>
      <c r="T31" s="55"/>
      <c r="U31" s="87">
        <f t="shared" si="31"/>
        <v>45379</v>
      </c>
      <c r="V31" s="86" t="str">
        <f t="shared" si="32"/>
        <v/>
      </c>
      <c r="W31" s="85">
        <f t="shared" si="33"/>
        <v>88</v>
      </c>
      <c r="X31" s="84">
        <f t="shared" si="9"/>
        <v>-279</v>
      </c>
      <c r="Y31" s="83" t="str">
        <f t="shared" si="10"/>
        <v>Gontran</v>
      </c>
      <c r="Z31" s="49">
        <f t="shared" si="11"/>
        <v>4</v>
      </c>
      <c r="AA31" s="48">
        <f t="shared" si="12"/>
        <v>0</v>
      </c>
      <c r="AC31" s="55"/>
      <c r="AD31" s="87">
        <f t="shared" si="34"/>
        <v>45410</v>
      </c>
      <c r="AE31" s="86" t="str">
        <f t="shared" si="35"/>
        <v/>
      </c>
      <c r="AF31" s="85">
        <f t="shared" si="36"/>
        <v>119</v>
      </c>
      <c r="AG31" s="84">
        <f t="shared" si="13"/>
        <v>-248</v>
      </c>
      <c r="AH31" s="80" t="str">
        <f t="shared" si="14"/>
        <v>Valérie</v>
      </c>
      <c r="AI31" s="49">
        <f t="shared" si="15"/>
        <v>7</v>
      </c>
      <c r="AJ31" s="48">
        <f t="shared" si="16"/>
        <v>0</v>
      </c>
      <c r="AL31" s="55"/>
      <c r="AM31" s="87">
        <f t="shared" si="37"/>
        <v>45440</v>
      </c>
      <c r="AN31" s="86" t="str">
        <f t="shared" si="38"/>
        <v/>
      </c>
      <c r="AO31" s="85">
        <f t="shared" si="39"/>
        <v>149</v>
      </c>
      <c r="AP31" s="84">
        <f t="shared" si="17"/>
        <v>-218</v>
      </c>
      <c r="AQ31" s="83" t="str">
        <f t="shared" si="18"/>
        <v>Germain</v>
      </c>
      <c r="AR31" s="49">
        <f t="shared" si="19"/>
        <v>2</v>
      </c>
      <c r="AS31" s="48">
        <f t="shared" si="20"/>
        <v>0</v>
      </c>
      <c r="AU31" s="55"/>
      <c r="AV31" s="87">
        <f t="shared" si="40"/>
        <v>45471</v>
      </c>
      <c r="AW31" s="86" t="str">
        <f t="shared" si="41"/>
        <v/>
      </c>
      <c r="AX31" s="85">
        <f t="shared" si="42"/>
        <v>180</v>
      </c>
      <c r="AY31" s="84">
        <f t="shared" si="21"/>
        <v>-187</v>
      </c>
      <c r="AZ31" s="83" t="str">
        <f t="shared" si="22"/>
        <v>Irénée</v>
      </c>
      <c r="BA31" s="49">
        <f t="shared" si="23"/>
        <v>5</v>
      </c>
      <c r="BB31" s="48">
        <f t="shared" si="24"/>
        <v>0</v>
      </c>
      <c r="BC31" s="39"/>
      <c r="BD31" s="12">
        <f t="shared" si="0"/>
        <v>45320</v>
      </c>
      <c r="BE31" s="11"/>
      <c r="BF31" s="10" t="s">
        <v>721</v>
      </c>
      <c r="BG31" s="9" t="s">
        <v>720</v>
      </c>
      <c r="BH31" s="63">
        <f>DATE('Calendrier.Pascal.Grandet'!$BH$2+1,5,1)</f>
        <v>45778</v>
      </c>
      <c r="BI31" s="62" t="s">
        <v>719</v>
      </c>
      <c r="BJ31" s="61"/>
      <c r="BK31" s="16"/>
      <c r="BL31" s="16"/>
      <c r="BM31" s="16"/>
      <c r="BN31" s="16"/>
      <c r="BO31" s="57"/>
      <c r="BP31" s="184" t="s">
        <v>814</v>
      </c>
      <c r="BQ31" s="16"/>
      <c r="BR31" s="16"/>
      <c r="BS31" s="16"/>
    </row>
    <row r="32" spans="2:75" ht="15.75" customHeight="1" x14ac:dyDescent="0.35">
      <c r="B32" s="55"/>
      <c r="C32" s="88">
        <f>IF(C31&lt;&gt;"",IF(C31+1&gt;EOMONTH(C$4,0),"",C31+1),"")</f>
        <v>45320</v>
      </c>
      <c r="D32" s="86" t="str">
        <f t="shared" si="26"/>
        <v>(5)</v>
      </c>
      <c r="E32" s="85">
        <f t="shared" si="27"/>
        <v>29</v>
      </c>
      <c r="F32" s="84">
        <f t="shared" si="1"/>
        <v>-338</v>
      </c>
      <c r="G32" s="83" t="str">
        <f t="shared" si="2"/>
        <v>Gildas</v>
      </c>
      <c r="H32" s="49">
        <f t="shared" si="3"/>
        <v>1</v>
      </c>
      <c r="I32" s="48">
        <f t="shared" si="4"/>
        <v>0</v>
      </c>
      <c r="K32" s="55"/>
      <c r="L32" s="87">
        <f>IF(L31&lt;&gt;"",IF(L31+1&gt;EOMONTH(L$4,0),"",L31+1),"")</f>
        <v>45351</v>
      </c>
      <c r="M32" s="86" t="str">
        <f t="shared" si="29"/>
        <v/>
      </c>
      <c r="N32" s="85">
        <f t="shared" si="30"/>
        <v>60</v>
      </c>
      <c r="O32" s="84">
        <f t="shared" si="5"/>
        <v>-307</v>
      </c>
      <c r="P32" s="80" t="str">
        <f t="shared" si="6"/>
        <v>Auguste</v>
      </c>
      <c r="Q32" s="49">
        <f t="shared" si="7"/>
        <v>4</v>
      </c>
      <c r="R32" s="48">
        <f t="shared" si="8"/>
        <v>0</v>
      </c>
      <c r="T32" s="55"/>
      <c r="U32" s="87">
        <f>IF(U31&lt;&gt;"",IF(U31+1&gt;EOMONTH(U$4,0),"",U31+1),"")</f>
        <v>45380</v>
      </c>
      <c r="V32" s="86" t="str">
        <f t="shared" si="32"/>
        <v/>
      </c>
      <c r="W32" s="85">
        <f t="shared" si="33"/>
        <v>89</v>
      </c>
      <c r="X32" s="84">
        <f t="shared" si="9"/>
        <v>-278</v>
      </c>
      <c r="Y32" s="83" t="str">
        <f t="shared" si="10"/>
        <v>Gwladys</v>
      </c>
      <c r="Z32" s="49">
        <f t="shared" si="11"/>
        <v>5</v>
      </c>
      <c r="AA32" s="48">
        <f t="shared" si="12"/>
        <v>0</v>
      </c>
      <c r="AC32" s="55"/>
      <c r="AD32" s="87">
        <f>IF(AD31&lt;&gt;"",IF(AD31+1&gt;EOMONTH(AD$4,0),"",AD31+1),"")</f>
        <v>45411</v>
      </c>
      <c r="AE32" s="86" t="str">
        <f t="shared" si="35"/>
        <v>(18)</v>
      </c>
      <c r="AF32" s="85">
        <f t="shared" si="36"/>
        <v>120</v>
      </c>
      <c r="AG32" s="84">
        <f t="shared" si="13"/>
        <v>-247</v>
      </c>
      <c r="AH32" s="80" t="str">
        <f t="shared" si="14"/>
        <v>Catherine de Sienne</v>
      </c>
      <c r="AI32" s="49">
        <f t="shared" si="15"/>
        <v>1</v>
      </c>
      <c r="AJ32" s="48">
        <f t="shared" si="16"/>
        <v>0</v>
      </c>
      <c r="AL32" s="55"/>
      <c r="AM32" s="87">
        <f>IF(AM31&lt;&gt;"",IF(AM31+1&gt;EOMONTH(AM$4,0),"",AM31+1),"")</f>
        <v>45441</v>
      </c>
      <c r="AN32" s="86" t="str">
        <f t="shared" si="38"/>
        <v/>
      </c>
      <c r="AO32" s="85">
        <f t="shared" si="39"/>
        <v>150</v>
      </c>
      <c r="AP32" s="84">
        <f t="shared" si="17"/>
        <v>-217</v>
      </c>
      <c r="AQ32" s="83" t="str">
        <f t="shared" si="18"/>
        <v>Aymar</v>
      </c>
      <c r="AR32" s="49">
        <f t="shared" si="19"/>
        <v>3</v>
      </c>
      <c r="AS32" s="48">
        <f t="shared" si="20"/>
        <v>0</v>
      </c>
      <c r="AU32" s="55"/>
      <c r="AV32" s="87">
        <f>IF(AV31&lt;&gt;"",IF(AV31+1&gt;EOMONTH(AV$4,0),"",AV31+1),"")</f>
        <v>45472</v>
      </c>
      <c r="AW32" s="86" t="str">
        <f t="shared" si="41"/>
        <v/>
      </c>
      <c r="AX32" s="85">
        <f t="shared" si="42"/>
        <v>181</v>
      </c>
      <c r="AY32" s="84">
        <f t="shared" si="21"/>
        <v>-186</v>
      </c>
      <c r="AZ32" s="83" t="str">
        <f t="shared" si="22"/>
        <v>Pierre, Paul</v>
      </c>
      <c r="BA32" s="49">
        <f t="shared" si="23"/>
        <v>6</v>
      </c>
      <c r="BB32" s="48">
        <f t="shared" si="24"/>
        <v>0</v>
      </c>
      <c r="BC32" s="39"/>
      <c r="BD32" s="12">
        <f t="shared" si="0"/>
        <v>45321</v>
      </c>
      <c r="BE32" s="11"/>
      <c r="BF32" s="10" t="s">
        <v>718</v>
      </c>
      <c r="BG32" s="9" t="s">
        <v>717</v>
      </c>
      <c r="BH32" s="63">
        <f>DATE('Calendrier.Pascal.Grandet'!$BH$2+1,5,8)</f>
        <v>45785</v>
      </c>
      <c r="BI32" s="62" t="s">
        <v>716</v>
      </c>
      <c r="BJ32" s="61"/>
      <c r="BK32" s="16"/>
      <c r="BL32" s="16"/>
      <c r="BM32" s="16"/>
      <c r="BN32" s="16"/>
      <c r="BO32" s="16"/>
      <c r="BP32" s="16"/>
      <c r="BQ32" s="16"/>
      <c r="BR32" s="16"/>
      <c r="BS32" s="16"/>
    </row>
    <row r="33" spans="2:180" ht="15.75" customHeight="1" x14ac:dyDescent="0.35">
      <c r="B33" s="55"/>
      <c r="C33" s="88">
        <f>IF(C32&lt;&gt;"",IF(C32+1&gt;EOMONTH(C$4,0),"",C32+1),"")</f>
        <v>45321</v>
      </c>
      <c r="D33" s="86" t="str">
        <f t="shared" si="26"/>
        <v/>
      </c>
      <c r="E33" s="85">
        <f t="shared" si="27"/>
        <v>30</v>
      </c>
      <c r="F33" s="84">
        <f t="shared" si="1"/>
        <v>-337</v>
      </c>
      <c r="G33" s="83" t="str">
        <f t="shared" si="2"/>
        <v>Martine</v>
      </c>
      <c r="H33" s="49">
        <f t="shared" si="3"/>
        <v>2</v>
      </c>
      <c r="I33" s="48">
        <f t="shared" si="4"/>
        <v>0</v>
      </c>
      <c r="K33" s="55"/>
      <c r="L33" s="87" t="str">
        <f>IF(L32&lt;&gt;"",IF(L32+1&gt;EOMONTH(L$4,0),"",L32+1),"")</f>
        <v/>
      </c>
      <c r="M33" s="86" t="str">
        <f t="shared" si="29"/>
        <v/>
      </c>
      <c r="N33" s="85" t="str">
        <f t="shared" si="30"/>
        <v/>
      </c>
      <c r="O33" s="84" t="str">
        <f t="shared" si="5"/>
        <v/>
      </c>
      <c r="P33" s="80" t="str">
        <f t="shared" si="6"/>
        <v/>
      </c>
      <c r="Q33" s="49" t="str">
        <f t="shared" si="7"/>
        <v/>
      </c>
      <c r="R33" s="48">
        <f t="shared" si="8"/>
        <v>0</v>
      </c>
      <c r="T33" s="55"/>
      <c r="U33" s="87">
        <f>IF(U32&lt;&gt;"",IF(U32+1&gt;EOMONTH(U$4,0),"",U32+1),"")</f>
        <v>45381</v>
      </c>
      <c r="V33" s="86" t="str">
        <f t="shared" si="32"/>
        <v/>
      </c>
      <c r="W33" s="85">
        <f t="shared" si="33"/>
        <v>90</v>
      </c>
      <c r="X33" s="84">
        <f t="shared" si="9"/>
        <v>-277</v>
      </c>
      <c r="Y33" s="83" t="str">
        <f t="shared" si="10"/>
        <v>Amédée</v>
      </c>
      <c r="Z33" s="49">
        <f t="shared" si="11"/>
        <v>6</v>
      </c>
      <c r="AA33" s="48">
        <f t="shared" si="12"/>
        <v>0</v>
      </c>
      <c r="AC33" s="55"/>
      <c r="AD33" s="87">
        <f>IF(AD32&lt;&gt;"",IF(AD32+1&gt;EOMONTH(AD$4,0),"",AD32+1),"")</f>
        <v>45412</v>
      </c>
      <c r="AE33" s="86" t="str">
        <f t="shared" si="35"/>
        <v/>
      </c>
      <c r="AF33" s="85">
        <f t="shared" si="36"/>
        <v>121</v>
      </c>
      <c r="AG33" s="84">
        <f t="shared" si="13"/>
        <v>-246</v>
      </c>
      <c r="AH33" s="80" t="str">
        <f t="shared" si="14"/>
        <v>Robert</v>
      </c>
      <c r="AI33" s="49">
        <f t="shared" si="15"/>
        <v>2</v>
      </c>
      <c r="AJ33" s="48">
        <f t="shared" si="16"/>
        <v>0</v>
      </c>
      <c r="AL33" s="55"/>
      <c r="AM33" s="87">
        <f>IF(AM32&lt;&gt;"",IF(AM32+1&gt;EOMONTH(AM$4,0),"",AM32+1),"")</f>
        <v>45442</v>
      </c>
      <c r="AN33" s="86" t="str">
        <f t="shared" si="38"/>
        <v/>
      </c>
      <c r="AO33" s="85">
        <f t="shared" si="39"/>
        <v>151</v>
      </c>
      <c r="AP33" s="84">
        <f t="shared" si="17"/>
        <v>-216</v>
      </c>
      <c r="AQ33" s="83" t="str">
        <f t="shared" si="18"/>
        <v>Ferdinand</v>
      </c>
      <c r="AR33" s="49">
        <f t="shared" si="19"/>
        <v>4</v>
      </c>
      <c r="AS33" s="48">
        <f t="shared" si="20"/>
        <v>0</v>
      </c>
      <c r="AU33" s="55"/>
      <c r="AV33" s="87">
        <f>IF(AV32&lt;&gt;"",IF(AV32+1&gt;EOMONTH(AV$4,0),"",AV32+1),"")</f>
        <v>45473</v>
      </c>
      <c r="AW33" s="86" t="str">
        <f t="shared" si="41"/>
        <v/>
      </c>
      <c r="AX33" s="85">
        <f t="shared" si="42"/>
        <v>182</v>
      </c>
      <c r="AY33" s="84">
        <f t="shared" si="21"/>
        <v>-185</v>
      </c>
      <c r="AZ33" s="83" t="str">
        <f t="shared" si="22"/>
        <v>Martial</v>
      </c>
      <c r="BA33" s="49">
        <f t="shared" si="23"/>
        <v>7</v>
      </c>
      <c r="BB33" s="48">
        <f t="shared" si="24"/>
        <v>0</v>
      </c>
      <c r="BC33" s="39"/>
      <c r="BD33" s="12">
        <f t="shared" si="0"/>
        <v>45322</v>
      </c>
      <c r="BE33" s="11"/>
      <c r="BF33" s="10" t="s">
        <v>117</v>
      </c>
      <c r="BG33" s="9" t="s">
        <v>715</v>
      </c>
      <c r="BH33" s="63">
        <f>PAQUES2 + 39</f>
        <v>45806</v>
      </c>
      <c r="BI33" s="62" t="s">
        <v>714</v>
      </c>
      <c r="BJ33" s="61"/>
      <c r="BK33" s="16"/>
      <c r="BL33" s="16"/>
      <c r="BM33" s="16"/>
      <c r="BN33" s="16"/>
      <c r="BO33" s="16"/>
      <c r="BP33" s="16"/>
      <c r="BQ33" s="16"/>
      <c r="BR33" s="16"/>
      <c r="BS33" s="16"/>
    </row>
    <row r="34" spans="2:180" ht="20.25" customHeight="1" thickBot="1" x14ac:dyDescent="0.4">
      <c r="B34" s="47"/>
      <c r="C34" s="82">
        <f>IF(C33&lt;&gt;"",IF(C33+1&gt;EOMONTH(C$4,0),"",C33+1),"")</f>
        <v>45322</v>
      </c>
      <c r="D34" s="78" t="str">
        <f t="shared" si="26"/>
        <v/>
      </c>
      <c r="E34" s="77">
        <f t="shared" si="27"/>
        <v>31</v>
      </c>
      <c r="F34" s="76">
        <f t="shared" si="1"/>
        <v>-336</v>
      </c>
      <c r="G34" s="75" t="str">
        <f t="shared" si="2"/>
        <v>Marcelle</v>
      </c>
      <c r="H34" s="81">
        <f t="shared" si="3"/>
        <v>3</v>
      </c>
      <c r="I34" s="40">
        <f t="shared" si="4"/>
        <v>0</v>
      </c>
      <c r="K34" s="47"/>
      <c r="L34" s="79" t="str">
        <f>IF(L33&lt;&gt;"",IF(L33+1&gt;EOMONTH(L$4,0),"",L33+1),"")</f>
        <v/>
      </c>
      <c r="M34" s="78" t="str">
        <f t="shared" si="29"/>
        <v/>
      </c>
      <c r="N34" s="77" t="str">
        <f t="shared" si="30"/>
        <v/>
      </c>
      <c r="O34" s="76" t="str">
        <f t="shared" si="5"/>
        <v/>
      </c>
      <c r="P34" s="80" t="str">
        <f t="shared" si="6"/>
        <v/>
      </c>
      <c r="Q34" s="41" t="str">
        <f t="shared" si="7"/>
        <v/>
      </c>
      <c r="R34" s="40">
        <f t="shared" si="8"/>
        <v>0</v>
      </c>
      <c r="T34" s="47"/>
      <c r="U34" s="79">
        <f>IF(U33&lt;&gt;"",IF(U33+1&gt;EOMONTH(U$4,0),"",U33+1),"")</f>
        <v>45382</v>
      </c>
      <c r="V34" s="78" t="str">
        <f t="shared" si="32"/>
        <v/>
      </c>
      <c r="W34" s="77">
        <f t="shared" si="33"/>
        <v>91</v>
      </c>
      <c r="X34" s="76">
        <f t="shared" si="9"/>
        <v>-276</v>
      </c>
      <c r="Y34" s="75" t="str">
        <f t="shared" si="10"/>
        <v>Benjamin (Pâques)</v>
      </c>
      <c r="Z34" s="41">
        <f t="shared" si="11"/>
        <v>7</v>
      </c>
      <c r="AA34" s="40">
        <f t="shared" si="12"/>
        <v>0</v>
      </c>
      <c r="AC34" s="47"/>
      <c r="AD34" s="79" t="str">
        <f>IF(AD33&lt;&gt;"",IF(AD33+1&gt;EOMONTH(AD$4,0),"",AD33+1),"")</f>
        <v/>
      </c>
      <c r="AE34" s="78" t="str">
        <f t="shared" si="35"/>
        <v/>
      </c>
      <c r="AF34" s="77" t="str">
        <f t="shared" si="36"/>
        <v/>
      </c>
      <c r="AG34" s="76" t="str">
        <f t="shared" si="13"/>
        <v/>
      </c>
      <c r="AH34" s="80" t="str">
        <f t="shared" si="14"/>
        <v/>
      </c>
      <c r="AI34" s="41" t="str">
        <f t="shared" si="15"/>
        <v/>
      </c>
      <c r="AJ34" s="40">
        <f t="shared" si="16"/>
        <v>0</v>
      </c>
      <c r="AL34" s="47"/>
      <c r="AM34" s="79">
        <f>IF(AM33&lt;&gt;"",IF(AM33+1&gt;EOMONTH(AM$4,0),"",AM33+1),"")</f>
        <v>45443</v>
      </c>
      <c r="AN34" s="78" t="str">
        <f t="shared" si="38"/>
        <v/>
      </c>
      <c r="AO34" s="77">
        <f t="shared" si="39"/>
        <v>152</v>
      </c>
      <c r="AP34" s="76">
        <f t="shared" si="17"/>
        <v>-215</v>
      </c>
      <c r="AQ34" s="75" t="str">
        <f t="shared" si="18"/>
        <v>Visitation de la Sainte Vierge</v>
      </c>
      <c r="AR34" s="41">
        <f t="shared" si="19"/>
        <v>5</v>
      </c>
      <c r="AS34" s="40">
        <f t="shared" si="20"/>
        <v>0</v>
      </c>
      <c r="AU34" s="47"/>
      <c r="AV34" s="79" t="str">
        <f>IF(AV33&lt;&gt;"",IF(AV33+1&gt;EOMONTH(AV$4,0),"",AV33+1),"")</f>
        <v/>
      </c>
      <c r="AW34" s="78" t="str">
        <f t="shared" si="41"/>
        <v/>
      </c>
      <c r="AX34" s="77" t="str">
        <f t="shared" si="42"/>
        <v/>
      </c>
      <c r="AY34" s="76" t="str">
        <f t="shared" si="21"/>
        <v/>
      </c>
      <c r="AZ34" s="75" t="str">
        <f t="shared" si="22"/>
        <v/>
      </c>
      <c r="BA34" s="41" t="str">
        <f t="shared" si="23"/>
        <v/>
      </c>
      <c r="BB34" s="40">
        <f t="shared" si="24"/>
        <v>0</v>
      </c>
      <c r="BD34" s="12">
        <f t="shared" ref="BD34:BD62" si="43">L4</f>
        <v>45323</v>
      </c>
      <c r="BE34" s="11"/>
      <c r="BF34" s="10" t="s">
        <v>713</v>
      </c>
      <c r="BG34" s="9" t="s">
        <v>712</v>
      </c>
      <c r="BH34" s="63">
        <f>PAQUES2 + 49</f>
        <v>45816</v>
      </c>
      <c r="BI34" s="62" t="s">
        <v>711</v>
      </c>
      <c r="BJ34" s="61"/>
      <c r="BK34" s="16"/>
      <c r="BL34" s="16"/>
      <c r="BM34" s="16"/>
      <c r="BN34" s="16"/>
      <c r="BO34" s="16"/>
      <c r="BP34" s="16"/>
      <c r="BQ34" s="16"/>
      <c r="BR34" s="16"/>
      <c r="BS34" s="16"/>
    </row>
    <row r="35" spans="2:180" ht="20.25" customHeight="1" thickTop="1" thickBot="1" x14ac:dyDescent="0.4">
      <c r="BD35" s="12">
        <f t="shared" si="43"/>
        <v>45324</v>
      </c>
      <c r="BE35" s="11"/>
      <c r="BF35" s="10" t="s">
        <v>710</v>
      </c>
      <c r="BG35" s="9" t="s">
        <v>709</v>
      </c>
      <c r="BH35" s="63">
        <f>PAQUES2 + 50</f>
        <v>45817</v>
      </c>
      <c r="BI35" s="62" t="s">
        <v>708</v>
      </c>
      <c r="BJ35" s="61" t="s">
        <v>707</v>
      </c>
      <c r="BK35" s="16"/>
      <c r="BL35" s="16"/>
      <c r="BM35" s="16"/>
      <c r="BN35" s="16"/>
      <c r="BO35" s="16"/>
      <c r="BP35" s="16"/>
      <c r="BQ35" s="16"/>
      <c r="BR35" s="16"/>
      <c r="BS35" s="16"/>
    </row>
    <row r="36" spans="2:180" s="13" customFormat="1" ht="34.5" customHeight="1" thickTop="1" x14ac:dyDescent="0.25">
      <c r="B36" s="156">
        <f>EOMONTH(DATE(ANBASE,MOISBASE+6,1),-1)+1</f>
        <v>45474</v>
      </c>
      <c r="C36" s="157"/>
      <c r="D36" s="157"/>
      <c r="E36" s="157"/>
      <c r="F36" s="157"/>
      <c r="G36" s="157"/>
      <c r="H36" s="74"/>
      <c r="I36" s="161" t="s">
        <v>706</v>
      </c>
      <c r="K36" s="156">
        <f>EOMONTH(B36,0)+1</f>
        <v>45505</v>
      </c>
      <c r="L36" s="157"/>
      <c r="M36" s="157"/>
      <c r="N36" s="157"/>
      <c r="O36" s="157"/>
      <c r="P36" s="157"/>
      <c r="Q36" s="74"/>
      <c r="R36" s="161" t="s">
        <v>706</v>
      </c>
      <c r="T36" s="156">
        <f>EOMONTH(K36,0)+1</f>
        <v>45536</v>
      </c>
      <c r="U36" s="157"/>
      <c r="V36" s="157"/>
      <c r="W36" s="157"/>
      <c r="X36" s="157"/>
      <c r="Y36" s="157"/>
      <c r="Z36" s="74"/>
      <c r="AA36" s="161" t="s">
        <v>706</v>
      </c>
      <c r="AC36" s="156">
        <f>EOMONTH(T36,0)+1</f>
        <v>45566</v>
      </c>
      <c r="AD36" s="157"/>
      <c r="AE36" s="157"/>
      <c r="AF36" s="157"/>
      <c r="AG36" s="157"/>
      <c r="AH36" s="157"/>
      <c r="AI36" s="74"/>
      <c r="AJ36" s="161" t="s">
        <v>706</v>
      </c>
      <c r="AL36" s="156">
        <f>EOMONTH(AC36,0)+1</f>
        <v>45597</v>
      </c>
      <c r="AM36" s="157"/>
      <c r="AN36" s="157"/>
      <c r="AO36" s="157"/>
      <c r="AP36" s="157"/>
      <c r="AQ36" s="157"/>
      <c r="AR36" s="74"/>
      <c r="AS36" s="161" t="s">
        <v>706</v>
      </c>
      <c r="AU36" s="156">
        <f>EOMONTH(AL36,0)+1</f>
        <v>45627</v>
      </c>
      <c r="AV36" s="157"/>
      <c r="AW36" s="157"/>
      <c r="AX36" s="157"/>
      <c r="AY36" s="157"/>
      <c r="AZ36" s="157"/>
      <c r="BA36" s="74"/>
      <c r="BB36" s="161" t="s">
        <v>706</v>
      </c>
      <c r="BD36" s="12">
        <f t="shared" si="43"/>
        <v>45325</v>
      </c>
      <c r="BE36" s="73"/>
      <c r="BF36" s="10" t="s">
        <v>705</v>
      </c>
      <c r="BG36" s="9" t="s">
        <v>704</v>
      </c>
      <c r="BH36" s="63">
        <f>DATE('Calendrier.Pascal.Grandet'!$BH$2+1,7,14)</f>
        <v>45852</v>
      </c>
      <c r="BI36" s="62" t="s">
        <v>703</v>
      </c>
      <c r="BJ36" s="61"/>
      <c r="BK36" s="16"/>
      <c r="BL36" s="16"/>
      <c r="BM36" s="16"/>
      <c r="BN36" s="16"/>
      <c r="BO36" s="16"/>
      <c r="BP36" s="16"/>
      <c r="BQ36" s="16"/>
      <c r="BR36" s="16"/>
      <c r="BS36" s="16"/>
      <c r="BT36" s="1"/>
      <c r="BU36" s="1"/>
      <c r="BV36" s="1"/>
      <c r="BW36" s="1"/>
      <c r="BX36" s="1"/>
      <c r="BY36" s="1"/>
      <c r="BZ36" s="1"/>
      <c r="CA36" s="1"/>
      <c r="CB36" s="1"/>
      <c r="CC36" s="1"/>
      <c r="CD36" s="1"/>
      <c r="CE36" s="1"/>
      <c r="CF36" s="1"/>
      <c r="CG36" s="1"/>
      <c r="FX36" s="70"/>
    </row>
    <row r="37" spans="2:180" s="4" customFormat="1" ht="27.95" customHeight="1" x14ac:dyDescent="0.25">
      <c r="B37" s="158" t="str">
        <f>MONTH(C38) &amp; "-" &amp;YEAR(C38)</f>
        <v>7-2024</v>
      </c>
      <c r="C37" s="159"/>
      <c r="D37" s="159"/>
      <c r="E37" s="159"/>
      <c r="F37" s="159"/>
      <c r="G37" s="160"/>
      <c r="H37" s="72"/>
      <c r="I37" s="162"/>
      <c r="K37" s="158" t="str">
        <f>MONTH(L38) &amp; "-" &amp;YEAR(L38)</f>
        <v>8-2024</v>
      </c>
      <c r="L37" s="159"/>
      <c r="M37" s="159"/>
      <c r="N37" s="159"/>
      <c r="O37" s="159"/>
      <c r="P37" s="160"/>
      <c r="Q37" s="72"/>
      <c r="R37" s="162"/>
      <c r="T37" s="158" t="str">
        <f>MONTH(U38) &amp; "-" &amp;YEAR(U38)</f>
        <v>9-2024</v>
      </c>
      <c r="U37" s="159"/>
      <c r="V37" s="159"/>
      <c r="W37" s="159"/>
      <c r="X37" s="159"/>
      <c r="Y37" s="160"/>
      <c r="Z37" s="72"/>
      <c r="AA37" s="162"/>
      <c r="AC37" s="158" t="str">
        <f>MONTH(AD38) &amp; "-" &amp;YEAR(AD38)</f>
        <v>10-2024</v>
      </c>
      <c r="AD37" s="159"/>
      <c r="AE37" s="159"/>
      <c r="AF37" s="159"/>
      <c r="AG37" s="159"/>
      <c r="AH37" s="160"/>
      <c r="AI37" s="72"/>
      <c r="AJ37" s="162"/>
      <c r="AL37" s="158" t="str">
        <f>MONTH(AM38) &amp; "-" &amp;YEAR(AM38)</f>
        <v>11-2024</v>
      </c>
      <c r="AM37" s="159"/>
      <c r="AN37" s="159"/>
      <c r="AO37" s="159"/>
      <c r="AP37" s="159"/>
      <c r="AQ37" s="160"/>
      <c r="AR37" s="72"/>
      <c r="AS37" s="162"/>
      <c r="AU37" s="158" t="str">
        <f>MONTH(AV38) &amp; "-" &amp;YEAR(AV38)</f>
        <v>12-2024</v>
      </c>
      <c r="AV37" s="159"/>
      <c r="AW37" s="159"/>
      <c r="AX37" s="159"/>
      <c r="AY37" s="159"/>
      <c r="AZ37" s="160"/>
      <c r="BA37" s="72"/>
      <c r="BB37" s="162"/>
      <c r="BD37" s="12">
        <f t="shared" si="43"/>
        <v>45326</v>
      </c>
      <c r="BE37" s="71"/>
      <c r="BF37" s="10" t="s">
        <v>702</v>
      </c>
      <c r="BG37" s="9" t="s">
        <v>701</v>
      </c>
      <c r="BH37" s="63">
        <f>DATE('Calendrier.Pascal.Grandet'!$BH$2+1,8,15)</f>
        <v>45884</v>
      </c>
      <c r="BI37" s="62" t="s">
        <v>700</v>
      </c>
      <c r="BJ37" s="61"/>
      <c r="BK37" s="16"/>
      <c r="BL37" s="16"/>
      <c r="BM37" s="16"/>
      <c r="BN37" s="16"/>
      <c r="BO37" s="16"/>
      <c r="BP37" s="16"/>
      <c r="BQ37" s="16"/>
      <c r="BR37" s="16"/>
      <c r="BS37" s="16"/>
      <c r="BT37" s="1"/>
      <c r="BU37" s="1"/>
      <c r="BV37" s="1"/>
      <c r="BW37" s="1"/>
      <c r="BX37" s="1"/>
      <c r="BY37" s="1"/>
      <c r="BZ37" s="1"/>
      <c r="CA37" s="1"/>
      <c r="CB37" s="1"/>
      <c r="CC37" s="1"/>
      <c r="CD37" s="1"/>
      <c r="CE37" s="1"/>
      <c r="CF37" s="1"/>
      <c r="CG37" s="1"/>
      <c r="FX37" s="70"/>
    </row>
    <row r="38" spans="2:180" ht="15.75" customHeight="1" x14ac:dyDescent="0.35">
      <c r="B38" s="55"/>
      <c r="C38" s="69">
        <f>B36</f>
        <v>45474</v>
      </c>
      <c r="D38" s="68" t="str">
        <f>"(" &amp;INT(MOD(INT((C38-2+(DAY(1)=2)*6)/7)+0.6+((DAY(1)=2)*208),52+5/28))+1 &amp;")"</f>
        <v>(27)</v>
      </c>
      <c r="E38" s="67">
        <f>IF(C38&lt;&gt;"",C38-DATE(YEAR(B37),1,0),"")</f>
        <v>183</v>
      </c>
      <c r="F38" s="66">
        <f t="shared" ref="F38:F68" si="44">IF(C38&lt;&gt;"",IF(YEAR(C38)=ANBASE+1,E38-NBJ_ANBASE1,E38-NBJ_ANBASE-1),"")</f>
        <v>-184</v>
      </c>
      <c r="G38" s="65" t="str">
        <f t="shared" ref="G38:G68" si="45">IF(C38&lt;&gt;"",IF(ISERROR(VLOOKUP(C38,FERIES,1,FALSE)),VLOOKUP(DAY(C38) &amp; MONTH(C38),SAINTS,2,FALSE),IF(VLOOKUP(C38,FERIES,3,FALSE)="OUI",VLOOKUP(DAY(C38) &amp; MONTH(C38),SAINTS,2,FALSE),VLOOKUP(DAY(C38) &amp; MONTH(C38),SAINTS,2,FALSE) &amp; " " &amp; VLOOKUP(C38,FERIES,2,FALSE))),"")</f>
        <v>Thierry</v>
      </c>
      <c r="H38" s="49">
        <f t="shared" ref="H38:H68" si="46">IF(C38&lt;&gt;"",WEEKDAY(C38,2),"")</f>
        <v>1</v>
      </c>
      <c r="I38" s="64">
        <f t="shared" ref="I38:I68" si="47">IF(ISERROR(VLOOKUP(C38,CALSCOL,1,TRUE)),0,IF(AND(C38&gt;=VLOOKUP(C38,CALSCOL,1,TRUE),C38&lt;VLOOKUP(C38,CALSCOL,2,TRUE)),1,0))</f>
        <v>0</v>
      </c>
      <c r="K38" s="55"/>
      <c r="L38" s="69">
        <f>K36</f>
        <v>45505</v>
      </c>
      <c r="M38" s="68" t="str">
        <f>"(" &amp;INT(MOD(INT((L38-2+(DAY(1)=2)*6)/7)+0.6+((DAY(1)=2)*208),52+5/28))+1 &amp;")"</f>
        <v>(31)</v>
      </c>
      <c r="N38" s="67">
        <f>IF(L38&lt;&gt;"",L38-DATE(YEAR(K37),1,0),"")</f>
        <v>214</v>
      </c>
      <c r="O38" s="66">
        <f t="shared" ref="O38:O68" si="48">IF(L38&lt;&gt;"",IF(YEAR(L38)=ANBASE+1,N38-NBJ_ANBASE1,N38-NBJ_ANBASE-1),"")</f>
        <v>-153</v>
      </c>
      <c r="P38" s="65" t="str">
        <f t="shared" ref="P38:P68" si="49">IF(L38&lt;&gt;"",IF(ISERROR(VLOOKUP(L38,FERIES,1,FALSE)),VLOOKUP(DAY(L38) &amp; MONTH(L38),SAINTS,2,FALSE),IF(VLOOKUP(L38,FERIES,3,FALSE)="OUI",VLOOKUP(DAY(L38) &amp; MONTH(L38),SAINTS,2,FALSE),VLOOKUP(DAY(L38) &amp; MONTH(L38),SAINTS,2,FALSE) &amp; " " &amp; VLOOKUP(L38,FERIES,2,FALSE))),"")</f>
        <v>Alphonse</v>
      </c>
      <c r="Q38" s="49">
        <f t="shared" ref="Q38:Q68" si="50">IF(L38&lt;&gt;"",WEEKDAY(L38,2),"")</f>
        <v>4</v>
      </c>
      <c r="R38" s="64">
        <f t="shared" ref="R38:R68" si="51">IF(ISERROR(VLOOKUP(L38,CALSCOL,1,TRUE)),0,IF(AND(L38&gt;=VLOOKUP(L38,CALSCOL,1,TRUE),L38&lt;VLOOKUP(L38,CALSCOL,2,TRUE)),1,0))</f>
        <v>0</v>
      </c>
      <c r="T38" s="55"/>
      <c r="U38" s="69">
        <f>T36</f>
        <v>45536</v>
      </c>
      <c r="V38" s="68" t="str">
        <f>"(" &amp;INT(MOD(INT((U38-2+(DAY(1)=2)*6)/7)+0.6+((DAY(1)=2)*208),52+5/28))+1 &amp;")"</f>
        <v>(35)</v>
      </c>
      <c r="W38" s="67">
        <f>IF(U38&lt;&gt;"",U38-DATE(YEAR(T37),1,0),"")</f>
        <v>245</v>
      </c>
      <c r="X38" s="66">
        <f t="shared" ref="X38:X68" si="52">IF(U38&lt;&gt;"",IF(YEAR(U38)=ANBASE+1,W38-NBJ_ANBASE1,W38-NBJ_ANBASE-1),"")</f>
        <v>-122</v>
      </c>
      <c r="Y38" s="65" t="str">
        <f t="shared" ref="Y38:Y68" si="53">IF(U38&lt;&gt;"",IF(ISERROR(VLOOKUP(U38,FERIES,1,FALSE)),VLOOKUP(DAY(U38) &amp; MONTH(U38),SAINTS,2,FALSE),IF(VLOOKUP(U38,FERIES,3,FALSE)="OUI",VLOOKUP(DAY(U38) &amp; MONTH(U38),SAINTS,2,FALSE),VLOOKUP(DAY(U38) &amp; MONTH(U38),SAINTS,2,FALSE) &amp; " " &amp; VLOOKUP(U38,FERIES,2,FALSE))),"")</f>
        <v>Gilles</v>
      </c>
      <c r="Z38" s="49">
        <f t="shared" ref="Z38:Z68" si="54">IF(U38&lt;&gt;"",WEEKDAY(U38,2),"")</f>
        <v>7</v>
      </c>
      <c r="AA38" s="64">
        <f t="shared" ref="AA38:AA68" si="55">IF(ISERROR(VLOOKUP(U38,CALSCOL,1,TRUE)),0,IF(AND(U38&gt;=VLOOKUP(U38,CALSCOL,1,TRUE),U38&lt;VLOOKUP(U38,CALSCOL,2,TRUE)),1,0))</f>
        <v>0</v>
      </c>
      <c r="AC38" s="55"/>
      <c r="AD38" s="69">
        <f>AC36</f>
        <v>45566</v>
      </c>
      <c r="AE38" s="68" t="str">
        <f>"(" &amp;INT(MOD(INT((AD38-2+(DAY(1)=2)*6)/7)+0.6+((DAY(1)=2)*208),52+5/28))+1 &amp;")"</f>
        <v>(40)</v>
      </c>
      <c r="AF38" s="67">
        <f>IF(AD38&lt;&gt;"",AD38-DATE(YEAR(AC37),1,0),"")</f>
        <v>275</v>
      </c>
      <c r="AG38" s="66">
        <f t="shared" ref="AG38:AG68" si="56">IF(AD38&lt;&gt;"",IF(YEAR(AD38)=ANBASE+1,AF38-NBJ_ANBASE1,AF38-NBJ_ANBASE-1),"")</f>
        <v>-92</v>
      </c>
      <c r="AH38" s="65" t="str">
        <f t="shared" ref="AH38:AH68" si="57">IF(AD38&lt;&gt;"",IF(ISERROR(VLOOKUP(AD38,FERIES,1,FALSE)),VLOOKUP(DAY(AD38) &amp; MONTH(AD38),SAINTS,2,FALSE),IF(VLOOKUP(AD38,FERIES,3,FALSE)="OUI",VLOOKUP(DAY(AD38) &amp; MONTH(AD38),SAINTS,2,FALSE),VLOOKUP(DAY(AD38) &amp; MONTH(AD38),SAINTS,2,FALSE) &amp; " " &amp; VLOOKUP(AD38,FERIES,2,FALSE))),"")</f>
        <v>Thérèse de l'Enfant Jésus</v>
      </c>
      <c r="AI38" s="49">
        <f t="shared" ref="AI38:AI68" si="58">IF(AD38&lt;&gt;"",WEEKDAY(AD38,2),"")</f>
        <v>2</v>
      </c>
      <c r="AJ38" s="64">
        <f t="shared" ref="AJ38:AJ68" si="59">IF(ISERROR(VLOOKUP(AD38,CALSCOL,1,TRUE)),0,IF(AND(AD38&gt;=VLOOKUP(AD38,CALSCOL,1,TRUE),AD38&lt;VLOOKUP(AD38,CALSCOL,2,TRUE)),1,0))</f>
        <v>0</v>
      </c>
      <c r="AL38" s="55"/>
      <c r="AM38" s="69">
        <f>AL36</f>
        <v>45597</v>
      </c>
      <c r="AN38" s="68" t="str">
        <f>"(" &amp;INT(MOD(INT((AM38-2+(DAY(1)=2)*6)/7)+0.6+((DAY(1)=2)*208),52+5/28))+1 &amp;")"</f>
        <v>(44)</v>
      </c>
      <c r="AO38" s="67">
        <f>IF(AM38&lt;&gt;"",AM38-DATE(YEAR(AL37),1,0),"")</f>
        <v>306</v>
      </c>
      <c r="AP38" s="66">
        <f t="shared" ref="AP38:AP68" si="60">IF(AM38&lt;&gt;"",IF(YEAR(AM38)=ANBASE+1,AO38-NBJ_ANBASE1,AO38-NBJ_ANBASE-1),"")</f>
        <v>-61</v>
      </c>
      <c r="AQ38" s="65" t="str">
        <f t="shared" ref="AQ38:AQ68" si="61">IF(AM38&lt;&gt;"",IF(ISERROR(VLOOKUP(AM38,FERIES,1,FALSE)),VLOOKUP(DAY(AM38) &amp; MONTH(AM38),SAINTS,2,FALSE),IF(VLOOKUP(AM38,FERIES,3,FALSE)="OUI",VLOOKUP(DAY(AM38) &amp; MONTH(AM38),SAINTS,2,FALSE),VLOOKUP(DAY(AM38) &amp; MONTH(AM38),SAINTS,2,FALSE) &amp; " " &amp; VLOOKUP(AM38,FERIES,2,FALSE))),"")</f>
        <v>Pauline (Toussaints)</v>
      </c>
      <c r="AR38" s="49">
        <f t="shared" ref="AR38:AR68" si="62">IF(AM38&lt;&gt;"",WEEKDAY(AM38,2),"")</f>
        <v>5</v>
      </c>
      <c r="AS38" s="64">
        <f t="shared" ref="AS38:AS68" si="63">IF(ISERROR(VLOOKUP(AM38,CALSCOL,1,TRUE)),0,IF(AND(AM38&gt;=VLOOKUP(AM38,CALSCOL,1,TRUE),AM38&lt;VLOOKUP(AM38,CALSCOL,2,TRUE)),1,0))</f>
        <v>0</v>
      </c>
      <c r="AU38" s="55"/>
      <c r="AV38" s="69">
        <f>AU36</f>
        <v>45627</v>
      </c>
      <c r="AW38" s="68" t="str">
        <f>"(" &amp;INT(MOD(INT((AV38-2+(DAY(1)=2)*6)/7)+0.6+((DAY(1)=2)*208),52+5/28))+1 &amp;")"</f>
        <v>(48)</v>
      </c>
      <c r="AX38" s="67">
        <f>IF(AV38&lt;&gt;"",AV38-DATE(YEAR(AU37),1,0),"")</f>
        <v>336</v>
      </c>
      <c r="AY38" s="66">
        <f t="shared" ref="AY38:AY68" si="64">IF(AV38&lt;&gt;"",IF(YEAR(AV38)=ANBASE+1,AX38-NBJ_ANBASE1,AX38-NBJ_ANBASE-1),"")</f>
        <v>-31</v>
      </c>
      <c r="AZ38" s="65" t="str">
        <f t="shared" ref="AZ38:AZ68" si="65">IF(AV38&lt;&gt;"",IF(ISERROR(VLOOKUP(AV38,FERIES,1,FALSE)),VLOOKUP(DAY(AV38) &amp; MONTH(AV38),SAINTS,2,FALSE),IF(VLOOKUP(AV38,FERIES,3,FALSE)="OUI",VLOOKUP(DAY(AV38) &amp; MONTH(AV38),SAINTS,2,FALSE),VLOOKUP(DAY(AV38) &amp; MONTH(AV38),SAINTS,2,FALSE) &amp; " " &amp; VLOOKUP(AV38,FERIES,2,FALSE))),"")</f>
        <v>Notre Dame de Lourdes</v>
      </c>
      <c r="BA38" s="49">
        <f t="shared" ref="BA38:BA68" si="66">IF(AV38&lt;&gt;"",WEEKDAY(AV38,2),"")</f>
        <v>7</v>
      </c>
      <c r="BB38" s="64">
        <f t="shared" ref="BB38:BB68" si="67">IF(ISERROR(VLOOKUP(AV38,CALSCOL,1,TRUE)),0,IF(AND(AV38&gt;=VLOOKUP(AV38,CALSCOL,1,TRUE),AV38&lt;VLOOKUP(AV38,CALSCOL,2,TRUE)),1,0))</f>
        <v>0</v>
      </c>
      <c r="BC38" s="39"/>
      <c r="BD38" s="12">
        <f t="shared" si="43"/>
        <v>45327</v>
      </c>
      <c r="BE38" s="11"/>
      <c r="BF38" s="10" t="s">
        <v>699</v>
      </c>
      <c r="BG38" s="9" t="s">
        <v>698</v>
      </c>
      <c r="BH38" s="63">
        <f>DATE('Calendrier.Pascal.Grandet'!$BH$2+1,11,1)</f>
        <v>45962</v>
      </c>
      <c r="BI38" s="62" t="s">
        <v>697</v>
      </c>
      <c r="BJ38" s="61"/>
      <c r="BK38" s="16"/>
      <c r="BL38" s="16"/>
      <c r="BM38" s="16"/>
      <c r="BN38" s="16"/>
      <c r="BO38" s="16"/>
      <c r="BP38" s="16"/>
      <c r="BQ38" s="16"/>
      <c r="BR38" s="16"/>
      <c r="BS38" s="16"/>
    </row>
    <row r="39" spans="2:180" ht="15.75" customHeight="1" x14ac:dyDescent="0.35">
      <c r="B39" s="55"/>
      <c r="C39" s="54">
        <f t="shared" ref="C39:C65" si="68">C38+1</f>
        <v>45475</v>
      </c>
      <c r="D39" s="53" t="str">
        <f t="shared" ref="D39:D68" si="69">IF(H39=1,"(" &amp; INT(MOD(INT((C39-2+(DAY(1)=2)*6)/7)+0.6+((DAY(1)=2)*208),52+5/28))+1 &amp; ")","")</f>
        <v/>
      </c>
      <c r="E39" s="52">
        <f t="shared" ref="E39:E68" si="70">IF(C39&lt;&gt;"",C39-DATE(YEAR(C38),1,0),"")</f>
        <v>184</v>
      </c>
      <c r="F39" s="51">
        <f t="shared" si="44"/>
        <v>-183</v>
      </c>
      <c r="G39" s="50" t="str">
        <f t="shared" si="45"/>
        <v>Martinien</v>
      </c>
      <c r="H39" s="49">
        <f t="shared" si="46"/>
        <v>2</v>
      </c>
      <c r="I39" s="48">
        <f t="shared" si="47"/>
        <v>0</v>
      </c>
      <c r="K39" s="55"/>
      <c r="L39" s="54">
        <f t="shared" ref="L39:L65" si="71">L38+1</f>
        <v>45506</v>
      </c>
      <c r="M39" s="53" t="str">
        <f t="shared" ref="M39:M68" si="72">IF(Q39=1,"(" &amp; INT(MOD(INT((L39-2+(DAY(1)=2)*6)/7)+0.6+((DAY(1)=2)*208),52+5/28))+1 &amp; ")","")</f>
        <v/>
      </c>
      <c r="N39" s="52">
        <f t="shared" ref="N39:N68" si="73">IF(L39&lt;&gt;"",L39-DATE(YEAR(L38),1,0),"")</f>
        <v>215</v>
      </c>
      <c r="O39" s="51">
        <f t="shared" si="48"/>
        <v>-152</v>
      </c>
      <c r="P39" s="50" t="str">
        <f t="shared" si="49"/>
        <v>Julien Eymard</v>
      </c>
      <c r="Q39" s="49">
        <f t="shared" si="50"/>
        <v>5</v>
      </c>
      <c r="R39" s="48">
        <f t="shared" si="51"/>
        <v>0</v>
      </c>
      <c r="T39" s="55"/>
      <c r="U39" s="54">
        <f t="shared" ref="U39:U65" si="74">U38+1</f>
        <v>45537</v>
      </c>
      <c r="V39" s="53" t="str">
        <f t="shared" ref="V39:V68" si="75">IF(Z39=1,"(" &amp; INT(MOD(INT((U39-2+(DAY(1)=2)*6)/7)+0.6+((DAY(1)=2)*208),52+5/28))+1 &amp; ")","")</f>
        <v>(36)</v>
      </c>
      <c r="W39" s="52">
        <f t="shared" ref="W39:W68" si="76">IF(U39&lt;&gt;"",U39-DATE(YEAR(U38),1,0),"")</f>
        <v>246</v>
      </c>
      <c r="X39" s="51">
        <f t="shared" si="52"/>
        <v>-121</v>
      </c>
      <c r="Y39" s="50" t="str">
        <f t="shared" si="53"/>
        <v>Ingrid</v>
      </c>
      <c r="Z39" s="49">
        <f t="shared" si="54"/>
        <v>1</v>
      </c>
      <c r="AA39" s="48">
        <f t="shared" si="55"/>
        <v>0</v>
      </c>
      <c r="AC39" s="55"/>
      <c r="AD39" s="54">
        <f t="shared" ref="AD39:AD65" si="77">AD38+1</f>
        <v>45567</v>
      </c>
      <c r="AE39" s="53" t="str">
        <f t="shared" ref="AE39:AE68" si="78">IF(AI39=1,"(" &amp; INT(MOD(INT((AD39-2+(DAY(1)=2)*6)/7)+0.6+((DAY(1)=2)*208),52+5/28))+1 &amp; ")","")</f>
        <v/>
      </c>
      <c r="AF39" s="52">
        <f t="shared" ref="AF39:AF68" si="79">IF(AD39&lt;&gt;"",AD39-DATE(YEAR(AD38),1,0),"")</f>
        <v>276</v>
      </c>
      <c r="AG39" s="51">
        <f t="shared" si="56"/>
        <v>-91</v>
      </c>
      <c r="AH39" s="50" t="str">
        <f t="shared" si="57"/>
        <v>Léger</v>
      </c>
      <c r="AI39" s="49">
        <f t="shared" si="58"/>
        <v>3</v>
      </c>
      <c r="AJ39" s="48">
        <f t="shared" si="59"/>
        <v>0</v>
      </c>
      <c r="AL39" s="55"/>
      <c r="AM39" s="54">
        <f t="shared" ref="AM39:AM65" si="80">AM38+1</f>
        <v>45598</v>
      </c>
      <c r="AN39" s="53" t="str">
        <f t="shared" ref="AN39:AN68" si="81">IF(AR39=1,"(" &amp; INT(MOD(INT((AM39-2+(DAY(1)=2)*6)/7)+0.6+((DAY(1)=2)*208),52+5/28))+1 &amp; ")","")</f>
        <v/>
      </c>
      <c r="AO39" s="52">
        <f t="shared" ref="AO39:AO68" si="82">IF(AM39&lt;&gt;"",AM39-DATE(YEAR(AM38),1,0),"")</f>
        <v>307</v>
      </c>
      <c r="AP39" s="51">
        <f t="shared" si="60"/>
        <v>-60</v>
      </c>
      <c r="AQ39" s="50" t="str">
        <f t="shared" si="61"/>
        <v>Agnès</v>
      </c>
      <c r="AR39" s="49">
        <f t="shared" si="62"/>
        <v>6</v>
      </c>
      <c r="AS39" s="48">
        <f t="shared" si="63"/>
        <v>0</v>
      </c>
      <c r="AU39" s="55"/>
      <c r="AV39" s="54">
        <f t="shared" ref="AV39:AV65" si="83">AV38+1</f>
        <v>45628</v>
      </c>
      <c r="AW39" s="53" t="str">
        <f t="shared" ref="AW39:AW68" si="84">IF(BA39=1,"(" &amp; INT(MOD(INT((AV39-2+(DAY(1)=2)*6)/7)+0.6+((DAY(1)=2)*208),52+5/28))+1 &amp; ")","")</f>
        <v>(49)</v>
      </c>
      <c r="AX39" s="52">
        <f t="shared" ref="AX39:AX68" si="85">IF(AV39&lt;&gt;"",AV39-DATE(YEAR(AV38),1,0),"")</f>
        <v>337</v>
      </c>
      <c r="AY39" s="51">
        <f t="shared" si="64"/>
        <v>-30</v>
      </c>
      <c r="AZ39" s="50" t="str">
        <f t="shared" si="65"/>
        <v>Damien</v>
      </c>
      <c r="BA39" s="49">
        <f t="shared" si="66"/>
        <v>1</v>
      </c>
      <c r="BB39" s="48">
        <f t="shared" si="67"/>
        <v>0</v>
      </c>
      <c r="BC39" s="39"/>
      <c r="BD39" s="12">
        <f t="shared" si="43"/>
        <v>45328</v>
      </c>
      <c r="BE39" s="11"/>
      <c r="BF39" s="10" t="s">
        <v>696</v>
      </c>
      <c r="BG39" s="9" t="s">
        <v>695</v>
      </c>
      <c r="BH39" s="63">
        <f>DATE('Calendrier.Pascal.Grandet'!$BH$2+1,11,11)</f>
        <v>45972</v>
      </c>
      <c r="BI39" s="62" t="s">
        <v>694</v>
      </c>
      <c r="BJ39" s="61"/>
      <c r="BK39" s="16"/>
      <c r="BL39" s="16"/>
      <c r="BM39" s="16"/>
      <c r="BN39" s="16"/>
      <c r="BO39" s="16"/>
      <c r="BP39" s="16"/>
      <c r="BQ39" s="16"/>
      <c r="BR39" s="16"/>
      <c r="BS39" s="16"/>
    </row>
    <row r="40" spans="2:180" ht="15.75" customHeight="1" thickBot="1" x14ac:dyDescent="0.4">
      <c r="B40" s="55"/>
      <c r="C40" s="54">
        <f t="shared" si="68"/>
        <v>45476</v>
      </c>
      <c r="D40" s="53" t="str">
        <f t="shared" si="69"/>
        <v/>
      </c>
      <c r="E40" s="52">
        <f t="shared" si="70"/>
        <v>185</v>
      </c>
      <c r="F40" s="51">
        <f t="shared" si="44"/>
        <v>-182</v>
      </c>
      <c r="G40" s="50" t="str">
        <f t="shared" si="45"/>
        <v>Thomas</v>
      </c>
      <c r="H40" s="49">
        <f t="shared" si="46"/>
        <v>3</v>
      </c>
      <c r="I40" s="48">
        <f t="shared" si="47"/>
        <v>0</v>
      </c>
      <c r="K40" s="55"/>
      <c r="L40" s="54">
        <f t="shared" si="71"/>
        <v>45507</v>
      </c>
      <c r="M40" s="53" t="str">
        <f t="shared" si="72"/>
        <v/>
      </c>
      <c r="N40" s="52">
        <f t="shared" si="73"/>
        <v>216</v>
      </c>
      <c r="O40" s="51">
        <f t="shared" si="48"/>
        <v>-151</v>
      </c>
      <c r="P40" s="50" t="str">
        <f t="shared" si="49"/>
        <v>Lydie</v>
      </c>
      <c r="Q40" s="49">
        <f t="shared" si="50"/>
        <v>6</v>
      </c>
      <c r="R40" s="48">
        <f t="shared" si="51"/>
        <v>0</v>
      </c>
      <c r="T40" s="55"/>
      <c r="U40" s="54">
        <f t="shared" si="74"/>
        <v>45538</v>
      </c>
      <c r="V40" s="53" t="str">
        <f t="shared" si="75"/>
        <v/>
      </c>
      <c r="W40" s="52">
        <f t="shared" si="76"/>
        <v>247</v>
      </c>
      <c r="X40" s="51">
        <f t="shared" si="52"/>
        <v>-120</v>
      </c>
      <c r="Y40" s="50" t="str">
        <f t="shared" si="53"/>
        <v>Grégoire</v>
      </c>
      <c r="Z40" s="49">
        <f t="shared" si="54"/>
        <v>2</v>
      </c>
      <c r="AA40" s="48">
        <f t="shared" si="55"/>
        <v>0</v>
      </c>
      <c r="AC40" s="55"/>
      <c r="AD40" s="54">
        <f t="shared" si="77"/>
        <v>45568</v>
      </c>
      <c r="AE40" s="53" t="str">
        <f t="shared" si="78"/>
        <v/>
      </c>
      <c r="AF40" s="52">
        <f t="shared" si="79"/>
        <v>277</v>
      </c>
      <c r="AG40" s="51">
        <f t="shared" si="56"/>
        <v>-90</v>
      </c>
      <c r="AH40" s="50" t="str">
        <f t="shared" si="57"/>
        <v>Gérard</v>
      </c>
      <c r="AI40" s="49">
        <f t="shared" si="58"/>
        <v>4</v>
      </c>
      <c r="AJ40" s="48">
        <f t="shared" si="59"/>
        <v>0</v>
      </c>
      <c r="AL40" s="55"/>
      <c r="AM40" s="54">
        <f t="shared" si="80"/>
        <v>45599</v>
      </c>
      <c r="AN40" s="53" t="str">
        <f t="shared" si="81"/>
        <v/>
      </c>
      <c r="AO40" s="52">
        <f t="shared" si="82"/>
        <v>308</v>
      </c>
      <c r="AP40" s="51">
        <f t="shared" si="60"/>
        <v>-59</v>
      </c>
      <c r="AQ40" s="50" t="str">
        <f t="shared" si="61"/>
        <v>Marcelle</v>
      </c>
      <c r="AR40" s="49">
        <f t="shared" si="62"/>
        <v>7</v>
      </c>
      <c r="AS40" s="48">
        <f t="shared" si="63"/>
        <v>0</v>
      </c>
      <c r="AU40" s="55"/>
      <c r="AV40" s="54">
        <f t="shared" si="83"/>
        <v>45629</v>
      </c>
      <c r="AW40" s="53" t="str">
        <f t="shared" si="84"/>
        <v/>
      </c>
      <c r="AX40" s="52">
        <f t="shared" si="85"/>
        <v>338</v>
      </c>
      <c r="AY40" s="51">
        <f t="shared" si="64"/>
        <v>-29</v>
      </c>
      <c r="AZ40" s="50" t="str">
        <f t="shared" si="65"/>
        <v>François-Xavier</v>
      </c>
      <c r="BA40" s="49">
        <f t="shared" si="66"/>
        <v>2</v>
      </c>
      <c r="BB40" s="48">
        <f t="shared" si="67"/>
        <v>0</v>
      </c>
      <c r="BC40" s="39"/>
      <c r="BD40" s="12">
        <f t="shared" si="43"/>
        <v>45329</v>
      </c>
      <c r="BE40" s="11"/>
      <c r="BF40" s="10" t="s">
        <v>693</v>
      </c>
      <c r="BG40" s="9" t="s">
        <v>692</v>
      </c>
      <c r="BH40" s="60">
        <f>DATE('Calendrier.Pascal.Grandet'!$BH$2+1,12,25)</f>
        <v>46016</v>
      </c>
      <c r="BI40" s="59" t="s">
        <v>691</v>
      </c>
      <c r="BJ40" s="58"/>
      <c r="BK40" s="16"/>
      <c r="BL40" s="16"/>
      <c r="BM40" s="16"/>
      <c r="BN40" s="16"/>
      <c r="BO40" s="16"/>
      <c r="BP40" s="16"/>
      <c r="BQ40" s="16"/>
      <c r="BR40" s="16"/>
      <c r="BS40" s="16"/>
    </row>
    <row r="41" spans="2:180" ht="15.75" customHeight="1" thickTop="1" x14ac:dyDescent="0.35">
      <c r="B41" s="55"/>
      <c r="C41" s="54">
        <f t="shared" si="68"/>
        <v>45477</v>
      </c>
      <c r="D41" s="53" t="str">
        <f t="shared" si="69"/>
        <v/>
      </c>
      <c r="E41" s="52">
        <f t="shared" si="70"/>
        <v>186</v>
      </c>
      <c r="F41" s="51">
        <f t="shared" si="44"/>
        <v>-181</v>
      </c>
      <c r="G41" s="50" t="str">
        <f t="shared" si="45"/>
        <v>Florent</v>
      </c>
      <c r="H41" s="49">
        <f t="shared" si="46"/>
        <v>4</v>
      </c>
      <c r="I41" s="48">
        <f t="shared" si="47"/>
        <v>0</v>
      </c>
      <c r="K41" s="55"/>
      <c r="L41" s="54">
        <f t="shared" si="71"/>
        <v>45508</v>
      </c>
      <c r="M41" s="53" t="str">
        <f t="shared" si="72"/>
        <v/>
      </c>
      <c r="N41" s="52">
        <f t="shared" si="73"/>
        <v>217</v>
      </c>
      <c r="O41" s="51">
        <f t="shared" si="48"/>
        <v>-150</v>
      </c>
      <c r="P41" s="50" t="str">
        <f t="shared" si="49"/>
        <v>Jean-Marie Vianney</v>
      </c>
      <c r="Q41" s="49">
        <f t="shared" si="50"/>
        <v>7</v>
      </c>
      <c r="R41" s="48">
        <f t="shared" si="51"/>
        <v>0</v>
      </c>
      <c r="T41" s="55"/>
      <c r="U41" s="54">
        <f t="shared" si="74"/>
        <v>45539</v>
      </c>
      <c r="V41" s="53" t="str">
        <f t="shared" si="75"/>
        <v/>
      </c>
      <c r="W41" s="52">
        <f t="shared" si="76"/>
        <v>248</v>
      </c>
      <c r="X41" s="51">
        <f t="shared" si="52"/>
        <v>-119</v>
      </c>
      <c r="Y41" s="50" t="str">
        <f t="shared" si="53"/>
        <v>Rosalie</v>
      </c>
      <c r="Z41" s="49">
        <f t="shared" si="54"/>
        <v>3</v>
      </c>
      <c r="AA41" s="48">
        <f t="shared" si="55"/>
        <v>0</v>
      </c>
      <c r="AC41" s="55"/>
      <c r="AD41" s="54">
        <f t="shared" si="77"/>
        <v>45569</v>
      </c>
      <c r="AE41" s="53" t="str">
        <f t="shared" si="78"/>
        <v/>
      </c>
      <c r="AF41" s="52">
        <f t="shared" si="79"/>
        <v>278</v>
      </c>
      <c r="AG41" s="51">
        <f t="shared" si="56"/>
        <v>-89</v>
      </c>
      <c r="AH41" s="50" t="str">
        <f t="shared" si="57"/>
        <v>François d'Assise</v>
      </c>
      <c r="AI41" s="49">
        <f t="shared" si="58"/>
        <v>5</v>
      </c>
      <c r="AJ41" s="48">
        <f t="shared" si="59"/>
        <v>0</v>
      </c>
      <c r="AL41" s="55"/>
      <c r="AM41" s="54">
        <f t="shared" si="80"/>
        <v>45600</v>
      </c>
      <c r="AN41" s="53" t="str">
        <f t="shared" si="81"/>
        <v>(45)</v>
      </c>
      <c r="AO41" s="52">
        <f t="shared" si="82"/>
        <v>309</v>
      </c>
      <c r="AP41" s="51">
        <f t="shared" si="60"/>
        <v>-58</v>
      </c>
      <c r="AQ41" s="50" t="str">
        <f t="shared" si="61"/>
        <v>Charles</v>
      </c>
      <c r="AR41" s="49">
        <f t="shared" si="62"/>
        <v>1</v>
      </c>
      <c r="AS41" s="48">
        <f t="shared" si="63"/>
        <v>0</v>
      </c>
      <c r="AU41" s="55"/>
      <c r="AV41" s="54">
        <f t="shared" si="83"/>
        <v>45630</v>
      </c>
      <c r="AW41" s="53" t="str">
        <f t="shared" si="84"/>
        <v/>
      </c>
      <c r="AX41" s="52">
        <f t="shared" si="85"/>
        <v>339</v>
      </c>
      <c r="AY41" s="51">
        <f t="shared" si="64"/>
        <v>-28</v>
      </c>
      <c r="AZ41" s="50" t="str">
        <f t="shared" si="65"/>
        <v>Barbara</v>
      </c>
      <c r="BA41" s="49">
        <f t="shared" si="66"/>
        <v>3</v>
      </c>
      <c r="BB41" s="48">
        <f t="shared" si="67"/>
        <v>0</v>
      </c>
      <c r="BC41" s="39"/>
      <c r="BD41" s="12">
        <f t="shared" si="43"/>
        <v>45330</v>
      </c>
      <c r="BE41" s="11"/>
      <c r="BF41" s="10" t="s">
        <v>690</v>
      </c>
      <c r="BG41" s="9" t="s">
        <v>689</v>
      </c>
      <c r="BH41" s="16"/>
      <c r="BI41" s="16"/>
      <c r="BJ41" s="16"/>
      <c r="BK41" s="16"/>
      <c r="BL41" s="16"/>
      <c r="BM41" s="16"/>
      <c r="BN41" s="16"/>
      <c r="BO41" s="16"/>
      <c r="BP41" s="16"/>
      <c r="BQ41" s="16"/>
      <c r="BR41" s="16"/>
      <c r="BS41" s="16"/>
    </row>
    <row r="42" spans="2:180" ht="15.75" customHeight="1" x14ac:dyDescent="0.35">
      <c r="B42" s="55"/>
      <c r="C42" s="54">
        <f t="shared" si="68"/>
        <v>45478</v>
      </c>
      <c r="D42" s="53" t="str">
        <f t="shared" si="69"/>
        <v/>
      </c>
      <c r="E42" s="52">
        <f t="shared" si="70"/>
        <v>187</v>
      </c>
      <c r="F42" s="51">
        <f t="shared" si="44"/>
        <v>-180</v>
      </c>
      <c r="G42" s="50" t="str">
        <f t="shared" si="45"/>
        <v>Antoine</v>
      </c>
      <c r="H42" s="49">
        <f t="shared" si="46"/>
        <v>5</v>
      </c>
      <c r="I42" s="48">
        <f t="shared" si="47"/>
        <v>0</v>
      </c>
      <c r="K42" s="55"/>
      <c r="L42" s="54">
        <f t="shared" si="71"/>
        <v>45509</v>
      </c>
      <c r="M42" s="53" t="str">
        <f t="shared" si="72"/>
        <v>(32)</v>
      </c>
      <c r="N42" s="52">
        <f t="shared" si="73"/>
        <v>218</v>
      </c>
      <c r="O42" s="51">
        <f t="shared" si="48"/>
        <v>-149</v>
      </c>
      <c r="P42" s="50" t="str">
        <f t="shared" si="49"/>
        <v>Abel</v>
      </c>
      <c r="Q42" s="49">
        <f t="shared" si="50"/>
        <v>1</v>
      </c>
      <c r="R42" s="48">
        <f t="shared" si="51"/>
        <v>0</v>
      </c>
      <c r="T42" s="55"/>
      <c r="U42" s="54">
        <f t="shared" si="74"/>
        <v>45540</v>
      </c>
      <c r="V42" s="53" t="str">
        <f t="shared" si="75"/>
        <v/>
      </c>
      <c r="W42" s="52">
        <f t="shared" si="76"/>
        <v>249</v>
      </c>
      <c r="X42" s="51">
        <f t="shared" si="52"/>
        <v>-118</v>
      </c>
      <c r="Y42" s="50" t="str">
        <f t="shared" si="53"/>
        <v>Raïssa</v>
      </c>
      <c r="Z42" s="49">
        <f t="shared" si="54"/>
        <v>4</v>
      </c>
      <c r="AA42" s="48">
        <f t="shared" si="55"/>
        <v>0</v>
      </c>
      <c r="AC42" s="55"/>
      <c r="AD42" s="54">
        <f t="shared" si="77"/>
        <v>45570</v>
      </c>
      <c r="AE42" s="53" t="str">
        <f t="shared" si="78"/>
        <v/>
      </c>
      <c r="AF42" s="52">
        <f t="shared" si="79"/>
        <v>279</v>
      </c>
      <c r="AG42" s="51">
        <f t="shared" si="56"/>
        <v>-88</v>
      </c>
      <c r="AH42" s="50" t="str">
        <f t="shared" si="57"/>
        <v>Fleur</v>
      </c>
      <c r="AI42" s="49">
        <f t="shared" si="58"/>
        <v>6</v>
      </c>
      <c r="AJ42" s="48">
        <f t="shared" si="59"/>
        <v>0</v>
      </c>
      <c r="AL42" s="55"/>
      <c r="AM42" s="54">
        <f t="shared" si="80"/>
        <v>45601</v>
      </c>
      <c r="AN42" s="53" t="str">
        <f t="shared" si="81"/>
        <v/>
      </c>
      <c r="AO42" s="52">
        <f t="shared" si="82"/>
        <v>310</v>
      </c>
      <c r="AP42" s="51">
        <f t="shared" si="60"/>
        <v>-57</v>
      </c>
      <c r="AQ42" s="50" t="str">
        <f t="shared" si="61"/>
        <v>Sylvie</v>
      </c>
      <c r="AR42" s="49">
        <f t="shared" si="62"/>
        <v>2</v>
      </c>
      <c r="AS42" s="48">
        <f t="shared" si="63"/>
        <v>0</v>
      </c>
      <c r="AU42" s="55"/>
      <c r="AV42" s="54">
        <f t="shared" si="83"/>
        <v>45631</v>
      </c>
      <c r="AW42" s="53" t="str">
        <f t="shared" si="84"/>
        <v/>
      </c>
      <c r="AX42" s="52">
        <f t="shared" si="85"/>
        <v>340</v>
      </c>
      <c r="AY42" s="51">
        <f t="shared" si="64"/>
        <v>-27</v>
      </c>
      <c r="AZ42" s="50" t="str">
        <f t="shared" si="65"/>
        <v>Gérald</v>
      </c>
      <c r="BA42" s="49">
        <f t="shared" si="66"/>
        <v>4</v>
      </c>
      <c r="BB42" s="48">
        <f t="shared" si="67"/>
        <v>0</v>
      </c>
      <c r="BC42" s="39"/>
      <c r="BD42" s="12">
        <f t="shared" si="43"/>
        <v>45331</v>
      </c>
      <c r="BE42" s="11"/>
      <c r="BF42" s="10" t="s">
        <v>688</v>
      </c>
      <c r="BG42" s="9" t="s">
        <v>687</v>
      </c>
      <c r="BI42" s="57"/>
      <c r="BJ42" s="57"/>
      <c r="BK42" s="16"/>
      <c r="BL42" s="16"/>
      <c r="BM42" s="16"/>
      <c r="BN42" s="16"/>
      <c r="BO42" s="16"/>
      <c r="BP42" s="16"/>
      <c r="BQ42" s="16"/>
      <c r="BR42" s="16"/>
      <c r="BS42" s="16"/>
    </row>
    <row r="43" spans="2:180" ht="15.75" customHeight="1" x14ac:dyDescent="0.35">
      <c r="B43" s="55"/>
      <c r="C43" s="54">
        <f t="shared" si="68"/>
        <v>45479</v>
      </c>
      <c r="D43" s="53" t="str">
        <f t="shared" si="69"/>
        <v/>
      </c>
      <c r="E43" s="52">
        <f t="shared" si="70"/>
        <v>188</v>
      </c>
      <c r="F43" s="51">
        <f t="shared" si="44"/>
        <v>-179</v>
      </c>
      <c r="G43" s="50" t="str">
        <f t="shared" si="45"/>
        <v>Mariette</v>
      </c>
      <c r="H43" s="49">
        <f t="shared" si="46"/>
        <v>6</v>
      </c>
      <c r="I43" s="48">
        <f t="shared" si="47"/>
        <v>0</v>
      </c>
      <c r="K43" s="55"/>
      <c r="L43" s="54">
        <f t="shared" si="71"/>
        <v>45510</v>
      </c>
      <c r="M43" s="53" t="str">
        <f t="shared" si="72"/>
        <v/>
      </c>
      <c r="N43" s="52">
        <f t="shared" si="73"/>
        <v>219</v>
      </c>
      <c r="O43" s="51">
        <f t="shared" si="48"/>
        <v>-148</v>
      </c>
      <c r="P43" s="50" t="str">
        <f t="shared" si="49"/>
        <v>Transfiguration</v>
      </c>
      <c r="Q43" s="49">
        <f t="shared" si="50"/>
        <v>2</v>
      </c>
      <c r="R43" s="48">
        <f t="shared" si="51"/>
        <v>0</v>
      </c>
      <c r="T43" s="55"/>
      <c r="U43" s="54">
        <f t="shared" si="74"/>
        <v>45541</v>
      </c>
      <c r="V43" s="53" t="str">
        <f t="shared" si="75"/>
        <v/>
      </c>
      <c r="W43" s="52">
        <f t="shared" si="76"/>
        <v>250</v>
      </c>
      <c r="X43" s="51">
        <f t="shared" si="52"/>
        <v>-117</v>
      </c>
      <c r="Y43" s="50" t="str">
        <f t="shared" si="53"/>
        <v>Bertrand</v>
      </c>
      <c r="Z43" s="49">
        <f t="shared" si="54"/>
        <v>5</v>
      </c>
      <c r="AA43" s="48">
        <f t="shared" si="55"/>
        <v>0</v>
      </c>
      <c r="AC43" s="55"/>
      <c r="AD43" s="54">
        <f t="shared" si="77"/>
        <v>45571</v>
      </c>
      <c r="AE43" s="53" t="str">
        <f t="shared" si="78"/>
        <v/>
      </c>
      <c r="AF43" s="52">
        <f t="shared" si="79"/>
        <v>280</v>
      </c>
      <c r="AG43" s="51">
        <f t="shared" si="56"/>
        <v>-87</v>
      </c>
      <c r="AH43" s="50" t="str">
        <f t="shared" si="57"/>
        <v>Bruno</v>
      </c>
      <c r="AI43" s="49">
        <f t="shared" si="58"/>
        <v>7</v>
      </c>
      <c r="AJ43" s="48">
        <f t="shared" si="59"/>
        <v>0</v>
      </c>
      <c r="AL43" s="55"/>
      <c r="AM43" s="54">
        <f t="shared" si="80"/>
        <v>45602</v>
      </c>
      <c r="AN43" s="53" t="str">
        <f t="shared" si="81"/>
        <v/>
      </c>
      <c r="AO43" s="52">
        <f t="shared" si="82"/>
        <v>311</v>
      </c>
      <c r="AP43" s="51">
        <f t="shared" si="60"/>
        <v>-56</v>
      </c>
      <c r="AQ43" s="50" t="str">
        <f t="shared" si="61"/>
        <v>Bertille</v>
      </c>
      <c r="AR43" s="49">
        <f t="shared" si="62"/>
        <v>3</v>
      </c>
      <c r="AS43" s="48">
        <f t="shared" si="63"/>
        <v>0</v>
      </c>
      <c r="AU43" s="55"/>
      <c r="AV43" s="54">
        <f t="shared" si="83"/>
        <v>45632</v>
      </c>
      <c r="AW43" s="53" t="str">
        <f t="shared" si="84"/>
        <v/>
      </c>
      <c r="AX43" s="52">
        <f t="shared" si="85"/>
        <v>341</v>
      </c>
      <c r="AY43" s="51">
        <f t="shared" si="64"/>
        <v>-26</v>
      </c>
      <c r="AZ43" s="50" t="str">
        <f t="shared" si="65"/>
        <v>Nicolas</v>
      </c>
      <c r="BA43" s="49">
        <f t="shared" si="66"/>
        <v>5</v>
      </c>
      <c r="BB43" s="48">
        <f t="shared" si="67"/>
        <v>0</v>
      </c>
      <c r="BC43" s="39"/>
      <c r="BD43" s="12">
        <f t="shared" si="43"/>
        <v>45332</v>
      </c>
      <c r="BE43" s="11"/>
      <c r="BF43" s="10" t="s">
        <v>686</v>
      </c>
      <c r="BG43" s="9" t="s">
        <v>685</v>
      </c>
      <c r="BI43" s="57"/>
      <c r="BJ43" s="16"/>
      <c r="BK43" s="16"/>
      <c r="BL43" s="16"/>
      <c r="BM43" s="16"/>
      <c r="BN43" s="16"/>
      <c r="BO43" s="16"/>
      <c r="BP43" s="16"/>
      <c r="BQ43" s="16"/>
      <c r="BR43" s="16"/>
      <c r="BS43" s="16"/>
    </row>
    <row r="44" spans="2:180" ht="15.75" customHeight="1" x14ac:dyDescent="0.35">
      <c r="B44" s="55"/>
      <c r="C44" s="54">
        <f t="shared" si="68"/>
        <v>45480</v>
      </c>
      <c r="D44" s="53" t="str">
        <f t="shared" si="69"/>
        <v/>
      </c>
      <c r="E44" s="52">
        <f t="shared" si="70"/>
        <v>189</v>
      </c>
      <c r="F44" s="51">
        <f t="shared" si="44"/>
        <v>-178</v>
      </c>
      <c r="G44" s="50" t="str">
        <f t="shared" si="45"/>
        <v>Raoul</v>
      </c>
      <c r="H44" s="49">
        <f t="shared" si="46"/>
        <v>7</v>
      </c>
      <c r="I44" s="48">
        <f t="shared" si="47"/>
        <v>0</v>
      </c>
      <c r="K44" s="55"/>
      <c r="L44" s="54">
        <f t="shared" si="71"/>
        <v>45511</v>
      </c>
      <c r="M44" s="53" t="str">
        <f t="shared" si="72"/>
        <v/>
      </c>
      <c r="N44" s="52">
        <f t="shared" si="73"/>
        <v>220</v>
      </c>
      <c r="O44" s="51">
        <f t="shared" si="48"/>
        <v>-147</v>
      </c>
      <c r="P44" s="50" t="str">
        <f t="shared" si="49"/>
        <v>Gaétan</v>
      </c>
      <c r="Q44" s="49">
        <f t="shared" si="50"/>
        <v>3</v>
      </c>
      <c r="R44" s="48">
        <f t="shared" si="51"/>
        <v>0</v>
      </c>
      <c r="T44" s="55"/>
      <c r="U44" s="54">
        <f t="shared" si="74"/>
        <v>45542</v>
      </c>
      <c r="V44" s="53" t="str">
        <f t="shared" si="75"/>
        <v/>
      </c>
      <c r="W44" s="52">
        <f t="shared" si="76"/>
        <v>251</v>
      </c>
      <c r="X44" s="51">
        <f t="shared" si="52"/>
        <v>-116</v>
      </c>
      <c r="Y44" s="50" t="str">
        <f t="shared" si="53"/>
        <v>Reine</v>
      </c>
      <c r="Z44" s="49">
        <f t="shared" si="54"/>
        <v>6</v>
      </c>
      <c r="AA44" s="48">
        <f t="shared" si="55"/>
        <v>0</v>
      </c>
      <c r="AC44" s="55"/>
      <c r="AD44" s="54">
        <f t="shared" si="77"/>
        <v>45572</v>
      </c>
      <c r="AE44" s="53" t="str">
        <f t="shared" si="78"/>
        <v>(41)</v>
      </c>
      <c r="AF44" s="52">
        <f t="shared" si="79"/>
        <v>281</v>
      </c>
      <c r="AG44" s="51">
        <f t="shared" si="56"/>
        <v>-86</v>
      </c>
      <c r="AH44" s="50" t="str">
        <f t="shared" si="57"/>
        <v>Serge</v>
      </c>
      <c r="AI44" s="49">
        <f t="shared" si="58"/>
        <v>1</v>
      </c>
      <c r="AJ44" s="48">
        <f t="shared" si="59"/>
        <v>0</v>
      </c>
      <c r="AL44" s="55"/>
      <c r="AM44" s="54">
        <f t="shared" si="80"/>
        <v>45603</v>
      </c>
      <c r="AN44" s="53" t="str">
        <f t="shared" si="81"/>
        <v/>
      </c>
      <c r="AO44" s="52">
        <f t="shared" si="82"/>
        <v>312</v>
      </c>
      <c r="AP44" s="51">
        <f t="shared" si="60"/>
        <v>-55</v>
      </c>
      <c r="AQ44" s="50" t="str">
        <f t="shared" si="61"/>
        <v>Carine</v>
      </c>
      <c r="AR44" s="49">
        <f t="shared" si="62"/>
        <v>4</v>
      </c>
      <c r="AS44" s="48">
        <f t="shared" si="63"/>
        <v>0</v>
      </c>
      <c r="AU44" s="55"/>
      <c r="AV44" s="54">
        <f t="shared" si="83"/>
        <v>45633</v>
      </c>
      <c r="AW44" s="53" t="str">
        <f t="shared" si="84"/>
        <v/>
      </c>
      <c r="AX44" s="52">
        <f t="shared" si="85"/>
        <v>342</v>
      </c>
      <c r="AY44" s="51">
        <f t="shared" si="64"/>
        <v>-25</v>
      </c>
      <c r="AZ44" s="50" t="str">
        <f t="shared" si="65"/>
        <v>Ambroise</v>
      </c>
      <c r="BA44" s="49">
        <f t="shared" si="66"/>
        <v>6</v>
      </c>
      <c r="BB44" s="48">
        <f t="shared" si="67"/>
        <v>0</v>
      </c>
      <c r="BC44" s="39"/>
      <c r="BD44" s="12">
        <f t="shared" si="43"/>
        <v>45333</v>
      </c>
      <c r="BE44" s="11"/>
      <c r="BF44" s="10" t="s">
        <v>61</v>
      </c>
      <c r="BG44" s="9" t="s">
        <v>684</v>
      </c>
      <c r="BI44" s="57"/>
      <c r="BJ44" s="16"/>
      <c r="BK44" s="16"/>
      <c r="BL44" s="16"/>
      <c r="BM44" s="16"/>
      <c r="BN44" s="16"/>
      <c r="BO44" s="16"/>
      <c r="BP44" s="16"/>
      <c r="BQ44" s="16"/>
      <c r="BR44" s="16"/>
      <c r="BS44" s="16"/>
    </row>
    <row r="45" spans="2:180" ht="15.75" customHeight="1" x14ac:dyDescent="0.35">
      <c r="B45" s="55"/>
      <c r="C45" s="54">
        <f t="shared" si="68"/>
        <v>45481</v>
      </c>
      <c r="D45" s="53" t="str">
        <f t="shared" si="69"/>
        <v>(28)</v>
      </c>
      <c r="E45" s="52">
        <f t="shared" si="70"/>
        <v>190</v>
      </c>
      <c r="F45" s="51">
        <f t="shared" si="44"/>
        <v>-177</v>
      </c>
      <c r="G45" s="50" t="str">
        <f t="shared" si="45"/>
        <v>Thibault</v>
      </c>
      <c r="H45" s="49">
        <f t="shared" si="46"/>
        <v>1</v>
      </c>
      <c r="I45" s="48">
        <f t="shared" si="47"/>
        <v>0</v>
      </c>
      <c r="K45" s="55"/>
      <c r="L45" s="54">
        <f t="shared" si="71"/>
        <v>45512</v>
      </c>
      <c r="M45" s="53" t="str">
        <f t="shared" si="72"/>
        <v/>
      </c>
      <c r="N45" s="52">
        <f t="shared" si="73"/>
        <v>221</v>
      </c>
      <c r="O45" s="51">
        <f t="shared" si="48"/>
        <v>-146</v>
      </c>
      <c r="P45" s="50" t="str">
        <f t="shared" si="49"/>
        <v>Dominique</v>
      </c>
      <c r="Q45" s="49">
        <f t="shared" si="50"/>
        <v>4</v>
      </c>
      <c r="R45" s="48">
        <f t="shared" si="51"/>
        <v>0</v>
      </c>
      <c r="T45" s="55"/>
      <c r="U45" s="54">
        <f t="shared" si="74"/>
        <v>45543</v>
      </c>
      <c r="V45" s="53" t="str">
        <f t="shared" si="75"/>
        <v/>
      </c>
      <c r="W45" s="52">
        <f t="shared" si="76"/>
        <v>252</v>
      </c>
      <c r="X45" s="51">
        <f t="shared" si="52"/>
        <v>-115</v>
      </c>
      <c r="Y45" s="50" t="str">
        <f t="shared" si="53"/>
        <v>Nativité</v>
      </c>
      <c r="Z45" s="49">
        <f t="shared" si="54"/>
        <v>7</v>
      </c>
      <c r="AA45" s="48">
        <f t="shared" si="55"/>
        <v>0</v>
      </c>
      <c r="AC45" s="55"/>
      <c r="AD45" s="54">
        <f t="shared" si="77"/>
        <v>45573</v>
      </c>
      <c r="AE45" s="53" t="str">
        <f t="shared" si="78"/>
        <v/>
      </c>
      <c r="AF45" s="52">
        <f t="shared" si="79"/>
        <v>282</v>
      </c>
      <c r="AG45" s="51">
        <f t="shared" si="56"/>
        <v>-85</v>
      </c>
      <c r="AH45" s="50" t="str">
        <f t="shared" si="57"/>
        <v>Pélagie</v>
      </c>
      <c r="AI45" s="49">
        <f t="shared" si="58"/>
        <v>2</v>
      </c>
      <c r="AJ45" s="48">
        <f t="shared" si="59"/>
        <v>0</v>
      </c>
      <c r="AL45" s="55"/>
      <c r="AM45" s="54">
        <f t="shared" si="80"/>
        <v>45604</v>
      </c>
      <c r="AN45" s="53" t="str">
        <f t="shared" si="81"/>
        <v/>
      </c>
      <c r="AO45" s="52">
        <f t="shared" si="82"/>
        <v>313</v>
      </c>
      <c r="AP45" s="51">
        <f t="shared" si="60"/>
        <v>-54</v>
      </c>
      <c r="AQ45" s="50" t="str">
        <f t="shared" si="61"/>
        <v>Geoffroy</v>
      </c>
      <c r="AR45" s="49">
        <f t="shared" si="62"/>
        <v>5</v>
      </c>
      <c r="AS45" s="48">
        <f t="shared" si="63"/>
        <v>0</v>
      </c>
      <c r="AU45" s="55"/>
      <c r="AV45" s="54">
        <f t="shared" si="83"/>
        <v>45634</v>
      </c>
      <c r="AW45" s="53" t="str">
        <f t="shared" si="84"/>
        <v/>
      </c>
      <c r="AX45" s="52">
        <f t="shared" si="85"/>
        <v>343</v>
      </c>
      <c r="AY45" s="51">
        <f t="shared" si="64"/>
        <v>-24</v>
      </c>
      <c r="AZ45" s="50" t="str">
        <f t="shared" si="65"/>
        <v>Immaculée Conception</v>
      </c>
      <c r="BA45" s="49">
        <f t="shared" si="66"/>
        <v>7</v>
      </c>
      <c r="BB45" s="48">
        <f t="shared" si="67"/>
        <v>0</v>
      </c>
      <c r="BC45" s="39"/>
      <c r="BD45" s="12">
        <f t="shared" si="43"/>
        <v>45334</v>
      </c>
      <c r="BE45" s="11"/>
      <c r="BF45" s="10" t="s">
        <v>683</v>
      </c>
      <c r="BG45" s="9" t="s">
        <v>682</v>
      </c>
      <c r="BI45" s="57"/>
      <c r="BJ45" s="16"/>
      <c r="BK45" s="16"/>
      <c r="BL45" s="16"/>
      <c r="BM45" s="16"/>
      <c r="BN45" s="16"/>
      <c r="BO45" s="16"/>
      <c r="BP45" s="16"/>
      <c r="BQ45" s="16"/>
      <c r="BR45" s="16"/>
      <c r="BS45" s="16"/>
    </row>
    <row r="46" spans="2:180" ht="15.75" customHeight="1" x14ac:dyDescent="0.35">
      <c r="B46" s="55"/>
      <c r="C46" s="54">
        <f t="shared" si="68"/>
        <v>45482</v>
      </c>
      <c r="D46" s="53" t="str">
        <f t="shared" si="69"/>
        <v/>
      </c>
      <c r="E46" s="52">
        <f t="shared" si="70"/>
        <v>191</v>
      </c>
      <c r="F46" s="51">
        <f t="shared" si="44"/>
        <v>-176</v>
      </c>
      <c r="G46" s="50" t="str">
        <f t="shared" si="45"/>
        <v>Amandine</v>
      </c>
      <c r="H46" s="49">
        <f t="shared" si="46"/>
        <v>2</v>
      </c>
      <c r="I46" s="48">
        <f t="shared" si="47"/>
        <v>0</v>
      </c>
      <c r="K46" s="55"/>
      <c r="L46" s="54">
        <f t="shared" si="71"/>
        <v>45513</v>
      </c>
      <c r="M46" s="53" t="str">
        <f t="shared" si="72"/>
        <v/>
      </c>
      <c r="N46" s="52">
        <f t="shared" si="73"/>
        <v>222</v>
      </c>
      <c r="O46" s="51">
        <f t="shared" si="48"/>
        <v>-145</v>
      </c>
      <c r="P46" s="50" t="str">
        <f t="shared" si="49"/>
        <v>Amour</v>
      </c>
      <c r="Q46" s="49">
        <f t="shared" si="50"/>
        <v>5</v>
      </c>
      <c r="R46" s="48">
        <f t="shared" si="51"/>
        <v>0</v>
      </c>
      <c r="T46" s="55"/>
      <c r="U46" s="54">
        <f t="shared" si="74"/>
        <v>45544</v>
      </c>
      <c r="V46" s="53" t="str">
        <f t="shared" si="75"/>
        <v>(37)</v>
      </c>
      <c r="W46" s="52">
        <f t="shared" si="76"/>
        <v>253</v>
      </c>
      <c r="X46" s="51">
        <f t="shared" si="52"/>
        <v>-114</v>
      </c>
      <c r="Y46" s="50" t="str">
        <f t="shared" si="53"/>
        <v>Alain</v>
      </c>
      <c r="Z46" s="49">
        <f t="shared" si="54"/>
        <v>1</v>
      </c>
      <c r="AA46" s="48">
        <f t="shared" si="55"/>
        <v>0</v>
      </c>
      <c r="AC46" s="55"/>
      <c r="AD46" s="54">
        <f t="shared" si="77"/>
        <v>45574</v>
      </c>
      <c r="AE46" s="53" t="str">
        <f t="shared" si="78"/>
        <v/>
      </c>
      <c r="AF46" s="52">
        <f t="shared" si="79"/>
        <v>283</v>
      </c>
      <c r="AG46" s="51">
        <f t="shared" si="56"/>
        <v>-84</v>
      </c>
      <c r="AH46" s="50" t="str">
        <f t="shared" si="57"/>
        <v>Denis</v>
      </c>
      <c r="AI46" s="49">
        <f t="shared" si="58"/>
        <v>3</v>
      </c>
      <c r="AJ46" s="48">
        <f t="shared" si="59"/>
        <v>0</v>
      </c>
      <c r="AL46" s="55"/>
      <c r="AM46" s="54">
        <f t="shared" si="80"/>
        <v>45605</v>
      </c>
      <c r="AN46" s="53" t="str">
        <f t="shared" si="81"/>
        <v/>
      </c>
      <c r="AO46" s="52">
        <f t="shared" si="82"/>
        <v>314</v>
      </c>
      <c r="AP46" s="51">
        <f t="shared" si="60"/>
        <v>-53</v>
      </c>
      <c r="AQ46" s="50" t="str">
        <f t="shared" si="61"/>
        <v>Théodore</v>
      </c>
      <c r="AR46" s="49">
        <f t="shared" si="62"/>
        <v>6</v>
      </c>
      <c r="AS46" s="48">
        <f t="shared" si="63"/>
        <v>0</v>
      </c>
      <c r="AU46" s="55"/>
      <c r="AV46" s="54">
        <f t="shared" si="83"/>
        <v>45635</v>
      </c>
      <c r="AW46" s="53" t="str">
        <f t="shared" si="84"/>
        <v>(50)</v>
      </c>
      <c r="AX46" s="52">
        <f t="shared" si="85"/>
        <v>344</v>
      </c>
      <c r="AY46" s="51">
        <f t="shared" si="64"/>
        <v>-23</v>
      </c>
      <c r="AZ46" s="50" t="str">
        <f t="shared" si="65"/>
        <v>Pierre Fourier</v>
      </c>
      <c r="BA46" s="49">
        <f t="shared" si="66"/>
        <v>1</v>
      </c>
      <c r="BB46" s="48">
        <f t="shared" si="67"/>
        <v>0</v>
      </c>
      <c r="BC46" s="39"/>
      <c r="BD46" s="12">
        <f t="shared" si="43"/>
        <v>45335</v>
      </c>
      <c r="BE46" s="11"/>
      <c r="BF46" s="10" t="s">
        <v>681</v>
      </c>
      <c r="BG46" s="9" t="s">
        <v>680</v>
      </c>
      <c r="BI46" s="57"/>
      <c r="BJ46" s="16"/>
      <c r="BK46" s="16"/>
      <c r="BL46" s="16"/>
      <c r="BM46" s="16"/>
      <c r="BN46" s="16"/>
      <c r="BO46" s="16"/>
      <c r="BP46" s="16"/>
      <c r="BQ46" s="16"/>
      <c r="BR46" s="16"/>
      <c r="BS46" s="16"/>
    </row>
    <row r="47" spans="2:180" ht="15.75" customHeight="1" x14ac:dyDescent="0.35">
      <c r="B47" s="55"/>
      <c r="C47" s="54">
        <f t="shared" si="68"/>
        <v>45483</v>
      </c>
      <c r="D47" s="53" t="str">
        <f t="shared" si="69"/>
        <v/>
      </c>
      <c r="E47" s="52">
        <f t="shared" si="70"/>
        <v>192</v>
      </c>
      <c r="F47" s="51">
        <f t="shared" si="44"/>
        <v>-175</v>
      </c>
      <c r="G47" s="50" t="str">
        <f t="shared" si="45"/>
        <v>Ulrich</v>
      </c>
      <c r="H47" s="49">
        <f t="shared" si="46"/>
        <v>3</v>
      </c>
      <c r="I47" s="48">
        <f t="shared" si="47"/>
        <v>0</v>
      </c>
      <c r="K47" s="55"/>
      <c r="L47" s="54">
        <f t="shared" si="71"/>
        <v>45514</v>
      </c>
      <c r="M47" s="53" t="str">
        <f t="shared" si="72"/>
        <v/>
      </c>
      <c r="N47" s="52">
        <f t="shared" si="73"/>
        <v>223</v>
      </c>
      <c r="O47" s="51">
        <f t="shared" si="48"/>
        <v>-144</v>
      </c>
      <c r="P47" s="50" t="str">
        <f t="shared" si="49"/>
        <v>Laurent</v>
      </c>
      <c r="Q47" s="49">
        <f t="shared" si="50"/>
        <v>6</v>
      </c>
      <c r="R47" s="48">
        <f t="shared" si="51"/>
        <v>0</v>
      </c>
      <c r="T47" s="55"/>
      <c r="U47" s="54">
        <f t="shared" si="74"/>
        <v>45545</v>
      </c>
      <c r="V47" s="53" t="str">
        <f t="shared" si="75"/>
        <v/>
      </c>
      <c r="W47" s="52">
        <f t="shared" si="76"/>
        <v>254</v>
      </c>
      <c r="X47" s="51">
        <f t="shared" si="52"/>
        <v>-113</v>
      </c>
      <c r="Y47" s="50" t="str">
        <f t="shared" si="53"/>
        <v>Inès</v>
      </c>
      <c r="Z47" s="49">
        <f t="shared" si="54"/>
        <v>2</v>
      </c>
      <c r="AA47" s="48">
        <f t="shared" si="55"/>
        <v>0</v>
      </c>
      <c r="AC47" s="55"/>
      <c r="AD47" s="54">
        <f t="shared" si="77"/>
        <v>45575</v>
      </c>
      <c r="AE47" s="53" t="str">
        <f t="shared" si="78"/>
        <v/>
      </c>
      <c r="AF47" s="52">
        <f t="shared" si="79"/>
        <v>284</v>
      </c>
      <c r="AG47" s="51">
        <f t="shared" si="56"/>
        <v>-83</v>
      </c>
      <c r="AH47" s="50" t="str">
        <f t="shared" si="57"/>
        <v>Ghislain</v>
      </c>
      <c r="AI47" s="49">
        <f t="shared" si="58"/>
        <v>4</v>
      </c>
      <c r="AJ47" s="48">
        <f t="shared" si="59"/>
        <v>0</v>
      </c>
      <c r="AL47" s="55"/>
      <c r="AM47" s="54">
        <f t="shared" si="80"/>
        <v>45606</v>
      </c>
      <c r="AN47" s="53" t="str">
        <f t="shared" si="81"/>
        <v/>
      </c>
      <c r="AO47" s="52">
        <f t="shared" si="82"/>
        <v>315</v>
      </c>
      <c r="AP47" s="51">
        <f t="shared" si="60"/>
        <v>-52</v>
      </c>
      <c r="AQ47" s="50" t="str">
        <f t="shared" si="61"/>
        <v>Léon</v>
      </c>
      <c r="AR47" s="49">
        <f t="shared" si="62"/>
        <v>7</v>
      </c>
      <c r="AS47" s="48">
        <f t="shared" si="63"/>
        <v>0</v>
      </c>
      <c r="AU47" s="55"/>
      <c r="AV47" s="54">
        <f t="shared" si="83"/>
        <v>45636</v>
      </c>
      <c r="AW47" s="53" t="str">
        <f t="shared" si="84"/>
        <v/>
      </c>
      <c r="AX47" s="52">
        <f t="shared" si="85"/>
        <v>345</v>
      </c>
      <c r="AY47" s="51">
        <f t="shared" si="64"/>
        <v>-22</v>
      </c>
      <c r="AZ47" s="50" t="str">
        <f t="shared" si="65"/>
        <v>Romaric</v>
      </c>
      <c r="BA47" s="49">
        <f t="shared" si="66"/>
        <v>2</v>
      </c>
      <c r="BB47" s="48">
        <f t="shared" si="67"/>
        <v>0</v>
      </c>
      <c r="BC47" s="39"/>
      <c r="BD47" s="12">
        <f t="shared" si="43"/>
        <v>45336</v>
      </c>
      <c r="BE47" s="11"/>
      <c r="BF47" s="10" t="s">
        <v>679</v>
      </c>
      <c r="BG47" s="9" t="s">
        <v>678</v>
      </c>
      <c r="BI47" s="57"/>
      <c r="BJ47" s="16"/>
      <c r="BK47" s="16"/>
      <c r="BL47" s="16"/>
      <c r="BM47" s="16"/>
      <c r="BN47" s="16"/>
      <c r="BO47" s="16"/>
      <c r="BP47" s="16"/>
      <c r="BQ47" s="16"/>
      <c r="BR47" s="16"/>
      <c r="BS47" s="16"/>
    </row>
    <row r="48" spans="2:180" ht="15.75" customHeight="1" x14ac:dyDescent="0.35">
      <c r="B48" s="55"/>
      <c r="C48" s="54">
        <f t="shared" si="68"/>
        <v>45484</v>
      </c>
      <c r="D48" s="53" t="str">
        <f t="shared" si="69"/>
        <v/>
      </c>
      <c r="E48" s="52">
        <f t="shared" si="70"/>
        <v>193</v>
      </c>
      <c r="F48" s="51">
        <f t="shared" si="44"/>
        <v>-174</v>
      </c>
      <c r="G48" s="50" t="str">
        <f t="shared" si="45"/>
        <v>Benoît</v>
      </c>
      <c r="H48" s="49">
        <f t="shared" si="46"/>
        <v>4</v>
      </c>
      <c r="I48" s="48">
        <f t="shared" si="47"/>
        <v>0</v>
      </c>
      <c r="K48" s="55"/>
      <c r="L48" s="54">
        <f t="shared" si="71"/>
        <v>45515</v>
      </c>
      <c r="M48" s="53" t="str">
        <f t="shared" si="72"/>
        <v/>
      </c>
      <c r="N48" s="52">
        <f t="shared" si="73"/>
        <v>224</v>
      </c>
      <c r="O48" s="51">
        <f t="shared" si="48"/>
        <v>-143</v>
      </c>
      <c r="P48" s="50" t="str">
        <f t="shared" si="49"/>
        <v>Claire</v>
      </c>
      <c r="Q48" s="49">
        <f t="shared" si="50"/>
        <v>7</v>
      </c>
      <c r="R48" s="48">
        <f t="shared" si="51"/>
        <v>0</v>
      </c>
      <c r="T48" s="55"/>
      <c r="U48" s="54">
        <f t="shared" si="74"/>
        <v>45546</v>
      </c>
      <c r="V48" s="53" t="str">
        <f t="shared" si="75"/>
        <v/>
      </c>
      <c r="W48" s="52">
        <f t="shared" si="76"/>
        <v>255</v>
      </c>
      <c r="X48" s="51">
        <f t="shared" si="52"/>
        <v>-112</v>
      </c>
      <c r="Y48" s="50" t="str">
        <f t="shared" si="53"/>
        <v>Adelphe</v>
      </c>
      <c r="Z48" s="49">
        <f t="shared" si="54"/>
        <v>3</v>
      </c>
      <c r="AA48" s="48">
        <f t="shared" si="55"/>
        <v>0</v>
      </c>
      <c r="AC48" s="55"/>
      <c r="AD48" s="54">
        <f t="shared" si="77"/>
        <v>45576</v>
      </c>
      <c r="AE48" s="53" t="str">
        <f t="shared" si="78"/>
        <v/>
      </c>
      <c r="AF48" s="52">
        <f t="shared" si="79"/>
        <v>285</v>
      </c>
      <c r="AG48" s="51">
        <f t="shared" si="56"/>
        <v>-82</v>
      </c>
      <c r="AH48" s="50" t="str">
        <f t="shared" si="57"/>
        <v>Firmin</v>
      </c>
      <c r="AI48" s="49">
        <f t="shared" si="58"/>
        <v>5</v>
      </c>
      <c r="AJ48" s="48">
        <f t="shared" si="59"/>
        <v>0</v>
      </c>
      <c r="AL48" s="55"/>
      <c r="AM48" s="54">
        <f t="shared" si="80"/>
        <v>45607</v>
      </c>
      <c r="AN48" s="53" t="str">
        <f t="shared" si="81"/>
        <v>(46)</v>
      </c>
      <c r="AO48" s="52">
        <f t="shared" si="82"/>
        <v>316</v>
      </c>
      <c r="AP48" s="51">
        <f t="shared" si="60"/>
        <v>-51</v>
      </c>
      <c r="AQ48" s="50" t="str">
        <f t="shared" si="61"/>
        <v>Armistice 1918 (Armistice 1918)</v>
      </c>
      <c r="AR48" s="49">
        <f t="shared" si="62"/>
        <v>1</v>
      </c>
      <c r="AS48" s="48">
        <f t="shared" si="63"/>
        <v>0</v>
      </c>
      <c r="AU48" s="55"/>
      <c r="AV48" s="54">
        <f t="shared" si="83"/>
        <v>45637</v>
      </c>
      <c r="AW48" s="53" t="str">
        <f t="shared" si="84"/>
        <v/>
      </c>
      <c r="AX48" s="52">
        <f t="shared" si="85"/>
        <v>346</v>
      </c>
      <c r="AY48" s="51">
        <f t="shared" si="64"/>
        <v>-21</v>
      </c>
      <c r="AZ48" s="50" t="str">
        <f t="shared" si="65"/>
        <v>Daniel</v>
      </c>
      <c r="BA48" s="49">
        <f t="shared" si="66"/>
        <v>3</v>
      </c>
      <c r="BB48" s="48">
        <f t="shared" si="67"/>
        <v>0</v>
      </c>
      <c r="BC48" s="39"/>
      <c r="BD48" s="12">
        <f t="shared" si="43"/>
        <v>45337</v>
      </c>
      <c r="BE48" s="11"/>
      <c r="BF48" s="10" t="s">
        <v>677</v>
      </c>
      <c r="BG48" s="9" t="s">
        <v>676</v>
      </c>
      <c r="BI48" s="57"/>
      <c r="BJ48" s="16"/>
      <c r="BK48" s="16"/>
      <c r="BL48" s="16"/>
      <c r="BM48" s="16"/>
      <c r="BN48" s="16"/>
      <c r="BO48" s="16"/>
      <c r="BP48" s="16"/>
      <c r="BQ48" s="16"/>
      <c r="BR48" s="16"/>
      <c r="BS48" s="16"/>
    </row>
    <row r="49" spans="2:71" ht="15.75" customHeight="1" x14ac:dyDescent="0.35">
      <c r="B49" s="55"/>
      <c r="C49" s="54">
        <f t="shared" si="68"/>
        <v>45485</v>
      </c>
      <c r="D49" s="53" t="str">
        <f t="shared" si="69"/>
        <v/>
      </c>
      <c r="E49" s="52">
        <f t="shared" si="70"/>
        <v>194</v>
      </c>
      <c r="F49" s="51">
        <f t="shared" si="44"/>
        <v>-173</v>
      </c>
      <c r="G49" s="50" t="str">
        <f t="shared" si="45"/>
        <v>Olivier</v>
      </c>
      <c r="H49" s="49">
        <f t="shared" si="46"/>
        <v>5</v>
      </c>
      <c r="I49" s="48">
        <f t="shared" si="47"/>
        <v>0</v>
      </c>
      <c r="K49" s="55"/>
      <c r="L49" s="54">
        <f t="shared" si="71"/>
        <v>45516</v>
      </c>
      <c r="M49" s="53" t="str">
        <f t="shared" si="72"/>
        <v>(33)</v>
      </c>
      <c r="N49" s="52">
        <f t="shared" si="73"/>
        <v>225</v>
      </c>
      <c r="O49" s="51">
        <f t="shared" si="48"/>
        <v>-142</v>
      </c>
      <c r="P49" s="50" t="str">
        <f t="shared" si="49"/>
        <v>Clarisse</v>
      </c>
      <c r="Q49" s="49">
        <f t="shared" si="50"/>
        <v>1</v>
      </c>
      <c r="R49" s="48">
        <f t="shared" si="51"/>
        <v>0</v>
      </c>
      <c r="T49" s="55"/>
      <c r="U49" s="54">
        <f t="shared" si="74"/>
        <v>45547</v>
      </c>
      <c r="V49" s="53" t="str">
        <f t="shared" si="75"/>
        <v/>
      </c>
      <c r="W49" s="52">
        <f t="shared" si="76"/>
        <v>256</v>
      </c>
      <c r="X49" s="51">
        <f t="shared" si="52"/>
        <v>-111</v>
      </c>
      <c r="Y49" s="50" t="str">
        <f t="shared" si="53"/>
        <v>Apollinaire</v>
      </c>
      <c r="Z49" s="49">
        <f t="shared" si="54"/>
        <v>4</v>
      </c>
      <c r="AA49" s="48">
        <f t="shared" si="55"/>
        <v>0</v>
      </c>
      <c r="AC49" s="55"/>
      <c r="AD49" s="54">
        <f t="shared" si="77"/>
        <v>45577</v>
      </c>
      <c r="AE49" s="53" t="str">
        <f t="shared" si="78"/>
        <v/>
      </c>
      <c r="AF49" s="52">
        <f t="shared" si="79"/>
        <v>286</v>
      </c>
      <c r="AG49" s="51">
        <f t="shared" si="56"/>
        <v>-81</v>
      </c>
      <c r="AH49" s="50" t="str">
        <f t="shared" si="57"/>
        <v>Wilfried</v>
      </c>
      <c r="AI49" s="49">
        <f t="shared" si="58"/>
        <v>6</v>
      </c>
      <c r="AJ49" s="48">
        <f t="shared" si="59"/>
        <v>0</v>
      </c>
      <c r="AL49" s="55"/>
      <c r="AM49" s="54">
        <f t="shared" si="80"/>
        <v>45608</v>
      </c>
      <c r="AN49" s="53" t="str">
        <f t="shared" si="81"/>
        <v/>
      </c>
      <c r="AO49" s="52">
        <f t="shared" si="82"/>
        <v>317</v>
      </c>
      <c r="AP49" s="51">
        <f t="shared" si="60"/>
        <v>-50</v>
      </c>
      <c r="AQ49" s="50" t="str">
        <f t="shared" si="61"/>
        <v>Christian</v>
      </c>
      <c r="AR49" s="49">
        <f t="shared" si="62"/>
        <v>2</v>
      </c>
      <c r="AS49" s="48">
        <f t="shared" si="63"/>
        <v>0</v>
      </c>
      <c r="AU49" s="55"/>
      <c r="AV49" s="54">
        <f t="shared" si="83"/>
        <v>45638</v>
      </c>
      <c r="AW49" s="53" t="str">
        <f t="shared" si="84"/>
        <v/>
      </c>
      <c r="AX49" s="52">
        <f t="shared" si="85"/>
        <v>347</v>
      </c>
      <c r="AY49" s="51">
        <f t="shared" si="64"/>
        <v>-20</v>
      </c>
      <c r="AZ49" s="50" t="str">
        <f t="shared" si="65"/>
        <v>Jeanne-Françoise de Chantal</v>
      </c>
      <c r="BA49" s="49">
        <f t="shared" si="66"/>
        <v>4</v>
      </c>
      <c r="BB49" s="48">
        <f t="shared" si="67"/>
        <v>0</v>
      </c>
      <c r="BC49" s="39"/>
      <c r="BD49" s="12">
        <f t="shared" si="43"/>
        <v>45338</v>
      </c>
      <c r="BE49" s="11"/>
      <c r="BF49" s="10" t="s">
        <v>675</v>
      </c>
      <c r="BG49" s="9" t="s">
        <v>674</v>
      </c>
      <c r="BI49" s="57"/>
      <c r="BJ49" s="16"/>
      <c r="BK49" s="16"/>
      <c r="BL49" s="16"/>
      <c r="BM49" s="16"/>
      <c r="BN49" s="16"/>
      <c r="BO49" s="16"/>
      <c r="BP49" s="16"/>
      <c r="BQ49" s="16"/>
      <c r="BR49" s="16"/>
      <c r="BS49" s="16"/>
    </row>
    <row r="50" spans="2:71" ht="15.75" customHeight="1" x14ac:dyDescent="0.35">
      <c r="B50" s="55"/>
      <c r="C50" s="54">
        <f t="shared" si="68"/>
        <v>45486</v>
      </c>
      <c r="D50" s="53" t="str">
        <f t="shared" si="69"/>
        <v/>
      </c>
      <c r="E50" s="52">
        <f t="shared" si="70"/>
        <v>195</v>
      </c>
      <c r="F50" s="51">
        <f t="shared" si="44"/>
        <v>-172</v>
      </c>
      <c r="G50" s="50" t="str">
        <f t="shared" si="45"/>
        <v>Henri, Joël</v>
      </c>
      <c r="H50" s="49">
        <f t="shared" si="46"/>
        <v>6</v>
      </c>
      <c r="I50" s="48">
        <f t="shared" si="47"/>
        <v>0</v>
      </c>
      <c r="K50" s="55"/>
      <c r="L50" s="54">
        <f t="shared" si="71"/>
        <v>45517</v>
      </c>
      <c r="M50" s="53" t="str">
        <f t="shared" si="72"/>
        <v/>
      </c>
      <c r="N50" s="52">
        <f t="shared" si="73"/>
        <v>226</v>
      </c>
      <c r="O50" s="51">
        <f t="shared" si="48"/>
        <v>-141</v>
      </c>
      <c r="P50" s="50" t="str">
        <f t="shared" si="49"/>
        <v>Hippolyte</v>
      </c>
      <c r="Q50" s="49">
        <f t="shared" si="50"/>
        <v>2</v>
      </c>
      <c r="R50" s="48">
        <f t="shared" si="51"/>
        <v>0</v>
      </c>
      <c r="T50" s="55"/>
      <c r="U50" s="54">
        <f t="shared" si="74"/>
        <v>45548</v>
      </c>
      <c r="V50" s="53" t="str">
        <f t="shared" si="75"/>
        <v/>
      </c>
      <c r="W50" s="52">
        <f t="shared" si="76"/>
        <v>257</v>
      </c>
      <c r="X50" s="51">
        <f t="shared" si="52"/>
        <v>-110</v>
      </c>
      <c r="Y50" s="50" t="str">
        <f t="shared" si="53"/>
        <v>Aimé</v>
      </c>
      <c r="Z50" s="49">
        <f t="shared" si="54"/>
        <v>5</v>
      </c>
      <c r="AA50" s="48">
        <f t="shared" si="55"/>
        <v>0</v>
      </c>
      <c r="AC50" s="55"/>
      <c r="AD50" s="54">
        <f t="shared" si="77"/>
        <v>45578</v>
      </c>
      <c r="AE50" s="53" t="str">
        <f t="shared" si="78"/>
        <v/>
      </c>
      <c r="AF50" s="52">
        <f t="shared" si="79"/>
        <v>287</v>
      </c>
      <c r="AG50" s="51">
        <f t="shared" si="56"/>
        <v>-80</v>
      </c>
      <c r="AH50" s="50" t="str">
        <f t="shared" si="57"/>
        <v>Géraud</v>
      </c>
      <c r="AI50" s="49">
        <f t="shared" si="58"/>
        <v>7</v>
      </c>
      <c r="AJ50" s="48">
        <f t="shared" si="59"/>
        <v>0</v>
      </c>
      <c r="AL50" s="55"/>
      <c r="AM50" s="54">
        <f t="shared" si="80"/>
        <v>45609</v>
      </c>
      <c r="AN50" s="53" t="str">
        <f t="shared" si="81"/>
        <v/>
      </c>
      <c r="AO50" s="52">
        <f t="shared" si="82"/>
        <v>318</v>
      </c>
      <c r="AP50" s="51">
        <f t="shared" si="60"/>
        <v>-49</v>
      </c>
      <c r="AQ50" s="50" t="str">
        <f t="shared" si="61"/>
        <v>Brice</v>
      </c>
      <c r="AR50" s="49">
        <f t="shared" si="62"/>
        <v>3</v>
      </c>
      <c r="AS50" s="48">
        <f t="shared" si="63"/>
        <v>0</v>
      </c>
      <c r="AU50" s="55"/>
      <c r="AV50" s="54">
        <f t="shared" si="83"/>
        <v>45639</v>
      </c>
      <c r="AW50" s="53" t="str">
        <f t="shared" si="84"/>
        <v/>
      </c>
      <c r="AX50" s="52">
        <f t="shared" si="85"/>
        <v>348</v>
      </c>
      <c r="AY50" s="51">
        <f t="shared" si="64"/>
        <v>-19</v>
      </c>
      <c r="AZ50" s="50" t="str">
        <f t="shared" si="65"/>
        <v>Lucie</v>
      </c>
      <c r="BA50" s="49">
        <f t="shared" si="66"/>
        <v>5</v>
      </c>
      <c r="BB50" s="48">
        <f t="shared" si="67"/>
        <v>0</v>
      </c>
      <c r="BC50" s="39"/>
      <c r="BD50" s="12">
        <f t="shared" si="43"/>
        <v>45339</v>
      </c>
      <c r="BE50" s="11"/>
      <c r="BF50" s="10" t="s">
        <v>673</v>
      </c>
      <c r="BG50" s="9" t="s">
        <v>672</v>
      </c>
      <c r="BI50" s="57"/>
      <c r="BJ50" s="16"/>
      <c r="BK50" s="16"/>
      <c r="BL50" s="16"/>
      <c r="BM50" s="16"/>
      <c r="BN50" s="16"/>
      <c r="BO50" s="16"/>
      <c r="BP50" s="16"/>
      <c r="BQ50" s="16"/>
      <c r="BR50" s="16"/>
      <c r="BS50" s="16"/>
    </row>
    <row r="51" spans="2:71" ht="15.75" customHeight="1" x14ac:dyDescent="0.35">
      <c r="B51" s="55"/>
      <c r="C51" s="54">
        <f t="shared" si="68"/>
        <v>45487</v>
      </c>
      <c r="D51" s="53" t="str">
        <f t="shared" si="69"/>
        <v/>
      </c>
      <c r="E51" s="52">
        <f t="shared" si="70"/>
        <v>196</v>
      </c>
      <c r="F51" s="51">
        <f t="shared" si="44"/>
        <v>-171</v>
      </c>
      <c r="G51" s="50" t="str">
        <f t="shared" si="45"/>
        <v>Fête Nationale (Fête nationale)</v>
      </c>
      <c r="H51" s="49">
        <f t="shared" si="46"/>
        <v>7</v>
      </c>
      <c r="I51" s="48">
        <f t="shared" si="47"/>
        <v>0</v>
      </c>
      <c r="K51" s="55"/>
      <c r="L51" s="54">
        <f t="shared" si="71"/>
        <v>45518</v>
      </c>
      <c r="M51" s="53" t="str">
        <f t="shared" si="72"/>
        <v/>
      </c>
      <c r="N51" s="52">
        <f t="shared" si="73"/>
        <v>227</v>
      </c>
      <c r="O51" s="51">
        <f t="shared" si="48"/>
        <v>-140</v>
      </c>
      <c r="P51" s="50" t="str">
        <f t="shared" si="49"/>
        <v>Evrard</v>
      </c>
      <c r="Q51" s="49">
        <f t="shared" si="50"/>
        <v>3</v>
      </c>
      <c r="R51" s="48">
        <f t="shared" si="51"/>
        <v>0</v>
      </c>
      <c r="T51" s="55"/>
      <c r="U51" s="54">
        <f t="shared" si="74"/>
        <v>45549</v>
      </c>
      <c r="V51" s="53" t="str">
        <f t="shared" si="75"/>
        <v/>
      </c>
      <c r="W51" s="52">
        <f t="shared" si="76"/>
        <v>258</v>
      </c>
      <c r="X51" s="51">
        <f t="shared" si="52"/>
        <v>-109</v>
      </c>
      <c r="Y51" s="50" t="str">
        <f t="shared" si="53"/>
        <v>Croix Glorieuse</v>
      </c>
      <c r="Z51" s="49">
        <f t="shared" si="54"/>
        <v>6</v>
      </c>
      <c r="AA51" s="48">
        <f t="shared" si="55"/>
        <v>0</v>
      </c>
      <c r="AC51" s="55"/>
      <c r="AD51" s="54">
        <f t="shared" si="77"/>
        <v>45579</v>
      </c>
      <c r="AE51" s="53" t="str">
        <f t="shared" si="78"/>
        <v>(42)</v>
      </c>
      <c r="AF51" s="52">
        <f t="shared" si="79"/>
        <v>288</v>
      </c>
      <c r="AG51" s="51">
        <f t="shared" si="56"/>
        <v>-79</v>
      </c>
      <c r="AH51" s="50" t="str">
        <f t="shared" si="57"/>
        <v>Juste</v>
      </c>
      <c r="AI51" s="49">
        <f t="shared" si="58"/>
        <v>1</v>
      </c>
      <c r="AJ51" s="48">
        <f t="shared" si="59"/>
        <v>0</v>
      </c>
      <c r="AL51" s="55"/>
      <c r="AM51" s="54">
        <f t="shared" si="80"/>
        <v>45610</v>
      </c>
      <c r="AN51" s="53" t="str">
        <f t="shared" si="81"/>
        <v/>
      </c>
      <c r="AO51" s="52">
        <f t="shared" si="82"/>
        <v>319</v>
      </c>
      <c r="AP51" s="51">
        <f t="shared" si="60"/>
        <v>-48</v>
      </c>
      <c r="AQ51" s="50" t="str">
        <f t="shared" si="61"/>
        <v>Sidoine</v>
      </c>
      <c r="AR51" s="49">
        <f t="shared" si="62"/>
        <v>4</v>
      </c>
      <c r="AS51" s="48">
        <f t="shared" si="63"/>
        <v>0</v>
      </c>
      <c r="AU51" s="55"/>
      <c r="AV51" s="54">
        <f t="shared" si="83"/>
        <v>45640</v>
      </c>
      <c r="AW51" s="53" t="str">
        <f t="shared" si="84"/>
        <v/>
      </c>
      <c r="AX51" s="52">
        <f t="shared" si="85"/>
        <v>349</v>
      </c>
      <c r="AY51" s="51">
        <f t="shared" si="64"/>
        <v>-18</v>
      </c>
      <c r="AZ51" s="50" t="str">
        <f t="shared" si="65"/>
        <v>Odile</v>
      </c>
      <c r="BA51" s="49">
        <f t="shared" si="66"/>
        <v>6</v>
      </c>
      <c r="BB51" s="48">
        <f t="shared" si="67"/>
        <v>0</v>
      </c>
      <c r="BC51" s="39"/>
      <c r="BD51" s="12">
        <f t="shared" si="43"/>
        <v>45340</v>
      </c>
      <c r="BE51" s="11"/>
      <c r="BF51" s="10" t="s">
        <v>671</v>
      </c>
      <c r="BG51" s="9" t="s">
        <v>670</v>
      </c>
      <c r="BI51" s="57"/>
      <c r="BJ51" s="16"/>
      <c r="BK51" s="16"/>
      <c r="BL51" s="16"/>
      <c r="BM51" s="16"/>
      <c r="BN51" s="16"/>
      <c r="BO51" s="16"/>
      <c r="BP51" s="16"/>
      <c r="BQ51" s="16"/>
      <c r="BR51" s="16"/>
      <c r="BS51" s="16"/>
    </row>
    <row r="52" spans="2:71" ht="15.75" customHeight="1" x14ac:dyDescent="0.35">
      <c r="B52" s="55"/>
      <c r="C52" s="54">
        <f t="shared" si="68"/>
        <v>45488</v>
      </c>
      <c r="D52" s="53" t="str">
        <f t="shared" si="69"/>
        <v>(29)</v>
      </c>
      <c r="E52" s="52">
        <f t="shared" si="70"/>
        <v>197</v>
      </c>
      <c r="F52" s="51">
        <f t="shared" si="44"/>
        <v>-170</v>
      </c>
      <c r="G52" s="50" t="str">
        <f t="shared" si="45"/>
        <v>Donald</v>
      </c>
      <c r="H52" s="49">
        <f t="shared" si="46"/>
        <v>1</v>
      </c>
      <c r="I52" s="48">
        <f t="shared" si="47"/>
        <v>0</v>
      </c>
      <c r="K52" s="55"/>
      <c r="L52" s="54">
        <f t="shared" si="71"/>
        <v>45519</v>
      </c>
      <c r="M52" s="53" t="str">
        <f t="shared" si="72"/>
        <v/>
      </c>
      <c r="N52" s="52">
        <f t="shared" si="73"/>
        <v>228</v>
      </c>
      <c r="O52" s="51">
        <f t="shared" si="48"/>
        <v>-139</v>
      </c>
      <c r="P52" s="50" t="str">
        <f t="shared" si="49"/>
        <v>Assomption (Assomption)</v>
      </c>
      <c r="Q52" s="49">
        <f t="shared" si="50"/>
        <v>4</v>
      </c>
      <c r="R52" s="48">
        <f t="shared" si="51"/>
        <v>0</v>
      </c>
      <c r="T52" s="55"/>
      <c r="U52" s="54">
        <f t="shared" si="74"/>
        <v>45550</v>
      </c>
      <c r="V52" s="53" t="str">
        <f t="shared" si="75"/>
        <v/>
      </c>
      <c r="W52" s="52">
        <f t="shared" si="76"/>
        <v>259</v>
      </c>
      <c r="X52" s="51">
        <f t="shared" si="52"/>
        <v>-108</v>
      </c>
      <c r="Y52" s="50" t="str">
        <f t="shared" si="53"/>
        <v>Roland</v>
      </c>
      <c r="Z52" s="49">
        <f t="shared" si="54"/>
        <v>7</v>
      </c>
      <c r="AA52" s="48">
        <f t="shared" si="55"/>
        <v>0</v>
      </c>
      <c r="AC52" s="55"/>
      <c r="AD52" s="54">
        <f t="shared" si="77"/>
        <v>45580</v>
      </c>
      <c r="AE52" s="53" t="str">
        <f t="shared" si="78"/>
        <v/>
      </c>
      <c r="AF52" s="52">
        <f t="shared" si="79"/>
        <v>289</v>
      </c>
      <c r="AG52" s="51">
        <f t="shared" si="56"/>
        <v>-78</v>
      </c>
      <c r="AH52" s="50" t="str">
        <f t="shared" si="57"/>
        <v>Thérèse d'Avila</v>
      </c>
      <c r="AI52" s="49">
        <f t="shared" si="58"/>
        <v>2</v>
      </c>
      <c r="AJ52" s="48">
        <f t="shared" si="59"/>
        <v>0</v>
      </c>
      <c r="AL52" s="55"/>
      <c r="AM52" s="54">
        <f t="shared" si="80"/>
        <v>45611</v>
      </c>
      <c r="AN52" s="53" t="str">
        <f t="shared" si="81"/>
        <v/>
      </c>
      <c r="AO52" s="52">
        <f t="shared" si="82"/>
        <v>320</v>
      </c>
      <c r="AP52" s="51">
        <f t="shared" si="60"/>
        <v>-47</v>
      </c>
      <c r="AQ52" s="50" t="str">
        <f t="shared" si="61"/>
        <v>Albert</v>
      </c>
      <c r="AR52" s="49">
        <f t="shared" si="62"/>
        <v>5</v>
      </c>
      <c r="AS52" s="48">
        <f t="shared" si="63"/>
        <v>0</v>
      </c>
      <c r="AU52" s="55"/>
      <c r="AV52" s="54">
        <f t="shared" si="83"/>
        <v>45641</v>
      </c>
      <c r="AW52" s="53" t="str">
        <f t="shared" si="84"/>
        <v/>
      </c>
      <c r="AX52" s="52">
        <f t="shared" si="85"/>
        <v>350</v>
      </c>
      <c r="AY52" s="51">
        <f t="shared" si="64"/>
        <v>-17</v>
      </c>
      <c r="AZ52" s="50" t="str">
        <f t="shared" si="65"/>
        <v>Ninon</v>
      </c>
      <c r="BA52" s="49">
        <f t="shared" si="66"/>
        <v>7</v>
      </c>
      <c r="BB52" s="48">
        <f t="shared" si="67"/>
        <v>0</v>
      </c>
      <c r="BC52" s="39"/>
      <c r="BD52" s="12">
        <f t="shared" si="43"/>
        <v>45341</v>
      </c>
      <c r="BE52" s="11"/>
      <c r="BF52" s="10" t="s">
        <v>669</v>
      </c>
      <c r="BG52" s="9" t="s">
        <v>668</v>
      </c>
      <c r="BI52" s="16"/>
      <c r="BJ52" s="16"/>
      <c r="BK52" s="16"/>
      <c r="BL52" s="16"/>
      <c r="BM52" s="16"/>
      <c r="BN52" s="16"/>
      <c r="BO52" s="16"/>
      <c r="BP52" s="16"/>
      <c r="BQ52" s="16"/>
      <c r="BR52" s="16"/>
      <c r="BS52" s="16"/>
    </row>
    <row r="53" spans="2:71" ht="15.75" customHeight="1" x14ac:dyDescent="0.35">
      <c r="B53" s="55"/>
      <c r="C53" s="54">
        <f t="shared" si="68"/>
        <v>45489</v>
      </c>
      <c r="D53" s="53" t="str">
        <f t="shared" si="69"/>
        <v/>
      </c>
      <c r="E53" s="52">
        <f t="shared" si="70"/>
        <v>198</v>
      </c>
      <c r="F53" s="51">
        <f t="shared" si="44"/>
        <v>-169</v>
      </c>
      <c r="G53" s="50" t="str">
        <f t="shared" si="45"/>
        <v>Notre Dame du Mont Carmel</v>
      </c>
      <c r="H53" s="49">
        <f t="shared" si="46"/>
        <v>2</v>
      </c>
      <c r="I53" s="48">
        <f t="shared" si="47"/>
        <v>0</v>
      </c>
      <c r="K53" s="55"/>
      <c r="L53" s="54">
        <f t="shared" si="71"/>
        <v>45520</v>
      </c>
      <c r="M53" s="53" t="str">
        <f t="shared" si="72"/>
        <v/>
      </c>
      <c r="N53" s="52">
        <f t="shared" si="73"/>
        <v>229</v>
      </c>
      <c r="O53" s="51">
        <f t="shared" si="48"/>
        <v>-138</v>
      </c>
      <c r="P53" s="50" t="str">
        <f t="shared" si="49"/>
        <v>Armel</v>
      </c>
      <c r="Q53" s="49">
        <f t="shared" si="50"/>
        <v>5</v>
      </c>
      <c r="R53" s="48">
        <f t="shared" si="51"/>
        <v>0</v>
      </c>
      <c r="T53" s="55"/>
      <c r="U53" s="54">
        <f t="shared" si="74"/>
        <v>45551</v>
      </c>
      <c r="V53" s="53" t="str">
        <f t="shared" si="75"/>
        <v>(38)</v>
      </c>
      <c r="W53" s="52">
        <f t="shared" si="76"/>
        <v>260</v>
      </c>
      <c r="X53" s="51">
        <f t="shared" si="52"/>
        <v>-107</v>
      </c>
      <c r="Y53" s="50" t="str">
        <f t="shared" si="53"/>
        <v>Edith</v>
      </c>
      <c r="Z53" s="49">
        <f t="shared" si="54"/>
        <v>1</v>
      </c>
      <c r="AA53" s="48">
        <f t="shared" si="55"/>
        <v>0</v>
      </c>
      <c r="AC53" s="55"/>
      <c r="AD53" s="54">
        <f t="shared" si="77"/>
        <v>45581</v>
      </c>
      <c r="AE53" s="53" t="str">
        <f t="shared" si="78"/>
        <v/>
      </c>
      <c r="AF53" s="52">
        <f t="shared" si="79"/>
        <v>290</v>
      </c>
      <c r="AG53" s="51">
        <f t="shared" si="56"/>
        <v>-77</v>
      </c>
      <c r="AH53" s="50" t="str">
        <f t="shared" si="57"/>
        <v>Edwige</v>
      </c>
      <c r="AI53" s="49">
        <f t="shared" si="58"/>
        <v>3</v>
      </c>
      <c r="AJ53" s="48">
        <f t="shared" si="59"/>
        <v>0</v>
      </c>
      <c r="AL53" s="55"/>
      <c r="AM53" s="54">
        <f t="shared" si="80"/>
        <v>45612</v>
      </c>
      <c r="AN53" s="53" t="str">
        <f t="shared" si="81"/>
        <v/>
      </c>
      <c r="AO53" s="52">
        <f t="shared" si="82"/>
        <v>321</v>
      </c>
      <c r="AP53" s="51">
        <f t="shared" si="60"/>
        <v>-46</v>
      </c>
      <c r="AQ53" s="50" t="str">
        <f t="shared" si="61"/>
        <v>Marguerite</v>
      </c>
      <c r="AR53" s="49">
        <f t="shared" si="62"/>
        <v>6</v>
      </c>
      <c r="AS53" s="48">
        <f t="shared" si="63"/>
        <v>0</v>
      </c>
      <c r="AU53" s="55"/>
      <c r="AV53" s="54">
        <f t="shared" si="83"/>
        <v>45642</v>
      </c>
      <c r="AW53" s="53" t="str">
        <f t="shared" si="84"/>
        <v>(51)</v>
      </c>
      <c r="AX53" s="52">
        <f t="shared" si="85"/>
        <v>351</v>
      </c>
      <c r="AY53" s="51">
        <f t="shared" si="64"/>
        <v>-16</v>
      </c>
      <c r="AZ53" s="50" t="str">
        <f t="shared" si="65"/>
        <v>Alice</v>
      </c>
      <c r="BA53" s="49">
        <f t="shared" si="66"/>
        <v>1</v>
      </c>
      <c r="BB53" s="48">
        <f t="shared" si="67"/>
        <v>0</v>
      </c>
      <c r="BC53" s="39"/>
      <c r="BD53" s="12">
        <f t="shared" si="43"/>
        <v>45342</v>
      </c>
      <c r="BE53" s="11"/>
      <c r="BF53" s="10" t="s">
        <v>667</v>
      </c>
      <c r="BG53" s="9" t="s">
        <v>666</v>
      </c>
      <c r="BI53" s="16"/>
      <c r="BJ53" s="16"/>
      <c r="BK53" s="16"/>
      <c r="BL53" s="16"/>
      <c r="BM53" s="16"/>
      <c r="BN53" s="16"/>
      <c r="BO53" s="16"/>
      <c r="BP53" s="16"/>
      <c r="BQ53" s="16"/>
      <c r="BR53" s="16"/>
      <c r="BS53" s="16"/>
    </row>
    <row r="54" spans="2:71" ht="15.75" customHeight="1" x14ac:dyDescent="0.35">
      <c r="B54" s="55"/>
      <c r="C54" s="54">
        <f t="shared" si="68"/>
        <v>45490</v>
      </c>
      <c r="D54" s="53" t="str">
        <f t="shared" si="69"/>
        <v/>
      </c>
      <c r="E54" s="52">
        <f t="shared" si="70"/>
        <v>199</v>
      </c>
      <c r="F54" s="51">
        <f t="shared" si="44"/>
        <v>-168</v>
      </c>
      <c r="G54" s="50" t="str">
        <f t="shared" si="45"/>
        <v>Charlotte</v>
      </c>
      <c r="H54" s="49">
        <f t="shared" si="46"/>
        <v>3</v>
      </c>
      <c r="I54" s="48">
        <f t="shared" si="47"/>
        <v>0</v>
      </c>
      <c r="K54" s="55"/>
      <c r="L54" s="54">
        <f t="shared" si="71"/>
        <v>45521</v>
      </c>
      <c r="M54" s="53" t="str">
        <f t="shared" si="72"/>
        <v/>
      </c>
      <c r="N54" s="52">
        <f t="shared" si="73"/>
        <v>230</v>
      </c>
      <c r="O54" s="51">
        <f t="shared" si="48"/>
        <v>-137</v>
      </c>
      <c r="P54" s="50" t="str">
        <f t="shared" si="49"/>
        <v>Hyacinthe</v>
      </c>
      <c r="Q54" s="49">
        <f t="shared" si="50"/>
        <v>6</v>
      </c>
      <c r="R54" s="48">
        <f t="shared" si="51"/>
        <v>0</v>
      </c>
      <c r="T54" s="55"/>
      <c r="U54" s="54">
        <f t="shared" si="74"/>
        <v>45552</v>
      </c>
      <c r="V54" s="53" t="str">
        <f t="shared" si="75"/>
        <v/>
      </c>
      <c r="W54" s="52">
        <f t="shared" si="76"/>
        <v>261</v>
      </c>
      <c r="X54" s="51">
        <f t="shared" si="52"/>
        <v>-106</v>
      </c>
      <c r="Y54" s="50" t="str">
        <f t="shared" si="53"/>
        <v>Renaud</v>
      </c>
      <c r="Z54" s="49">
        <f t="shared" si="54"/>
        <v>2</v>
      </c>
      <c r="AA54" s="48">
        <f t="shared" si="55"/>
        <v>0</v>
      </c>
      <c r="AC54" s="55"/>
      <c r="AD54" s="54">
        <f t="shared" si="77"/>
        <v>45582</v>
      </c>
      <c r="AE54" s="53" t="str">
        <f t="shared" si="78"/>
        <v/>
      </c>
      <c r="AF54" s="52">
        <f t="shared" si="79"/>
        <v>291</v>
      </c>
      <c r="AG54" s="51">
        <f t="shared" si="56"/>
        <v>-76</v>
      </c>
      <c r="AH54" s="50" t="str">
        <f t="shared" si="57"/>
        <v>Baudoin</v>
      </c>
      <c r="AI54" s="49">
        <f t="shared" si="58"/>
        <v>4</v>
      </c>
      <c r="AJ54" s="48">
        <f t="shared" si="59"/>
        <v>0</v>
      </c>
      <c r="AL54" s="55"/>
      <c r="AM54" s="54">
        <f t="shared" si="80"/>
        <v>45613</v>
      </c>
      <c r="AN54" s="53" t="str">
        <f t="shared" si="81"/>
        <v/>
      </c>
      <c r="AO54" s="52">
        <f t="shared" si="82"/>
        <v>322</v>
      </c>
      <c r="AP54" s="51">
        <f t="shared" si="60"/>
        <v>-45</v>
      </c>
      <c r="AQ54" s="50" t="str">
        <f t="shared" si="61"/>
        <v>Elisabeth</v>
      </c>
      <c r="AR54" s="49">
        <f t="shared" si="62"/>
        <v>7</v>
      </c>
      <c r="AS54" s="48">
        <f t="shared" si="63"/>
        <v>0</v>
      </c>
      <c r="AU54" s="55"/>
      <c r="AV54" s="54">
        <f t="shared" si="83"/>
        <v>45643</v>
      </c>
      <c r="AW54" s="53" t="str">
        <f t="shared" si="84"/>
        <v/>
      </c>
      <c r="AX54" s="52">
        <f t="shared" si="85"/>
        <v>352</v>
      </c>
      <c r="AY54" s="51">
        <f t="shared" si="64"/>
        <v>-15</v>
      </c>
      <c r="AZ54" s="50" t="str">
        <f t="shared" si="65"/>
        <v>Gaël</v>
      </c>
      <c r="BA54" s="49">
        <f t="shared" si="66"/>
        <v>2</v>
      </c>
      <c r="BB54" s="48">
        <f t="shared" si="67"/>
        <v>0</v>
      </c>
      <c r="BC54" s="39"/>
      <c r="BD54" s="12">
        <f t="shared" si="43"/>
        <v>45343</v>
      </c>
      <c r="BE54" s="11"/>
      <c r="BF54" s="10" t="s">
        <v>59</v>
      </c>
      <c r="BG54" s="9" t="s">
        <v>665</v>
      </c>
      <c r="BI54" s="16"/>
      <c r="BJ54" s="16"/>
      <c r="BK54" s="16"/>
      <c r="BL54" s="16"/>
      <c r="BM54" s="16"/>
      <c r="BN54" s="16"/>
      <c r="BO54" s="16"/>
      <c r="BP54" s="16"/>
      <c r="BQ54" s="16"/>
      <c r="BR54" s="16"/>
      <c r="BS54" s="16"/>
    </row>
    <row r="55" spans="2:71" ht="15.75" customHeight="1" x14ac:dyDescent="0.35">
      <c r="B55" s="55"/>
      <c r="C55" s="54">
        <f t="shared" si="68"/>
        <v>45491</v>
      </c>
      <c r="D55" s="53" t="str">
        <f t="shared" si="69"/>
        <v/>
      </c>
      <c r="E55" s="52">
        <f t="shared" si="70"/>
        <v>200</v>
      </c>
      <c r="F55" s="51">
        <f t="shared" si="44"/>
        <v>-167</v>
      </c>
      <c r="G55" s="50" t="str">
        <f t="shared" si="45"/>
        <v>Frédéric</v>
      </c>
      <c r="H55" s="49">
        <f t="shared" si="46"/>
        <v>4</v>
      </c>
      <c r="I55" s="48">
        <f t="shared" si="47"/>
        <v>0</v>
      </c>
      <c r="K55" s="55"/>
      <c r="L55" s="54">
        <f t="shared" si="71"/>
        <v>45522</v>
      </c>
      <c r="M55" s="53" t="str">
        <f t="shared" si="72"/>
        <v/>
      </c>
      <c r="N55" s="52">
        <f t="shared" si="73"/>
        <v>231</v>
      </c>
      <c r="O55" s="51">
        <f t="shared" si="48"/>
        <v>-136</v>
      </c>
      <c r="P55" s="50" t="str">
        <f t="shared" si="49"/>
        <v>Hélène</v>
      </c>
      <c r="Q55" s="49">
        <f t="shared" si="50"/>
        <v>7</v>
      </c>
      <c r="R55" s="48">
        <f t="shared" si="51"/>
        <v>0</v>
      </c>
      <c r="T55" s="55"/>
      <c r="U55" s="54">
        <f t="shared" si="74"/>
        <v>45553</v>
      </c>
      <c r="V55" s="53" t="str">
        <f t="shared" si="75"/>
        <v/>
      </c>
      <c r="W55" s="52">
        <f t="shared" si="76"/>
        <v>262</v>
      </c>
      <c r="X55" s="51">
        <f t="shared" si="52"/>
        <v>-105</v>
      </c>
      <c r="Y55" s="50" t="str">
        <f t="shared" si="53"/>
        <v>Nadège</v>
      </c>
      <c r="Z55" s="49">
        <f t="shared" si="54"/>
        <v>3</v>
      </c>
      <c r="AA55" s="48">
        <f t="shared" si="55"/>
        <v>0</v>
      </c>
      <c r="AC55" s="55"/>
      <c r="AD55" s="54">
        <f t="shared" si="77"/>
        <v>45583</v>
      </c>
      <c r="AE55" s="53" t="str">
        <f t="shared" si="78"/>
        <v/>
      </c>
      <c r="AF55" s="52">
        <f t="shared" si="79"/>
        <v>292</v>
      </c>
      <c r="AG55" s="51">
        <f t="shared" si="56"/>
        <v>-75</v>
      </c>
      <c r="AH55" s="50" t="str">
        <f t="shared" si="57"/>
        <v>Luc</v>
      </c>
      <c r="AI55" s="49">
        <f t="shared" si="58"/>
        <v>5</v>
      </c>
      <c r="AJ55" s="48">
        <f t="shared" si="59"/>
        <v>0</v>
      </c>
      <c r="AL55" s="55"/>
      <c r="AM55" s="54">
        <f t="shared" si="80"/>
        <v>45614</v>
      </c>
      <c r="AN55" s="53" t="str">
        <f t="shared" si="81"/>
        <v>(47)</v>
      </c>
      <c r="AO55" s="52">
        <f t="shared" si="82"/>
        <v>323</v>
      </c>
      <c r="AP55" s="51">
        <f t="shared" si="60"/>
        <v>-44</v>
      </c>
      <c r="AQ55" s="50" t="str">
        <f t="shared" si="61"/>
        <v>Aude</v>
      </c>
      <c r="AR55" s="49">
        <f t="shared" si="62"/>
        <v>1</v>
      </c>
      <c r="AS55" s="48">
        <f t="shared" si="63"/>
        <v>0</v>
      </c>
      <c r="AU55" s="55"/>
      <c r="AV55" s="54">
        <f t="shared" si="83"/>
        <v>45644</v>
      </c>
      <c r="AW55" s="53" t="str">
        <f t="shared" si="84"/>
        <v/>
      </c>
      <c r="AX55" s="52">
        <f t="shared" si="85"/>
        <v>353</v>
      </c>
      <c r="AY55" s="51">
        <f t="shared" si="64"/>
        <v>-14</v>
      </c>
      <c r="AZ55" s="50" t="str">
        <f t="shared" si="65"/>
        <v>Gatien</v>
      </c>
      <c r="BA55" s="49">
        <f t="shared" si="66"/>
        <v>3</v>
      </c>
      <c r="BB55" s="48">
        <f t="shared" si="67"/>
        <v>0</v>
      </c>
      <c r="BC55" s="39"/>
      <c r="BD55" s="12">
        <f t="shared" si="43"/>
        <v>45344</v>
      </c>
      <c r="BE55" s="11"/>
      <c r="BF55" s="10" t="s">
        <v>664</v>
      </c>
      <c r="BG55" s="9" t="s">
        <v>663</v>
      </c>
      <c r="BI55" s="16"/>
      <c r="BJ55" s="16"/>
      <c r="BK55" s="16"/>
      <c r="BL55" s="16"/>
      <c r="BM55" s="16"/>
      <c r="BN55" s="16"/>
      <c r="BO55" s="16"/>
      <c r="BP55" s="16"/>
      <c r="BQ55" s="16"/>
      <c r="BR55" s="16"/>
      <c r="BS55" s="16"/>
    </row>
    <row r="56" spans="2:71" ht="15.75" customHeight="1" x14ac:dyDescent="0.35">
      <c r="B56" s="56"/>
      <c r="C56" s="54">
        <f t="shared" si="68"/>
        <v>45492</v>
      </c>
      <c r="D56" s="53" t="str">
        <f t="shared" si="69"/>
        <v/>
      </c>
      <c r="E56" s="52">
        <f t="shared" si="70"/>
        <v>201</v>
      </c>
      <c r="F56" s="51">
        <f t="shared" si="44"/>
        <v>-166</v>
      </c>
      <c r="G56" s="50" t="str">
        <f t="shared" si="45"/>
        <v>Arsène</v>
      </c>
      <c r="H56" s="49">
        <f t="shared" si="46"/>
        <v>5</v>
      </c>
      <c r="I56" s="48">
        <f t="shared" si="47"/>
        <v>0</v>
      </c>
      <c r="K56" s="55"/>
      <c r="L56" s="54">
        <f t="shared" si="71"/>
        <v>45523</v>
      </c>
      <c r="M56" s="53" t="str">
        <f t="shared" si="72"/>
        <v>(34)</v>
      </c>
      <c r="N56" s="52">
        <f t="shared" si="73"/>
        <v>232</v>
      </c>
      <c r="O56" s="51">
        <f t="shared" si="48"/>
        <v>-135</v>
      </c>
      <c r="P56" s="50" t="str">
        <f t="shared" si="49"/>
        <v>Jean-Eudes</v>
      </c>
      <c r="Q56" s="49">
        <f t="shared" si="50"/>
        <v>1</v>
      </c>
      <c r="R56" s="48">
        <f t="shared" si="51"/>
        <v>0</v>
      </c>
      <c r="T56" s="55"/>
      <c r="U56" s="54">
        <f t="shared" si="74"/>
        <v>45554</v>
      </c>
      <c r="V56" s="53" t="str">
        <f t="shared" si="75"/>
        <v/>
      </c>
      <c r="W56" s="52">
        <f t="shared" si="76"/>
        <v>263</v>
      </c>
      <c r="X56" s="51">
        <f t="shared" si="52"/>
        <v>-104</v>
      </c>
      <c r="Y56" s="50" t="str">
        <f t="shared" si="53"/>
        <v>Emilie</v>
      </c>
      <c r="Z56" s="49">
        <f t="shared" si="54"/>
        <v>4</v>
      </c>
      <c r="AA56" s="48">
        <f t="shared" si="55"/>
        <v>0</v>
      </c>
      <c r="AC56" s="55"/>
      <c r="AD56" s="54">
        <f t="shared" si="77"/>
        <v>45584</v>
      </c>
      <c r="AE56" s="53" t="str">
        <f t="shared" si="78"/>
        <v/>
      </c>
      <c r="AF56" s="52">
        <f t="shared" si="79"/>
        <v>293</v>
      </c>
      <c r="AG56" s="51">
        <f t="shared" si="56"/>
        <v>-74</v>
      </c>
      <c r="AH56" s="50" t="str">
        <f t="shared" si="57"/>
        <v>René</v>
      </c>
      <c r="AI56" s="49">
        <f t="shared" si="58"/>
        <v>6</v>
      </c>
      <c r="AJ56" s="48">
        <f t="shared" si="59"/>
        <v>0</v>
      </c>
      <c r="AL56" s="55"/>
      <c r="AM56" s="54">
        <f t="shared" si="80"/>
        <v>45615</v>
      </c>
      <c r="AN56" s="53" t="str">
        <f t="shared" si="81"/>
        <v/>
      </c>
      <c r="AO56" s="52">
        <f t="shared" si="82"/>
        <v>324</v>
      </c>
      <c r="AP56" s="51">
        <f t="shared" si="60"/>
        <v>-43</v>
      </c>
      <c r="AQ56" s="50" t="str">
        <f t="shared" si="61"/>
        <v>Tanguy</v>
      </c>
      <c r="AR56" s="49">
        <f t="shared" si="62"/>
        <v>2</v>
      </c>
      <c r="AS56" s="48">
        <f t="shared" si="63"/>
        <v>0</v>
      </c>
      <c r="AU56" s="55"/>
      <c r="AV56" s="54">
        <f t="shared" si="83"/>
        <v>45645</v>
      </c>
      <c r="AW56" s="53" t="str">
        <f t="shared" si="84"/>
        <v/>
      </c>
      <c r="AX56" s="52">
        <f t="shared" si="85"/>
        <v>354</v>
      </c>
      <c r="AY56" s="51">
        <f t="shared" si="64"/>
        <v>-13</v>
      </c>
      <c r="AZ56" s="50" t="str">
        <f t="shared" si="65"/>
        <v>Urbain</v>
      </c>
      <c r="BA56" s="49">
        <f t="shared" si="66"/>
        <v>4</v>
      </c>
      <c r="BB56" s="48">
        <f t="shared" si="67"/>
        <v>0</v>
      </c>
      <c r="BC56" s="39"/>
      <c r="BD56" s="12">
        <f t="shared" si="43"/>
        <v>45345</v>
      </c>
      <c r="BE56" s="11"/>
      <c r="BF56" s="10" t="s">
        <v>662</v>
      </c>
      <c r="BG56" s="9" t="s">
        <v>661</v>
      </c>
      <c r="BI56" s="16"/>
      <c r="BJ56" s="16"/>
      <c r="BK56" s="16"/>
      <c r="BL56" s="16"/>
      <c r="BM56" s="16"/>
      <c r="BN56" s="16"/>
      <c r="BO56" s="16"/>
      <c r="BP56" s="16"/>
      <c r="BQ56" s="16"/>
      <c r="BR56" s="16"/>
      <c r="BS56" s="16"/>
    </row>
    <row r="57" spans="2:71" ht="15.75" customHeight="1" x14ac:dyDescent="0.35">
      <c r="B57" s="55"/>
      <c r="C57" s="54">
        <f t="shared" si="68"/>
        <v>45493</v>
      </c>
      <c r="D57" s="53" t="str">
        <f t="shared" si="69"/>
        <v/>
      </c>
      <c r="E57" s="52">
        <f t="shared" si="70"/>
        <v>202</v>
      </c>
      <c r="F57" s="51">
        <f t="shared" si="44"/>
        <v>-165</v>
      </c>
      <c r="G57" s="50" t="str">
        <f t="shared" si="45"/>
        <v>Marina</v>
      </c>
      <c r="H57" s="49">
        <f t="shared" si="46"/>
        <v>6</v>
      </c>
      <c r="I57" s="48">
        <f t="shared" si="47"/>
        <v>0</v>
      </c>
      <c r="K57" s="55"/>
      <c r="L57" s="54">
        <f t="shared" si="71"/>
        <v>45524</v>
      </c>
      <c r="M57" s="53" t="str">
        <f t="shared" si="72"/>
        <v/>
      </c>
      <c r="N57" s="52">
        <f t="shared" si="73"/>
        <v>233</v>
      </c>
      <c r="O57" s="51">
        <f t="shared" si="48"/>
        <v>-134</v>
      </c>
      <c r="P57" s="50" t="str">
        <f t="shared" si="49"/>
        <v>Bernard</v>
      </c>
      <c r="Q57" s="49">
        <f t="shared" si="50"/>
        <v>2</v>
      </c>
      <c r="R57" s="48">
        <f t="shared" si="51"/>
        <v>0</v>
      </c>
      <c r="T57" s="55"/>
      <c r="U57" s="54">
        <f t="shared" si="74"/>
        <v>45555</v>
      </c>
      <c r="V57" s="53" t="str">
        <f t="shared" si="75"/>
        <v/>
      </c>
      <c r="W57" s="52">
        <f t="shared" si="76"/>
        <v>264</v>
      </c>
      <c r="X57" s="51">
        <f t="shared" si="52"/>
        <v>-103</v>
      </c>
      <c r="Y57" s="50" t="str">
        <f t="shared" si="53"/>
        <v>Davy</v>
      </c>
      <c r="Z57" s="49">
        <f t="shared" si="54"/>
        <v>5</v>
      </c>
      <c r="AA57" s="48">
        <f t="shared" si="55"/>
        <v>0</v>
      </c>
      <c r="AC57" s="55"/>
      <c r="AD57" s="54">
        <f t="shared" si="77"/>
        <v>45585</v>
      </c>
      <c r="AE57" s="53" t="str">
        <f t="shared" si="78"/>
        <v/>
      </c>
      <c r="AF57" s="52">
        <f t="shared" si="79"/>
        <v>294</v>
      </c>
      <c r="AG57" s="51">
        <f t="shared" si="56"/>
        <v>-73</v>
      </c>
      <c r="AH57" s="50" t="str">
        <f t="shared" si="57"/>
        <v>Adeline</v>
      </c>
      <c r="AI57" s="49">
        <f t="shared" si="58"/>
        <v>7</v>
      </c>
      <c r="AJ57" s="48">
        <f t="shared" si="59"/>
        <v>0</v>
      </c>
      <c r="AL57" s="55"/>
      <c r="AM57" s="54">
        <f t="shared" si="80"/>
        <v>45616</v>
      </c>
      <c r="AN57" s="53" t="str">
        <f t="shared" si="81"/>
        <v/>
      </c>
      <c r="AO57" s="52">
        <f t="shared" si="82"/>
        <v>325</v>
      </c>
      <c r="AP57" s="51">
        <f t="shared" si="60"/>
        <v>-42</v>
      </c>
      <c r="AQ57" s="50" t="str">
        <f t="shared" si="61"/>
        <v>Edmond</v>
      </c>
      <c r="AR57" s="49">
        <f t="shared" si="62"/>
        <v>3</v>
      </c>
      <c r="AS57" s="48">
        <f t="shared" si="63"/>
        <v>0</v>
      </c>
      <c r="AU57" s="55"/>
      <c r="AV57" s="54">
        <f t="shared" si="83"/>
        <v>45646</v>
      </c>
      <c r="AW57" s="53" t="str">
        <f t="shared" si="84"/>
        <v/>
      </c>
      <c r="AX57" s="52">
        <f t="shared" si="85"/>
        <v>355</v>
      </c>
      <c r="AY57" s="51">
        <f t="shared" si="64"/>
        <v>-12</v>
      </c>
      <c r="AZ57" s="50" t="str">
        <f t="shared" si="65"/>
        <v>Théophile</v>
      </c>
      <c r="BA57" s="49">
        <f t="shared" si="66"/>
        <v>5</v>
      </c>
      <c r="BB57" s="48">
        <f t="shared" si="67"/>
        <v>0</v>
      </c>
      <c r="BC57" s="39"/>
      <c r="BD57" s="12">
        <f t="shared" si="43"/>
        <v>45346</v>
      </c>
      <c r="BE57" s="11"/>
      <c r="BF57" s="10" t="s">
        <v>660</v>
      </c>
      <c r="BG57" s="9" t="s">
        <v>659</v>
      </c>
      <c r="BI57" s="16"/>
      <c r="BJ57" s="16"/>
      <c r="BK57" s="16"/>
      <c r="BL57" s="16"/>
      <c r="BM57" s="16"/>
      <c r="BN57" s="16"/>
      <c r="BO57" s="16"/>
      <c r="BP57" s="16"/>
      <c r="BQ57" s="16"/>
      <c r="BR57" s="16"/>
      <c r="BS57" s="16"/>
    </row>
    <row r="58" spans="2:71" ht="15.75" customHeight="1" x14ac:dyDescent="0.35">
      <c r="B58" s="55"/>
      <c r="C58" s="54">
        <f t="shared" si="68"/>
        <v>45494</v>
      </c>
      <c r="D58" s="53" t="str">
        <f t="shared" si="69"/>
        <v/>
      </c>
      <c r="E58" s="52">
        <f t="shared" si="70"/>
        <v>203</v>
      </c>
      <c r="F58" s="51">
        <f t="shared" si="44"/>
        <v>-164</v>
      </c>
      <c r="G58" s="50" t="str">
        <f t="shared" si="45"/>
        <v>Victor</v>
      </c>
      <c r="H58" s="49">
        <f t="shared" si="46"/>
        <v>7</v>
      </c>
      <c r="I58" s="48">
        <f t="shared" si="47"/>
        <v>0</v>
      </c>
      <c r="K58" s="55"/>
      <c r="L58" s="54">
        <f t="shared" si="71"/>
        <v>45525</v>
      </c>
      <c r="M58" s="53" t="str">
        <f t="shared" si="72"/>
        <v/>
      </c>
      <c r="N58" s="52">
        <f t="shared" si="73"/>
        <v>234</v>
      </c>
      <c r="O58" s="51">
        <f t="shared" si="48"/>
        <v>-133</v>
      </c>
      <c r="P58" s="50" t="str">
        <f t="shared" si="49"/>
        <v>Christophe</v>
      </c>
      <c r="Q58" s="49">
        <f t="shared" si="50"/>
        <v>3</v>
      </c>
      <c r="R58" s="48">
        <f t="shared" si="51"/>
        <v>0</v>
      </c>
      <c r="T58" s="55"/>
      <c r="U58" s="54">
        <f t="shared" si="74"/>
        <v>45556</v>
      </c>
      <c r="V58" s="53" t="str">
        <f t="shared" si="75"/>
        <v/>
      </c>
      <c r="W58" s="52">
        <f t="shared" si="76"/>
        <v>265</v>
      </c>
      <c r="X58" s="51">
        <f t="shared" si="52"/>
        <v>-102</v>
      </c>
      <c r="Y58" s="50" t="str">
        <f t="shared" si="53"/>
        <v>Matthieu</v>
      </c>
      <c r="Z58" s="49">
        <f t="shared" si="54"/>
        <v>6</v>
      </c>
      <c r="AA58" s="48">
        <f t="shared" si="55"/>
        <v>0</v>
      </c>
      <c r="AC58" s="55"/>
      <c r="AD58" s="54">
        <f t="shared" si="77"/>
        <v>45586</v>
      </c>
      <c r="AE58" s="53" t="str">
        <f t="shared" si="78"/>
        <v>(43)</v>
      </c>
      <c r="AF58" s="52">
        <f t="shared" si="79"/>
        <v>295</v>
      </c>
      <c r="AG58" s="51">
        <f t="shared" si="56"/>
        <v>-72</v>
      </c>
      <c r="AH58" s="50" t="str">
        <f t="shared" si="57"/>
        <v>Céline</v>
      </c>
      <c r="AI58" s="49">
        <f t="shared" si="58"/>
        <v>1</v>
      </c>
      <c r="AJ58" s="48">
        <f t="shared" si="59"/>
        <v>0</v>
      </c>
      <c r="AL58" s="55"/>
      <c r="AM58" s="54">
        <f t="shared" si="80"/>
        <v>45617</v>
      </c>
      <c r="AN58" s="53" t="str">
        <f t="shared" si="81"/>
        <v/>
      </c>
      <c r="AO58" s="52">
        <f t="shared" si="82"/>
        <v>326</v>
      </c>
      <c r="AP58" s="51">
        <f t="shared" si="60"/>
        <v>-41</v>
      </c>
      <c r="AQ58" s="50" t="str">
        <f t="shared" si="61"/>
        <v>Présence de Marie</v>
      </c>
      <c r="AR58" s="49">
        <f t="shared" si="62"/>
        <v>4</v>
      </c>
      <c r="AS58" s="48">
        <f t="shared" si="63"/>
        <v>0</v>
      </c>
      <c r="AU58" s="55"/>
      <c r="AV58" s="54">
        <f t="shared" si="83"/>
        <v>45647</v>
      </c>
      <c r="AW58" s="53" t="str">
        <f t="shared" si="84"/>
        <v/>
      </c>
      <c r="AX58" s="52">
        <f t="shared" si="85"/>
        <v>356</v>
      </c>
      <c r="AY58" s="51">
        <f t="shared" si="64"/>
        <v>-11</v>
      </c>
      <c r="AZ58" s="50" t="str">
        <f t="shared" si="65"/>
        <v>Hiver</v>
      </c>
      <c r="BA58" s="49">
        <f t="shared" si="66"/>
        <v>6</v>
      </c>
      <c r="BB58" s="48">
        <f t="shared" si="67"/>
        <v>0</v>
      </c>
      <c r="BC58" s="39"/>
      <c r="BD58" s="12">
        <f t="shared" si="43"/>
        <v>45347</v>
      </c>
      <c r="BE58" s="11"/>
      <c r="BF58" s="10" t="s">
        <v>658</v>
      </c>
      <c r="BG58" s="9" t="s">
        <v>657</v>
      </c>
      <c r="BI58" s="16"/>
      <c r="BJ58" s="16"/>
      <c r="BK58" s="16"/>
      <c r="BL58" s="16"/>
      <c r="BM58" s="16"/>
      <c r="BN58" s="16"/>
      <c r="BO58" s="16"/>
      <c r="BP58" s="16"/>
      <c r="BQ58" s="16"/>
      <c r="BR58" s="16"/>
      <c r="BS58" s="16"/>
    </row>
    <row r="59" spans="2:71" ht="15.75" customHeight="1" x14ac:dyDescent="0.35">
      <c r="B59" s="55"/>
      <c r="C59" s="54">
        <f t="shared" si="68"/>
        <v>45495</v>
      </c>
      <c r="D59" s="53" t="str">
        <f t="shared" si="69"/>
        <v>(30)</v>
      </c>
      <c r="E59" s="52">
        <f t="shared" si="70"/>
        <v>204</v>
      </c>
      <c r="F59" s="51">
        <f t="shared" si="44"/>
        <v>-163</v>
      </c>
      <c r="G59" s="50" t="str">
        <f t="shared" si="45"/>
        <v>Marie-Madeleine</v>
      </c>
      <c r="H59" s="49">
        <f t="shared" si="46"/>
        <v>1</v>
      </c>
      <c r="I59" s="48">
        <f t="shared" si="47"/>
        <v>0</v>
      </c>
      <c r="K59" s="55"/>
      <c r="L59" s="54">
        <f t="shared" si="71"/>
        <v>45526</v>
      </c>
      <c r="M59" s="53" t="str">
        <f t="shared" si="72"/>
        <v/>
      </c>
      <c r="N59" s="52">
        <f t="shared" si="73"/>
        <v>235</v>
      </c>
      <c r="O59" s="51">
        <f t="shared" si="48"/>
        <v>-132</v>
      </c>
      <c r="P59" s="50" t="str">
        <f t="shared" si="49"/>
        <v>Fabrice</v>
      </c>
      <c r="Q59" s="49">
        <f t="shared" si="50"/>
        <v>4</v>
      </c>
      <c r="R59" s="48">
        <f t="shared" si="51"/>
        <v>0</v>
      </c>
      <c r="T59" s="55"/>
      <c r="U59" s="54">
        <f t="shared" si="74"/>
        <v>45557</v>
      </c>
      <c r="V59" s="53" t="str">
        <f t="shared" si="75"/>
        <v/>
      </c>
      <c r="W59" s="52">
        <f t="shared" si="76"/>
        <v>266</v>
      </c>
      <c r="X59" s="51">
        <f t="shared" si="52"/>
        <v>-101</v>
      </c>
      <c r="Y59" s="50" t="str">
        <f t="shared" si="53"/>
        <v>Maurice</v>
      </c>
      <c r="Z59" s="49">
        <f t="shared" si="54"/>
        <v>7</v>
      </c>
      <c r="AA59" s="48">
        <f t="shared" si="55"/>
        <v>0</v>
      </c>
      <c r="AC59" s="55"/>
      <c r="AD59" s="54">
        <f t="shared" si="77"/>
        <v>45587</v>
      </c>
      <c r="AE59" s="53" t="str">
        <f t="shared" si="78"/>
        <v/>
      </c>
      <c r="AF59" s="52">
        <f t="shared" si="79"/>
        <v>296</v>
      </c>
      <c r="AG59" s="51">
        <f t="shared" si="56"/>
        <v>-71</v>
      </c>
      <c r="AH59" s="50" t="str">
        <f t="shared" si="57"/>
        <v>Elodie</v>
      </c>
      <c r="AI59" s="49">
        <f t="shared" si="58"/>
        <v>2</v>
      </c>
      <c r="AJ59" s="48">
        <f t="shared" si="59"/>
        <v>0</v>
      </c>
      <c r="AL59" s="55"/>
      <c r="AM59" s="54">
        <f t="shared" si="80"/>
        <v>45618</v>
      </c>
      <c r="AN59" s="53" t="str">
        <f t="shared" si="81"/>
        <v/>
      </c>
      <c r="AO59" s="52">
        <f t="shared" si="82"/>
        <v>327</v>
      </c>
      <c r="AP59" s="51">
        <f t="shared" si="60"/>
        <v>-40</v>
      </c>
      <c r="AQ59" s="50" t="str">
        <f t="shared" si="61"/>
        <v>Cécile</v>
      </c>
      <c r="AR59" s="49">
        <f t="shared" si="62"/>
        <v>5</v>
      </c>
      <c r="AS59" s="48">
        <f t="shared" si="63"/>
        <v>0</v>
      </c>
      <c r="AU59" s="55"/>
      <c r="AV59" s="54">
        <f t="shared" si="83"/>
        <v>45648</v>
      </c>
      <c r="AW59" s="53" t="str">
        <f t="shared" si="84"/>
        <v/>
      </c>
      <c r="AX59" s="52">
        <f t="shared" si="85"/>
        <v>357</v>
      </c>
      <c r="AY59" s="51">
        <f t="shared" si="64"/>
        <v>-10</v>
      </c>
      <c r="AZ59" s="50" t="str">
        <f t="shared" si="65"/>
        <v>Françoise-Xavière</v>
      </c>
      <c r="BA59" s="49">
        <f t="shared" si="66"/>
        <v>7</v>
      </c>
      <c r="BB59" s="48">
        <f t="shared" si="67"/>
        <v>0</v>
      </c>
      <c r="BC59" s="39"/>
      <c r="BD59" s="12">
        <f t="shared" si="43"/>
        <v>45348</v>
      </c>
      <c r="BE59" s="11"/>
      <c r="BF59" s="10" t="s">
        <v>656</v>
      </c>
      <c r="BG59" s="9" t="s">
        <v>655</v>
      </c>
      <c r="BI59" s="16"/>
      <c r="BJ59" s="16"/>
      <c r="BK59" s="16"/>
      <c r="BL59" s="16"/>
      <c r="BM59" s="16"/>
      <c r="BN59" s="16"/>
      <c r="BO59" s="16"/>
      <c r="BP59" s="16"/>
      <c r="BQ59" s="16"/>
      <c r="BR59" s="16"/>
      <c r="BS59" s="16"/>
    </row>
    <row r="60" spans="2:71" ht="15.75" customHeight="1" x14ac:dyDescent="0.35">
      <c r="B60" s="55"/>
      <c r="C60" s="54">
        <f t="shared" si="68"/>
        <v>45496</v>
      </c>
      <c r="D60" s="53" t="str">
        <f t="shared" si="69"/>
        <v/>
      </c>
      <c r="E60" s="52">
        <f t="shared" si="70"/>
        <v>205</v>
      </c>
      <c r="F60" s="51">
        <f t="shared" si="44"/>
        <v>-162</v>
      </c>
      <c r="G60" s="50" t="str">
        <f t="shared" si="45"/>
        <v>Brigitte</v>
      </c>
      <c r="H60" s="49">
        <f t="shared" si="46"/>
        <v>2</v>
      </c>
      <c r="I60" s="48">
        <f t="shared" si="47"/>
        <v>0</v>
      </c>
      <c r="K60" s="55"/>
      <c r="L60" s="54">
        <f t="shared" si="71"/>
        <v>45527</v>
      </c>
      <c r="M60" s="53" t="str">
        <f t="shared" si="72"/>
        <v/>
      </c>
      <c r="N60" s="52">
        <f t="shared" si="73"/>
        <v>236</v>
      </c>
      <c r="O60" s="51">
        <f t="shared" si="48"/>
        <v>-131</v>
      </c>
      <c r="P60" s="50" t="str">
        <f t="shared" si="49"/>
        <v>Rose de Lima</v>
      </c>
      <c r="Q60" s="49">
        <f t="shared" si="50"/>
        <v>5</v>
      </c>
      <c r="R60" s="48">
        <f t="shared" si="51"/>
        <v>0</v>
      </c>
      <c r="T60" s="55"/>
      <c r="U60" s="54">
        <f t="shared" si="74"/>
        <v>45558</v>
      </c>
      <c r="V60" s="53" t="str">
        <f t="shared" si="75"/>
        <v>(39)</v>
      </c>
      <c r="W60" s="52">
        <f t="shared" si="76"/>
        <v>267</v>
      </c>
      <c r="X60" s="51">
        <f t="shared" si="52"/>
        <v>-100</v>
      </c>
      <c r="Y60" s="50" t="str">
        <f t="shared" si="53"/>
        <v>Automne</v>
      </c>
      <c r="Z60" s="49">
        <f t="shared" si="54"/>
        <v>1</v>
      </c>
      <c r="AA60" s="48">
        <f t="shared" si="55"/>
        <v>0</v>
      </c>
      <c r="AC60" s="55"/>
      <c r="AD60" s="54">
        <f t="shared" si="77"/>
        <v>45588</v>
      </c>
      <c r="AE60" s="53" t="str">
        <f t="shared" si="78"/>
        <v/>
      </c>
      <c r="AF60" s="52">
        <f t="shared" si="79"/>
        <v>297</v>
      </c>
      <c r="AG60" s="51">
        <f t="shared" si="56"/>
        <v>-70</v>
      </c>
      <c r="AH60" s="50" t="str">
        <f t="shared" si="57"/>
        <v>Jean de Capistran</v>
      </c>
      <c r="AI60" s="49">
        <f t="shared" si="58"/>
        <v>3</v>
      </c>
      <c r="AJ60" s="48">
        <f t="shared" si="59"/>
        <v>0</v>
      </c>
      <c r="AL60" s="55"/>
      <c r="AM60" s="54">
        <f t="shared" si="80"/>
        <v>45619</v>
      </c>
      <c r="AN60" s="53" t="str">
        <f t="shared" si="81"/>
        <v/>
      </c>
      <c r="AO60" s="52">
        <f t="shared" si="82"/>
        <v>328</v>
      </c>
      <c r="AP60" s="51">
        <f t="shared" si="60"/>
        <v>-39</v>
      </c>
      <c r="AQ60" s="50" t="str">
        <f t="shared" si="61"/>
        <v>Clément</v>
      </c>
      <c r="AR60" s="49">
        <f t="shared" si="62"/>
        <v>6</v>
      </c>
      <c r="AS60" s="48">
        <f t="shared" si="63"/>
        <v>0</v>
      </c>
      <c r="AU60" s="55"/>
      <c r="AV60" s="54">
        <f t="shared" si="83"/>
        <v>45649</v>
      </c>
      <c r="AW60" s="53" t="str">
        <f t="shared" si="84"/>
        <v>(52)</v>
      </c>
      <c r="AX60" s="52">
        <f t="shared" si="85"/>
        <v>358</v>
      </c>
      <c r="AY60" s="51">
        <f t="shared" si="64"/>
        <v>-9</v>
      </c>
      <c r="AZ60" s="50" t="str">
        <f t="shared" si="65"/>
        <v>Armand</v>
      </c>
      <c r="BA60" s="49">
        <f t="shared" si="66"/>
        <v>1</v>
      </c>
      <c r="BB60" s="48">
        <f t="shared" si="67"/>
        <v>0</v>
      </c>
      <c r="BC60" s="39"/>
      <c r="BD60" s="12">
        <f t="shared" si="43"/>
        <v>45349</v>
      </c>
      <c r="BE60" s="11"/>
      <c r="BF60" s="10" t="s">
        <v>654</v>
      </c>
      <c r="BG60" s="9" t="s">
        <v>653</v>
      </c>
      <c r="BI60" s="16"/>
      <c r="BJ60" s="16"/>
      <c r="BK60" s="16"/>
      <c r="BL60" s="16"/>
      <c r="BM60" s="16"/>
      <c r="BN60" s="16"/>
      <c r="BO60" s="16"/>
      <c r="BP60" s="16"/>
      <c r="BQ60" s="16"/>
      <c r="BR60" s="16"/>
      <c r="BS60" s="16"/>
    </row>
    <row r="61" spans="2:71" ht="15.75" customHeight="1" x14ac:dyDescent="0.35">
      <c r="B61" s="55"/>
      <c r="C61" s="54">
        <f t="shared" si="68"/>
        <v>45497</v>
      </c>
      <c r="D61" s="53" t="str">
        <f t="shared" si="69"/>
        <v/>
      </c>
      <c r="E61" s="52">
        <f t="shared" si="70"/>
        <v>206</v>
      </c>
      <c r="F61" s="51">
        <f t="shared" si="44"/>
        <v>-161</v>
      </c>
      <c r="G61" s="50" t="str">
        <f t="shared" si="45"/>
        <v>Christine</v>
      </c>
      <c r="H61" s="49">
        <f t="shared" si="46"/>
        <v>3</v>
      </c>
      <c r="I61" s="48">
        <f t="shared" si="47"/>
        <v>0</v>
      </c>
      <c r="K61" s="55"/>
      <c r="L61" s="54">
        <f t="shared" si="71"/>
        <v>45528</v>
      </c>
      <c r="M61" s="53" t="str">
        <f t="shared" si="72"/>
        <v/>
      </c>
      <c r="N61" s="52">
        <f t="shared" si="73"/>
        <v>237</v>
      </c>
      <c r="O61" s="51">
        <f t="shared" si="48"/>
        <v>-130</v>
      </c>
      <c r="P61" s="50" t="str">
        <f t="shared" si="49"/>
        <v>Barthélémy</v>
      </c>
      <c r="Q61" s="49">
        <f t="shared" si="50"/>
        <v>6</v>
      </c>
      <c r="R61" s="48">
        <f t="shared" si="51"/>
        <v>0</v>
      </c>
      <c r="T61" s="55"/>
      <c r="U61" s="54">
        <f t="shared" si="74"/>
        <v>45559</v>
      </c>
      <c r="V61" s="53" t="str">
        <f t="shared" si="75"/>
        <v/>
      </c>
      <c r="W61" s="52">
        <f t="shared" si="76"/>
        <v>268</v>
      </c>
      <c r="X61" s="51">
        <f t="shared" si="52"/>
        <v>-99</v>
      </c>
      <c r="Y61" s="50" t="str">
        <f t="shared" si="53"/>
        <v>Thècle</v>
      </c>
      <c r="Z61" s="49">
        <f t="shared" si="54"/>
        <v>2</v>
      </c>
      <c r="AA61" s="48">
        <f t="shared" si="55"/>
        <v>0</v>
      </c>
      <c r="AC61" s="55"/>
      <c r="AD61" s="54">
        <f t="shared" si="77"/>
        <v>45589</v>
      </c>
      <c r="AE61" s="53" t="str">
        <f t="shared" si="78"/>
        <v/>
      </c>
      <c r="AF61" s="52">
        <f t="shared" si="79"/>
        <v>298</v>
      </c>
      <c r="AG61" s="51">
        <f t="shared" si="56"/>
        <v>-69</v>
      </c>
      <c r="AH61" s="50" t="str">
        <f t="shared" si="57"/>
        <v>Florentin</v>
      </c>
      <c r="AI61" s="49">
        <f t="shared" si="58"/>
        <v>4</v>
      </c>
      <c r="AJ61" s="48">
        <f t="shared" si="59"/>
        <v>0</v>
      </c>
      <c r="AL61" s="55"/>
      <c r="AM61" s="54">
        <f t="shared" si="80"/>
        <v>45620</v>
      </c>
      <c r="AN61" s="53" t="str">
        <f t="shared" si="81"/>
        <v/>
      </c>
      <c r="AO61" s="52">
        <f t="shared" si="82"/>
        <v>329</v>
      </c>
      <c r="AP61" s="51">
        <f t="shared" si="60"/>
        <v>-38</v>
      </c>
      <c r="AQ61" s="50" t="str">
        <f t="shared" si="61"/>
        <v>Flora</v>
      </c>
      <c r="AR61" s="49">
        <f t="shared" si="62"/>
        <v>7</v>
      </c>
      <c r="AS61" s="48">
        <f t="shared" si="63"/>
        <v>0</v>
      </c>
      <c r="AU61" s="55"/>
      <c r="AV61" s="54">
        <f t="shared" si="83"/>
        <v>45650</v>
      </c>
      <c r="AW61" s="53" t="str">
        <f t="shared" si="84"/>
        <v/>
      </c>
      <c r="AX61" s="52">
        <f t="shared" si="85"/>
        <v>359</v>
      </c>
      <c r="AY61" s="51">
        <f t="shared" si="64"/>
        <v>-8</v>
      </c>
      <c r="AZ61" s="50" t="str">
        <f t="shared" si="65"/>
        <v>Adèle</v>
      </c>
      <c r="BA61" s="49">
        <f t="shared" si="66"/>
        <v>2</v>
      </c>
      <c r="BB61" s="48">
        <f t="shared" si="67"/>
        <v>0</v>
      </c>
      <c r="BC61" s="39"/>
      <c r="BD61" s="12">
        <f t="shared" si="43"/>
        <v>45350</v>
      </c>
      <c r="BE61" s="11"/>
      <c r="BF61" s="10" t="s">
        <v>652</v>
      </c>
      <c r="BG61" s="9" t="s">
        <v>651</v>
      </c>
      <c r="BI61" s="16"/>
      <c r="BJ61" s="16"/>
      <c r="BK61" s="16"/>
      <c r="BL61" s="16"/>
      <c r="BM61" s="16"/>
      <c r="BN61" s="16"/>
      <c r="BO61" s="16"/>
      <c r="BP61" s="16"/>
      <c r="BQ61" s="16"/>
      <c r="BR61" s="16"/>
      <c r="BS61" s="16"/>
    </row>
    <row r="62" spans="2:71" ht="15.75" customHeight="1" x14ac:dyDescent="0.35">
      <c r="B62" s="55"/>
      <c r="C62" s="54">
        <f t="shared" si="68"/>
        <v>45498</v>
      </c>
      <c r="D62" s="53" t="str">
        <f t="shared" si="69"/>
        <v/>
      </c>
      <c r="E62" s="52">
        <f t="shared" si="70"/>
        <v>207</v>
      </c>
      <c r="F62" s="51">
        <f t="shared" si="44"/>
        <v>-160</v>
      </c>
      <c r="G62" s="50" t="str">
        <f t="shared" si="45"/>
        <v>Jacques</v>
      </c>
      <c r="H62" s="49">
        <f t="shared" si="46"/>
        <v>4</v>
      </c>
      <c r="I62" s="48">
        <f t="shared" si="47"/>
        <v>0</v>
      </c>
      <c r="K62" s="55"/>
      <c r="L62" s="54">
        <f t="shared" si="71"/>
        <v>45529</v>
      </c>
      <c r="M62" s="53" t="str">
        <f t="shared" si="72"/>
        <v/>
      </c>
      <c r="N62" s="52">
        <f t="shared" si="73"/>
        <v>238</v>
      </c>
      <c r="O62" s="51">
        <f t="shared" si="48"/>
        <v>-129</v>
      </c>
      <c r="P62" s="50" t="str">
        <f t="shared" si="49"/>
        <v>Louis</v>
      </c>
      <c r="Q62" s="49">
        <f t="shared" si="50"/>
        <v>7</v>
      </c>
      <c r="R62" s="48">
        <f t="shared" si="51"/>
        <v>0</v>
      </c>
      <c r="T62" s="55"/>
      <c r="U62" s="54">
        <f t="shared" si="74"/>
        <v>45560</v>
      </c>
      <c r="V62" s="53" t="str">
        <f t="shared" si="75"/>
        <v/>
      </c>
      <c r="W62" s="52">
        <f t="shared" si="76"/>
        <v>269</v>
      </c>
      <c r="X62" s="51">
        <f t="shared" si="52"/>
        <v>-98</v>
      </c>
      <c r="Y62" s="50" t="str">
        <f t="shared" si="53"/>
        <v>Hermann</v>
      </c>
      <c r="Z62" s="49">
        <f t="shared" si="54"/>
        <v>3</v>
      </c>
      <c r="AA62" s="48">
        <f t="shared" si="55"/>
        <v>0</v>
      </c>
      <c r="AC62" s="55"/>
      <c r="AD62" s="54">
        <f t="shared" si="77"/>
        <v>45590</v>
      </c>
      <c r="AE62" s="53" t="str">
        <f t="shared" si="78"/>
        <v/>
      </c>
      <c r="AF62" s="52">
        <f t="shared" si="79"/>
        <v>299</v>
      </c>
      <c r="AG62" s="51">
        <f t="shared" si="56"/>
        <v>-68</v>
      </c>
      <c r="AH62" s="50" t="str">
        <f t="shared" si="57"/>
        <v>Crépin</v>
      </c>
      <c r="AI62" s="49">
        <f t="shared" si="58"/>
        <v>5</v>
      </c>
      <c r="AJ62" s="48">
        <f t="shared" si="59"/>
        <v>0</v>
      </c>
      <c r="AL62" s="55"/>
      <c r="AM62" s="54">
        <f t="shared" si="80"/>
        <v>45621</v>
      </c>
      <c r="AN62" s="53" t="str">
        <f t="shared" si="81"/>
        <v>(48)</v>
      </c>
      <c r="AO62" s="52">
        <f t="shared" si="82"/>
        <v>330</v>
      </c>
      <c r="AP62" s="51">
        <f t="shared" si="60"/>
        <v>-37</v>
      </c>
      <c r="AQ62" s="50" t="str">
        <f t="shared" si="61"/>
        <v>Catherine</v>
      </c>
      <c r="AR62" s="49">
        <f t="shared" si="62"/>
        <v>1</v>
      </c>
      <c r="AS62" s="48">
        <f t="shared" si="63"/>
        <v>0</v>
      </c>
      <c r="AU62" s="55"/>
      <c r="AV62" s="54">
        <f t="shared" si="83"/>
        <v>45651</v>
      </c>
      <c r="AW62" s="53" t="str">
        <f t="shared" si="84"/>
        <v/>
      </c>
      <c r="AX62" s="52">
        <f t="shared" si="85"/>
        <v>360</v>
      </c>
      <c r="AY62" s="51">
        <f t="shared" si="64"/>
        <v>-7</v>
      </c>
      <c r="AZ62" s="50" t="str">
        <f t="shared" si="65"/>
        <v>Noël (Noël)</v>
      </c>
      <c r="BA62" s="49">
        <f t="shared" si="66"/>
        <v>3</v>
      </c>
      <c r="BB62" s="48">
        <f t="shared" si="67"/>
        <v>0</v>
      </c>
      <c r="BC62" s="39"/>
      <c r="BD62" s="12">
        <f t="shared" si="43"/>
        <v>45351</v>
      </c>
      <c r="BE62" s="11"/>
      <c r="BF62" s="10" t="s">
        <v>650</v>
      </c>
      <c r="BG62" s="9" t="s">
        <v>649</v>
      </c>
      <c r="BI62" s="16"/>
      <c r="BJ62" s="16"/>
      <c r="BK62" s="16"/>
      <c r="BL62" s="16"/>
      <c r="BM62" s="16"/>
      <c r="BN62" s="16"/>
      <c r="BO62" s="16"/>
      <c r="BP62" s="16"/>
      <c r="BQ62" s="16"/>
      <c r="BR62" s="16"/>
      <c r="BS62" s="16"/>
    </row>
    <row r="63" spans="2:71" ht="15.75" customHeight="1" x14ac:dyDescent="0.35">
      <c r="B63" s="55"/>
      <c r="C63" s="54">
        <f t="shared" si="68"/>
        <v>45499</v>
      </c>
      <c r="D63" s="53" t="str">
        <f t="shared" si="69"/>
        <v/>
      </c>
      <c r="E63" s="52">
        <f t="shared" si="70"/>
        <v>208</v>
      </c>
      <c r="F63" s="51">
        <f t="shared" si="44"/>
        <v>-159</v>
      </c>
      <c r="G63" s="50" t="str">
        <f t="shared" si="45"/>
        <v>Anne, Joachin</v>
      </c>
      <c r="H63" s="49">
        <f t="shared" si="46"/>
        <v>5</v>
      </c>
      <c r="I63" s="48">
        <f t="shared" si="47"/>
        <v>0</v>
      </c>
      <c r="K63" s="55"/>
      <c r="L63" s="54">
        <f t="shared" si="71"/>
        <v>45530</v>
      </c>
      <c r="M63" s="53" t="str">
        <f t="shared" si="72"/>
        <v>(35)</v>
      </c>
      <c r="N63" s="52">
        <f t="shared" si="73"/>
        <v>239</v>
      </c>
      <c r="O63" s="51">
        <f t="shared" si="48"/>
        <v>-128</v>
      </c>
      <c r="P63" s="50" t="str">
        <f t="shared" si="49"/>
        <v>Natacha</v>
      </c>
      <c r="Q63" s="49">
        <f t="shared" si="50"/>
        <v>1</v>
      </c>
      <c r="R63" s="48">
        <f t="shared" si="51"/>
        <v>0</v>
      </c>
      <c r="T63" s="55"/>
      <c r="U63" s="54">
        <f t="shared" si="74"/>
        <v>45561</v>
      </c>
      <c r="V63" s="53" t="str">
        <f t="shared" si="75"/>
        <v/>
      </c>
      <c r="W63" s="52">
        <f t="shared" si="76"/>
        <v>270</v>
      </c>
      <c r="X63" s="51">
        <f t="shared" si="52"/>
        <v>-97</v>
      </c>
      <c r="Y63" s="50" t="str">
        <f t="shared" si="53"/>
        <v>Côme, Damien</v>
      </c>
      <c r="Z63" s="49">
        <f t="shared" si="54"/>
        <v>4</v>
      </c>
      <c r="AA63" s="48">
        <f t="shared" si="55"/>
        <v>0</v>
      </c>
      <c r="AC63" s="55"/>
      <c r="AD63" s="54">
        <f t="shared" si="77"/>
        <v>45591</v>
      </c>
      <c r="AE63" s="53" t="str">
        <f t="shared" si="78"/>
        <v/>
      </c>
      <c r="AF63" s="52">
        <f t="shared" si="79"/>
        <v>300</v>
      </c>
      <c r="AG63" s="51">
        <f t="shared" si="56"/>
        <v>-67</v>
      </c>
      <c r="AH63" s="50" t="str">
        <f t="shared" si="57"/>
        <v>Dimitri</v>
      </c>
      <c r="AI63" s="49">
        <f t="shared" si="58"/>
        <v>6</v>
      </c>
      <c r="AJ63" s="48">
        <f t="shared" si="59"/>
        <v>0</v>
      </c>
      <c r="AL63" s="55"/>
      <c r="AM63" s="54">
        <f t="shared" si="80"/>
        <v>45622</v>
      </c>
      <c r="AN63" s="53" t="str">
        <f t="shared" si="81"/>
        <v/>
      </c>
      <c r="AO63" s="52">
        <f t="shared" si="82"/>
        <v>331</v>
      </c>
      <c r="AP63" s="51">
        <f t="shared" si="60"/>
        <v>-36</v>
      </c>
      <c r="AQ63" s="50" t="str">
        <f t="shared" si="61"/>
        <v>Delphine</v>
      </c>
      <c r="AR63" s="49">
        <f t="shared" si="62"/>
        <v>2</v>
      </c>
      <c r="AS63" s="48">
        <f t="shared" si="63"/>
        <v>0</v>
      </c>
      <c r="AU63" s="55"/>
      <c r="AV63" s="54">
        <f t="shared" si="83"/>
        <v>45652</v>
      </c>
      <c r="AW63" s="53" t="str">
        <f t="shared" si="84"/>
        <v/>
      </c>
      <c r="AX63" s="52">
        <f t="shared" si="85"/>
        <v>361</v>
      </c>
      <c r="AY63" s="51">
        <f t="shared" si="64"/>
        <v>-6</v>
      </c>
      <c r="AZ63" s="50" t="str">
        <f t="shared" si="65"/>
        <v>Etienne</v>
      </c>
      <c r="BA63" s="49">
        <f t="shared" si="66"/>
        <v>4</v>
      </c>
      <c r="BB63" s="48">
        <f t="shared" si="67"/>
        <v>0</v>
      </c>
      <c r="BC63" s="39"/>
      <c r="BD63" s="12">
        <f t="shared" ref="BD63:BD93" si="86">U4</f>
        <v>45352</v>
      </c>
      <c r="BE63" s="11"/>
      <c r="BF63" s="10" t="s">
        <v>648</v>
      </c>
      <c r="BG63" s="9" t="s">
        <v>647</v>
      </c>
      <c r="BH63" s="16"/>
      <c r="BI63" s="16"/>
      <c r="BJ63" s="16"/>
      <c r="BK63" s="16"/>
      <c r="BL63" s="16"/>
      <c r="BM63" s="16"/>
      <c r="BN63" s="16"/>
      <c r="BO63" s="16"/>
      <c r="BP63" s="16"/>
      <c r="BQ63" s="16"/>
      <c r="BR63" s="16"/>
      <c r="BS63" s="16"/>
    </row>
    <row r="64" spans="2:71" ht="15.75" customHeight="1" x14ac:dyDescent="0.35">
      <c r="B64" s="55"/>
      <c r="C64" s="54">
        <f t="shared" si="68"/>
        <v>45500</v>
      </c>
      <c r="D64" s="53" t="str">
        <f t="shared" si="69"/>
        <v/>
      </c>
      <c r="E64" s="52">
        <f t="shared" si="70"/>
        <v>209</v>
      </c>
      <c r="F64" s="51">
        <f t="shared" si="44"/>
        <v>-158</v>
      </c>
      <c r="G64" s="50" t="str">
        <f t="shared" si="45"/>
        <v>Nathalie</v>
      </c>
      <c r="H64" s="49">
        <f t="shared" si="46"/>
        <v>6</v>
      </c>
      <c r="I64" s="48">
        <f t="shared" si="47"/>
        <v>0</v>
      </c>
      <c r="K64" s="55"/>
      <c r="L64" s="54">
        <f t="shared" si="71"/>
        <v>45531</v>
      </c>
      <c r="M64" s="53" t="str">
        <f t="shared" si="72"/>
        <v/>
      </c>
      <c r="N64" s="52">
        <f t="shared" si="73"/>
        <v>240</v>
      </c>
      <c r="O64" s="51">
        <f t="shared" si="48"/>
        <v>-127</v>
      </c>
      <c r="P64" s="50" t="str">
        <f t="shared" si="49"/>
        <v>Monique</v>
      </c>
      <c r="Q64" s="49">
        <f t="shared" si="50"/>
        <v>2</v>
      </c>
      <c r="R64" s="48">
        <f t="shared" si="51"/>
        <v>0</v>
      </c>
      <c r="T64" s="55"/>
      <c r="U64" s="54">
        <f t="shared" si="74"/>
        <v>45562</v>
      </c>
      <c r="V64" s="53" t="str">
        <f t="shared" si="75"/>
        <v/>
      </c>
      <c r="W64" s="52">
        <f t="shared" si="76"/>
        <v>271</v>
      </c>
      <c r="X64" s="51">
        <f t="shared" si="52"/>
        <v>-96</v>
      </c>
      <c r="Y64" s="50" t="str">
        <f t="shared" si="53"/>
        <v>Vincent de Paul</v>
      </c>
      <c r="Z64" s="49">
        <f t="shared" si="54"/>
        <v>5</v>
      </c>
      <c r="AA64" s="48">
        <f t="shared" si="55"/>
        <v>0</v>
      </c>
      <c r="AC64" s="55"/>
      <c r="AD64" s="54">
        <f t="shared" si="77"/>
        <v>45592</v>
      </c>
      <c r="AE64" s="53" t="str">
        <f t="shared" si="78"/>
        <v/>
      </c>
      <c r="AF64" s="52">
        <f t="shared" si="79"/>
        <v>301</v>
      </c>
      <c r="AG64" s="51">
        <f t="shared" si="56"/>
        <v>-66</v>
      </c>
      <c r="AH64" s="50" t="str">
        <f t="shared" si="57"/>
        <v>Emeline</v>
      </c>
      <c r="AI64" s="49">
        <f t="shared" si="58"/>
        <v>7</v>
      </c>
      <c r="AJ64" s="48">
        <f t="shared" si="59"/>
        <v>0</v>
      </c>
      <c r="AL64" s="55"/>
      <c r="AM64" s="54">
        <f t="shared" si="80"/>
        <v>45623</v>
      </c>
      <c r="AN64" s="53" t="str">
        <f t="shared" si="81"/>
        <v/>
      </c>
      <c r="AO64" s="52">
        <f t="shared" si="82"/>
        <v>332</v>
      </c>
      <c r="AP64" s="51">
        <f t="shared" si="60"/>
        <v>-35</v>
      </c>
      <c r="AQ64" s="50" t="str">
        <f t="shared" si="61"/>
        <v>Sévrin</v>
      </c>
      <c r="AR64" s="49">
        <f t="shared" si="62"/>
        <v>3</v>
      </c>
      <c r="AS64" s="48">
        <f t="shared" si="63"/>
        <v>0</v>
      </c>
      <c r="AU64" s="55"/>
      <c r="AV64" s="54">
        <f t="shared" si="83"/>
        <v>45653</v>
      </c>
      <c r="AW64" s="53" t="str">
        <f t="shared" si="84"/>
        <v/>
      </c>
      <c r="AX64" s="52">
        <f t="shared" si="85"/>
        <v>362</v>
      </c>
      <c r="AY64" s="51">
        <f t="shared" si="64"/>
        <v>-5</v>
      </c>
      <c r="AZ64" s="50" t="str">
        <f t="shared" si="65"/>
        <v>Jean</v>
      </c>
      <c r="BA64" s="49">
        <f t="shared" si="66"/>
        <v>5</v>
      </c>
      <c r="BB64" s="48">
        <f t="shared" si="67"/>
        <v>0</v>
      </c>
      <c r="BC64" s="39"/>
      <c r="BD64" s="12">
        <f t="shared" si="86"/>
        <v>45353</v>
      </c>
      <c r="BE64" s="11"/>
      <c r="BF64" s="10" t="s">
        <v>646</v>
      </c>
      <c r="BG64" s="9" t="s">
        <v>645</v>
      </c>
      <c r="BH64" s="16"/>
      <c r="BI64" s="16"/>
      <c r="BJ64" s="16"/>
      <c r="BK64" s="16"/>
      <c r="BL64" s="16"/>
      <c r="BM64" s="16"/>
      <c r="BN64" s="16"/>
      <c r="BO64" s="16"/>
      <c r="BP64" s="16"/>
      <c r="BQ64" s="16"/>
      <c r="BR64" s="16"/>
      <c r="BS64" s="16"/>
    </row>
    <row r="65" spans="2:71" ht="15.75" customHeight="1" x14ac:dyDescent="0.35">
      <c r="B65" s="55"/>
      <c r="C65" s="54">
        <f t="shared" si="68"/>
        <v>45501</v>
      </c>
      <c r="D65" s="53" t="str">
        <f t="shared" si="69"/>
        <v/>
      </c>
      <c r="E65" s="52">
        <f t="shared" si="70"/>
        <v>210</v>
      </c>
      <c r="F65" s="51">
        <f t="shared" si="44"/>
        <v>-157</v>
      </c>
      <c r="G65" s="50" t="str">
        <f t="shared" si="45"/>
        <v>Samson</v>
      </c>
      <c r="H65" s="49">
        <f t="shared" si="46"/>
        <v>7</v>
      </c>
      <c r="I65" s="48">
        <f t="shared" si="47"/>
        <v>0</v>
      </c>
      <c r="K65" s="55"/>
      <c r="L65" s="54">
        <f t="shared" si="71"/>
        <v>45532</v>
      </c>
      <c r="M65" s="53" t="str">
        <f t="shared" si="72"/>
        <v/>
      </c>
      <c r="N65" s="52">
        <f t="shared" si="73"/>
        <v>241</v>
      </c>
      <c r="O65" s="51">
        <f t="shared" si="48"/>
        <v>-126</v>
      </c>
      <c r="P65" s="50" t="str">
        <f t="shared" si="49"/>
        <v>Augustin</v>
      </c>
      <c r="Q65" s="49">
        <f t="shared" si="50"/>
        <v>3</v>
      </c>
      <c r="R65" s="48">
        <f t="shared" si="51"/>
        <v>0</v>
      </c>
      <c r="T65" s="55"/>
      <c r="U65" s="54">
        <f t="shared" si="74"/>
        <v>45563</v>
      </c>
      <c r="V65" s="53" t="str">
        <f t="shared" si="75"/>
        <v/>
      </c>
      <c r="W65" s="52">
        <f t="shared" si="76"/>
        <v>272</v>
      </c>
      <c r="X65" s="51">
        <f t="shared" si="52"/>
        <v>-95</v>
      </c>
      <c r="Y65" s="50" t="str">
        <f t="shared" si="53"/>
        <v>Venceslas</v>
      </c>
      <c r="Z65" s="49">
        <f t="shared" si="54"/>
        <v>6</v>
      </c>
      <c r="AA65" s="48">
        <f t="shared" si="55"/>
        <v>0</v>
      </c>
      <c r="AC65" s="55"/>
      <c r="AD65" s="54">
        <f t="shared" si="77"/>
        <v>45593</v>
      </c>
      <c r="AE65" s="53" t="str">
        <f t="shared" si="78"/>
        <v>(44)</v>
      </c>
      <c r="AF65" s="52">
        <f t="shared" si="79"/>
        <v>302</v>
      </c>
      <c r="AG65" s="51">
        <f t="shared" si="56"/>
        <v>-65</v>
      </c>
      <c r="AH65" s="50" t="str">
        <f t="shared" si="57"/>
        <v>Jude</v>
      </c>
      <c r="AI65" s="49">
        <f t="shared" si="58"/>
        <v>1</v>
      </c>
      <c r="AJ65" s="48">
        <f t="shared" si="59"/>
        <v>0</v>
      </c>
      <c r="AL65" s="55"/>
      <c r="AM65" s="54">
        <f t="shared" si="80"/>
        <v>45624</v>
      </c>
      <c r="AN65" s="53" t="str">
        <f t="shared" si="81"/>
        <v/>
      </c>
      <c r="AO65" s="52">
        <f t="shared" si="82"/>
        <v>333</v>
      </c>
      <c r="AP65" s="51">
        <f t="shared" si="60"/>
        <v>-34</v>
      </c>
      <c r="AQ65" s="50" t="str">
        <f t="shared" si="61"/>
        <v>Jacques de la Marche</v>
      </c>
      <c r="AR65" s="49">
        <f t="shared" si="62"/>
        <v>4</v>
      </c>
      <c r="AS65" s="48">
        <f t="shared" si="63"/>
        <v>0</v>
      </c>
      <c r="AU65" s="55"/>
      <c r="AV65" s="54">
        <f t="shared" si="83"/>
        <v>45654</v>
      </c>
      <c r="AW65" s="53" t="str">
        <f t="shared" si="84"/>
        <v/>
      </c>
      <c r="AX65" s="52">
        <f t="shared" si="85"/>
        <v>363</v>
      </c>
      <c r="AY65" s="51">
        <f t="shared" si="64"/>
        <v>-4</v>
      </c>
      <c r="AZ65" s="50" t="str">
        <f t="shared" si="65"/>
        <v>Innocents</v>
      </c>
      <c r="BA65" s="49">
        <f t="shared" si="66"/>
        <v>6</v>
      </c>
      <c r="BB65" s="48">
        <f t="shared" si="67"/>
        <v>0</v>
      </c>
      <c r="BC65" s="39"/>
      <c r="BD65" s="12">
        <f t="shared" si="86"/>
        <v>45354</v>
      </c>
      <c r="BE65" s="11"/>
      <c r="BF65" s="10" t="s">
        <v>644</v>
      </c>
      <c r="BG65" s="9" t="s">
        <v>643</v>
      </c>
      <c r="BH65" s="16"/>
      <c r="BI65" s="16"/>
      <c r="BJ65" s="16"/>
      <c r="BK65" s="16"/>
      <c r="BL65" s="16"/>
      <c r="BM65" s="16"/>
      <c r="BN65" s="16"/>
      <c r="BO65" s="16"/>
      <c r="BP65" s="16"/>
      <c r="BQ65" s="16"/>
      <c r="BR65" s="16"/>
      <c r="BS65" s="16"/>
    </row>
    <row r="66" spans="2:71" ht="15.75" customHeight="1" x14ac:dyDescent="0.35">
      <c r="B66" s="55"/>
      <c r="C66" s="54">
        <f>IF(C65&lt;&gt;"",IF(C65+1&gt;EOMONTH(C$38,0),"",C65+1),"")</f>
        <v>45502</v>
      </c>
      <c r="D66" s="53" t="str">
        <f t="shared" si="69"/>
        <v>(31)</v>
      </c>
      <c r="E66" s="52">
        <f t="shared" si="70"/>
        <v>211</v>
      </c>
      <c r="F66" s="51">
        <f t="shared" si="44"/>
        <v>-156</v>
      </c>
      <c r="G66" s="50" t="str">
        <f t="shared" si="45"/>
        <v>Marthe</v>
      </c>
      <c r="H66" s="49">
        <f t="shared" si="46"/>
        <v>1</v>
      </c>
      <c r="I66" s="48">
        <f t="shared" si="47"/>
        <v>0</v>
      </c>
      <c r="K66" s="55"/>
      <c r="L66" s="54">
        <f>IF(L65&lt;&gt;"",IF(L65+1&gt;EOMONTH(L$38,0),"",L65+1),"")</f>
        <v>45533</v>
      </c>
      <c r="M66" s="53" t="str">
        <f t="shared" si="72"/>
        <v/>
      </c>
      <c r="N66" s="52">
        <f t="shared" si="73"/>
        <v>242</v>
      </c>
      <c r="O66" s="51">
        <f t="shared" si="48"/>
        <v>-125</v>
      </c>
      <c r="P66" s="50" t="str">
        <f t="shared" si="49"/>
        <v>Sabine</v>
      </c>
      <c r="Q66" s="49">
        <f t="shared" si="50"/>
        <v>4</v>
      </c>
      <c r="R66" s="48">
        <f t="shared" si="51"/>
        <v>0</v>
      </c>
      <c r="T66" s="55"/>
      <c r="U66" s="54">
        <f>IF(U65&lt;&gt;"",IF(U65+1&gt;EOMONTH(U$38,0),"",U65+1),"")</f>
        <v>45564</v>
      </c>
      <c r="V66" s="53" t="str">
        <f t="shared" si="75"/>
        <v/>
      </c>
      <c r="W66" s="52">
        <f t="shared" si="76"/>
        <v>273</v>
      </c>
      <c r="X66" s="51">
        <f t="shared" si="52"/>
        <v>-94</v>
      </c>
      <c r="Y66" s="50" t="str">
        <f t="shared" si="53"/>
        <v>Michel, Gabriel, Raphaël</v>
      </c>
      <c r="Z66" s="49">
        <f t="shared" si="54"/>
        <v>7</v>
      </c>
      <c r="AA66" s="48">
        <f t="shared" si="55"/>
        <v>0</v>
      </c>
      <c r="AC66" s="55"/>
      <c r="AD66" s="54">
        <f>IF(AD65&lt;&gt;"",IF(AD65+1&gt;EOMONTH(AD$38,0),"",AD65+1),"")</f>
        <v>45594</v>
      </c>
      <c r="AE66" s="53" t="str">
        <f t="shared" si="78"/>
        <v/>
      </c>
      <c r="AF66" s="52">
        <f t="shared" si="79"/>
        <v>303</v>
      </c>
      <c r="AG66" s="51">
        <f t="shared" si="56"/>
        <v>-64</v>
      </c>
      <c r="AH66" s="50" t="str">
        <f t="shared" si="57"/>
        <v>Narcisse</v>
      </c>
      <c r="AI66" s="49">
        <f t="shared" si="58"/>
        <v>2</v>
      </c>
      <c r="AJ66" s="48">
        <f t="shared" si="59"/>
        <v>0</v>
      </c>
      <c r="AL66" s="55"/>
      <c r="AM66" s="54">
        <f>IF(AM65&lt;&gt;"",IF(AM65+1&gt;EOMONTH(AM$38,0),"",AM65+1),"")</f>
        <v>45625</v>
      </c>
      <c r="AN66" s="53" t="str">
        <f t="shared" si="81"/>
        <v/>
      </c>
      <c r="AO66" s="52">
        <f t="shared" si="82"/>
        <v>334</v>
      </c>
      <c r="AP66" s="51">
        <f t="shared" si="60"/>
        <v>-33</v>
      </c>
      <c r="AQ66" s="50" t="str">
        <f t="shared" si="61"/>
        <v>Saturnin</v>
      </c>
      <c r="AR66" s="49">
        <f t="shared" si="62"/>
        <v>5</v>
      </c>
      <c r="AS66" s="48">
        <f t="shared" si="63"/>
        <v>0</v>
      </c>
      <c r="AU66" s="55"/>
      <c r="AV66" s="54">
        <f>IF(AV65&lt;&gt;"",IF(AV65+1&gt;EOMONTH(AV$38,0),"",AV65+1),"")</f>
        <v>45655</v>
      </c>
      <c r="AW66" s="53" t="str">
        <f t="shared" si="84"/>
        <v/>
      </c>
      <c r="AX66" s="52">
        <f t="shared" si="85"/>
        <v>364</v>
      </c>
      <c r="AY66" s="51">
        <f t="shared" si="64"/>
        <v>-3</v>
      </c>
      <c r="AZ66" s="50" t="str">
        <f t="shared" si="65"/>
        <v>David</v>
      </c>
      <c r="BA66" s="49">
        <f t="shared" si="66"/>
        <v>7</v>
      </c>
      <c r="BB66" s="48">
        <f t="shared" si="67"/>
        <v>0</v>
      </c>
      <c r="BC66" s="39"/>
      <c r="BD66" s="12">
        <f t="shared" si="86"/>
        <v>45355</v>
      </c>
      <c r="BE66" s="11"/>
      <c r="BF66" s="10" t="s">
        <v>642</v>
      </c>
      <c r="BG66" s="9" t="s">
        <v>641</v>
      </c>
      <c r="BH66" s="16"/>
      <c r="BI66" s="16"/>
      <c r="BJ66" s="16"/>
      <c r="BK66" s="16"/>
      <c r="BL66" s="16"/>
      <c r="BM66" s="16"/>
      <c r="BN66" s="16"/>
      <c r="BO66" s="16"/>
      <c r="BP66" s="16"/>
      <c r="BQ66" s="16"/>
      <c r="BR66" s="16"/>
      <c r="BS66" s="16"/>
    </row>
    <row r="67" spans="2:71" ht="15.75" customHeight="1" x14ac:dyDescent="0.35">
      <c r="B67" s="55"/>
      <c r="C67" s="54">
        <f>IF(C66&lt;&gt;"",IF(C66+1&gt;EOMONTH(C$38,0),"",C66+1),"")</f>
        <v>45503</v>
      </c>
      <c r="D67" s="53" t="str">
        <f t="shared" si="69"/>
        <v/>
      </c>
      <c r="E67" s="52">
        <f t="shared" si="70"/>
        <v>212</v>
      </c>
      <c r="F67" s="51">
        <f t="shared" si="44"/>
        <v>-155</v>
      </c>
      <c r="G67" s="50" t="str">
        <f t="shared" si="45"/>
        <v>Juliette</v>
      </c>
      <c r="H67" s="49">
        <f t="shared" si="46"/>
        <v>2</v>
      </c>
      <c r="I67" s="48">
        <f t="shared" si="47"/>
        <v>0</v>
      </c>
      <c r="K67" s="55"/>
      <c r="L67" s="54">
        <f>IF(L66&lt;&gt;"",IF(L66+1&gt;EOMONTH(L$38,0),"",L66+1),"")</f>
        <v>45534</v>
      </c>
      <c r="M67" s="53" t="str">
        <f t="shared" si="72"/>
        <v/>
      </c>
      <c r="N67" s="52">
        <f t="shared" si="73"/>
        <v>243</v>
      </c>
      <c r="O67" s="51">
        <f t="shared" si="48"/>
        <v>-124</v>
      </c>
      <c r="P67" s="50" t="str">
        <f t="shared" si="49"/>
        <v>Fiacre</v>
      </c>
      <c r="Q67" s="49">
        <f t="shared" si="50"/>
        <v>5</v>
      </c>
      <c r="R67" s="48">
        <f t="shared" si="51"/>
        <v>0</v>
      </c>
      <c r="T67" s="55"/>
      <c r="U67" s="54">
        <f>IF(U66&lt;&gt;"",IF(U66+1&gt;EOMONTH(U$38,0),"",U66+1),"")</f>
        <v>45565</v>
      </c>
      <c r="V67" s="53" t="str">
        <f t="shared" si="75"/>
        <v>(40)</v>
      </c>
      <c r="W67" s="52">
        <f t="shared" si="76"/>
        <v>274</v>
      </c>
      <c r="X67" s="51">
        <f t="shared" si="52"/>
        <v>-93</v>
      </c>
      <c r="Y67" s="50" t="str">
        <f t="shared" si="53"/>
        <v>Jérôme</v>
      </c>
      <c r="Z67" s="49">
        <f t="shared" si="54"/>
        <v>1</v>
      </c>
      <c r="AA67" s="48">
        <f t="shared" si="55"/>
        <v>0</v>
      </c>
      <c r="AC67" s="55"/>
      <c r="AD67" s="54">
        <f>IF(AD66&lt;&gt;"",IF(AD66+1&gt;EOMONTH(AD$38,0),"",AD66+1),"")</f>
        <v>45595</v>
      </c>
      <c r="AE67" s="53" t="str">
        <f t="shared" si="78"/>
        <v/>
      </c>
      <c r="AF67" s="52">
        <f t="shared" si="79"/>
        <v>304</v>
      </c>
      <c r="AG67" s="51">
        <f t="shared" si="56"/>
        <v>-63</v>
      </c>
      <c r="AH67" s="50" t="str">
        <f t="shared" si="57"/>
        <v>Bienvenu</v>
      </c>
      <c r="AI67" s="49">
        <f t="shared" si="58"/>
        <v>3</v>
      </c>
      <c r="AJ67" s="48">
        <f t="shared" si="59"/>
        <v>0</v>
      </c>
      <c r="AL67" s="55"/>
      <c r="AM67" s="54">
        <f>IF(AM66&lt;&gt;"",IF(AM66+1&gt;EOMONTH(AM$38,0),"",AM66+1),"")</f>
        <v>45626</v>
      </c>
      <c r="AN67" s="53" t="str">
        <f t="shared" si="81"/>
        <v/>
      </c>
      <c r="AO67" s="52">
        <f t="shared" si="82"/>
        <v>335</v>
      </c>
      <c r="AP67" s="51">
        <f t="shared" si="60"/>
        <v>-32</v>
      </c>
      <c r="AQ67" s="50" t="str">
        <f t="shared" si="61"/>
        <v>André</v>
      </c>
      <c r="AR67" s="49">
        <f t="shared" si="62"/>
        <v>6</v>
      </c>
      <c r="AS67" s="48">
        <f t="shared" si="63"/>
        <v>0</v>
      </c>
      <c r="AU67" s="55"/>
      <c r="AV67" s="54">
        <f>IF(AV66&lt;&gt;"",IF(AV66+1&gt;EOMONTH(AV$38,0),"",AV66+1),"")</f>
        <v>45656</v>
      </c>
      <c r="AW67" s="53" t="str">
        <f t="shared" si="84"/>
        <v>(1)</v>
      </c>
      <c r="AX67" s="52">
        <f t="shared" si="85"/>
        <v>365</v>
      </c>
      <c r="AY67" s="51">
        <f t="shared" si="64"/>
        <v>-2</v>
      </c>
      <c r="AZ67" s="50" t="str">
        <f t="shared" si="65"/>
        <v>Roger</v>
      </c>
      <c r="BA67" s="49">
        <f t="shared" si="66"/>
        <v>1</v>
      </c>
      <c r="BB67" s="48">
        <f t="shared" si="67"/>
        <v>0</v>
      </c>
      <c r="BC67" s="39"/>
      <c r="BD67" s="12">
        <f t="shared" si="86"/>
        <v>45356</v>
      </c>
      <c r="BE67" s="11"/>
      <c r="BF67" s="10" t="s">
        <v>640</v>
      </c>
      <c r="BG67" s="9" t="s">
        <v>639</v>
      </c>
      <c r="BH67" s="16"/>
      <c r="BI67" s="16"/>
      <c r="BJ67" s="16"/>
      <c r="BK67" s="16"/>
      <c r="BL67" s="16"/>
      <c r="BM67" s="16"/>
      <c r="BN67" s="16"/>
      <c r="BO67" s="16"/>
      <c r="BP67" s="16"/>
      <c r="BQ67" s="16"/>
      <c r="BR67" s="16"/>
      <c r="BS67" s="16"/>
    </row>
    <row r="68" spans="2:71" ht="15.75" customHeight="1" thickBot="1" x14ac:dyDescent="0.4">
      <c r="B68" s="47"/>
      <c r="C68" s="46">
        <f>IF(C67&lt;&gt;"",IF(C67+1&gt;EOMONTH(C$38,0),"",C67+1),"")</f>
        <v>45504</v>
      </c>
      <c r="D68" s="45" t="str">
        <f t="shared" si="69"/>
        <v/>
      </c>
      <c r="E68" s="44">
        <f t="shared" si="70"/>
        <v>213</v>
      </c>
      <c r="F68" s="43">
        <f t="shared" si="44"/>
        <v>-154</v>
      </c>
      <c r="G68" s="42" t="str">
        <f t="shared" si="45"/>
        <v>Ignace de Loyola</v>
      </c>
      <c r="H68" s="41">
        <f t="shared" si="46"/>
        <v>3</v>
      </c>
      <c r="I68" s="40">
        <f t="shared" si="47"/>
        <v>0</v>
      </c>
      <c r="K68" s="47"/>
      <c r="L68" s="46">
        <f>IF(L67&lt;&gt;"",IF(L67+1&gt;EOMONTH(L$38,0),"",L67+1),"")</f>
        <v>45535</v>
      </c>
      <c r="M68" s="45" t="str">
        <f t="shared" si="72"/>
        <v/>
      </c>
      <c r="N68" s="44">
        <f t="shared" si="73"/>
        <v>244</v>
      </c>
      <c r="O68" s="43">
        <f t="shared" si="48"/>
        <v>-123</v>
      </c>
      <c r="P68" s="42" t="str">
        <f t="shared" si="49"/>
        <v>Aristide</v>
      </c>
      <c r="Q68" s="41">
        <f t="shared" si="50"/>
        <v>6</v>
      </c>
      <c r="R68" s="40">
        <f t="shared" si="51"/>
        <v>0</v>
      </c>
      <c r="T68" s="47"/>
      <c r="U68" s="46" t="str">
        <f>IF(U67&lt;&gt;"",IF(U67+1&gt;EOMONTH(U$38,0),"",U67+1),"")</f>
        <v/>
      </c>
      <c r="V68" s="45" t="str">
        <f t="shared" si="75"/>
        <v/>
      </c>
      <c r="W68" s="44" t="str">
        <f t="shared" si="76"/>
        <v/>
      </c>
      <c r="X68" s="43" t="str">
        <f t="shared" si="52"/>
        <v/>
      </c>
      <c r="Y68" s="42" t="str">
        <f t="shared" si="53"/>
        <v/>
      </c>
      <c r="Z68" s="41" t="str">
        <f t="shared" si="54"/>
        <v/>
      </c>
      <c r="AA68" s="40">
        <f t="shared" si="55"/>
        <v>0</v>
      </c>
      <c r="AC68" s="47"/>
      <c r="AD68" s="46">
        <f>IF(AD67&lt;&gt;"",IF(AD67+1&gt;EOMONTH(AD$38,0),"",AD67+1),"")</f>
        <v>45596</v>
      </c>
      <c r="AE68" s="45" t="str">
        <f t="shared" si="78"/>
        <v/>
      </c>
      <c r="AF68" s="44">
        <f t="shared" si="79"/>
        <v>305</v>
      </c>
      <c r="AG68" s="43">
        <f t="shared" si="56"/>
        <v>-62</v>
      </c>
      <c r="AH68" s="42" t="str">
        <f t="shared" si="57"/>
        <v>Quentin</v>
      </c>
      <c r="AI68" s="41">
        <f t="shared" si="58"/>
        <v>4</v>
      </c>
      <c r="AJ68" s="40">
        <f t="shared" si="59"/>
        <v>0</v>
      </c>
      <c r="AL68" s="47"/>
      <c r="AM68" s="46" t="str">
        <f>IF(AM67&lt;&gt;"",IF(AM67+1&gt;EOMONTH(AM$38,0),"",AM67+1),"")</f>
        <v/>
      </c>
      <c r="AN68" s="45" t="str">
        <f t="shared" si="81"/>
        <v/>
      </c>
      <c r="AO68" s="44" t="str">
        <f t="shared" si="82"/>
        <v/>
      </c>
      <c r="AP68" s="43" t="str">
        <f t="shared" si="60"/>
        <v/>
      </c>
      <c r="AQ68" s="42" t="str">
        <f t="shared" si="61"/>
        <v/>
      </c>
      <c r="AR68" s="41" t="str">
        <f t="shared" si="62"/>
        <v/>
      </c>
      <c r="AS68" s="40">
        <f t="shared" si="63"/>
        <v>0</v>
      </c>
      <c r="AU68" s="47"/>
      <c r="AV68" s="46">
        <f>IF(AV67&lt;&gt;"",IF(AV67+1&gt;EOMONTH(AV$38,0),"",AV67+1),"")</f>
        <v>45657</v>
      </c>
      <c r="AW68" s="45" t="str">
        <f t="shared" si="84"/>
        <v/>
      </c>
      <c r="AX68" s="44">
        <f t="shared" si="85"/>
        <v>366</v>
      </c>
      <c r="AY68" s="43">
        <f t="shared" si="64"/>
        <v>-1</v>
      </c>
      <c r="AZ68" s="42" t="str">
        <f t="shared" si="65"/>
        <v>Sylvestre</v>
      </c>
      <c r="BA68" s="41">
        <f t="shared" si="66"/>
        <v>2</v>
      </c>
      <c r="BB68" s="40">
        <f t="shared" si="67"/>
        <v>0</v>
      </c>
      <c r="BC68" s="39"/>
      <c r="BD68" s="12">
        <f t="shared" si="86"/>
        <v>45357</v>
      </c>
      <c r="BE68" s="11"/>
      <c r="BF68" s="10" t="s">
        <v>638</v>
      </c>
      <c r="BG68" s="9" t="s">
        <v>637</v>
      </c>
      <c r="BH68" s="16"/>
      <c r="BI68" s="16"/>
      <c r="BJ68" s="16"/>
      <c r="BK68" s="16"/>
      <c r="BL68" s="16"/>
      <c r="BM68" s="16"/>
      <c r="BN68" s="16"/>
      <c r="BO68" s="16"/>
      <c r="BP68" s="16"/>
      <c r="BQ68" s="16"/>
      <c r="BR68" s="16"/>
      <c r="BS68" s="16"/>
    </row>
    <row r="69" spans="2:71" ht="24" thickTop="1" x14ac:dyDescent="0.35">
      <c r="B69" s="16"/>
      <c r="C69" s="16"/>
      <c r="D69" s="16"/>
      <c r="E69" s="16"/>
      <c r="F69" s="17"/>
      <c r="G69" s="16"/>
      <c r="H69" s="16"/>
      <c r="I69" s="16"/>
      <c r="J69" s="16"/>
      <c r="K69" s="16"/>
      <c r="L69" s="16"/>
      <c r="M69" s="16"/>
      <c r="N69" s="16"/>
      <c r="O69" s="17"/>
      <c r="P69" s="16"/>
      <c r="Q69" s="16"/>
      <c r="R69" s="16"/>
      <c r="S69" s="16"/>
      <c r="T69" s="16"/>
      <c r="U69" s="16"/>
      <c r="V69" s="16"/>
      <c r="W69" s="16"/>
      <c r="X69" s="17"/>
      <c r="Y69" s="16"/>
      <c r="Z69" s="16"/>
      <c r="AA69" s="16"/>
      <c r="AB69" s="16"/>
      <c r="AC69" s="16"/>
      <c r="AD69" s="16"/>
      <c r="AE69" s="16"/>
      <c r="AF69" s="16"/>
      <c r="AG69" s="17"/>
      <c r="BD69" s="12">
        <f t="shared" si="86"/>
        <v>45358</v>
      </c>
      <c r="BE69" s="11"/>
      <c r="BF69" s="10" t="s">
        <v>636</v>
      </c>
      <c r="BG69" s="9" t="s">
        <v>635</v>
      </c>
    </row>
    <row r="70" spans="2:71" ht="26.25" x14ac:dyDescent="0.4">
      <c r="B70" s="16"/>
      <c r="C70" s="38" t="s">
        <v>634</v>
      </c>
      <c r="D70" s="16"/>
      <c r="E70" s="16"/>
      <c r="F70" s="17"/>
      <c r="G70" s="16"/>
      <c r="H70" s="16"/>
      <c r="I70" s="16"/>
      <c r="J70" s="16"/>
      <c r="K70" s="16"/>
      <c r="L70" s="16"/>
      <c r="M70" s="16"/>
      <c r="N70" s="16"/>
      <c r="O70" s="17"/>
      <c r="P70" s="16"/>
      <c r="Q70" s="16"/>
      <c r="R70" s="16"/>
      <c r="S70" s="16"/>
      <c r="T70" s="16"/>
      <c r="U70" s="16"/>
      <c r="V70" s="16"/>
      <c r="W70" s="16"/>
      <c r="X70" s="17"/>
      <c r="Y70" s="16"/>
      <c r="Z70" s="16"/>
      <c r="AA70" s="16"/>
      <c r="AB70" s="16"/>
      <c r="AC70" s="16"/>
      <c r="AD70" s="16"/>
      <c r="AE70" s="16"/>
      <c r="AF70" s="16"/>
      <c r="AG70" s="17"/>
      <c r="BD70" s="12">
        <f t="shared" si="86"/>
        <v>45359</v>
      </c>
      <c r="BE70" s="11"/>
      <c r="BF70" s="10" t="s">
        <v>633</v>
      </c>
      <c r="BG70" s="9" t="s">
        <v>632</v>
      </c>
    </row>
    <row r="71" spans="2:71" x14ac:dyDescent="0.35">
      <c r="B71" s="16"/>
      <c r="C71" s="34" t="s">
        <v>631</v>
      </c>
      <c r="D71" s="16"/>
      <c r="E71" s="16"/>
      <c r="F71" s="17"/>
      <c r="G71" s="16"/>
      <c r="H71" s="16"/>
      <c r="I71" s="16"/>
      <c r="J71" s="16"/>
      <c r="K71" s="16"/>
      <c r="L71" s="16"/>
      <c r="M71" s="16"/>
      <c r="N71" s="16"/>
      <c r="O71" s="17"/>
      <c r="P71" s="16"/>
      <c r="Q71" s="16"/>
      <c r="R71" s="16"/>
      <c r="S71" s="16"/>
      <c r="T71" s="16"/>
      <c r="U71" s="16"/>
      <c r="V71" s="16"/>
      <c r="W71" s="16"/>
      <c r="X71" s="17"/>
      <c r="Y71" s="16"/>
      <c r="Z71" s="16"/>
      <c r="AA71" s="16"/>
      <c r="AB71" s="16"/>
      <c r="AC71" s="16"/>
      <c r="AD71" s="16"/>
      <c r="AE71" s="16"/>
      <c r="AF71" s="16"/>
      <c r="AG71" s="17"/>
      <c r="BD71" s="12">
        <f t="shared" si="86"/>
        <v>45360</v>
      </c>
      <c r="BE71" s="11"/>
      <c r="BF71" s="10" t="s">
        <v>630</v>
      </c>
      <c r="BG71" s="9" t="s">
        <v>629</v>
      </c>
    </row>
    <row r="72" spans="2:71" x14ac:dyDescent="0.35">
      <c r="B72" s="16"/>
      <c r="C72" s="34" t="s">
        <v>628</v>
      </c>
      <c r="D72" s="16"/>
      <c r="E72" s="16"/>
      <c r="F72" s="17"/>
      <c r="G72" s="16"/>
      <c r="H72" s="16"/>
      <c r="I72" s="16"/>
      <c r="J72" s="16"/>
      <c r="K72" s="16"/>
      <c r="L72" s="16"/>
      <c r="M72" s="16"/>
      <c r="N72" s="16"/>
      <c r="O72" s="17"/>
      <c r="P72" s="16"/>
      <c r="Q72" s="16"/>
      <c r="R72" s="16"/>
      <c r="S72" s="16"/>
      <c r="T72" s="16"/>
      <c r="U72" s="16"/>
      <c r="V72" s="16"/>
      <c r="W72" s="16"/>
      <c r="X72" s="17"/>
      <c r="Y72" s="16"/>
      <c r="Z72" s="16"/>
      <c r="AA72" s="16"/>
      <c r="AB72" s="16"/>
      <c r="AC72" s="16"/>
      <c r="AD72" s="16"/>
      <c r="AE72" s="16"/>
      <c r="AF72" s="16"/>
      <c r="AG72" s="17"/>
      <c r="BD72" s="12">
        <f t="shared" si="86"/>
        <v>45361</v>
      </c>
      <c r="BE72" s="11"/>
      <c r="BF72" s="10" t="s">
        <v>627</v>
      </c>
      <c r="BG72" s="9" t="s">
        <v>626</v>
      </c>
    </row>
    <row r="73" spans="2:71" x14ac:dyDescent="0.35">
      <c r="B73" s="16"/>
      <c r="C73" s="37" t="s">
        <v>625</v>
      </c>
      <c r="D73" s="16"/>
      <c r="E73" s="16"/>
      <c r="F73" s="17"/>
      <c r="G73" s="16"/>
      <c r="H73" s="16"/>
      <c r="I73" s="16"/>
      <c r="J73" s="16"/>
      <c r="K73" s="16"/>
      <c r="L73" s="16"/>
      <c r="M73" s="16"/>
      <c r="N73" s="16"/>
      <c r="O73" s="17"/>
      <c r="P73" s="16"/>
      <c r="Q73" s="16"/>
      <c r="R73" s="16"/>
      <c r="S73" s="16"/>
      <c r="T73" s="16"/>
      <c r="U73" s="16"/>
      <c r="V73" s="16"/>
      <c r="W73" s="16"/>
      <c r="X73" s="17"/>
      <c r="Y73" s="16"/>
      <c r="Z73" s="16"/>
      <c r="AA73" s="16"/>
      <c r="AB73" s="16"/>
      <c r="AC73" s="16"/>
      <c r="AD73" s="16"/>
      <c r="AE73" s="16"/>
      <c r="AF73" s="16"/>
      <c r="AG73" s="17"/>
      <c r="BD73" s="12">
        <f t="shared" si="86"/>
        <v>45362</v>
      </c>
      <c r="BE73" s="11"/>
      <c r="BF73" s="10" t="s">
        <v>624</v>
      </c>
      <c r="BG73" s="9" t="s">
        <v>623</v>
      </c>
    </row>
    <row r="74" spans="2:71" x14ac:dyDescent="0.35">
      <c r="B74" s="16"/>
      <c r="C74" s="37" t="s">
        <v>622</v>
      </c>
      <c r="D74" s="16"/>
      <c r="E74" s="16"/>
      <c r="F74" s="17"/>
      <c r="G74" s="16"/>
      <c r="H74" s="16"/>
      <c r="I74" s="16"/>
      <c r="J74" s="16"/>
      <c r="K74" s="16"/>
      <c r="L74" s="16"/>
      <c r="M74" s="16"/>
      <c r="N74" s="16"/>
      <c r="O74" s="17"/>
      <c r="P74" s="16"/>
      <c r="Q74" s="16"/>
      <c r="R74" s="16"/>
      <c r="S74" s="16"/>
      <c r="T74" s="16"/>
      <c r="U74" s="16"/>
      <c r="V74" s="16"/>
      <c r="W74" s="16"/>
      <c r="X74" s="17"/>
      <c r="Y74" s="16"/>
      <c r="Z74" s="16"/>
      <c r="AA74" s="16"/>
      <c r="AB74" s="16"/>
      <c r="AC74" s="16"/>
      <c r="AD74" s="16"/>
      <c r="AE74" s="16"/>
      <c r="AF74" s="16"/>
      <c r="AG74" s="17"/>
      <c r="BD74" s="12">
        <f t="shared" si="86"/>
        <v>45363</v>
      </c>
      <c r="BE74" s="11"/>
      <c r="BF74" s="10" t="s">
        <v>621</v>
      </c>
      <c r="BG74" s="9" t="s">
        <v>620</v>
      </c>
    </row>
    <row r="75" spans="2:71" x14ac:dyDescent="0.35">
      <c r="B75" s="16"/>
      <c r="C75" s="37" t="s">
        <v>619</v>
      </c>
      <c r="D75" s="16"/>
      <c r="E75" s="16"/>
      <c r="F75" s="16"/>
      <c r="G75" s="16"/>
      <c r="H75" s="16"/>
      <c r="I75" s="16"/>
      <c r="J75" s="16"/>
      <c r="K75" s="16"/>
      <c r="L75" s="16"/>
      <c r="M75" s="16"/>
      <c r="N75" s="16"/>
      <c r="O75" s="17"/>
      <c r="P75" s="16"/>
      <c r="Q75" s="16"/>
      <c r="R75" s="16"/>
      <c r="S75" s="16"/>
      <c r="T75" s="16"/>
      <c r="U75" s="16"/>
      <c r="V75" s="16"/>
      <c r="W75" s="16"/>
      <c r="X75" s="17"/>
      <c r="Y75" s="16"/>
      <c r="Z75" s="16"/>
      <c r="AA75" s="16"/>
      <c r="AB75" s="16"/>
      <c r="AC75" s="16"/>
      <c r="AD75" s="16"/>
      <c r="AE75" s="16"/>
      <c r="AF75" s="16"/>
      <c r="AG75" s="17"/>
      <c r="BD75" s="12">
        <f t="shared" si="86"/>
        <v>45364</v>
      </c>
      <c r="BE75" s="11"/>
      <c r="BF75" s="10" t="s">
        <v>618</v>
      </c>
      <c r="BG75" s="9" t="s">
        <v>617</v>
      </c>
    </row>
    <row r="76" spans="2:71" x14ac:dyDescent="0.35">
      <c r="B76" s="16"/>
      <c r="C76" s="37"/>
      <c r="D76" s="37" t="s">
        <v>616</v>
      </c>
      <c r="E76" s="16"/>
      <c r="F76" s="16"/>
      <c r="G76" s="16"/>
      <c r="H76" s="16"/>
      <c r="I76" s="16"/>
      <c r="J76" s="16"/>
      <c r="K76" s="16"/>
      <c r="L76" s="16"/>
      <c r="M76" s="16"/>
      <c r="N76" s="16"/>
      <c r="O76" s="17"/>
      <c r="P76" s="16"/>
      <c r="Q76" s="16"/>
      <c r="R76" s="16"/>
      <c r="S76" s="16"/>
      <c r="T76" s="16"/>
      <c r="U76" s="16"/>
      <c r="V76" s="16"/>
      <c r="W76" s="16"/>
      <c r="X76" s="17"/>
      <c r="Y76" s="16"/>
      <c r="Z76" s="16"/>
      <c r="AA76" s="16"/>
      <c r="AB76" s="16"/>
      <c r="AC76" s="16"/>
      <c r="AD76" s="16"/>
      <c r="AE76" s="16"/>
      <c r="AF76" s="16"/>
      <c r="AG76" s="17"/>
      <c r="BD76" s="12">
        <f t="shared" si="86"/>
        <v>45365</v>
      </c>
      <c r="BE76" s="11"/>
      <c r="BF76" s="10"/>
      <c r="BG76" s="9"/>
    </row>
    <row r="77" spans="2:71" x14ac:dyDescent="0.35">
      <c r="B77" s="16"/>
      <c r="C77" s="37"/>
      <c r="D77" s="36" t="s">
        <v>615</v>
      </c>
      <c r="E77" s="16"/>
      <c r="F77" s="16"/>
      <c r="G77" s="16"/>
      <c r="H77" s="16"/>
      <c r="I77" s="16"/>
      <c r="J77" s="16"/>
      <c r="K77" s="16"/>
      <c r="L77" s="16"/>
      <c r="M77" s="16"/>
      <c r="N77" s="16"/>
      <c r="O77" s="17"/>
      <c r="P77" s="16"/>
      <c r="Q77" s="16"/>
      <c r="R77" s="16"/>
      <c r="S77" s="16"/>
      <c r="T77" s="16"/>
      <c r="U77" s="16"/>
      <c r="V77" s="16"/>
      <c r="W77" s="16"/>
      <c r="X77" s="17"/>
      <c r="Y77" s="16"/>
      <c r="Z77" s="16"/>
      <c r="AA77" s="16"/>
      <c r="AB77" s="16"/>
      <c r="AC77" s="16"/>
      <c r="AD77" s="16"/>
      <c r="AE77" s="16"/>
      <c r="AF77" s="16"/>
      <c r="AG77" s="17"/>
      <c r="BD77" s="12">
        <f t="shared" si="86"/>
        <v>45366</v>
      </c>
      <c r="BE77" s="11"/>
      <c r="BF77" s="10"/>
      <c r="BG77" s="9"/>
    </row>
    <row r="78" spans="2:71" x14ac:dyDescent="0.35">
      <c r="B78" s="16"/>
      <c r="C78" s="35" t="s">
        <v>614</v>
      </c>
      <c r="D78" s="16"/>
      <c r="E78" s="16"/>
      <c r="F78" s="17"/>
      <c r="G78" s="16"/>
      <c r="H78" s="16"/>
      <c r="I78" s="16"/>
      <c r="J78" s="16"/>
      <c r="K78" s="16"/>
      <c r="L78" s="16"/>
      <c r="M78" s="16"/>
      <c r="N78" s="16"/>
      <c r="O78" s="17"/>
      <c r="P78" s="16"/>
      <c r="Q78" s="16"/>
      <c r="R78" s="16"/>
      <c r="S78" s="16"/>
      <c r="T78" s="16"/>
      <c r="U78" s="16"/>
      <c r="V78" s="16"/>
      <c r="W78" s="16"/>
      <c r="X78" s="17"/>
      <c r="Y78" s="16"/>
      <c r="Z78" s="16"/>
      <c r="AA78" s="16"/>
      <c r="AB78" s="16"/>
      <c r="AC78" s="16"/>
      <c r="AD78" s="16"/>
      <c r="AE78" s="16"/>
      <c r="AF78" s="16"/>
      <c r="AG78" s="17"/>
      <c r="BD78" s="12">
        <f t="shared" si="86"/>
        <v>45367</v>
      </c>
      <c r="BE78" s="11"/>
      <c r="BF78" s="10" t="s">
        <v>613</v>
      </c>
      <c r="BG78" s="9" t="s">
        <v>612</v>
      </c>
    </row>
    <row r="79" spans="2:71" x14ac:dyDescent="0.35">
      <c r="B79" s="16"/>
      <c r="C79" s="34" t="s">
        <v>611</v>
      </c>
      <c r="D79" s="16"/>
      <c r="E79" s="16"/>
      <c r="F79" s="17"/>
      <c r="G79" s="16"/>
      <c r="H79" s="16" t="s">
        <v>610</v>
      </c>
      <c r="I79" s="16"/>
      <c r="J79" s="16"/>
      <c r="K79" s="16"/>
      <c r="L79" s="16"/>
      <c r="M79" s="16"/>
      <c r="N79" s="16"/>
      <c r="O79" s="17"/>
      <c r="P79" s="16"/>
      <c r="Q79" s="16"/>
      <c r="R79" s="16"/>
      <c r="S79" s="16"/>
      <c r="T79" s="16"/>
      <c r="U79" s="16"/>
      <c r="V79" s="16"/>
      <c r="W79" s="16"/>
      <c r="X79" s="17"/>
      <c r="Y79" s="16"/>
      <c r="Z79" s="16"/>
      <c r="AA79" s="16"/>
      <c r="AB79" s="16"/>
      <c r="AC79" s="16"/>
      <c r="AD79" s="16"/>
      <c r="AE79" s="16"/>
      <c r="AF79" s="16"/>
      <c r="AG79" s="17"/>
      <c r="BD79" s="12">
        <f t="shared" si="86"/>
        <v>45368</v>
      </c>
      <c r="BE79" s="11"/>
      <c r="BF79" s="10" t="s">
        <v>609</v>
      </c>
      <c r="BG79" s="9" t="s">
        <v>608</v>
      </c>
    </row>
    <row r="80" spans="2:71" x14ac:dyDescent="0.35">
      <c r="B80" s="16"/>
      <c r="C80" s="33" t="s">
        <v>607</v>
      </c>
      <c r="D80" s="16"/>
      <c r="E80" s="16"/>
      <c r="F80" s="17"/>
      <c r="G80" s="16"/>
      <c r="H80" s="16"/>
      <c r="I80" s="16"/>
      <c r="J80" s="16"/>
      <c r="K80" s="16"/>
      <c r="L80" s="16"/>
      <c r="M80" s="16"/>
      <c r="N80" s="16"/>
      <c r="O80" s="17"/>
      <c r="P80" s="16"/>
      <c r="Q80" s="16"/>
      <c r="R80" s="16"/>
      <c r="S80" s="16"/>
      <c r="T80" s="32" t="s">
        <v>606</v>
      </c>
      <c r="U80" s="16"/>
      <c r="V80" s="16"/>
      <c r="W80" s="16"/>
      <c r="X80" s="17"/>
      <c r="Y80" s="16"/>
      <c r="Z80" s="16"/>
      <c r="AA80" s="16"/>
      <c r="AB80" s="16"/>
      <c r="AC80" s="16"/>
      <c r="AD80" s="16"/>
      <c r="AE80" s="16"/>
      <c r="AF80" s="16"/>
      <c r="AG80" s="17"/>
      <c r="BD80" s="12">
        <f t="shared" si="86"/>
        <v>45369</v>
      </c>
      <c r="BE80" s="11"/>
      <c r="BF80" s="10" t="s">
        <v>605</v>
      </c>
      <c r="BG80" s="9" t="s">
        <v>604</v>
      </c>
    </row>
    <row r="81" spans="1:59" x14ac:dyDescent="0.35">
      <c r="B81" s="16"/>
      <c r="C81" s="31" t="s">
        <v>603</v>
      </c>
      <c r="D81" s="16"/>
      <c r="E81" s="16"/>
      <c r="F81" s="17"/>
      <c r="G81" s="16"/>
      <c r="H81" s="16"/>
      <c r="I81" s="16"/>
      <c r="J81" s="16"/>
      <c r="K81" s="16"/>
      <c r="L81" s="16"/>
      <c r="M81" s="16"/>
      <c r="N81" s="16"/>
      <c r="O81" s="17"/>
      <c r="P81" s="16"/>
      <c r="Q81" s="16"/>
      <c r="R81" s="16"/>
      <c r="S81" s="16"/>
      <c r="T81" s="16"/>
      <c r="U81" s="16"/>
      <c r="V81" s="16"/>
      <c r="W81" s="16"/>
      <c r="X81" s="17"/>
      <c r="Y81" s="16"/>
      <c r="Z81" s="16"/>
      <c r="AA81" s="16"/>
      <c r="AB81" s="16"/>
      <c r="AC81" s="16"/>
      <c r="AD81" s="16"/>
      <c r="AE81" s="16"/>
      <c r="AF81" s="16"/>
      <c r="AG81" s="17"/>
      <c r="BD81" s="12">
        <f t="shared" si="86"/>
        <v>45370</v>
      </c>
      <c r="BE81" s="11"/>
      <c r="BF81" s="10" t="s">
        <v>602</v>
      </c>
      <c r="BG81" s="9" t="s">
        <v>601</v>
      </c>
    </row>
    <row r="82" spans="1:59" x14ac:dyDescent="0.35">
      <c r="B82" s="16"/>
      <c r="C82" s="31" t="s">
        <v>600</v>
      </c>
      <c r="D82" s="16"/>
      <c r="E82" s="16"/>
      <c r="F82" s="17"/>
      <c r="G82" s="16"/>
      <c r="H82" s="16"/>
      <c r="I82" s="16"/>
      <c r="J82" s="16"/>
      <c r="K82" s="16"/>
      <c r="L82" s="16"/>
      <c r="M82" s="16"/>
      <c r="N82" s="16"/>
      <c r="O82" s="17"/>
      <c r="P82" s="16"/>
      <c r="Q82" s="16"/>
      <c r="R82" s="16"/>
      <c r="S82" s="16"/>
      <c r="T82" s="16"/>
      <c r="U82" s="16"/>
      <c r="V82" s="16"/>
      <c r="W82" s="16"/>
      <c r="X82" s="17"/>
      <c r="Y82" s="16"/>
      <c r="Z82" s="16"/>
      <c r="AA82" s="16"/>
      <c r="AB82" s="16"/>
      <c r="AC82" s="16"/>
      <c r="AD82" s="16"/>
      <c r="AE82" s="16"/>
      <c r="AF82" s="16"/>
      <c r="AG82" s="17"/>
      <c r="BD82" s="12">
        <f t="shared" si="86"/>
        <v>45371</v>
      </c>
      <c r="BE82" s="11"/>
      <c r="BF82" s="10" t="s">
        <v>599</v>
      </c>
      <c r="BG82" s="9" t="s">
        <v>598</v>
      </c>
    </row>
    <row r="83" spans="1:59" x14ac:dyDescent="0.35">
      <c r="B83" s="16"/>
      <c r="C83" s="30" t="s">
        <v>597</v>
      </c>
      <c r="D83" s="16"/>
      <c r="E83" s="16"/>
      <c r="F83" s="17"/>
      <c r="G83" s="16"/>
      <c r="H83" s="16"/>
      <c r="I83" s="16"/>
      <c r="J83" s="16"/>
      <c r="K83" s="16"/>
      <c r="L83" s="16"/>
      <c r="M83" s="16"/>
      <c r="N83" s="16"/>
      <c r="O83" s="17"/>
      <c r="P83" s="16"/>
      <c r="Q83" s="16"/>
      <c r="R83" s="16"/>
      <c r="S83" s="16"/>
      <c r="T83" s="16"/>
      <c r="U83" s="16"/>
      <c r="V83" s="16"/>
      <c r="W83" s="16"/>
      <c r="X83" s="17"/>
      <c r="Y83" s="16"/>
      <c r="Z83" s="16"/>
      <c r="AA83" s="16"/>
      <c r="AB83" s="16"/>
      <c r="AC83" s="16"/>
      <c r="AD83" s="16"/>
      <c r="AE83" s="16"/>
      <c r="AF83" s="16"/>
      <c r="AG83" s="17"/>
      <c r="BD83" s="12">
        <f t="shared" si="86"/>
        <v>45372</v>
      </c>
      <c r="BE83" s="11"/>
      <c r="BF83" s="10" t="s">
        <v>596</v>
      </c>
      <c r="BG83" s="9" t="s">
        <v>595</v>
      </c>
    </row>
    <row r="84" spans="1:59" x14ac:dyDescent="0.35">
      <c r="B84" s="16"/>
      <c r="C84" s="30" t="s">
        <v>594</v>
      </c>
      <c r="D84" s="16"/>
      <c r="E84" s="16"/>
      <c r="F84" s="17"/>
      <c r="G84" s="16"/>
      <c r="H84" s="16"/>
      <c r="I84" s="16"/>
      <c r="J84" s="16"/>
      <c r="K84" s="16"/>
      <c r="L84" s="16"/>
      <c r="M84" s="16"/>
      <c r="N84" s="16"/>
      <c r="O84" s="17"/>
      <c r="P84" s="16"/>
      <c r="Q84" s="16"/>
      <c r="R84" s="16"/>
      <c r="S84" s="16"/>
      <c r="T84" s="16"/>
      <c r="U84" s="16"/>
      <c r="V84" s="16"/>
      <c r="W84" s="16"/>
      <c r="X84" s="17"/>
      <c r="Y84" s="16"/>
      <c r="Z84" s="16"/>
      <c r="AA84" s="16"/>
      <c r="AB84" s="16"/>
      <c r="AC84" s="16"/>
      <c r="AD84" s="16"/>
      <c r="AE84" s="16"/>
      <c r="AF84" s="16"/>
      <c r="AG84" s="17"/>
      <c r="BD84" s="12">
        <f t="shared" si="86"/>
        <v>45373</v>
      </c>
      <c r="BE84" s="11"/>
      <c r="BF84" s="10" t="s">
        <v>593</v>
      </c>
      <c r="BG84" s="9" t="s">
        <v>592</v>
      </c>
    </row>
    <row r="85" spans="1:59" x14ac:dyDescent="0.35">
      <c r="B85" s="16"/>
      <c r="C85" s="30" t="s">
        <v>591</v>
      </c>
      <c r="D85" s="16"/>
      <c r="E85" s="16"/>
      <c r="F85" s="17"/>
      <c r="G85" s="16"/>
      <c r="H85" s="16"/>
      <c r="I85" s="16"/>
      <c r="J85" s="16"/>
      <c r="K85" s="16"/>
      <c r="L85" s="16"/>
      <c r="M85" s="16"/>
      <c r="N85" s="16"/>
      <c r="O85" s="17"/>
      <c r="P85" s="16"/>
      <c r="Q85" s="16"/>
      <c r="R85" s="16"/>
      <c r="S85" s="16"/>
      <c r="T85" s="16"/>
      <c r="U85" s="16"/>
      <c r="V85" s="16"/>
      <c r="W85" s="16"/>
      <c r="X85" s="17"/>
      <c r="Y85" s="16"/>
      <c r="Z85" s="16"/>
      <c r="AA85" s="16"/>
      <c r="AB85" s="16"/>
      <c r="AC85" s="16"/>
      <c r="AD85" s="16"/>
      <c r="AE85" s="16"/>
      <c r="AF85" s="16"/>
      <c r="AG85" s="17"/>
      <c r="BD85" s="12">
        <f t="shared" si="86"/>
        <v>45374</v>
      </c>
      <c r="BE85" s="11"/>
      <c r="BF85" s="10" t="s">
        <v>590</v>
      </c>
      <c r="BG85" s="9" t="s">
        <v>589</v>
      </c>
    </row>
    <row r="86" spans="1:59" x14ac:dyDescent="0.35">
      <c r="B86" s="16"/>
      <c r="C86" s="30" t="s">
        <v>588</v>
      </c>
      <c r="D86" s="16"/>
      <c r="E86" s="16"/>
      <c r="F86" s="17"/>
      <c r="G86" s="16"/>
      <c r="H86" s="16"/>
      <c r="I86" s="16"/>
      <c r="J86" s="16"/>
      <c r="K86" s="16"/>
      <c r="L86" s="16"/>
      <c r="M86" s="16"/>
      <c r="N86" s="16"/>
      <c r="O86" s="17"/>
      <c r="P86" s="16"/>
      <c r="Q86" s="16"/>
      <c r="R86" s="16"/>
      <c r="S86" s="16"/>
      <c r="T86" s="16"/>
      <c r="U86" s="16"/>
      <c r="V86" s="16"/>
      <c r="W86" s="16"/>
      <c r="X86" s="17"/>
      <c r="Y86" s="16"/>
      <c r="Z86" s="16"/>
      <c r="AA86" s="16"/>
      <c r="AB86" s="16"/>
      <c r="AC86" s="16"/>
      <c r="AD86" s="16"/>
      <c r="AE86" s="16"/>
      <c r="AF86" s="16"/>
      <c r="AG86" s="17"/>
      <c r="BD86" s="12">
        <f t="shared" si="86"/>
        <v>45375</v>
      </c>
      <c r="BE86" s="11"/>
      <c r="BF86" s="10" t="s">
        <v>587</v>
      </c>
      <c r="BG86" s="9" t="s">
        <v>586</v>
      </c>
    </row>
    <row r="87" spans="1:59" x14ac:dyDescent="0.35">
      <c r="B87" s="16"/>
      <c r="C87" s="23" t="s">
        <v>585</v>
      </c>
      <c r="D87" s="16"/>
      <c r="E87" s="16"/>
      <c r="F87" s="17"/>
      <c r="G87" s="16"/>
      <c r="H87" s="16"/>
      <c r="I87" s="16"/>
      <c r="J87" s="29" t="s">
        <v>584</v>
      </c>
      <c r="K87" s="28"/>
      <c r="L87" s="28"/>
      <c r="M87" s="16"/>
      <c r="N87" s="16"/>
      <c r="O87" s="17"/>
      <c r="P87" s="16"/>
      <c r="Q87" s="16"/>
      <c r="R87" s="16"/>
      <c r="S87" s="16"/>
      <c r="T87" s="16"/>
      <c r="U87" s="16"/>
      <c r="V87" s="16"/>
      <c r="W87" s="16"/>
      <c r="X87" s="17"/>
      <c r="Y87" s="16"/>
      <c r="Z87" s="16"/>
      <c r="AA87" s="16"/>
      <c r="AB87" s="16"/>
      <c r="AC87" s="16"/>
      <c r="AD87" s="16"/>
      <c r="AE87" s="16"/>
      <c r="AF87" s="16"/>
      <c r="AG87" s="17"/>
      <c r="BD87" s="12">
        <f t="shared" si="86"/>
        <v>45376</v>
      </c>
      <c r="BE87" s="11"/>
      <c r="BF87" s="10" t="s">
        <v>583</v>
      </c>
      <c r="BG87" s="9" t="s">
        <v>582</v>
      </c>
    </row>
    <row r="88" spans="1:59" x14ac:dyDescent="0.35">
      <c r="B88" s="16"/>
      <c r="C88" s="25" t="s">
        <v>581</v>
      </c>
      <c r="D88" s="16"/>
      <c r="E88" s="16"/>
      <c r="F88" s="17"/>
      <c r="G88" s="16"/>
      <c r="H88" s="16"/>
      <c r="I88" s="16"/>
      <c r="J88" s="16"/>
      <c r="K88" s="14" t="s">
        <v>580</v>
      </c>
      <c r="L88" s="14"/>
      <c r="M88" s="14"/>
      <c r="N88" s="14"/>
      <c r="O88" s="21"/>
      <c r="P88" s="16"/>
      <c r="Q88" s="16"/>
      <c r="R88" s="16"/>
      <c r="S88" s="16"/>
      <c r="T88" s="16"/>
      <c r="U88" s="16"/>
      <c r="V88" s="16"/>
      <c r="W88" s="16"/>
      <c r="X88" s="17"/>
      <c r="Y88" s="16"/>
      <c r="Z88" s="16"/>
      <c r="AA88" s="16"/>
      <c r="AB88" s="16"/>
      <c r="AC88" s="16"/>
      <c r="AD88" s="16"/>
      <c r="AE88" s="16"/>
      <c r="AF88" s="16"/>
      <c r="AG88" s="17"/>
      <c r="BD88" s="12">
        <f t="shared" si="86"/>
        <v>45377</v>
      </c>
      <c r="BE88" s="11"/>
      <c r="BF88" s="10" t="s">
        <v>579</v>
      </c>
      <c r="BG88" s="9" t="s">
        <v>578</v>
      </c>
    </row>
    <row r="89" spans="1:59" ht="15.75" customHeight="1" x14ac:dyDescent="0.35">
      <c r="B89" s="16"/>
      <c r="C89" s="23" t="s">
        <v>577</v>
      </c>
      <c r="D89" s="16"/>
      <c r="E89" s="16"/>
      <c r="F89" s="17"/>
      <c r="G89" s="16"/>
      <c r="H89" s="16"/>
      <c r="I89" s="16"/>
      <c r="J89" s="16"/>
      <c r="K89" s="14" t="s">
        <v>576</v>
      </c>
      <c r="L89" s="14"/>
      <c r="M89" s="14"/>
      <c r="N89" s="14"/>
      <c r="O89" s="21"/>
      <c r="P89" s="16"/>
      <c r="Q89" s="16"/>
      <c r="R89" s="16"/>
      <c r="S89" s="16"/>
      <c r="T89" s="16"/>
      <c r="U89" s="16"/>
      <c r="V89" s="16"/>
      <c r="W89" s="16"/>
      <c r="X89" s="17"/>
      <c r="Y89" s="16"/>
      <c r="Z89" s="16"/>
      <c r="AA89" s="16"/>
      <c r="AB89" s="16"/>
      <c r="AC89" s="16"/>
      <c r="AD89" s="16"/>
      <c r="AE89" s="16"/>
      <c r="AF89" s="16"/>
      <c r="AG89" s="17"/>
      <c r="BD89" s="12">
        <f t="shared" si="86"/>
        <v>45378</v>
      </c>
      <c r="BE89" s="11"/>
      <c r="BF89" s="10" t="s">
        <v>575</v>
      </c>
      <c r="BG89" s="9" t="s">
        <v>574</v>
      </c>
    </row>
    <row r="90" spans="1:59" ht="15.75" customHeight="1" x14ac:dyDescent="0.35">
      <c r="B90" s="16"/>
      <c r="C90" s="25" t="s">
        <v>573</v>
      </c>
      <c r="D90" s="16"/>
      <c r="E90" s="16"/>
      <c r="F90" s="17"/>
      <c r="G90" s="16"/>
      <c r="H90" s="16"/>
      <c r="I90" s="16"/>
      <c r="J90" s="16"/>
      <c r="K90" s="14" t="s">
        <v>572</v>
      </c>
      <c r="L90" s="14"/>
      <c r="M90" s="14"/>
      <c r="N90" s="14"/>
      <c r="O90" s="21"/>
      <c r="P90" s="16"/>
      <c r="Q90" s="16"/>
      <c r="R90" s="16"/>
      <c r="S90" s="16"/>
      <c r="T90" s="16"/>
      <c r="U90" s="16"/>
      <c r="V90" s="16"/>
      <c r="W90" s="16"/>
      <c r="X90" s="17"/>
      <c r="Y90" s="16"/>
      <c r="Z90" s="16"/>
      <c r="AA90" s="16"/>
      <c r="AB90" s="16"/>
      <c r="AC90" s="16"/>
      <c r="AD90" s="16"/>
      <c r="AE90" s="16"/>
      <c r="AF90" s="16"/>
      <c r="AG90" s="17"/>
      <c r="BD90" s="12">
        <f t="shared" si="86"/>
        <v>45379</v>
      </c>
      <c r="BE90" s="11"/>
      <c r="BF90" s="10" t="s">
        <v>571</v>
      </c>
      <c r="BG90" s="9" t="s">
        <v>570</v>
      </c>
    </row>
    <row r="91" spans="1:59" ht="15.75" customHeight="1" x14ac:dyDescent="0.35">
      <c r="B91" s="16"/>
      <c r="C91" s="23" t="s">
        <v>569</v>
      </c>
      <c r="D91" s="16"/>
      <c r="E91" s="16"/>
      <c r="F91" s="17"/>
      <c r="G91" s="16"/>
      <c r="H91" s="16"/>
      <c r="I91" s="16"/>
      <c r="J91" s="16"/>
      <c r="K91" s="14" t="s">
        <v>568</v>
      </c>
      <c r="L91" s="14"/>
      <c r="M91" s="14"/>
      <c r="N91" s="14"/>
      <c r="O91" s="21"/>
      <c r="P91" s="16"/>
      <c r="Q91" s="16"/>
      <c r="R91" s="16"/>
      <c r="S91" s="16"/>
      <c r="T91" s="16"/>
      <c r="U91" s="16"/>
      <c r="V91" s="16"/>
      <c r="W91" s="16"/>
      <c r="X91" s="17"/>
      <c r="Y91" s="16"/>
      <c r="Z91" s="16"/>
      <c r="AA91" s="16"/>
      <c r="AB91" s="16"/>
      <c r="AC91" s="16"/>
      <c r="AD91" s="16"/>
      <c r="AE91" s="16"/>
      <c r="AF91" s="16"/>
      <c r="AG91" s="17"/>
      <c r="BD91" s="12">
        <f t="shared" si="86"/>
        <v>45380</v>
      </c>
      <c r="BE91" s="11"/>
      <c r="BF91" s="10" t="s">
        <v>567</v>
      </c>
      <c r="BG91" s="9" t="s">
        <v>566</v>
      </c>
    </row>
    <row r="92" spans="1:59" ht="15.75" customHeight="1" x14ac:dyDescent="0.35">
      <c r="B92" s="16"/>
      <c r="C92" s="176">
        <v>39994</v>
      </c>
      <c r="D92" s="176"/>
      <c r="E92" s="176"/>
      <c r="F92" s="17"/>
      <c r="G92" s="16"/>
      <c r="H92" s="16"/>
      <c r="I92" s="16"/>
      <c r="J92" s="16"/>
      <c r="K92" s="27" t="s">
        <v>565</v>
      </c>
      <c r="L92" s="14"/>
      <c r="M92" s="14"/>
      <c r="N92" s="14"/>
      <c r="O92" s="21"/>
      <c r="P92" s="16"/>
      <c r="Q92" s="16"/>
      <c r="R92" s="16"/>
      <c r="S92" s="16"/>
      <c r="T92" s="16"/>
      <c r="U92" s="16"/>
      <c r="V92" s="16"/>
      <c r="W92" s="16"/>
      <c r="X92" s="17"/>
      <c r="Y92" s="16"/>
      <c r="Z92" s="16"/>
      <c r="AA92" s="16"/>
      <c r="AB92" s="16"/>
      <c r="AC92" s="16"/>
      <c r="AD92" s="16"/>
      <c r="AE92" s="16"/>
      <c r="AF92" s="16"/>
      <c r="AG92" s="17"/>
      <c r="BD92" s="12">
        <f t="shared" si="86"/>
        <v>45381</v>
      </c>
      <c r="BE92" s="11"/>
      <c r="BF92" s="10" t="s">
        <v>564</v>
      </c>
      <c r="BG92" s="9" t="s">
        <v>563</v>
      </c>
    </row>
    <row r="93" spans="1:59" ht="15.75" customHeight="1" x14ac:dyDescent="0.35">
      <c r="B93" s="16"/>
      <c r="C93" s="23" t="s">
        <v>562</v>
      </c>
      <c r="D93" s="16"/>
      <c r="E93" s="16"/>
      <c r="F93" s="17"/>
      <c r="G93" s="16"/>
      <c r="H93" s="16"/>
      <c r="I93" s="16"/>
      <c r="J93" s="16"/>
      <c r="K93" s="174" t="s">
        <v>561</v>
      </c>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26"/>
      <c r="BD93" s="12">
        <f t="shared" si="86"/>
        <v>45382</v>
      </c>
      <c r="BE93" s="11"/>
      <c r="BF93" s="10" t="s">
        <v>560</v>
      </c>
      <c r="BG93" s="9" t="s">
        <v>559</v>
      </c>
    </row>
    <row r="94" spans="1:59" ht="15.75" customHeight="1" x14ac:dyDescent="0.35">
      <c r="B94" s="16"/>
      <c r="C94" s="25" t="s">
        <v>558</v>
      </c>
      <c r="D94" s="16"/>
      <c r="E94" s="16"/>
      <c r="F94" s="17"/>
      <c r="G94" s="16"/>
      <c r="H94" s="16"/>
      <c r="I94" s="16"/>
      <c r="J94" s="16"/>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BD94" s="12">
        <f t="shared" ref="BD94:BD123" si="87">AD4</f>
        <v>45383</v>
      </c>
      <c r="BE94" s="11"/>
      <c r="BF94" s="10" t="s">
        <v>557</v>
      </c>
      <c r="BG94" s="9" t="s">
        <v>556</v>
      </c>
    </row>
    <row r="95" spans="1:59" ht="15.75" customHeight="1" x14ac:dyDescent="0.35">
      <c r="B95" s="16"/>
      <c r="C95" s="23" t="s">
        <v>555</v>
      </c>
      <c r="D95" s="16"/>
      <c r="E95" s="16"/>
      <c r="F95" s="17"/>
      <c r="G95" s="16"/>
      <c r="H95" s="16"/>
      <c r="I95" s="16"/>
      <c r="J95" s="16"/>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BD95" s="12">
        <f t="shared" si="87"/>
        <v>45384</v>
      </c>
      <c r="BE95" s="11"/>
      <c r="BF95" s="10" t="s">
        <v>554</v>
      </c>
      <c r="BG95" s="9" t="s">
        <v>553</v>
      </c>
    </row>
    <row r="96" spans="1:59" ht="15.75" customHeight="1" x14ac:dyDescent="0.35">
      <c r="A96" s="16"/>
      <c r="B96" s="16"/>
      <c r="C96" s="25" t="s">
        <v>552</v>
      </c>
      <c r="D96" s="16"/>
      <c r="E96" s="16"/>
      <c r="F96" s="17"/>
      <c r="G96" s="16"/>
      <c r="H96" s="16"/>
      <c r="I96" s="16"/>
      <c r="J96" s="16"/>
      <c r="K96" s="24" t="s">
        <v>551</v>
      </c>
      <c r="L96" s="16"/>
      <c r="M96" s="14"/>
      <c r="N96" s="14"/>
      <c r="O96" s="21"/>
      <c r="P96" s="16"/>
      <c r="Q96" s="16"/>
      <c r="R96" s="16"/>
      <c r="S96" s="16"/>
      <c r="T96" s="16"/>
      <c r="U96" s="16"/>
      <c r="V96" s="16"/>
      <c r="W96" s="16"/>
      <c r="X96" s="17"/>
      <c r="Y96" s="16"/>
      <c r="Z96" s="16"/>
      <c r="AA96" s="16"/>
      <c r="AB96" s="16"/>
      <c r="AC96" s="16"/>
      <c r="AD96" s="16"/>
      <c r="AE96" s="16"/>
      <c r="AF96" s="16"/>
      <c r="AG96" s="17"/>
      <c r="AH96" s="16"/>
      <c r="BD96" s="12">
        <f t="shared" si="87"/>
        <v>45385</v>
      </c>
      <c r="BE96" s="11"/>
      <c r="BF96" s="10" t="s">
        <v>550</v>
      </c>
      <c r="BG96" s="9" t="s">
        <v>549</v>
      </c>
    </row>
    <row r="97" spans="1:59" ht="15.75" customHeight="1" x14ac:dyDescent="0.35">
      <c r="A97" s="16"/>
      <c r="B97" s="16"/>
      <c r="C97" s="23" t="s">
        <v>548</v>
      </c>
      <c r="D97" s="16"/>
      <c r="E97" s="16"/>
      <c r="F97" s="17"/>
      <c r="G97" s="16"/>
      <c r="H97" s="16"/>
      <c r="I97" s="16"/>
      <c r="J97" s="16"/>
      <c r="K97" s="19" t="s">
        <v>547</v>
      </c>
      <c r="L97" s="16"/>
      <c r="M97" s="14"/>
      <c r="N97" s="14"/>
      <c r="O97" s="21"/>
      <c r="P97" s="16"/>
      <c r="Q97" s="16"/>
      <c r="R97" s="16"/>
      <c r="S97" s="16"/>
      <c r="T97" s="16"/>
      <c r="U97" s="16"/>
      <c r="V97" s="16"/>
      <c r="W97" s="16"/>
      <c r="X97" s="17"/>
      <c r="Y97" s="16"/>
      <c r="Z97" s="16"/>
      <c r="AA97" s="16"/>
      <c r="AB97" s="16"/>
      <c r="AC97" s="16"/>
      <c r="AD97" s="16"/>
      <c r="AE97" s="16"/>
      <c r="AF97" s="16"/>
      <c r="AG97" s="17"/>
      <c r="AH97" s="16"/>
      <c r="BD97" s="12">
        <f t="shared" si="87"/>
        <v>45386</v>
      </c>
      <c r="BE97" s="11"/>
      <c r="BF97" s="10" t="s">
        <v>546</v>
      </c>
      <c r="BG97" s="9" t="s">
        <v>545</v>
      </c>
    </row>
    <row r="98" spans="1:59" x14ac:dyDescent="0.35">
      <c r="A98" s="16"/>
      <c r="B98" s="16"/>
      <c r="C98" s="22" t="s">
        <v>544</v>
      </c>
      <c r="D98" s="16"/>
      <c r="E98" s="16"/>
      <c r="F98" s="17"/>
      <c r="G98" s="16"/>
      <c r="H98" s="16"/>
      <c r="I98" s="16"/>
      <c r="J98" s="16"/>
      <c r="K98" s="19" t="s">
        <v>543</v>
      </c>
      <c r="L98" s="14"/>
      <c r="M98" s="14"/>
      <c r="N98" s="14"/>
      <c r="O98" s="21"/>
      <c r="P98" s="16"/>
      <c r="Q98" s="16"/>
      <c r="R98" s="16"/>
      <c r="S98" s="16"/>
      <c r="T98" s="16"/>
      <c r="U98" s="16"/>
      <c r="V98" s="16"/>
      <c r="W98" s="16"/>
      <c r="X98" s="17"/>
      <c r="Y98" s="16"/>
      <c r="Z98" s="16"/>
      <c r="AA98" s="16"/>
      <c r="AB98" s="16"/>
      <c r="AC98" s="16"/>
      <c r="AD98" s="16"/>
      <c r="AE98" s="16"/>
      <c r="AF98" s="16"/>
      <c r="AG98" s="17"/>
      <c r="AH98" s="16"/>
      <c r="BD98" s="12">
        <f t="shared" si="87"/>
        <v>45387</v>
      </c>
      <c r="BE98" s="11"/>
      <c r="BF98" s="10" t="s">
        <v>542</v>
      </c>
      <c r="BG98" s="9" t="s">
        <v>541</v>
      </c>
    </row>
    <row r="99" spans="1:59" x14ac:dyDescent="0.35">
      <c r="A99" s="16"/>
      <c r="B99" s="16"/>
      <c r="C99" s="20" t="s">
        <v>540</v>
      </c>
      <c r="D99" s="16"/>
      <c r="E99" s="16"/>
      <c r="F99" s="17"/>
      <c r="G99" s="16"/>
      <c r="H99" s="16"/>
      <c r="I99" s="16"/>
      <c r="J99" s="16"/>
      <c r="K99" s="19"/>
      <c r="L99" s="14"/>
      <c r="M99" s="16"/>
      <c r="N99" s="16"/>
      <c r="O99" s="17"/>
      <c r="P99" s="16"/>
      <c r="Q99" s="16"/>
      <c r="R99" s="16"/>
      <c r="S99" s="16"/>
      <c r="T99" s="16"/>
      <c r="U99" s="16"/>
      <c r="V99" s="16"/>
      <c r="W99" s="16"/>
      <c r="X99" s="17"/>
      <c r="Y99" s="16"/>
      <c r="Z99" s="16"/>
      <c r="AA99" s="16"/>
      <c r="AB99" s="16"/>
      <c r="AC99" s="16"/>
      <c r="AD99" s="16"/>
      <c r="AE99" s="16"/>
      <c r="AF99" s="16"/>
      <c r="AG99" s="17"/>
      <c r="AH99" s="16"/>
      <c r="BD99" s="12">
        <f t="shared" si="87"/>
        <v>45388</v>
      </c>
      <c r="BE99" s="11"/>
      <c r="BF99" s="10" t="s">
        <v>539</v>
      </c>
      <c r="BG99" s="9" t="s">
        <v>538</v>
      </c>
    </row>
    <row r="100" spans="1:59" ht="15.75" customHeight="1" x14ac:dyDescent="0.35">
      <c r="A100" s="16"/>
      <c r="B100" s="16"/>
      <c r="C100" s="18" t="s">
        <v>537</v>
      </c>
      <c r="D100" s="16"/>
      <c r="E100" s="16"/>
      <c r="F100" s="17"/>
      <c r="G100" s="16"/>
      <c r="H100" s="16"/>
      <c r="I100" s="16"/>
      <c r="J100" s="16"/>
      <c r="K100" s="16"/>
      <c r="L100" s="14"/>
      <c r="M100" s="16"/>
      <c r="N100" s="16"/>
      <c r="O100" s="17"/>
      <c r="P100" s="16"/>
      <c r="Q100" s="16"/>
      <c r="R100" s="16"/>
      <c r="S100" s="16"/>
      <c r="T100" s="16"/>
      <c r="U100" s="16"/>
      <c r="V100" s="16"/>
      <c r="W100" s="16"/>
      <c r="X100" s="17"/>
      <c r="Y100" s="16"/>
      <c r="Z100" s="16"/>
      <c r="AA100" s="16"/>
      <c r="AB100" s="16"/>
      <c r="AC100" s="16"/>
      <c r="AD100" s="16"/>
      <c r="AE100" s="16"/>
      <c r="AF100" s="16"/>
      <c r="AG100" s="17"/>
      <c r="AH100" s="16"/>
      <c r="BD100" s="12">
        <f t="shared" si="87"/>
        <v>45389</v>
      </c>
      <c r="BE100" s="11"/>
      <c r="BF100" s="10" t="s">
        <v>536</v>
      </c>
      <c r="BG100" s="9" t="s">
        <v>535</v>
      </c>
    </row>
    <row r="101" spans="1:59" ht="15.75" customHeight="1" x14ac:dyDescent="0.35">
      <c r="L101" s="15"/>
      <c r="BD101" s="12">
        <f t="shared" si="87"/>
        <v>45390</v>
      </c>
      <c r="BE101" s="11"/>
      <c r="BF101" s="10" t="s">
        <v>534</v>
      </c>
      <c r="BG101" s="9" t="s">
        <v>533</v>
      </c>
    </row>
    <row r="102" spans="1:59" ht="15.75" customHeight="1" x14ac:dyDescent="0.35">
      <c r="L102" s="14"/>
      <c r="BD102" s="12">
        <f t="shared" si="87"/>
        <v>45391</v>
      </c>
      <c r="BE102" s="11"/>
      <c r="BF102" s="10" t="s">
        <v>532</v>
      </c>
      <c r="BG102" s="9" t="s">
        <v>531</v>
      </c>
    </row>
    <row r="103" spans="1:59" ht="15.75" customHeight="1" x14ac:dyDescent="0.35">
      <c r="BD103" s="12">
        <f t="shared" si="87"/>
        <v>45392</v>
      </c>
      <c r="BE103" s="11"/>
      <c r="BF103" s="10" t="s">
        <v>530</v>
      </c>
      <c r="BG103" s="9" t="s">
        <v>529</v>
      </c>
    </row>
    <row r="104" spans="1:59" ht="15.75" customHeight="1" x14ac:dyDescent="0.35">
      <c r="BD104" s="12">
        <f t="shared" si="87"/>
        <v>45393</v>
      </c>
      <c r="BE104" s="11"/>
      <c r="BF104" s="10" t="s">
        <v>528</v>
      </c>
      <c r="BG104" s="9" t="s">
        <v>527</v>
      </c>
    </row>
    <row r="105" spans="1:59" ht="15.75" customHeight="1" x14ac:dyDescent="0.35">
      <c r="BD105" s="12">
        <f t="shared" si="87"/>
        <v>45394</v>
      </c>
      <c r="BE105" s="11"/>
      <c r="BF105" s="10" t="s">
        <v>526</v>
      </c>
      <c r="BG105" s="9" t="s">
        <v>525</v>
      </c>
    </row>
    <row r="106" spans="1:59" ht="16.5" customHeight="1" x14ac:dyDescent="0.35">
      <c r="BD106" s="12">
        <f t="shared" si="87"/>
        <v>45395</v>
      </c>
      <c r="BE106" s="11"/>
      <c r="BF106" s="10" t="s">
        <v>524</v>
      </c>
      <c r="BG106" s="9" t="s">
        <v>523</v>
      </c>
    </row>
    <row r="107" spans="1:59" ht="16.5" customHeight="1" x14ac:dyDescent="0.35">
      <c r="BD107" s="12">
        <f t="shared" si="87"/>
        <v>45396</v>
      </c>
      <c r="BE107" s="11"/>
      <c r="BF107" s="10" t="s">
        <v>522</v>
      </c>
      <c r="BG107" s="9" t="s">
        <v>521</v>
      </c>
    </row>
    <row r="108" spans="1:59" ht="16.5" customHeight="1" x14ac:dyDescent="0.35">
      <c r="BD108" s="12">
        <f t="shared" si="87"/>
        <v>45397</v>
      </c>
      <c r="BE108" s="11"/>
      <c r="BF108" s="10" t="s">
        <v>520</v>
      </c>
      <c r="BG108" s="9" t="s">
        <v>519</v>
      </c>
    </row>
    <row r="109" spans="1:59" ht="16.5" customHeight="1" x14ac:dyDescent="0.35">
      <c r="BD109" s="12">
        <f t="shared" si="87"/>
        <v>45398</v>
      </c>
      <c r="BE109" s="11"/>
      <c r="BF109" s="10" t="s">
        <v>518</v>
      </c>
      <c r="BG109" s="9" t="s">
        <v>517</v>
      </c>
    </row>
    <row r="110" spans="1:59" ht="16.5" customHeight="1" x14ac:dyDescent="0.35">
      <c r="BD110" s="12">
        <f t="shared" si="87"/>
        <v>45399</v>
      </c>
      <c r="BE110" s="11"/>
      <c r="BF110" s="10" t="s">
        <v>516</v>
      </c>
      <c r="BG110" s="9" t="s">
        <v>515</v>
      </c>
    </row>
    <row r="111" spans="1:59" ht="16.5" customHeight="1" x14ac:dyDescent="0.35">
      <c r="BD111" s="12">
        <f t="shared" si="87"/>
        <v>45400</v>
      </c>
      <c r="BE111" s="11"/>
      <c r="BF111" s="10" t="s">
        <v>514</v>
      </c>
      <c r="BG111" s="9" t="s">
        <v>513</v>
      </c>
    </row>
    <row r="112" spans="1:59" ht="16.5" customHeight="1" x14ac:dyDescent="0.35">
      <c r="BD112" s="12">
        <f t="shared" si="87"/>
        <v>45401</v>
      </c>
      <c r="BE112" s="11"/>
      <c r="BF112" s="10" t="s">
        <v>512</v>
      </c>
      <c r="BG112" s="9" t="s">
        <v>511</v>
      </c>
    </row>
    <row r="113" spans="56:59" ht="16.5" customHeight="1" x14ac:dyDescent="0.35">
      <c r="BD113" s="12">
        <f t="shared" si="87"/>
        <v>45402</v>
      </c>
      <c r="BE113" s="11"/>
      <c r="BF113" s="10" t="s">
        <v>510</v>
      </c>
      <c r="BG113" s="9" t="s">
        <v>509</v>
      </c>
    </row>
    <row r="114" spans="56:59" ht="16.5" customHeight="1" x14ac:dyDescent="0.35">
      <c r="BD114" s="12">
        <f t="shared" si="87"/>
        <v>45403</v>
      </c>
      <c r="BE114" s="11"/>
      <c r="BF114" s="10" t="s">
        <v>508</v>
      </c>
      <c r="BG114" s="9" t="s">
        <v>507</v>
      </c>
    </row>
    <row r="115" spans="56:59" ht="16.5" customHeight="1" x14ac:dyDescent="0.35">
      <c r="BD115" s="12">
        <f t="shared" si="87"/>
        <v>45404</v>
      </c>
      <c r="BE115" s="11"/>
      <c r="BF115" s="10" t="s">
        <v>506</v>
      </c>
      <c r="BG115" s="9" t="s">
        <v>505</v>
      </c>
    </row>
    <row r="116" spans="56:59" ht="16.5" customHeight="1" x14ac:dyDescent="0.35">
      <c r="BD116" s="12">
        <f t="shared" si="87"/>
        <v>45405</v>
      </c>
      <c r="BE116" s="11"/>
      <c r="BF116" s="10" t="s">
        <v>504</v>
      </c>
      <c r="BG116" s="9" t="s">
        <v>503</v>
      </c>
    </row>
    <row r="117" spans="56:59" ht="16.5" customHeight="1" x14ac:dyDescent="0.35">
      <c r="BD117" s="12">
        <f t="shared" si="87"/>
        <v>45406</v>
      </c>
      <c r="BE117" s="11"/>
      <c r="BF117" s="10" t="s">
        <v>502</v>
      </c>
      <c r="BG117" s="9" t="s">
        <v>501</v>
      </c>
    </row>
    <row r="118" spans="56:59" ht="16.5" customHeight="1" x14ac:dyDescent="0.35">
      <c r="BD118" s="12">
        <f t="shared" si="87"/>
        <v>45407</v>
      </c>
      <c r="BE118" s="11"/>
      <c r="BF118" s="10" t="s">
        <v>500</v>
      </c>
      <c r="BG118" s="9" t="s">
        <v>499</v>
      </c>
    </row>
    <row r="119" spans="56:59" ht="16.5" customHeight="1" x14ac:dyDescent="0.35">
      <c r="BD119" s="12">
        <f t="shared" si="87"/>
        <v>45408</v>
      </c>
      <c r="BE119" s="11"/>
      <c r="BF119" s="10" t="s">
        <v>498</v>
      </c>
      <c r="BG119" s="9" t="s">
        <v>497</v>
      </c>
    </row>
    <row r="120" spans="56:59" ht="16.5" customHeight="1" x14ac:dyDescent="0.35">
      <c r="BD120" s="12">
        <f t="shared" si="87"/>
        <v>45409</v>
      </c>
      <c r="BE120" s="11"/>
      <c r="BF120" s="10" t="s">
        <v>496</v>
      </c>
      <c r="BG120" s="9" t="s">
        <v>495</v>
      </c>
    </row>
    <row r="121" spans="56:59" ht="16.5" customHeight="1" x14ac:dyDescent="0.35">
      <c r="BD121" s="12">
        <f t="shared" si="87"/>
        <v>45410</v>
      </c>
      <c r="BE121" s="11"/>
      <c r="BF121" s="10" t="s">
        <v>494</v>
      </c>
      <c r="BG121" s="9" t="s">
        <v>493</v>
      </c>
    </row>
    <row r="122" spans="56:59" ht="16.5" customHeight="1" x14ac:dyDescent="0.35">
      <c r="BD122" s="12">
        <f t="shared" si="87"/>
        <v>45411</v>
      </c>
      <c r="BE122" s="11"/>
      <c r="BF122" s="10" t="s">
        <v>492</v>
      </c>
      <c r="BG122" s="9" t="s">
        <v>491</v>
      </c>
    </row>
    <row r="123" spans="56:59" ht="16.5" customHeight="1" x14ac:dyDescent="0.35">
      <c r="BD123" s="12">
        <f t="shared" si="87"/>
        <v>45412</v>
      </c>
      <c r="BE123" s="11"/>
      <c r="BF123" s="10" t="s">
        <v>490</v>
      </c>
      <c r="BG123" s="9" t="s">
        <v>489</v>
      </c>
    </row>
    <row r="124" spans="56:59" ht="16.5" customHeight="1" x14ac:dyDescent="0.35">
      <c r="BD124" s="12">
        <f t="shared" ref="BD124:BD154" si="88">AM4</f>
        <v>45413</v>
      </c>
      <c r="BE124" s="11"/>
      <c r="BF124" s="10" t="s">
        <v>488</v>
      </c>
      <c r="BG124" s="9" t="s">
        <v>487</v>
      </c>
    </row>
    <row r="125" spans="56:59" ht="16.5" customHeight="1" x14ac:dyDescent="0.35">
      <c r="BD125" s="12">
        <f t="shared" si="88"/>
        <v>45414</v>
      </c>
      <c r="BE125" s="11"/>
      <c r="BF125" s="10" t="s">
        <v>486</v>
      </c>
      <c r="BG125" s="9" t="s">
        <v>485</v>
      </c>
    </row>
    <row r="126" spans="56:59" ht="16.5" customHeight="1" x14ac:dyDescent="0.35">
      <c r="BD126" s="12">
        <f t="shared" si="88"/>
        <v>45415</v>
      </c>
      <c r="BE126" s="11"/>
      <c r="BF126" s="10" t="s">
        <v>484</v>
      </c>
      <c r="BG126" s="9" t="s">
        <v>483</v>
      </c>
    </row>
    <row r="127" spans="56:59" ht="16.5" customHeight="1" x14ac:dyDescent="0.35">
      <c r="BD127" s="12">
        <f t="shared" si="88"/>
        <v>45416</v>
      </c>
      <c r="BE127" s="11"/>
      <c r="BF127" s="10" t="s">
        <v>482</v>
      </c>
      <c r="BG127" s="9" t="s">
        <v>481</v>
      </c>
    </row>
    <row r="128" spans="56:59" ht="16.5" customHeight="1" x14ac:dyDescent="0.35">
      <c r="BD128" s="12">
        <f t="shared" si="88"/>
        <v>45417</v>
      </c>
      <c r="BE128" s="11"/>
      <c r="BF128" s="10" t="s">
        <v>480</v>
      </c>
      <c r="BG128" s="9" t="s">
        <v>479</v>
      </c>
    </row>
    <row r="129" spans="56:151" ht="16.5" customHeight="1" x14ac:dyDescent="0.35">
      <c r="BD129" s="12">
        <f t="shared" si="88"/>
        <v>45418</v>
      </c>
      <c r="BE129" s="11"/>
      <c r="BF129" s="10" t="s">
        <v>478</v>
      </c>
      <c r="BG129" s="9" t="s">
        <v>477</v>
      </c>
    </row>
    <row r="130" spans="56:151" ht="16.5" customHeight="1" x14ac:dyDescent="0.35">
      <c r="BD130" s="12">
        <f t="shared" si="88"/>
        <v>45419</v>
      </c>
      <c r="BE130" s="11"/>
      <c r="BF130" s="10" t="s">
        <v>476</v>
      </c>
      <c r="BG130" s="9" t="s">
        <v>475</v>
      </c>
    </row>
    <row r="131" spans="56:151" ht="16.5" customHeight="1" x14ac:dyDescent="0.35">
      <c r="BD131" s="12">
        <f t="shared" si="88"/>
        <v>45420</v>
      </c>
      <c r="BE131" s="11"/>
      <c r="BF131" s="10" t="s">
        <v>474</v>
      </c>
      <c r="BG131" s="9" t="s">
        <v>473</v>
      </c>
    </row>
    <row r="132" spans="56:151" ht="16.5" customHeight="1" x14ac:dyDescent="0.35">
      <c r="BD132" s="12">
        <f t="shared" si="88"/>
        <v>45421</v>
      </c>
      <c r="BE132" s="11"/>
      <c r="BF132" s="10" t="s">
        <v>472</v>
      </c>
      <c r="BG132" s="9" t="s">
        <v>471</v>
      </c>
    </row>
    <row r="133" spans="56:151" ht="16.5" customHeight="1" x14ac:dyDescent="0.35">
      <c r="BD133" s="12">
        <f t="shared" si="88"/>
        <v>45422</v>
      </c>
      <c r="BE133" s="11"/>
      <c r="BF133" s="10" t="s">
        <v>470</v>
      </c>
      <c r="BG133" s="9" t="s">
        <v>469</v>
      </c>
    </row>
    <row r="134" spans="56:151" ht="16.5" customHeight="1" x14ac:dyDescent="0.35">
      <c r="BD134" s="12">
        <f t="shared" si="88"/>
        <v>45423</v>
      </c>
      <c r="BE134" s="11"/>
      <c r="BF134" s="10" t="s">
        <v>468</v>
      </c>
      <c r="BG134" s="9" t="s">
        <v>467</v>
      </c>
    </row>
    <row r="135" spans="56:151" ht="16.5" customHeight="1" x14ac:dyDescent="0.35">
      <c r="BD135" s="12">
        <f t="shared" si="88"/>
        <v>45424</v>
      </c>
      <c r="BE135" s="11"/>
      <c r="BF135" s="10" t="s">
        <v>466</v>
      </c>
      <c r="BG135" s="9" t="s">
        <v>465</v>
      </c>
      <c r="EQ135" s="13"/>
      <c r="EU135" s="13"/>
    </row>
    <row r="136" spans="56:151" ht="16.5" customHeight="1" x14ac:dyDescent="0.35">
      <c r="BD136" s="12">
        <f t="shared" si="88"/>
        <v>45425</v>
      </c>
      <c r="BE136" s="11"/>
      <c r="BF136" s="10" t="s">
        <v>464</v>
      </c>
      <c r="BG136" s="9" t="s">
        <v>463</v>
      </c>
      <c r="EQ136" s="4"/>
      <c r="EU136" s="4"/>
    </row>
    <row r="137" spans="56:151" ht="16.5" customHeight="1" x14ac:dyDescent="0.35">
      <c r="BD137" s="12">
        <f t="shared" si="88"/>
        <v>45426</v>
      </c>
      <c r="BE137" s="11"/>
      <c r="BF137" s="10" t="s">
        <v>462</v>
      </c>
      <c r="BG137" s="9" t="s">
        <v>461</v>
      </c>
    </row>
    <row r="138" spans="56:151" ht="16.5" customHeight="1" x14ac:dyDescent="0.35">
      <c r="BD138" s="12">
        <f t="shared" si="88"/>
        <v>45427</v>
      </c>
      <c r="BE138" s="11"/>
      <c r="BF138" s="10" t="s">
        <v>460</v>
      </c>
      <c r="BG138" s="9" t="s">
        <v>459</v>
      </c>
    </row>
    <row r="139" spans="56:151" ht="16.5" customHeight="1" x14ac:dyDescent="0.35">
      <c r="BD139" s="12">
        <f t="shared" si="88"/>
        <v>45428</v>
      </c>
      <c r="BE139" s="11"/>
      <c r="BF139" s="10" t="s">
        <v>458</v>
      </c>
      <c r="BG139" s="9" t="s">
        <v>457</v>
      </c>
    </row>
    <row r="140" spans="56:151" ht="16.5" customHeight="1" x14ac:dyDescent="0.35">
      <c r="BD140" s="12">
        <f t="shared" si="88"/>
        <v>45429</v>
      </c>
      <c r="BE140" s="11"/>
      <c r="BF140" s="10" t="s">
        <v>456</v>
      </c>
      <c r="BG140" s="9" t="s">
        <v>455</v>
      </c>
    </row>
    <row r="141" spans="56:151" ht="16.5" customHeight="1" x14ac:dyDescent="0.35">
      <c r="BD141" s="12">
        <f t="shared" si="88"/>
        <v>45430</v>
      </c>
      <c r="BE141" s="11"/>
      <c r="BF141" s="10" t="s">
        <v>454</v>
      </c>
      <c r="BG141" s="9" t="s">
        <v>453</v>
      </c>
    </row>
    <row r="142" spans="56:151" ht="16.5" customHeight="1" x14ac:dyDescent="0.35">
      <c r="BD142" s="12">
        <f t="shared" si="88"/>
        <v>45431</v>
      </c>
      <c r="BE142" s="11"/>
      <c r="BF142" s="10" t="s">
        <v>452</v>
      </c>
      <c r="BG142" s="9" t="s">
        <v>451</v>
      </c>
    </row>
    <row r="143" spans="56:151" ht="16.5" customHeight="1" x14ac:dyDescent="0.35">
      <c r="BD143" s="12">
        <f t="shared" si="88"/>
        <v>45432</v>
      </c>
      <c r="BE143" s="11"/>
      <c r="BF143" s="10" t="s">
        <v>450</v>
      </c>
      <c r="BG143" s="9" t="s">
        <v>449</v>
      </c>
    </row>
    <row r="144" spans="56:151" ht="16.5" customHeight="1" x14ac:dyDescent="0.35">
      <c r="BD144" s="12">
        <f t="shared" si="88"/>
        <v>45433</v>
      </c>
      <c r="BE144" s="11"/>
      <c r="BF144" s="10" t="s">
        <v>448</v>
      </c>
      <c r="BG144" s="9" t="s">
        <v>447</v>
      </c>
    </row>
    <row r="145" spans="56:59" ht="16.5" customHeight="1" x14ac:dyDescent="0.35">
      <c r="BD145" s="12">
        <f t="shared" si="88"/>
        <v>45434</v>
      </c>
      <c r="BE145" s="11"/>
      <c r="BF145" s="10" t="s">
        <v>446</v>
      </c>
      <c r="BG145" s="9" t="s">
        <v>445</v>
      </c>
    </row>
    <row r="146" spans="56:59" ht="16.5" customHeight="1" x14ac:dyDescent="0.35">
      <c r="BD146" s="12">
        <f t="shared" si="88"/>
        <v>45435</v>
      </c>
      <c r="BE146" s="11"/>
      <c r="BF146" s="10" t="s">
        <v>444</v>
      </c>
      <c r="BG146" s="9" t="s">
        <v>443</v>
      </c>
    </row>
    <row r="147" spans="56:59" ht="16.5" customHeight="1" x14ac:dyDescent="0.35">
      <c r="BD147" s="12">
        <f t="shared" si="88"/>
        <v>45436</v>
      </c>
      <c r="BE147" s="11"/>
      <c r="BF147" s="10" t="s">
        <v>442</v>
      </c>
      <c r="BG147" s="9" t="s">
        <v>441</v>
      </c>
    </row>
    <row r="148" spans="56:59" ht="16.5" customHeight="1" x14ac:dyDescent="0.35">
      <c r="BD148" s="12">
        <f t="shared" si="88"/>
        <v>45437</v>
      </c>
      <c r="BE148" s="11"/>
      <c r="BF148" s="10" t="s">
        <v>440</v>
      </c>
      <c r="BG148" s="9" t="s">
        <v>439</v>
      </c>
    </row>
    <row r="149" spans="56:59" ht="16.5" customHeight="1" x14ac:dyDescent="0.35">
      <c r="BD149" s="12">
        <f t="shared" si="88"/>
        <v>45438</v>
      </c>
      <c r="BE149" s="11"/>
      <c r="BF149" s="10" t="s">
        <v>438</v>
      </c>
      <c r="BG149" s="9" t="s">
        <v>437</v>
      </c>
    </row>
    <row r="150" spans="56:59" ht="16.5" customHeight="1" x14ac:dyDescent="0.35">
      <c r="BD150" s="12">
        <f t="shared" si="88"/>
        <v>45439</v>
      </c>
      <c r="BE150" s="11"/>
      <c r="BF150" s="10" t="s">
        <v>436</v>
      </c>
      <c r="BG150" s="9" t="s">
        <v>250</v>
      </c>
    </row>
    <row r="151" spans="56:59" ht="16.5" customHeight="1" x14ac:dyDescent="0.35">
      <c r="BD151" s="12">
        <f t="shared" si="88"/>
        <v>45440</v>
      </c>
      <c r="BE151" s="11"/>
      <c r="BF151" s="10" t="s">
        <v>435</v>
      </c>
      <c r="BG151" s="9" t="s">
        <v>434</v>
      </c>
    </row>
    <row r="152" spans="56:59" ht="16.5" customHeight="1" x14ac:dyDescent="0.35">
      <c r="BD152" s="12">
        <f t="shared" si="88"/>
        <v>45441</v>
      </c>
      <c r="BE152" s="11"/>
      <c r="BF152" s="10" t="s">
        <v>433</v>
      </c>
      <c r="BG152" s="9" t="s">
        <v>432</v>
      </c>
    </row>
    <row r="153" spans="56:59" ht="16.5" customHeight="1" x14ac:dyDescent="0.35">
      <c r="BD153" s="12">
        <f t="shared" si="88"/>
        <v>45442</v>
      </c>
      <c r="BE153" s="11"/>
      <c r="BF153" s="10" t="s">
        <v>431</v>
      </c>
      <c r="BG153" s="9" t="s">
        <v>430</v>
      </c>
    </row>
    <row r="154" spans="56:59" ht="16.5" customHeight="1" x14ac:dyDescent="0.35">
      <c r="BD154" s="12">
        <f t="shared" si="88"/>
        <v>45443</v>
      </c>
      <c r="BE154" s="11"/>
      <c r="BF154" s="10" t="s">
        <v>429</v>
      </c>
      <c r="BG154" s="9" t="s">
        <v>428</v>
      </c>
    </row>
    <row r="155" spans="56:59" ht="16.5" customHeight="1" x14ac:dyDescent="0.35">
      <c r="BD155" s="12">
        <f t="shared" ref="BD155:BD184" si="89">AV4</f>
        <v>45444</v>
      </c>
      <c r="BE155" s="11"/>
      <c r="BF155" s="10" t="s">
        <v>427</v>
      </c>
      <c r="BG155" s="9" t="s">
        <v>426</v>
      </c>
    </row>
    <row r="156" spans="56:59" ht="16.5" customHeight="1" x14ac:dyDescent="0.35">
      <c r="BD156" s="12">
        <f t="shared" si="89"/>
        <v>45445</v>
      </c>
      <c r="BE156" s="11"/>
      <c r="BF156" s="10" t="s">
        <v>425</v>
      </c>
      <c r="BG156" s="9" t="s">
        <v>424</v>
      </c>
    </row>
    <row r="157" spans="56:59" ht="16.5" customHeight="1" x14ac:dyDescent="0.35">
      <c r="BD157" s="12">
        <f t="shared" si="89"/>
        <v>45446</v>
      </c>
      <c r="BE157" s="11"/>
      <c r="BF157" s="10" t="s">
        <v>423</v>
      </c>
      <c r="BG157" s="9" t="s">
        <v>422</v>
      </c>
    </row>
    <row r="158" spans="56:59" ht="16.5" customHeight="1" x14ac:dyDescent="0.35">
      <c r="BD158" s="12">
        <f t="shared" si="89"/>
        <v>45447</v>
      </c>
      <c r="BE158" s="11"/>
      <c r="BF158" s="10" t="s">
        <v>421</v>
      </c>
      <c r="BG158" s="9" t="s">
        <v>420</v>
      </c>
    </row>
    <row r="159" spans="56:59" ht="16.5" customHeight="1" x14ac:dyDescent="0.35">
      <c r="BD159" s="12">
        <f t="shared" si="89"/>
        <v>45448</v>
      </c>
      <c r="BE159" s="11"/>
      <c r="BF159" s="10" t="s">
        <v>419</v>
      </c>
      <c r="BG159" s="9" t="s">
        <v>418</v>
      </c>
    </row>
    <row r="160" spans="56:59" ht="16.5" customHeight="1" x14ac:dyDescent="0.35">
      <c r="BD160" s="12">
        <f t="shared" si="89"/>
        <v>45449</v>
      </c>
      <c r="BE160" s="11"/>
      <c r="BF160" s="10" t="s">
        <v>417</v>
      </c>
      <c r="BG160" s="9" t="s">
        <v>416</v>
      </c>
    </row>
    <row r="161" spans="56:59" ht="16.5" customHeight="1" x14ac:dyDescent="0.35">
      <c r="BD161" s="12">
        <f t="shared" si="89"/>
        <v>45450</v>
      </c>
      <c r="BE161" s="11"/>
      <c r="BF161" s="10" t="s">
        <v>415</v>
      </c>
      <c r="BG161" s="9" t="s">
        <v>414</v>
      </c>
    </row>
    <row r="162" spans="56:59" ht="16.5" customHeight="1" x14ac:dyDescent="0.35">
      <c r="BD162" s="12">
        <f t="shared" si="89"/>
        <v>45451</v>
      </c>
      <c r="BE162" s="11"/>
      <c r="BF162" s="10" t="s">
        <v>413</v>
      </c>
      <c r="BG162" s="9" t="s">
        <v>412</v>
      </c>
    </row>
    <row r="163" spans="56:59" ht="16.5" customHeight="1" x14ac:dyDescent="0.35">
      <c r="BD163" s="12">
        <f t="shared" si="89"/>
        <v>45452</v>
      </c>
      <c r="BE163" s="11"/>
      <c r="BF163" s="10" t="s">
        <v>411</v>
      </c>
      <c r="BG163" s="9" t="s">
        <v>410</v>
      </c>
    </row>
    <row r="164" spans="56:59" ht="16.5" customHeight="1" x14ac:dyDescent="0.35">
      <c r="BD164" s="12">
        <f t="shared" si="89"/>
        <v>45453</v>
      </c>
      <c r="BE164" s="11"/>
      <c r="BF164" s="10" t="s">
        <v>409</v>
      </c>
      <c r="BG164" s="9" t="s">
        <v>408</v>
      </c>
    </row>
    <row r="165" spans="56:59" ht="16.5" customHeight="1" x14ac:dyDescent="0.35">
      <c r="BD165" s="12">
        <f t="shared" si="89"/>
        <v>45454</v>
      </c>
      <c r="BE165" s="11"/>
      <c r="BF165" s="10" t="s">
        <v>407</v>
      </c>
      <c r="BG165" s="9" t="s">
        <v>406</v>
      </c>
    </row>
    <row r="166" spans="56:59" ht="16.5" customHeight="1" x14ac:dyDescent="0.35">
      <c r="BD166" s="12">
        <f t="shared" si="89"/>
        <v>45455</v>
      </c>
      <c r="BE166" s="11"/>
      <c r="BF166" s="10" t="s">
        <v>405</v>
      </c>
      <c r="BG166" s="9" t="s">
        <v>404</v>
      </c>
    </row>
    <row r="167" spans="56:59" ht="16.5" customHeight="1" x14ac:dyDescent="0.35">
      <c r="BD167" s="12">
        <f t="shared" si="89"/>
        <v>45456</v>
      </c>
      <c r="BE167" s="11"/>
      <c r="BF167" s="10" t="s">
        <v>403</v>
      </c>
      <c r="BG167" s="9" t="s">
        <v>402</v>
      </c>
    </row>
    <row r="168" spans="56:59" ht="16.5" customHeight="1" x14ac:dyDescent="0.35">
      <c r="BD168" s="12">
        <f t="shared" si="89"/>
        <v>45457</v>
      </c>
      <c r="BE168" s="11"/>
      <c r="BF168" s="10" t="s">
        <v>401</v>
      </c>
      <c r="BG168" s="9" t="s">
        <v>400</v>
      </c>
    </row>
    <row r="169" spans="56:59" ht="16.5" customHeight="1" x14ac:dyDescent="0.35">
      <c r="BD169" s="12">
        <f t="shared" si="89"/>
        <v>45458</v>
      </c>
      <c r="BE169" s="11"/>
      <c r="BF169" s="10" t="s">
        <v>399</v>
      </c>
      <c r="BG169" s="9" t="s">
        <v>398</v>
      </c>
    </row>
    <row r="170" spans="56:59" ht="16.5" customHeight="1" x14ac:dyDescent="0.35">
      <c r="BD170" s="12">
        <f t="shared" si="89"/>
        <v>45459</v>
      </c>
      <c r="BE170" s="11"/>
      <c r="BF170" s="10" t="s">
        <v>397</v>
      </c>
      <c r="BG170" s="9" t="s">
        <v>396</v>
      </c>
    </row>
    <row r="171" spans="56:59" ht="16.5" customHeight="1" x14ac:dyDescent="0.35">
      <c r="BD171" s="12">
        <f t="shared" si="89"/>
        <v>45460</v>
      </c>
      <c r="BE171" s="11"/>
      <c r="BF171" s="10" t="s">
        <v>395</v>
      </c>
      <c r="BG171" s="9" t="s">
        <v>394</v>
      </c>
    </row>
    <row r="172" spans="56:59" ht="16.5" customHeight="1" x14ac:dyDescent="0.35">
      <c r="BD172" s="12">
        <f t="shared" si="89"/>
        <v>45461</v>
      </c>
      <c r="BE172" s="11"/>
      <c r="BF172" s="10" t="s">
        <v>393</v>
      </c>
      <c r="BG172" s="9" t="s">
        <v>392</v>
      </c>
    </row>
    <row r="173" spans="56:59" ht="16.5" customHeight="1" x14ac:dyDescent="0.35">
      <c r="BD173" s="12">
        <f t="shared" si="89"/>
        <v>45462</v>
      </c>
      <c r="BE173" s="11"/>
      <c r="BF173" s="10" t="s">
        <v>391</v>
      </c>
      <c r="BG173" s="9" t="s">
        <v>390</v>
      </c>
    </row>
    <row r="174" spans="56:59" ht="16.5" customHeight="1" x14ac:dyDescent="0.35">
      <c r="BD174" s="12">
        <f t="shared" si="89"/>
        <v>45463</v>
      </c>
      <c r="BE174" s="11"/>
      <c r="BF174" s="10" t="s">
        <v>389</v>
      </c>
      <c r="BG174" s="9" t="s">
        <v>388</v>
      </c>
    </row>
    <row r="175" spans="56:59" ht="16.5" customHeight="1" x14ac:dyDescent="0.35">
      <c r="BD175" s="12">
        <f t="shared" si="89"/>
        <v>45464</v>
      </c>
      <c r="BE175" s="11"/>
      <c r="BF175" s="10" t="s">
        <v>387</v>
      </c>
      <c r="BG175" s="9" t="s">
        <v>386</v>
      </c>
    </row>
    <row r="176" spans="56:59" ht="16.5" customHeight="1" x14ac:dyDescent="0.35">
      <c r="BD176" s="12">
        <f t="shared" si="89"/>
        <v>45465</v>
      </c>
      <c r="BE176" s="11"/>
      <c r="BF176" s="10" t="s">
        <v>385</v>
      </c>
      <c r="BG176" s="9" t="s">
        <v>384</v>
      </c>
    </row>
    <row r="177" spans="56:59" ht="16.5" customHeight="1" x14ac:dyDescent="0.35">
      <c r="BD177" s="12">
        <f t="shared" si="89"/>
        <v>45466</v>
      </c>
      <c r="BE177" s="11"/>
      <c r="BF177" s="10" t="s">
        <v>383</v>
      </c>
      <c r="BG177" s="9" t="s">
        <v>382</v>
      </c>
    </row>
    <row r="178" spans="56:59" ht="16.5" customHeight="1" x14ac:dyDescent="0.35">
      <c r="BD178" s="12">
        <f t="shared" si="89"/>
        <v>45467</v>
      </c>
      <c r="BE178" s="11"/>
      <c r="BF178" s="10" t="s">
        <v>381</v>
      </c>
      <c r="BG178" s="9" t="s">
        <v>380</v>
      </c>
    </row>
    <row r="179" spans="56:59" ht="16.5" customHeight="1" x14ac:dyDescent="0.35">
      <c r="BD179" s="12">
        <f t="shared" si="89"/>
        <v>45468</v>
      </c>
      <c r="BE179" s="11"/>
      <c r="BF179" s="10" t="s">
        <v>379</v>
      </c>
      <c r="BG179" s="9" t="s">
        <v>378</v>
      </c>
    </row>
    <row r="180" spans="56:59" ht="16.5" customHeight="1" x14ac:dyDescent="0.35">
      <c r="BD180" s="12">
        <f t="shared" si="89"/>
        <v>45469</v>
      </c>
      <c r="BE180" s="11"/>
      <c r="BF180" s="10" t="s">
        <v>377</v>
      </c>
      <c r="BG180" s="9" t="s">
        <v>376</v>
      </c>
    </row>
    <row r="181" spans="56:59" ht="16.5" customHeight="1" x14ac:dyDescent="0.35">
      <c r="BD181" s="12">
        <f t="shared" si="89"/>
        <v>45470</v>
      </c>
      <c r="BE181" s="11"/>
      <c r="BF181" s="10" t="s">
        <v>375</v>
      </c>
      <c r="BG181" s="9" t="s">
        <v>374</v>
      </c>
    </row>
    <row r="182" spans="56:59" ht="16.5" customHeight="1" x14ac:dyDescent="0.35">
      <c r="BD182" s="12">
        <f t="shared" si="89"/>
        <v>45471</v>
      </c>
      <c r="BE182" s="11"/>
      <c r="BF182" s="10" t="s">
        <v>373</v>
      </c>
      <c r="BG182" s="9" t="s">
        <v>372</v>
      </c>
    </row>
    <row r="183" spans="56:59" ht="16.5" customHeight="1" x14ac:dyDescent="0.35">
      <c r="BD183" s="12">
        <f t="shared" si="89"/>
        <v>45472</v>
      </c>
      <c r="BE183" s="11"/>
      <c r="BF183" s="10" t="s">
        <v>371</v>
      </c>
      <c r="BG183" s="9" t="s">
        <v>370</v>
      </c>
    </row>
    <row r="184" spans="56:59" ht="16.5" customHeight="1" x14ac:dyDescent="0.35">
      <c r="BD184" s="12">
        <f t="shared" si="89"/>
        <v>45473</v>
      </c>
      <c r="BE184" s="11"/>
      <c r="BF184" s="10" t="s">
        <v>369</v>
      </c>
      <c r="BG184" s="9" t="s">
        <v>368</v>
      </c>
    </row>
    <row r="185" spans="56:59" ht="16.5" customHeight="1" x14ac:dyDescent="0.35">
      <c r="BD185" s="12">
        <f t="shared" ref="BD185:BD215" si="90">C38</f>
        <v>45474</v>
      </c>
      <c r="BE185" s="11"/>
      <c r="BF185" s="10" t="s">
        <v>367</v>
      </c>
      <c r="BG185" s="9" t="s">
        <v>366</v>
      </c>
    </row>
    <row r="186" spans="56:59" ht="16.5" customHeight="1" x14ac:dyDescent="0.35">
      <c r="BD186" s="12">
        <f t="shared" si="90"/>
        <v>45475</v>
      </c>
      <c r="BE186" s="11"/>
      <c r="BF186" s="10" t="s">
        <v>365</v>
      </c>
      <c r="BG186" s="9" t="s">
        <v>364</v>
      </c>
    </row>
    <row r="187" spans="56:59" ht="16.5" customHeight="1" x14ac:dyDescent="0.35">
      <c r="BD187" s="12">
        <f t="shared" si="90"/>
        <v>45476</v>
      </c>
      <c r="BE187" s="11"/>
      <c r="BF187" s="10" t="s">
        <v>363</v>
      </c>
      <c r="BG187" s="9" t="s">
        <v>362</v>
      </c>
    </row>
    <row r="188" spans="56:59" ht="16.5" customHeight="1" x14ac:dyDescent="0.35">
      <c r="BD188" s="12">
        <f t="shared" si="90"/>
        <v>45477</v>
      </c>
      <c r="BE188" s="11"/>
      <c r="BF188" s="10" t="s">
        <v>361</v>
      </c>
      <c r="BG188" s="9" t="s">
        <v>360</v>
      </c>
    </row>
    <row r="189" spans="56:59" ht="16.5" customHeight="1" x14ac:dyDescent="0.35">
      <c r="BD189" s="12">
        <f t="shared" si="90"/>
        <v>45478</v>
      </c>
      <c r="BE189" s="11"/>
      <c r="BF189" s="10" t="s">
        <v>359</v>
      </c>
      <c r="BG189" s="9" t="s">
        <v>358</v>
      </c>
    </row>
    <row r="190" spans="56:59" ht="16.5" customHeight="1" x14ac:dyDescent="0.35">
      <c r="BD190" s="12">
        <f t="shared" si="90"/>
        <v>45479</v>
      </c>
      <c r="BE190" s="11"/>
      <c r="BF190" s="10" t="s">
        <v>357</v>
      </c>
      <c r="BG190" s="9" t="s">
        <v>356</v>
      </c>
    </row>
    <row r="191" spans="56:59" ht="16.5" customHeight="1" x14ac:dyDescent="0.35">
      <c r="BD191" s="12">
        <f t="shared" si="90"/>
        <v>45480</v>
      </c>
      <c r="BE191" s="11"/>
      <c r="BF191" s="10" t="s">
        <v>355</v>
      </c>
      <c r="BG191" s="9" t="s">
        <v>354</v>
      </c>
    </row>
    <row r="192" spans="56:59" ht="16.5" customHeight="1" x14ac:dyDescent="0.35">
      <c r="BD192" s="12">
        <f t="shared" si="90"/>
        <v>45481</v>
      </c>
      <c r="BE192" s="11"/>
      <c r="BF192" s="10" t="s">
        <v>353</v>
      </c>
      <c r="BG192" s="9" t="s">
        <v>352</v>
      </c>
    </row>
    <row r="193" spans="56:59" ht="16.5" customHeight="1" x14ac:dyDescent="0.35">
      <c r="BD193" s="12">
        <f t="shared" si="90"/>
        <v>45482</v>
      </c>
      <c r="BE193" s="11"/>
      <c r="BF193" s="10" t="s">
        <v>351</v>
      </c>
      <c r="BG193" s="9" t="s">
        <v>350</v>
      </c>
    </row>
    <row r="194" spans="56:59" ht="16.5" customHeight="1" x14ac:dyDescent="0.35">
      <c r="BD194" s="12">
        <f t="shared" si="90"/>
        <v>45483</v>
      </c>
      <c r="BE194" s="11"/>
      <c r="BF194" s="10" t="s">
        <v>349</v>
      </c>
      <c r="BG194" s="9" t="s">
        <v>348</v>
      </c>
    </row>
    <row r="195" spans="56:59" ht="16.5" customHeight="1" x14ac:dyDescent="0.35">
      <c r="BD195" s="12">
        <f t="shared" si="90"/>
        <v>45484</v>
      </c>
      <c r="BE195" s="11"/>
      <c r="BF195" s="10" t="s">
        <v>347</v>
      </c>
      <c r="BG195" s="9" t="s">
        <v>346</v>
      </c>
    </row>
    <row r="196" spans="56:59" ht="16.5" customHeight="1" x14ac:dyDescent="0.35">
      <c r="BD196" s="12">
        <f t="shared" si="90"/>
        <v>45485</v>
      </c>
      <c r="BE196" s="11"/>
      <c r="BF196" s="10" t="s">
        <v>345</v>
      </c>
      <c r="BG196" s="9" t="s">
        <v>344</v>
      </c>
    </row>
    <row r="197" spans="56:59" ht="16.5" customHeight="1" x14ac:dyDescent="0.35">
      <c r="BD197" s="12">
        <f t="shared" si="90"/>
        <v>45486</v>
      </c>
      <c r="BE197" s="11"/>
      <c r="BF197" s="10" t="s">
        <v>343</v>
      </c>
      <c r="BG197" s="9" t="s">
        <v>342</v>
      </c>
    </row>
    <row r="198" spans="56:59" ht="16.5" customHeight="1" x14ac:dyDescent="0.35">
      <c r="BD198" s="12">
        <f t="shared" si="90"/>
        <v>45487</v>
      </c>
      <c r="BE198" s="11"/>
      <c r="BF198" s="10" t="s">
        <v>341</v>
      </c>
      <c r="BG198" s="9" t="s">
        <v>340</v>
      </c>
    </row>
    <row r="199" spans="56:59" ht="16.5" customHeight="1" x14ac:dyDescent="0.35">
      <c r="BD199" s="12">
        <f t="shared" si="90"/>
        <v>45488</v>
      </c>
      <c r="BE199" s="11"/>
      <c r="BF199" s="10" t="s">
        <v>339</v>
      </c>
      <c r="BG199" s="9" t="s">
        <v>338</v>
      </c>
    </row>
    <row r="200" spans="56:59" ht="16.5" customHeight="1" x14ac:dyDescent="0.35">
      <c r="BD200" s="12">
        <f t="shared" si="90"/>
        <v>45489</v>
      </c>
      <c r="BE200" s="11"/>
      <c r="BF200" s="10" t="s">
        <v>337</v>
      </c>
      <c r="BG200" s="9" t="s">
        <v>336</v>
      </c>
    </row>
    <row r="201" spans="56:59" ht="16.5" customHeight="1" x14ac:dyDescent="0.35">
      <c r="BD201" s="12">
        <f t="shared" si="90"/>
        <v>45490</v>
      </c>
      <c r="BE201" s="11"/>
      <c r="BF201" s="10" t="s">
        <v>335</v>
      </c>
      <c r="BG201" s="9" t="s">
        <v>334</v>
      </c>
    </row>
    <row r="202" spans="56:59" ht="16.5" customHeight="1" x14ac:dyDescent="0.35">
      <c r="BD202" s="12">
        <f t="shared" si="90"/>
        <v>45491</v>
      </c>
      <c r="BE202" s="11"/>
      <c r="BF202" s="10" t="s">
        <v>333</v>
      </c>
      <c r="BG202" s="9" t="s">
        <v>332</v>
      </c>
    </row>
    <row r="203" spans="56:59" ht="16.5" customHeight="1" x14ac:dyDescent="0.35">
      <c r="BD203" s="12">
        <f t="shared" si="90"/>
        <v>45492</v>
      </c>
      <c r="BE203" s="11"/>
      <c r="BF203" s="10" t="s">
        <v>331</v>
      </c>
      <c r="BG203" s="9" t="s">
        <v>330</v>
      </c>
    </row>
    <row r="204" spans="56:59" ht="16.5" customHeight="1" x14ac:dyDescent="0.35">
      <c r="BD204" s="12">
        <f t="shared" si="90"/>
        <v>45493</v>
      </c>
      <c r="BE204" s="11"/>
      <c r="BF204" s="10" t="s">
        <v>329</v>
      </c>
      <c r="BG204" s="9" t="s">
        <v>328</v>
      </c>
    </row>
    <row r="205" spans="56:59" ht="16.5" customHeight="1" x14ac:dyDescent="0.35">
      <c r="BD205" s="12">
        <f t="shared" si="90"/>
        <v>45494</v>
      </c>
      <c r="BE205" s="11"/>
      <c r="BF205" s="10" t="s">
        <v>327</v>
      </c>
      <c r="BG205" s="9" t="s">
        <v>326</v>
      </c>
    </row>
    <row r="206" spans="56:59" ht="16.5" customHeight="1" x14ac:dyDescent="0.35">
      <c r="BD206" s="12">
        <f t="shared" si="90"/>
        <v>45495</v>
      </c>
      <c r="BE206" s="11"/>
      <c r="BF206" s="10" t="s">
        <v>325</v>
      </c>
      <c r="BG206" s="9" t="s">
        <v>324</v>
      </c>
    </row>
    <row r="207" spans="56:59" ht="16.5" customHeight="1" x14ac:dyDescent="0.35">
      <c r="BD207" s="12">
        <f t="shared" si="90"/>
        <v>45496</v>
      </c>
      <c r="BE207" s="11"/>
      <c r="BF207" s="10" t="s">
        <v>323</v>
      </c>
      <c r="BG207" s="9" t="s">
        <v>322</v>
      </c>
    </row>
    <row r="208" spans="56:59" ht="16.5" customHeight="1" x14ac:dyDescent="0.35">
      <c r="BD208" s="12">
        <f t="shared" si="90"/>
        <v>45497</v>
      </c>
      <c r="BE208" s="11"/>
      <c r="BF208" s="10" t="s">
        <v>321</v>
      </c>
      <c r="BG208" s="9" t="s">
        <v>320</v>
      </c>
    </row>
    <row r="209" spans="56:59" ht="16.5" customHeight="1" x14ac:dyDescent="0.35">
      <c r="BD209" s="12">
        <f t="shared" si="90"/>
        <v>45498</v>
      </c>
      <c r="BE209" s="11"/>
      <c r="BF209" s="10" t="s">
        <v>319</v>
      </c>
      <c r="BG209" s="9" t="s">
        <v>318</v>
      </c>
    </row>
    <row r="210" spans="56:59" ht="16.5" customHeight="1" x14ac:dyDescent="0.35">
      <c r="BD210" s="12">
        <f t="shared" si="90"/>
        <v>45499</v>
      </c>
      <c r="BE210" s="11"/>
      <c r="BF210" s="10" t="s">
        <v>317</v>
      </c>
      <c r="BG210" s="9" t="s">
        <v>316</v>
      </c>
    </row>
    <row r="211" spans="56:59" ht="16.5" customHeight="1" x14ac:dyDescent="0.35">
      <c r="BD211" s="12">
        <f t="shared" si="90"/>
        <v>45500</v>
      </c>
      <c r="BE211" s="11"/>
      <c r="BF211" s="10" t="s">
        <v>315</v>
      </c>
      <c r="BG211" s="9" t="s">
        <v>314</v>
      </c>
    </row>
    <row r="212" spans="56:59" ht="16.5" customHeight="1" x14ac:dyDescent="0.35">
      <c r="BD212" s="12">
        <f t="shared" si="90"/>
        <v>45501</v>
      </c>
      <c r="BE212" s="11"/>
      <c r="BF212" s="10" t="s">
        <v>313</v>
      </c>
      <c r="BG212" s="9" t="s">
        <v>312</v>
      </c>
    </row>
    <row r="213" spans="56:59" ht="16.5" customHeight="1" x14ac:dyDescent="0.35">
      <c r="BD213" s="12">
        <f t="shared" si="90"/>
        <v>45502</v>
      </c>
      <c r="BE213" s="11"/>
      <c r="BF213" s="10" t="s">
        <v>311</v>
      </c>
      <c r="BG213" s="9" t="s">
        <v>310</v>
      </c>
    </row>
    <row r="214" spans="56:59" ht="16.5" customHeight="1" x14ac:dyDescent="0.35">
      <c r="BD214" s="12">
        <f t="shared" si="90"/>
        <v>45503</v>
      </c>
      <c r="BE214" s="11"/>
      <c r="BF214" s="10" t="s">
        <v>309</v>
      </c>
      <c r="BG214" s="9" t="s">
        <v>308</v>
      </c>
    </row>
    <row r="215" spans="56:59" ht="16.5" customHeight="1" x14ac:dyDescent="0.35">
      <c r="BD215" s="12">
        <f t="shared" si="90"/>
        <v>45504</v>
      </c>
      <c r="BE215" s="11"/>
      <c r="BF215" s="10" t="s">
        <v>307</v>
      </c>
      <c r="BG215" s="9" t="s">
        <v>306</v>
      </c>
    </row>
    <row r="216" spans="56:59" ht="16.5" customHeight="1" x14ac:dyDescent="0.35">
      <c r="BD216" s="12">
        <f t="shared" ref="BD216:BD246" si="91">L38</f>
        <v>45505</v>
      </c>
      <c r="BE216" s="11"/>
      <c r="BF216" s="10" t="s">
        <v>305</v>
      </c>
      <c r="BG216" s="9" t="s">
        <v>304</v>
      </c>
    </row>
    <row r="217" spans="56:59" ht="16.5" customHeight="1" x14ac:dyDescent="0.35">
      <c r="BD217" s="12">
        <f t="shared" si="91"/>
        <v>45506</v>
      </c>
      <c r="BE217" s="11"/>
      <c r="BF217" s="10" t="s">
        <v>303</v>
      </c>
      <c r="BG217" s="9" t="s">
        <v>302</v>
      </c>
    </row>
    <row r="218" spans="56:59" ht="16.5" customHeight="1" x14ac:dyDescent="0.35">
      <c r="BD218" s="12">
        <f t="shared" si="91"/>
        <v>45507</v>
      </c>
      <c r="BE218" s="11"/>
      <c r="BF218" s="10" t="s">
        <v>301</v>
      </c>
      <c r="BG218" s="9" t="s">
        <v>300</v>
      </c>
    </row>
    <row r="219" spans="56:59" ht="16.5" customHeight="1" x14ac:dyDescent="0.35">
      <c r="BD219" s="12">
        <f t="shared" si="91"/>
        <v>45508</v>
      </c>
      <c r="BE219" s="11"/>
      <c r="BF219" s="10" t="s">
        <v>299</v>
      </c>
      <c r="BG219" s="9" t="s">
        <v>298</v>
      </c>
    </row>
    <row r="220" spans="56:59" ht="16.5" customHeight="1" x14ac:dyDescent="0.35">
      <c r="BD220" s="12">
        <f t="shared" si="91"/>
        <v>45509</v>
      </c>
      <c r="BE220" s="11"/>
      <c r="BF220" s="10" t="s">
        <v>297</v>
      </c>
      <c r="BG220" s="9" t="s">
        <v>296</v>
      </c>
    </row>
    <row r="221" spans="56:59" ht="16.5" customHeight="1" x14ac:dyDescent="0.35">
      <c r="BD221" s="12">
        <f t="shared" si="91"/>
        <v>45510</v>
      </c>
      <c r="BE221" s="11"/>
      <c r="BF221" s="10" t="s">
        <v>295</v>
      </c>
      <c r="BG221" s="9" t="s">
        <v>294</v>
      </c>
    </row>
    <row r="222" spans="56:59" ht="16.5" customHeight="1" x14ac:dyDescent="0.35">
      <c r="BD222" s="12">
        <f t="shared" si="91"/>
        <v>45511</v>
      </c>
      <c r="BE222" s="11"/>
      <c r="BF222" s="10" t="s">
        <v>293</v>
      </c>
      <c r="BG222" s="9" t="s">
        <v>292</v>
      </c>
    </row>
    <row r="223" spans="56:59" ht="16.5" customHeight="1" x14ac:dyDescent="0.35">
      <c r="BD223" s="12">
        <f t="shared" si="91"/>
        <v>45512</v>
      </c>
      <c r="BE223" s="11"/>
      <c r="BF223" s="10" t="s">
        <v>291</v>
      </c>
      <c r="BG223" s="9" t="s">
        <v>290</v>
      </c>
    </row>
    <row r="224" spans="56:59" ht="16.5" customHeight="1" x14ac:dyDescent="0.35">
      <c r="BD224" s="12">
        <f t="shared" si="91"/>
        <v>45513</v>
      </c>
      <c r="BE224" s="11"/>
      <c r="BF224" s="10" t="s">
        <v>289</v>
      </c>
      <c r="BG224" s="9" t="s">
        <v>288</v>
      </c>
    </row>
    <row r="225" spans="56:59" ht="16.5" customHeight="1" x14ac:dyDescent="0.35">
      <c r="BD225" s="12">
        <f t="shared" si="91"/>
        <v>45514</v>
      </c>
      <c r="BE225" s="11"/>
      <c r="BF225" s="10" t="s">
        <v>287</v>
      </c>
      <c r="BG225" s="9" t="s">
        <v>286</v>
      </c>
    </row>
    <row r="226" spans="56:59" ht="16.5" customHeight="1" x14ac:dyDescent="0.35">
      <c r="BD226" s="12">
        <f t="shared" si="91"/>
        <v>45515</v>
      </c>
      <c r="BE226" s="11"/>
      <c r="BF226" s="10" t="s">
        <v>285</v>
      </c>
      <c r="BG226" s="9" t="s">
        <v>284</v>
      </c>
    </row>
    <row r="227" spans="56:59" ht="16.5" customHeight="1" x14ac:dyDescent="0.35">
      <c r="BD227" s="12">
        <f t="shared" si="91"/>
        <v>45516</v>
      </c>
      <c r="BE227" s="11"/>
      <c r="BF227" s="10" t="s">
        <v>283</v>
      </c>
      <c r="BG227" s="9" t="s">
        <v>282</v>
      </c>
    </row>
    <row r="228" spans="56:59" ht="16.5" customHeight="1" x14ac:dyDescent="0.35">
      <c r="BD228" s="12">
        <f t="shared" si="91"/>
        <v>45517</v>
      </c>
      <c r="BE228" s="11"/>
      <c r="BF228" s="10" t="s">
        <v>281</v>
      </c>
      <c r="BG228" s="9" t="s">
        <v>280</v>
      </c>
    </row>
    <row r="229" spans="56:59" ht="16.5" customHeight="1" x14ac:dyDescent="0.35">
      <c r="BD229" s="12">
        <f t="shared" si="91"/>
        <v>45518</v>
      </c>
      <c r="BE229" s="11"/>
      <c r="BF229" s="10" t="s">
        <v>279</v>
      </c>
      <c r="BG229" s="9" t="s">
        <v>278</v>
      </c>
    </row>
    <row r="230" spans="56:59" ht="16.5" customHeight="1" x14ac:dyDescent="0.35">
      <c r="BD230" s="12">
        <f t="shared" si="91"/>
        <v>45519</v>
      </c>
      <c r="BE230" s="11"/>
      <c r="BF230" s="10" t="s">
        <v>277</v>
      </c>
      <c r="BG230" s="9" t="s">
        <v>276</v>
      </c>
    </row>
    <row r="231" spans="56:59" ht="16.5" customHeight="1" x14ac:dyDescent="0.35">
      <c r="BD231" s="12">
        <f t="shared" si="91"/>
        <v>45520</v>
      </c>
      <c r="BE231" s="11"/>
      <c r="BF231" s="10" t="s">
        <v>275</v>
      </c>
      <c r="BG231" s="9" t="s">
        <v>274</v>
      </c>
    </row>
    <row r="232" spans="56:59" ht="16.5" customHeight="1" x14ac:dyDescent="0.35">
      <c r="BD232" s="12">
        <f t="shared" si="91"/>
        <v>45521</v>
      </c>
      <c r="BE232" s="11"/>
      <c r="BF232" s="10" t="s">
        <v>273</v>
      </c>
      <c r="BG232" s="9" t="s">
        <v>272</v>
      </c>
    </row>
    <row r="233" spans="56:59" ht="16.5" customHeight="1" x14ac:dyDescent="0.35">
      <c r="BD233" s="12">
        <f t="shared" si="91"/>
        <v>45522</v>
      </c>
      <c r="BE233" s="11"/>
      <c r="BF233" s="10" t="s">
        <v>271</v>
      </c>
      <c r="BG233" s="9" t="s">
        <v>270</v>
      </c>
    </row>
    <row r="234" spans="56:59" ht="16.5" customHeight="1" x14ac:dyDescent="0.35">
      <c r="BD234" s="12">
        <f t="shared" si="91"/>
        <v>45523</v>
      </c>
      <c r="BE234" s="11"/>
      <c r="BF234" s="10" t="s">
        <v>269</v>
      </c>
      <c r="BG234" s="9" t="s">
        <v>268</v>
      </c>
    </row>
    <row r="235" spans="56:59" ht="16.5" customHeight="1" x14ac:dyDescent="0.35">
      <c r="BD235" s="12">
        <f t="shared" si="91"/>
        <v>45524</v>
      </c>
      <c r="BE235" s="11"/>
      <c r="BF235" s="10" t="s">
        <v>267</v>
      </c>
      <c r="BG235" s="9" t="s">
        <v>266</v>
      </c>
    </row>
    <row r="236" spans="56:59" ht="16.5" customHeight="1" x14ac:dyDescent="0.35">
      <c r="BD236" s="12">
        <f t="shared" si="91"/>
        <v>45525</v>
      </c>
      <c r="BE236" s="11"/>
      <c r="BF236" s="10" t="s">
        <v>265</v>
      </c>
      <c r="BG236" s="9" t="s">
        <v>264</v>
      </c>
    </row>
    <row r="237" spans="56:59" ht="16.5" customHeight="1" x14ac:dyDescent="0.35">
      <c r="BD237" s="12">
        <f t="shared" si="91"/>
        <v>45526</v>
      </c>
      <c r="BE237" s="11"/>
      <c r="BF237" s="10" t="s">
        <v>263</v>
      </c>
      <c r="BG237" s="9" t="s">
        <v>262</v>
      </c>
    </row>
    <row r="238" spans="56:59" ht="16.5" customHeight="1" x14ac:dyDescent="0.35">
      <c r="BD238" s="12">
        <f t="shared" si="91"/>
        <v>45527</v>
      </c>
      <c r="BE238" s="11"/>
      <c r="BF238" s="10" t="s">
        <v>261</v>
      </c>
      <c r="BG238" s="9" t="s">
        <v>260</v>
      </c>
    </row>
    <row r="239" spans="56:59" ht="16.5" customHeight="1" x14ac:dyDescent="0.35">
      <c r="BD239" s="12">
        <f t="shared" si="91"/>
        <v>45528</v>
      </c>
      <c r="BE239" s="11"/>
      <c r="BF239" s="10" t="s">
        <v>259</v>
      </c>
      <c r="BG239" s="9" t="s">
        <v>258</v>
      </c>
    </row>
    <row r="240" spans="56:59" ht="16.5" customHeight="1" x14ac:dyDescent="0.35">
      <c r="BD240" s="12">
        <f t="shared" si="91"/>
        <v>45529</v>
      </c>
      <c r="BE240" s="11"/>
      <c r="BF240" s="10" t="s">
        <v>257</v>
      </c>
      <c r="BG240" s="9" t="s">
        <v>256</v>
      </c>
    </row>
    <row r="241" spans="56:59" ht="16.5" customHeight="1" x14ac:dyDescent="0.35">
      <c r="BD241" s="12">
        <f t="shared" si="91"/>
        <v>45530</v>
      </c>
      <c r="BE241" s="11"/>
      <c r="BF241" s="10" t="s">
        <v>255</v>
      </c>
      <c r="BG241" s="9" t="s">
        <v>254</v>
      </c>
    </row>
    <row r="242" spans="56:59" ht="16.5" customHeight="1" x14ac:dyDescent="0.35">
      <c r="BD242" s="12">
        <f t="shared" si="91"/>
        <v>45531</v>
      </c>
      <c r="BE242" s="11"/>
      <c r="BF242" s="10" t="s">
        <v>253</v>
      </c>
      <c r="BG242" s="9" t="s">
        <v>252</v>
      </c>
    </row>
    <row r="243" spans="56:59" ht="16.5" customHeight="1" x14ac:dyDescent="0.35">
      <c r="BD243" s="12">
        <f t="shared" si="91"/>
        <v>45532</v>
      </c>
      <c r="BE243" s="11"/>
      <c r="BF243" s="10" t="s">
        <v>251</v>
      </c>
      <c r="BG243" s="9" t="s">
        <v>250</v>
      </c>
    </row>
    <row r="244" spans="56:59" ht="16.5" customHeight="1" x14ac:dyDescent="0.35">
      <c r="BD244" s="12">
        <f t="shared" si="91"/>
        <v>45533</v>
      </c>
      <c r="BE244" s="11"/>
      <c r="BF244" s="10" t="s">
        <v>249</v>
      </c>
      <c r="BG244" s="9" t="s">
        <v>248</v>
      </c>
    </row>
    <row r="245" spans="56:59" ht="16.5" customHeight="1" x14ac:dyDescent="0.35">
      <c r="BD245" s="12">
        <f t="shared" si="91"/>
        <v>45534</v>
      </c>
      <c r="BE245" s="11"/>
      <c r="BF245" s="10" t="s">
        <v>247</v>
      </c>
      <c r="BG245" s="9" t="s">
        <v>246</v>
      </c>
    </row>
    <row r="246" spans="56:59" ht="16.5" customHeight="1" x14ac:dyDescent="0.35">
      <c r="BD246" s="12">
        <f t="shared" si="91"/>
        <v>45535</v>
      </c>
      <c r="BE246" s="11"/>
      <c r="BF246" s="10" t="s">
        <v>245</v>
      </c>
      <c r="BG246" s="9" t="s">
        <v>244</v>
      </c>
    </row>
    <row r="247" spans="56:59" ht="16.5" customHeight="1" x14ac:dyDescent="0.35">
      <c r="BD247" s="12">
        <f t="shared" ref="BD247:BD276" si="92">U38</f>
        <v>45536</v>
      </c>
      <c r="BE247" s="11"/>
      <c r="BF247" s="10" t="s">
        <v>243</v>
      </c>
      <c r="BG247" s="9" t="s">
        <v>242</v>
      </c>
    </row>
    <row r="248" spans="56:59" ht="16.5" customHeight="1" x14ac:dyDescent="0.35">
      <c r="BD248" s="12">
        <f t="shared" si="92"/>
        <v>45537</v>
      </c>
      <c r="BE248" s="11"/>
      <c r="BF248" s="10" t="s">
        <v>241</v>
      </c>
      <c r="BG248" s="9" t="s">
        <v>240</v>
      </c>
    </row>
    <row r="249" spans="56:59" ht="16.5" customHeight="1" x14ac:dyDescent="0.35">
      <c r="BD249" s="12">
        <f t="shared" si="92"/>
        <v>45538</v>
      </c>
      <c r="BE249" s="11"/>
      <c r="BF249" s="10" t="s">
        <v>239</v>
      </c>
      <c r="BG249" s="9" t="s">
        <v>238</v>
      </c>
    </row>
    <row r="250" spans="56:59" ht="16.5" customHeight="1" x14ac:dyDescent="0.35">
      <c r="BD250" s="12">
        <f t="shared" si="92"/>
        <v>45539</v>
      </c>
      <c r="BE250" s="11"/>
      <c r="BF250" s="10" t="s">
        <v>237</v>
      </c>
      <c r="BG250" s="9" t="s">
        <v>236</v>
      </c>
    </row>
    <row r="251" spans="56:59" ht="16.5" customHeight="1" x14ac:dyDescent="0.35">
      <c r="BD251" s="12">
        <f t="shared" si="92"/>
        <v>45540</v>
      </c>
      <c r="BE251" s="11"/>
      <c r="BF251" s="10" t="s">
        <v>235</v>
      </c>
      <c r="BG251" s="9" t="s">
        <v>234</v>
      </c>
    </row>
    <row r="252" spans="56:59" ht="16.5" customHeight="1" x14ac:dyDescent="0.35">
      <c r="BD252" s="12">
        <f t="shared" si="92"/>
        <v>45541</v>
      </c>
      <c r="BE252" s="11"/>
      <c r="BF252" s="10" t="s">
        <v>233</v>
      </c>
      <c r="BG252" s="9" t="s">
        <v>232</v>
      </c>
    </row>
    <row r="253" spans="56:59" ht="16.5" customHeight="1" x14ac:dyDescent="0.35">
      <c r="BD253" s="12">
        <f t="shared" si="92"/>
        <v>45542</v>
      </c>
      <c r="BE253" s="11"/>
      <c r="BF253" s="10" t="s">
        <v>231</v>
      </c>
      <c r="BG253" s="9" t="s">
        <v>230</v>
      </c>
    </row>
    <row r="254" spans="56:59" ht="16.5" customHeight="1" x14ac:dyDescent="0.35">
      <c r="BD254" s="12">
        <f t="shared" si="92"/>
        <v>45543</v>
      </c>
      <c r="BE254" s="11"/>
      <c r="BF254" s="10" t="s">
        <v>229</v>
      </c>
      <c r="BG254" s="9" t="s">
        <v>228</v>
      </c>
    </row>
    <row r="255" spans="56:59" ht="16.5" customHeight="1" x14ac:dyDescent="0.35">
      <c r="BD255" s="12">
        <f t="shared" si="92"/>
        <v>45544</v>
      </c>
      <c r="BE255" s="11"/>
      <c r="BF255" s="10" t="s">
        <v>227</v>
      </c>
      <c r="BG255" s="9" t="s">
        <v>226</v>
      </c>
    </row>
    <row r="256" spans="56:59" ht="16.5" customHeight="1" x14ac:dyDescent="0.35">
      <c r="BD256" s="12">
        <f t="shared" si="92"/>
        <v>45545</v>
      </c>
      <c r="BE256" s="11"/>
      <c r="BF256" s="10" t="s">
        <v>225</v>
      </c>
      <c r="BG256" s="9" t="s">
        <v>224</v>
      </c>
    </row>
    <row r="257" spans="56:59" ht="16.5" customHeight="1" x14ac:dyDescent="0.35">
      <c r="BD257" s="12">
        <f t="shared" si="92"/>
        <v>45546</v>
      </c>
      <c r="BE257" s="11"/>
      <c r="BF257" s="10" t="s">
        <v>223</v>
      </c>
      <c r="BG257" s="9" t="s">
        <v>222</v>
      </c>
    </row>
    <row r="258" spans="56:59" ht="16.5" customHeight="1" x14ac:dyDescent="0.35">
      <c r="BD258" s="12">
        <f t="shared" si="92"/>
        <v>45547</v>
      </c>
      <c r="BE258" s="11"/>
      <c r="BF258" s="10" t="s">
        <v>221</v>
      </c>
      <c r="BG258" s="9" t="s">
        <v>220</v>
      </c>
    </row>
    <row r="259" spans="56:59" ht="16.5" customHeight="1" x14ac:dyDescent="0.35">
      <c r="BD259" s="12">
        <f t="shared" si="92"/>
        <v>45548</v>
      </c>
      <c r="BE259" s="11"/>
      <c r="BF259" s="10" t="s">
        <v>219</v>
      </c>
      <c r="BG259" s="9" t="s">
        <v>218</v>
      </c>
    </row>
    <row r="260" spans="56:59" ht="16.5" customHeight="1" x14ac:dyDescent="0.35">
      <c r="BD260" s="12">
        <f t="shared" si="92"/>
        <v>45549</v>
      </c>
      <c r="BE260" s="11"/>
      <c r="BF260" s="10" t="s">
        <v>217</v>
      </c>
      <c r="BG260" s="9" t="s">
        <v>216</v>
      </c>
    </row>
    <row r="261" spans="56:59" ht="16.5" customHeight="1" x14ac:dyDescent="0.35">
      <c r="BD261" s="12">
        <f t="shared" si="92"/>
        <v>45550</v>
      </c>
      <c r="BE261" s="11"/>
      <c r="BF261" s="10" t="s">
        <v>215</v>
      </c>
      <c r="BG261" s="9" t="s">
        <v>214</v>
      </c>
    </row>
    <row r="262" spans="56:59" ht="16.5" customHeight="1" x14ac:dyDescent="0.35">
      <c r="BD262" s="12">
        <f t="shared" si="92"/>
        <v>45551</v>
      </c>
      <c r="BE262" s="11"/>
      <c r="BF262" s="10" t="s">
        <v>213</v>
      </c>
      <c r="BG262" s="9" t="s">
        <v>212</v>
      </c>
    </row>
    <row r="263" spans="56:59" ht="16.5" customHeight="1" x14ac:dyDescent="0.35">
      <c r="BD263" s="12">
        <f t="shared" si="92"/>
        <v>45552</v>
      </c>
      <c r="BE263" s="11"/>
      <c r="BF263" s="10" t="s">
        <v>211</v>
      </c>
      <c r="BG263" s="9" t="s">
        <v>210</v>
      </c>
    </row>
    <row r="264" spans="56:59" ht="16.5" customHeight="1" x14ac:dyDescent="0.35">
      <c r="BD264" s="12">
        <f t="shared" si="92"/>
        <v>45553</v>
      </c>
      <c r="BE264" s="11"/>
      <c r="BF264" s="10" t="s">
        <v>209</v>
      </c>
      <c r="BG264" s="9" t="s">
        <v>208</v>
      </c>
    </row>
    <row r="265" spans="56:59" ht="16.5" customHeight="1" x14ac:dyDescent="0.35">
      <c r="BD265" s="12">
        <f t="shared" si="92"/>
        <v>45554</v>
      </c>
      <c r="BE265" s="11"/>
      <c r="BF265" s="10" t="s">
        <v>207</v>
      </c>
      <c r="BG265" s="9" t="s">
        <v>206</v>
      </c>
    </row>
    <row r="266" spans="56:59" ht="16.5" customHeight="1" x14ac:dyDescent="0.35">
      <c r="BD266" s="12">
        <f t="shared" si="92"/>
        <v>45555</v>
      </c>
      <c r="BE266" s="11"/>
      <c r="BF266" s="10" t="s">
        <v>205</v>
      </c>
      <c r="BG266" s="9" t="s">
        <v>204</v>
      </c>
    </row>
    <row r="267" spans="56:59" ht="16.5" customHeight="1" x14ac:dyDescent="0.35">
      <c r="BD267" s="12">
        <f t="shared" si="92"/>
        <v>45556</v>
      </c>
      <c r="BE267" s="11"/>
      <c r="BF267" s="10" t="s">
        <v>203</v>
      </c>
      <c r="BG267" s="9" t="s">
        <v>202</v>
      </c>
    </row>
    <row r="268" spans="56:59" ht="16.5" customHeight="1" x14ac:dyDescent="0.35">
      <c r="BD268" s="12">
        <f t="shared" si="92"/>
        <v>45557</v>
      </c>
      <c r="BE268" s="11"/>
      <c r="BF268" s="10" t="s">
        <v>201</v>
      </c>
      <c r="BG268" s="9" t="s">
        <v>200</v>
      </c>
    </row>
    <row r="269" spans="56:59" ht="16.5" customHeight="1" x14ac:dyDescent="0.35">
      <c r="BD269" s="12">
        <f t="shared" si="92"/>
        <v>45558</v>
      </c>
      <c r="BE269" s="11"/>
      <c r="BF269" s="10" t="s">
        <v>199</v>
      </c>
      <c r="BG269" s="9" t="s">
        <v>198</v>
      </c>
    </row>
    <row r="270" spans="56:59" ht="16.5" customHeight="1" x14ac:dyDescent="0.35">
      <c r="BD270" s="12">
        <f t="shared" si="92"/>
        <v>45559</v>
      </c>
      <c r="BE270" s="11"/>
      <c r="BF270" s="10" t="s">
        <v>197</v>
      </c>
      <c r="BG270" s="9" t="s">
        <v>196</v>
      </c>
    </row>
    <row r="271" spans="56:59" ht="16.5" customHeight="1" x14ac:dyDescent="0.35">
      <c r="BD271" s="12">
        <f t="shared" si="92"/>
        <v>45560</v>
      </c>
      <c r="BE271" s="11"/>
      <c r="BF271" s="10" t="s">
        <v>195</v>
      </c>
      <c r="BG271" s="9" t="s">
        <v>194</v>
      </c>
    </row>
    <row r="272" spans="56:59" ht="16.5" customHeight="1" x14ac:dyDescent="0.35">
      <c r="BD272" s="12">
        <f t="shared" si="92"/>
        <v>45561</v>
      </c>
      <c r="BE272" s="11"/>
      <c r="BF272" s="10" t="s">
        <v>193</v>
      </c>
      <c r="BG272" s="9" t="s">
        <v>192</v>
      </c>
    </row>
    <row r="273" spans="56:59" ht="16.5" customHeight="1" x14ac:dyDescent="0.35">
      <c r="BD273" s="12">
        <f t="shared" si="92"/>
        <v>45562</v>
      </c>
      <c r="BE273" s="11"/>
      <c r="BF273" s="10" t="s">
        <v>191</v>
      </c>
      <c r="BG273" s="9" t="s">
        <v>190</v>
      </c>
    </row>
    <row r="274" spans="56:59" ht="16.5" customHeight="1" x14ac:dyDescent="0.35">
      <c r="BD274" s="12">
        <f t="shared" si="92"/>
        <v>45563</v>
      </c>
      <c r="BE274" s="11"/>
      <c r="BF274" s="10" t="s">
        <v>189</v>
      </c>
      <c r="BG274" s="9" t="s">
        <v>188</v>
      </c>
    </row>
    <row r="275" spans="56:59" ht="16.5" customHeight="1" x14ac:dyDescent="0.35">
      <c r="BD275" s="12">
        <f t="shared" si="92"/>
        <v>45564</v>
      </c>
      <c r="BE275" s="11"/>
      <c r="BF275" s="10" t="s">
        <v>187</v>
      </c>
      <c r="BG275" s="9" t="s">
        <v>186</v>
      </c>
    </row>
    <row r="276" spans="56:59" ht="16.5" customHeight="1" x14ac:dyDescent="0.35">
      <c r="BD276" s="12">
        <f t="shared" si="92"/>
        <v>45565</v>
      </c>
      <c r="BE276" s="11"/>
      <c r="BF276" s="10" t="s">
        <v>185</v>
      </c>
      <c r="BG276" s="9" t="s">
        <v>184</v>
      </c>
    </row>
    <row r="277" spans="56:59" ht="16.5" customHeight="1" x14ac:dyDescent="0.35">
      <c r="BD277" s="12">
        <f t="shared" ref="BD277:BD307" si="93">AD38</f>
        <v>45566</v>
      </c>
      <c r="BE277" s="11"/>
      <c r="BF277" s="10" t="s">
        <v>183</v>
      </c>
      <c r="BG277" s="9" t="s">
        <v>182</v>
      </c>
    </row>
    <row r="278" spans="56:59" ht="16.5" customHeight="1" x14ac:dyDescent="0.35">
      <c r="BD278" s="12">
        <f t="shared" si="93"/>
        <v>45567</v>
      </c>
      <c r="BE278" s="11"/>
      <c r="BF278" s="10" t="s">
        <v>181</v>
      </c>
      <c r="BG278" s="9" t="s">
        <v>180</v>
      </c>
    </row>
    <row r="279" spans="56:59" ht="16.5" customHeight="1" x14ac:dyDescent="0.35">
      <c r="BD279" s="12">
        <f t="shared" si="93"/>
        <v>45568</v>
      </c>
      <c r="BE279" s="11"/>
      <c r="BF279" s="10" t="s">
        <v>179</v>
      </c>
      <c r="BG279" s="9" t="s">
        <v>178</v>
      </c>
    </row>
    <row r="280" spans="56:59" ht="16.5" customHeight="1" x14ac:dyDescent="0.35">
      <c r="BD280" s="12">
        <f t="shared" si="93"/>
        <v>45569</v>
      </c>
      <c r="BE280" s="11"/>
      <c r="BF280" s="10" t="s">
        <v>177</v>
      </c>
      <c r="BG280" s="9" t="s">
        <v>176</v>
      </c>
    </row>
    <row r="281" spans="56:59" ht="16.5" customHeight="1" x14ac:dyDescent="0.35">
      <c r="BD281" s="12">
        <f t="shared" si="93"/>
        <v>45570</v>
      </c>
      <c r="BE281" s="11"/>
      <c r="BF281" s="10" t="s">
        <v>175</v>
      </c>
      <c r="BG281" s="9" t="s">
        <v>174</v>
      </c>
    </row>
    <row r="282" spans="56:59" ht="16.5" customHeight="1" x14ac:dyDescent="0.35">
      <c r="BD282" s="12">
        <f t="shared" si="93"/>
        <v>45571</v>
      </c>
      <c r="BE282" s="11"/>
      <c r="BF282" s="10" t="s">
        <v>173</v>
      </c>
      <c r="BG282" s="9" t="s">
        <v>172</v>
      </c>
    </row>
    <row r="283" spans="56:59" ht="16.5" customHeight="1" x14ac:dyDescent="0.35">
      <c r="BD283" s="12">
        <f t="shared" si="93"/>
        <v>45572</v>
      </c>
      <c r="BE283" s="11"/>
      <c r="BF283" s="10" t="s">
        <v>171</v>
      </c>
      <c r="BG283" s="9" t="s">
        <v>170</v>
      </c>
    </row>
    <row r="284" spans="56:59" ht="16.5" customHeight="1" x14ac:dyDescent="0.35">
      <c r="BD284" s="12">
        <f t="shared" si="93"/>
        <v>45573</v>
      </c>
      <c r="BE284" s="11"/>
      <c r="BF284" s="10" t="s">
        <v>169</v>
      </c>
      <c r="BG284" s="9" t="s">
        <v>168</v>
      </c>
    </row>
    <row r="285" spans="56:59" ht="16.5" customHeight="1" x14ac:dyDescent="0.35">
      <c r="BD285" s="12">
        <f t="shared" si="93"/>
        <v>45574</v>
      </c>
      <c r="BE285" s="11"/>
      <c r="BF285" s="10" t="s">
        <v>167</v>
      </c>
      <c r="BG285" s="9" t="s">
        <v>166</v>
      </c>
    </row>
    <row r="286" spans="56:59" ht="16.5" customHeight="1" x14ac:dyDescent="0.35">
      <c r="BD286" s="12">
        <f t="shared" si="93"/>
        <v>45575</v>
      </c>
      <c r="BE286" s="11"/>
      <c r="BF286" s="10" t="s">
        <v>165</v>
      </c>
      <c r="BG286" s="9" t="s">
        <v>164</v>
      </c>
    </row>
    <row r="287" spans="56:59" ht="16.5" customHeight="1" x14ac:dyDescent="0.35">
      <c r="BD287" s="12">
        <f t="shared" si="93"/>
        <v>45576</v>
      </c>
      <c r="BE287" s="11"/>
      <c r="BF287" s="10" t="s">
        <v>163</v>
      </c>
      <c r="BG287" s="9" t="s">
        <v>162</v>
      </c>
    </row>
    <row r="288" spans="56:59" ht="16.5" customHeight="1" x14ac:dyDescent="0.35">
      <c r="BD288" s="12">
        <f t="shared" si="93"/>
        <v>45577</v>
      </c>
      <c r="BE288" s="11"/>
      <c r="BF288" s="10" t="s">
        <v>161</v>
      </c>
      <c r="BG288" s="9" t="s">
        <v>160</v>
      </c>
    </row>
    <row r="289" spans="56:59" ht="16.5" customHeight="1" x14ac:dyDescent="0.35">
      <c r="BD289" s="12">
        <f t="shared" si="93"/>
        <v>45578</v>
      </c>
      <c r="BE289" s="11"/>
      <c r="BF289" s="10" t="s">
        <v>159</v>
      </c>
      <c r="BG289" s="9" t="s">
        <v>158</v>
      </c>
    </row>
    <row r="290" spans="56:59" ht="16.5" customHeight="1" x14ac:dyDescent="0.35">
      <c r="BD290" s="12">
        <f t="shared" si="93"/>
        <v>45579</v>
      </c>
      <c r="BE290" s="11"/>
      <c r="BF290" s="10" t="s">
        <v>157</v>
      </c>
      <c r="BG290" s="9" t="s">
        <v>156</v>
      </c>
    </row>
    <row r="291" spans="56:59" ht="16.5" customHeight="1" x14ac:dyDescent="0.35">
      <c r="BD291" s="12">
        <f t="shared" si="93"/>
        <v>45580</v>
      </c>
      <c r="BE291" s="11"/>
      <c r="BF291" s="10" t="s">
        <v>155</v>
      </c>
      <c r="BG291" s="9" t="s">
        <v>154</v>
      </c>
    </row>
    <row r="292" spans="56:59" ht="16.5" customHeight="1" x14ac:dyDescent="0.35">
      <c r="BD292" s="12">
        <f t="shared" si="93"/>
        <v>45581</v>
      </c>
      <c r="BE292" s="11"/>
      <c r="BF292" s="10" t="s">
        <v>153</v>
      </c>
      <c r="BG292" s="9" t="s">
        <v>152</v>
      </c>
    </row>
    <row r="293" spans="56:59" ht="16.5" customHeight="1" x14ac:dyDescent="0.35">
      <c r="BD293" s="12">
        <f t="shared" si="93"/>
        <v>45582</v>
      </c>
      <c r="BE293" s="11"/>
      <c r="BF293" s="10" t="s">
        <v>151</v>
      </c>
      <c r="BG293" s="9" t="s">
        <v>150</v>
      </c>
    </row>
    <row r="294" spans="56:59" ht="16.5" customHeight="1" x14ac:dyDescent="0.35">
      <c r="BD294" s="12">
        <f t="shared" si="93"/>
        <v>45583</v>
      </c>
      <c r="BE294" s="11"/>
      <c r="BF294" s="10" t="s">
        <v>149</v>
      </c>
      <c r="BG294" s="9" t="s">
        <v>148</v>
      </c>
    </row>
    <row r="295" spans="56:59" ht="16.5" customHeight="1" x14ac:dyDescent="0.35">
      <c r="BD295" s="12">
        <f t="shared" si="93"/>
        <v>45584</v>
      </c>
      <c r="BE295" s="11"/>
      <c r="BF295" s="10" t="s">
        <v>147</v>
      </c>
      <c r="BG295" s="9" t="s">
        <v>146</v>
      </c>
    </row>
    <row r="296" spans="56:59" ht="16.5" customHeight="1" x14ac:dyDescent="0.35">
      <c r="BD296" s="12">
        <f t="shared" si="93"/>
        <v>45585</v>
      </c>
      <c r="BE296" s="11"/>
      <c r="BF296" s="10" t="s">
        <v>145</v>
      </c>
      <c r="BG296" s="9" t="s">
        <v>144</v>
      </c>
    </row>
    <row r="297" spans="56:59" ht="16.5" customHeight="1" x14ac:dyDescent="0.35">
      <c r="BD297" s="12">
        <f t="shared" si="93"/>
        <v>45586</v>
      </c>
      <c r="BE297" s="11"/>
      <c r="BF297" s="10" t="s">
        <v>143</v>
      </c>
      <c r="BG297" s="9" t="s">
        <v>142</v>
      </c>
    </row>
    <row r="298" spans="56:59" ht="16.5" customHeight="1" x14ac:dyDescent="0.35">
      <c r="BD298" s="12">
        <f t="shared" si="93"/>
        <v>45587</v>
      </c>
      <c r="BE298" s="11"/>
      <c r="BF298" s="10" t="s">
        <v>141</v>
      </c>
      <c r="BG298" s="9" t="s">
        <v>140</v>
      </c>
    </row>
    <row r="299" spans="56:59" ht="16.5" customHeight="1" x14ac:dyDescent="0.35">
      <c r="BD299" s="12">
        <f t="shared" si="93"/>
        <v>45588</v>
      </c>
      <c r="BE299" s="11"/>
      <c r="BF299" s="10" t="s">
        <v>139</v>
      </c>
      <c r="BG299" s="9" t="s">
        <v>138</v>
      </c>
    </row>
    <row r="300" spans="56:59" ht="16.5" customHeight="1" x14ac:dyDescent="0.35">
      <c r="BD300" s="12">
        <f t="shared" si="93"/>
        <v>45589</v>
      </c>
      <c r="BE300" s="11"/>
      <c r="BF300" s="10" t="s">
        <v>137</v>
      </c>
      <c r="BG300" s="9" t="s">
        <v>136</v>
      </c>
    </row>
    <row r="301" spans="56:59" ht="16.5" customHeight="1" x14ac:dyDescent="0.35">
      <c r="BD301" s="12">
        <f t="shared" si="93"/>
        <v>45590</v>
      </c>
      <c r="BE301" s="11"/>
      <c r="BF301" s="10" t="s">
        <v>135</v>
      </c>
      <c r="BG301" s="9" t="s">
        <v>134</v>
      </c>
    </row>
    <row r="302" spans="56:59" ht="16.5" customHeight="1" x14ac:dyDescent="0.35">
      <c r="BD302" s="12">
        <f t="shared" si="93"/>
        <v>45591</v>
      </c>
      <c r="BE302" s="11"/>
      <c r="BF302" s="10" t="s">
        <v>133</v>
      </c>
      <c r="BG302" s="9" t="s">
        <v>132</v>
      </c>
    </row>
    <row r="303" spans="56:59" ht="16.5" customHeight="1" x14ac:dyDescent="0.35">
      <c r="BD303" s="12">
        <f t="shared" si="93"/>
        <v>45592</v>
      </c>
      <c r="BE303" s="11"/>
      <c r="BF303" s="10" t="s">
        <v>131</v>
      </c>
      <c r="BG303" s="9" t="s">
        <v>130</v>
      </c>
    </row>
    <row r="304" spans="56:59" ht="16.5" customHeight="1" x14ac:dyDescent="0.35">
      <c r="BD304" s="12">
        <f t="shared" si="93"/>
        <v>45593</v>
      </c>
      <c r="BE304" s="11"/>
      <c r="BF304" s="10" t="s">
        <v>129</v>
      </c>
      <c r="BG304" s="9" t="s">
        <v>128</v>
      </c>
    </row>
    <row r="305" spans="56:59" ht="16.5" customHeight="1" x14ac:dyDescent="0.35">
      <c r="BD305" s="12">
        <f t="shared" si="93"/>
        <v>45594</v>
      </c>
      <c r="BE305" s="11"/>
      <c r="BF305" s="10" t="s">
        <v>127</v>
      </c>
      <c r="BG305" s="9" t="s">
        <v>126</v>
      </c>
    </row>
    <row r="306" spans="56:59" ht="16.5" customHeight="1" x14ac:dyDescent="0.35">
      <c r="BD306" s="12">
        <f t="shared" si="93"/>
        <v>45595</v>
      </c>
      <c r="BE306" s="11"/>
      <c r="BF306" s="10" t="s">
        <v>125</v>
      </c>
      <c r="BG306" s="9" t="s">
        <v>124</v>
      </c>
    </row>
    <row r="307" spans="56:59" ht="16.5" customHeight="1" x14ac:dyDescent="0.35">
      <c r="BD307" s="12">
        <f t="shared" si="93"/>
        <v>45596</v>
      </c>
      <c r="BE307" s="11"/>
      <c r="BF307" s="10" t="s">
        <v>123</v>
      </c>
      <c r="BG307" s="9" t="s">
        <v>122</v>
      </c>
    </row>
    <row r="308" spans="56:59" ht="16.5" customHeight="1" x14ac:dyDescent="0.35">
      <c r="BD308" s="12">
        <f t="shared" ref="BD308:BD337" si="94">AM38</f>
        <v>45597</v>
      </c>
      <c r="BE308" s="11"/>
      <c r="BF308" s="10" t="s">
        <v>121</v>
      </c>
      <c r="BG308" s="9" t="s">
        <v>120</v>
      </c>
    </row>
    <row r="309" spans="56:59" ht="16.5" customHeight="1" x14ac:dyDescent="0.35">
      <c r="BD309" s="12">
        <f t="shared" si="94"/>
        <v>45598</v>
      </c>
      <c r="BE309" s="11"/>
      <c r="BF309" s="10" t="s">
        <v>119</v>
      </c>
      <c r="BG309" s="9" t="s">
        <v>118</v>
      </c>
    </row>
    <row r="310" spans="56:59" ht="16.5" customHeight="1" x14ac:dyDescent="0.35">
      <c r="BD310" s="12">
        <f t="shared" si="94"/>
        <v>45599</v>
      </c>
      <c r="BE310" s="11"/>
      <c r="BF310" s="10" t="s">
        <v>117</v>
      </c>
      <c r="BG310" s="9" t="s">
        <v>116</v>
      </c>
    </row>
    <row r="311" spans="56:59" ht="16.5" customHeight="1" x14ac:dyDescent="0.35">
      <c r="BD311" s="12">
        <f t="shared" si="94"/>
        <v>45600</v>
      </c>
      <c r="BE311" s="11"/>
      <c r="BF311" s="10" t="s">
        <v>115</v>
      </c>
      <c r="BG311" s="9" t="s">
        <v>114</v>
      </c>
    </row>
    <row r="312" spans="56:59" ht="16.5" customHeight="1" x14ac:dyDescent="0.35">
      <c r="BD312" s="12">
        <f t="shared" si="94"/>
        <v>45601</v>
      </c>
      <c r="BE312" s="11"/>
      <c r="BF312" s="10" t="s">
        <v>113</v>
      </c>
      <c r="BG312" s="9" t="s">
        <v>112</v>
      </c>
    </row>
    <row r="313" spans="56:59" ht="16.5" customHeight="1" x14ac:dyDescent="0.35">
      <c r="BD313" s="12">
        <f t="shared" si="94"/>
        <v>45602</v>
      </c>
      <c r="BE313" s="11"/>
      <c r="BF313" s="10" t="s">
        <v>111</v>
      </c>
      <c r="BG313" s="9" t="s">
        <v>110</v>
      </c>
    </row>
    <row r="314" spans="56:59" ht="16.5" customHeight="1" x14ac:dyDescent="0.35">
      <c r="BD314" s="12">
        <f t="shared" si="94"/>
        <v>45603</v>
      </c>
      <c r="BE314" s="11"/>
      <c r="BF314" s="10" t="s">
        <v>109</v>
      </c>
      <c r="BG314" s="9" t="s">
        <v>108</v>
      </c>
    </row>
    <row r="315" spans="56:59" ht="16.5" customHeight="1" x14ac:dyDescent="0.35">
      <c r="BD315" s="12">
        <f t="shared" si="94"/>
        <v>45604</v>
      </c>
      <c r="BE315" s="11"/>
      <c r="BF315" s="10" t="s">
        <v>107</v>
      </c>
      <c r="BG315" s="9" t="s">
        <v>106</v>
      </c>
    </row>
    <row r="316" spans="56:59" ht="16.5" customHeight="1" x14ac:dyDescent="0.35">
      <c r="BD316" s="12">
        <f t="shared" si="94"/>
        <v>45605</v>
      </c>
      <c r="BE316" s="11"/>
      <c r="BF316" s="10" t="s">
        <v>105</v>
      </c>
      <c r="BG316" s="9" t="s">
        <v>104</v>
      </c>
    </row>
    <row r="317" spans="56:59" ht="16.5" customHeight="1" x14ac:dyDescent="0.35">
      <c r="BD317" s="12">
        <f t="shared" si="94"/>
        <v>45606</v>
      </c>
      <c r="BE317" s="11"/>
      <c r="BF317" s="10" t="s">
        <v>103</v>
      </c>
      <c r="BG317" s="9" t="s">
        <v>102</v>
      </c>
    </row>
    <row r="318" spans="56:59" ht="16.5" customHeight="1" x14ac:dyDescent="0.35">
      <c r="BD318" s="12">
        <f t="shared" si="94"/>
        <v>45607</v>
      </c>
      <c r="BE318" s="11"/>
      <c r="BF318" s="10" t="s">
        <v>101</v>
      </c>
      <c r="BG318" s="9" t="s">
        <v>100</v>
      </c>
    </row>
    <row r="319" spans="56:59" ht="16.5" customHeight="1" x14ac:dyDescent="0.35">
      <c r="BD319" s="12">
        <f t="shared" si="94"/>
        <v>45608</v>
      </c>
      <c r="BE319" s="11"/>
      <c r="BF319" s="10" t="s">
        <v>99</v>
      </c>
      <c r="BG319" s="9" t="s">
        <v>98</v>
      </c>
    </row>
    <row r="320" spans="56:59" ht="16.5" customHeight="1" x14ac:dyDescent="0.35">
      <c r="BD320" s="12">
        <f t="shared" si="94"/>
        <v>45609</v>
      </c>
      <c r="BE320" s="11"/>
      <c r="BF320" s="10" t="s">
        <v>97</v>
      </c>
      <c r="BG320" s="9" t="s">
        <v>96</v>
      </c>
    </row>
    <row r="321" spans="56:59" ht="16.5" customHeight="1" x14ac:dyDescent="0.35">
      <c r="BD321" s="12">
        <f t="shared" si="94"/>
        <v>45610</v>
      </c>
      <c r="BE321" s="11"/>
      <c r="BF321" s="10" t="s">
        <v>95</v>
      </c>
      <c r="BG321" s="9" t="s">
        <v>94</v>
      </c>
    </row>
    <row r="322" spans="56:59" ht="16.5" customHeight="1" x14ac:dyDescent="0.35">
      <c r="BD322" s="12">
        <f t="shared" si="94"/>
        <v>45611</v>
      </c>
      <c r="BE322" s="11"/>
      <c r="BF322" s="10" t="s">
        <v>93</v>
      </c>
      <c r="BG322" s="9" t="s">
        <v>92</v>
      </c>
    </row>
    <row r="323" spans="56:59" ht="16.5" customHeight="1" x14ac:dyDescent="0.35">
      <c r="BD323" s="12">
        <f t="shared" si="94"/>
        <v>45612</v>
      </c>
      <c r="BE323" s="11"/>
      <c r="BF323" s="10" t="s">
        <v>91</v>
      </c>
      <c r="BG323" s="9" t="s">
        <v>90</v>
      </c>
    </row>
    <row r="324" spans="56:59" ht="16.5" customHeight="1" x14ac:dyDescent="0.35">
      <c r="BD324" s="12">
        <f t="shared" si="94"/>
        <v>45613</v>
      </c>
      <c r="BE324" s="11"/>
      <c r="BF324" s="10" t="s">
        <v>89</v>
      </c>
      <c r="BG324" s="9" t="s">
        <v>88</v>
      </c>
    </row>
    <row r="325" spans="56:59" ht="16.5" customHeight="1" x14ac:dyDescent="0.35">
      <c r="BD325" s="12">
        <f t="shared" si="94"/>
        <v>45614</v>
      </c>
      <c r="BE325" s="11"/>
      <c r="BF325" s="10" t="s">
        <v>87</v>
      </c>
      <c r="BG325" s="9" t="s">
        <v>86</v>
      </c>
    </row>
    <row r="326" spans="56:59" ht="16.5" customHeight="1" x14ac:dyDescent="0.35">
      <c r="BD326" s="12">
        <f t="shared" si="94"/>
        <v>45615</v>
      </c>
      <c r="BE326" s="11"/>
      <c r="BF326" s="10" t="s">
        <v>85</v>
      </c>
      <c r="BG326" s="9" t="s">
        <v>84</v>
      </c>
    </row>
    <row r="327" spans="56:59" ht="16.5" customHeight="1" x14ac:dyDescent="0.35">
      <c r="BD327" s="12">
        <f t="shared" si="94"/>
        <v>45616</v>
      </c>
      <c r="BE327" s="11"/>
      <c r="BF327" s="10" t="s">
        <v>83</v>
      </c>
      <c r="BG327" s="9" t="s">
        <v>82</v>
      </c>
    </row>
    <row r="328" spans="56:59" ht="16.5" customHeight="1" x14ac:dyDescent="0.35">
      <c r="BD328" s="12">
        <f t="shared" si="94"/>
        <v>45617</v>
      </c>
      <c r="BE328" s="11"/>
      <c r="BF328" s="10" t="s">
        <v>81</v>
      </c>
      <c r="BG328" s="9" t="s">
        <v>80</v>
      </c>
    </row>
    <row r="329" spans="56:59" ht="16.5" customHeight="1" x14ac:dyDescent="0.35">
      <c r="BD329" s="12">
        <f t="shared" si="94"/>
        <v>45618</v>
      </c>
      <c r="BE329" s="11"/>
      <c r="BF329" s="10" t="s">
        <v>79</v>
      </c>
      <c r="BG329" s="9" t="s">
        <v>78</v>
      </c>
    </row>
    <row r="330" spans="56:59" ht="16.5" customHeight="1" x14ac:dyDescent="0.35">
      <c r="BD330" s="12">
        <f t="shared" si="94"/>
        <v>45619</v>
      </c>
      <c r="BE330" s="11"/>
      <c r="BF330" s="10" t="s">
        <v>77</v>
      </c>
      <c r="BG330" s="9" t="s">
        <v>76</v>
      </c>
    </row>
    <row r="331" spans="56:59" ht="16.5" customHeight="1" x14ac:dyDescent="0.35">
      <c r="BD331" s="12">
        <f t="shared" si="94"/>
        <v>45620</v>
      </c>
      <c r="BE331" s="11"/>
      <c r="BF331" s="10" t="s">
        <v>75</v>
      </c>
      <c r="BG331" s="9" t="s">
        <v>74</v>
      </c>
    </row>
    <row r="332" spans="56:59" ht="16.5" customHeight="1" x14ac:dyDescent="0.35">
      <c r="BD332" s="12">
        <f t="shared" si="94"/>
        <v>45621</v>
      </c>
      <c r="BE332" s="11"/>
      <c r="BF332" s="10" t="s">
        <v>73</v>
      </c>
      <c r="BG332" s="9" t="s">
        <v>72</v>
      </c>
    </row>
    <row r="333" spans="56:59" ht="16.5" customHeight="1" x14ac:dyDescent="0.35">
      <c r="BD333" s="12">
        <f t="shared" si="94"/>
        <v>45622</v>
      </c>
      <c r="BE333" s="11"/>
      <c r="BF333" s="10" t="s">
        <v>71</v>
      </c>
      <c r="BG333" s="9" t="s">
        <v>70</v>
      </c>
    </row>
    <row r="334" spans="56:59" ht="16.5" customHeight="1" x14ac:dyDescent="0.35">
      <c r="BD334" s="12">
        <f t="shared" si="94"/>
        <v>45623</v>
      </c>
      <c r="BE334" s="11"/>
      <c r="BF334" s="10" t="s">
        <v>69</v>
      </c>
      <c r="BG334" s="9" t="s">
        <v>68</v>
      </c>
    </row>
    <row r="335" spans="56:59" ht="16.5" customHeight="1" x14ac:dyDescent="0.35">
      <c r="BD335" s="12">
        <f t="shared" si="94"/>
        <v>45624</v>
      </c>
      <c r="BE335" s="11"/>
      <c r="BF335" s="10" t="s">
        <v>67</v>
      </c>
      <c r="BG335" s="9" t="s">
        <v>66</v>
      </c>
    </row>
    <row r="336" spans="56:59" ht="16.5" customHeight="1" x14ac:dyDescent="0.35">
      <c r="BD336" s="12">
        <f t="shared" si="94"/>
        <v>45625</v>
      </c>
      <c r="BE336" s="11"/>
      <c r="BF336" s="10" t="s">
        <v>65</v>
      </c>
      <c r="BG336" s="9" t="s">
        <v>64</v>
      </c>
    </row>
    <row r="337" spans="56:59" ht="16.5" customHeight="1" x14ac:dyDescent="0.35">
      <c r="BD337" s="12">
        <f t="shared" si="94"/>
        <v>45626</v>
      </c>
      <c r="BE337" s="11"/>
      <c r="BF337" s="10" t="s">
        <v>63</v>
      </c>
      <c r="BG337" s="9" t="s">
        <v>62</v>
      </c>
    </row>
    <row r="338" spans="56:59" ht="16.5" customHeight="1" x14ac:dyDescent="0.35">
      <c r="BD338" s="12">
        <f t="shared" ref="BD338:BD368" si="95">AV38</f>
        <v>45627</v>
      </c>
      <c r="BE338" s="11"/>
      <c r="BF338" s="10" t="s">
        <v>61</v>
      </c>
      <c r="BG338" s="9" t="s">
        <v>60</v>
      </c>
    </row>
    <row r="339" spans="56:59" ht="16.5" customHeight="1" x14ac:dyDescent="0.35">
      <c r="BD339" s="12">
        <f t="shared" si="95"/>
        <v>45628</v>
      </c>
      <c r="BE339" s="11"/>
      <c r="BF339" s="10" t="s">
        <v>59</v>
      </c>
      <c r="BG339" s="9" t="s">
        <v>58</v>
      </c>
    </row>
    <row r="340" spans="56:59" ht="16.5" customHeight="1" x14ac:dyDescent="0.35">
      <c r="BD340" s="12">
        <f t="shared" si="95"/>
        <v>45629</v>
      </c>
      <c r="BE340" s="11"/>
      <c r="BF340" s="10" t="s">
        <v>57</v>
      </c>
      <c r="BG340" s="9" t="s">
        <v>56</v>
      </c>
    </row>
    <row r="341" spans="56:59" ht="16.5" customHeight="1" x14ac:dyDescent="0.35">
      <c r="BD341" s="12">
        <f t="shared" si="95"/>
        <v>45630</v>
      </c>
      <c r="BE341" s="11"/>
      <c r="BF341" s="10" t="s">
        <v>55</v>
      </c>
      <c r="BG341" s="9" t="s">
        <v>54</v>
      </c>
    </row>
    <row r="342" spans="56:59" ht="16.5" customHeight="1" x14ac:dyDescent="0.35">
      <c r="BD342" s="12">
        <f t="shared" si="95"/>
        <v>45631</v>
      </c>
      <c r="BE342" s="11"/>
      <c r="BF342" s="10" t="s">
        <v>53</v>
      </c>
      <c r="BG342" s="9" t="s">
        <v>52</v>
      </c>
    </row>
    <row r="343" spans="56:59" ht="16.5" customHeight="1" x14ac:dyDescent="0.35">
      <c r="BD343" s="12">
        <f t="shared" si="95"/>
        <v>45632</v>
      </c>
      <c r="BE343" s="11"/>
      <c r="BF343" s="10" t="s">
        <v>51</v>
      </c>
      <c r="BG343" s="9" t="s">
        <v>50</v>
      </c>
    </row>
    <row r="344" spans="56:59" ht="16.5" customHeight="1" x14ac:dyDescent="0.35">
      <c r="BD344" s="12">
        <f t="shared" si="95"/>
        <v>45633</v>
      </c>
      <c r="BE344" s="11"/>
      <c r="BF344" s="10" t="s">
        <v>49</v>
      </c>
      <c r="BG344" s="9" t="s">
        <v>48</v>
      </c>
    </row>
    <row r="345" spans="56:59" ht="16.5" customHeight="1" x14ac:dyDescent="0.35">
      <c r="BD345" s="12">
        <f t="shared" si="95"/>
        <v>45634</v>
      </c>
      <c r="BE345" s="11"/>
      <c r="BF345" s="10" t="s">
        <v>47</v>
      </c>
      <c r="BG345" s="9" t="s">
        <v>46</v>
      </c>
    </row>
    <row r="346" spans="56:59" ht="16.5" customHeight="1" x14ac:dyDescent="0.35">
      <c r="BD346" s="12">
        <f t="shared" si="95"/>
        <v>45635</v>
      </c>
      <c r="BE346" s="11"/>
      <c r="BF346" s="10" t="s">
        <v>45</v>
      </c>
      <c r="BG346" s="9" t="s">
        <v>44</v>
      </c>
    </row>
    <row r="347" spans="56:59" ht="16.5" customHeight="1" x14ac:dyDescent="0.35">
      <c r="BD347" s="12">
        <f t="shared" si="95"/>
        <v>45636</v>
      </c>
      <c r="BE347" s="11"/>
      <c r="BF347" s="10" t="s">
        <v>43</v>
      </c>
      <c r="BG347" s="9" t="s">
        <v>42</v>
      </c>
    </row>
    <row r="348" spans="56:59" ht="16.5" customHeight="1" x14ac:dyDescent="0.35">
      <c r="BD348" s="12">
        <f t="shared" si="95"/>
        <v>45637</v>
      </c>
      <c r="BE348" s="11"/>
      <c r="BF348" s="10" t="s">
        <v>41</v>
      </c>
      <c r="BG348" s="9" t="s">
        <v>40</v>
      </c>
    </row>
    <row r="349" spans="56:59" ht="16.5" customHeight="1" x14ac:dyDescent="0.35">
      <c r="BD349" s="12">
        <f t="shared" si="95"/>
        <v>45638</v>
      </c>
      <c r="BE349" s="11"/>
      <c r="BF349" s="10" t="s">
        <v>39</v>
      </c>
      <c r="BG349" s="9" t="s">
        <v>38</v>
      </c>
    </row>
    <row r="350" spans="56:59" ht="16.5" customHeight="1" x14ac:dyDescent="0.35">
      <c r="BD350" s="12">
        <f t="shared" si="95"/>
        <v>45639</v>
      </c>
      <c r="BE350" s="11"/>
      <c r="BF350" s="10" t="s">
        <v>37</v>
      </c>
      <c r="BG350" s="9" t="s">
        <v>36</v>
      </c>
    </row>
    <row r="351" spans="56:59" ht="16.5" customHeight="1" x14ac:dyDescent="0.35">
      <c r="BD351" s="12">
        <f t="shared" si="95"/>
        <v>45640</v>
      </c>
      <c r="BE351" s="11"/>
      <c r="BF351" s="10" t="s">
        <v>35</v>
      </c>
      <c r="BG351" s="9" t="s">
        <v>34</v>
      </c>
    </row>
    <row r="352" spans="56:59" ht="16.5" customHeight="1" x14ac:dyDescent="0.35">
      <c r="BD352" s="12">
        <f t="shared" si="95"/>
        <v>45641</v>
      </c>
      <c r="BE352" s="11"/>
      <c r="BF352" s="10" t="s">
        <v>33</v>
      </c>
      <c r="BG352" s="9" t="s">
        <v>32</v>
      </c>
    </row>
    <row r="353" spans="56:59" ht="16.5" customHeight="1" x14ac:dyDescent="0.35">
      <c r="BD353" s="12">
        <f t="shared" si="95"/>
        <v>45642</v>
      </c>
      <c r="BE353" s="11"/>
      <c r="BF353" s="10" t="s">
        <v>31</v>
      </c>
      <c r="BG353" s="9" t="s">
        <v>30</v>
      </c>
    </row>
    <row r="354" spans="56:59" ht="16.5" customHeight="1" x14ac:dyDescent="0.35">
      <c r="BD354" s="12">
        <f t="shared" si="95"/>
        <v>45643</v>
      </c>
      <c r="BE354" s="11"/>
      <c r="BF354" s="10" t="s">
        <v>29</v>
      </c>
      <c r="BG354" s="9" t="s">
        <v>28</v>
      </c>
    </row>
    <row r="355" spans="56:59" ht="16.5" customHeight="1" x14ac:dyDescent="0.35">
      <c r="BD355" s="12">
        <f t="shared" si="95"/>
        <v>45644</v>
      </c>
      <c r="BE355" s="11"/>
      <c r="BF355" s="10" t="s">
        <v>27</v>
      </c>
      <c r="BG355" s="9" t="s">
        <v>26</v>
      </c>
    </row>
    <row r="356" spans="56:59" ht="16.5" customHeight="1" x14ac:dyDescent="0.35">
      <c r="BD356" s="12">
        <f t="shared" si="95"/>
        <v>45645</v>
      </c>
      <c r="BE356" s="11"/>
      <c r="BF356" s="10" t="s">
        <v>25</v>
      </c>
      <c r="BG356" s="9" t="s">
        <v>24</v>
      </c>
    </row>
    <row r="357" spans="56:59" ht="16.5" customHeight="1" x14ac:dyDescent="0.35">
      <c r="BD357" s="12">
        <f t="shared" si="95"/>
        <v>45646</v>
      </c>
      <c r="BE357" s="11"/>
      <c r="BF357" s="10" t="s">
        <v>23</v>
      </c>
      <c r="BG357" s="9" t="s">
        <v>22</v>
      </c>
    </row>
    <row r="358" spans="56:59" ht="16.5" customHeight="1" x14ac:dyDescent="0.35">
      <c r="BD358" s="12">
        <f t="shared" si="95"/>
        <v>45647</v>
      </c>
      <c r="BE358" s="11"/>
      <c r="BF358" s="10" t="s">
        <v>21</v>
      </c>
      <c r="BG358" s="9" t="s">
        <v>20</v>
      </c>
    </row>
    <row r="359" spans="56:59" ht="16.5" customHeight="1" x14ac:dyDescent="0.35">
      <c r="BD359" s="12">
        <f t="shared" si="95"/>
        <v>45648</v>
      </c>
      <c r="BE359" s="11"/>
      <c r="BF359" s="10" t="s">
        <v>19</v>
      </c>
      <c r="BG359" s="9" t="s">
        <v>18</v>
      </c>
    </row>
    <row r="360" spans="56:59" ht="16.5" customHeight="1" x14ac:dyDescent="0.35">
      <c r="BD360" s="12">
        <f t="shared" si="95"/>
        <v>45649</v>
      </c>
      <c r="BE360" s="11"/>
      <c r="BF360" s="10" t="s">
        <v>17</v>
      </c>
      <c r="BG360" s="9" t="s">
        <v>16</v>
      </c>
    </row>
    <row r="361" spans="56:59" ht="16.5" customHeight="1" x14ac:dyDescent="0.35">
      <c r="BD361" s="12">
        <f t="shared" si="95"/>
        <v>45650</v>
      </c>
      <c r="BE361" s="11"/>
      <c r="BF361" s="10" t="s">
        <v>15</v>
      </c>
      <c r="BG361" s="9" t="s">
        <v>14</v>
      </c>
    </row>
    <row r="362" spans="56:59" ht="16.5" customHeight="1" x14ac:dyDescent="0.35">
      <c r="BD362" s="12">
        <f t="shared" si="95"/>
        <v>45651</v>
      </c>
      <c r="BE362" s="11"/>
      <c r="BF362" s="10" t="s">
        <v>13</v>
      </c>
      <c r="BG362" s="9" t="s">
        <v>12</v>
      </c>
    </row>
    <row r="363" spans="56:59" ht="16.5" customHeight="1" x14ac:dyDescent="0.35">
      <c r="BD363" s="12">
        <f t="shared" si="95"/>
        <v>45652</v>
      </c>
      <c r="BE363" s="11"/>
      <c r="BF363" s="10" t="s">
        <v>11</v>
      </c>
      <c r="BG363" s="9" t="s">
        <v>10</v>
      </c>
    </row>
    <row r="364" spans="56:59" ht="16.5" customHeight="1" x14ac:dyDescent="0.35">
      <c r="BD364" s="12">
        <f t="shared" si="95"/>
        <v>45653</v>
      </c>
      <c r="BE364" s="11"/>
      <c r="BF364" s="10" t="s">
        <v>9</v>
      </c>
      <c r="BG364" s="9" t="s">
        <v>8</v>
      </c>
    </row>
    <row r="365" spans="56:59" ht="16.5" customHeight="1" x14ac:dyDescent="0.35">
      <c r="BD365" s="12">
        <f t="shared" si="95"/>
        <v>45654</v>
      </c>
      <c r="BE365" s="11"/>
      <c r="BF365" s="10" t="s">
        <v>7</v>
      </c>
      <c r="BG365" s="9" t="s">
        <v>6</v>
      </c>
    </row>
    <row r="366" spans="56:59" ht="16.5" customHeight="1" x14ac:dyDescent="0.35">
      <c r="BD366" s="12">
        <f t="shared" si="95"/>
        <v>45655</v>
      </c>
      <c r="BE366" s="11"/>
      <c r="BF366" s="10" t="s">
        <v>5</v>
      </c>
      <c r="BG366" s="9" t="s">
        <v>4</v>
      </c>
    </row>
    <row r="367" spans="56:59" ht="16.5" customHeight="1" x14ac:dyDescent="0.35">
      <c r="BD367" s="12">
        <f t="shared" si="95"/>
        <v>45656</v>
      </c>
      <c r="BE367" s="11"/>
      <c r="BF367" s="10" t="s">
        <v>3</v>
      </c>
      <c r="BG367" s="9" t="s">
        <v>2</v>
      </c>
    </row>
    <row r="368" spans="56:59" ht="16.5" customHeight="1" thickBot="1" x14ac:dyDescent="0.4">
      <c r="BD368" s="8">
        <f t="shared" si="95"/>
        <v>45657</v>
      </c>
      <c r="BE368" s="7"/>
      <c r="BF368" s="6" t="s">
        <v>1</v>
      </c>
      <c r="BG368" s="5" t="s">
        <v>0</v>
      </c>
    </row>
    <row r="369" ht="16.5" customHeight="1" x14ac:dyDescent="0.35"/>
    <row r="370" ht="16.5" customHeight="1" x14ac:dyDescent="0.35"/>
    <row r="371" ht="16.5" customHeight="1" x14ac:dyDescent="0.35"/>
    <row r="372" ht="16.5" customHeight="1" x14ac:dyDescent="0.35"/>
    <row r="373" ht="16.5" customHeight="1" x14ac:dyDescent="0.35"/>
    <row r="374" ht="16.5" customHeight="1" x14ac:dyDescent="0.35"/>
    <row r="375" ht="16.5" customHeight="1" x14ac:dyDescent="0.35"/>
    <row r="376" ht="16.5" customHeight="1" x14ac:dyDescent="0.35"/>
    <row r="377" ht="16.5" customHeight="1" x14ac:dyDescent="0.35"/>
    <row r="378" ht="16.5" customHeight="1" x14ac:dyDescent="0.35"/>
    <row r="379" ht="16.5" customHeight="1" x14ac:dyDescent="0.35"/>
    <row r="380" ht="16.5" customHeight="1" x14ac:dyDescent="0.35"/>
    <row r="381" ht="16.5" customHeight="1" x14ac:dyDescent="0.35"/>
    <row r="382" ht="16.5" customHeight="1" x14ac:dyDescent="0.35"/>
    <row r="383" ht="16.5" customHeight="1" x14ac:dyDescent="0.35"/>
    <row r="384" ht="16.5" customHeight="1" x14ac:dyDescent="0.35"/>
    <row r="385" ht="16.5" customHeight="1" x14ac:dyDescent="0.35"/>
    <row r="386" ht="16.5" customHeight="1" x14ac:dyDescent="0.35"/>
    <row r="387" ht="16.5" customHeight="1" x14ac:dyDescent="0.35"/>
    <row r="388" ht="16.5" customHeight="1" x14ac:dyDescent="0.35"/>
    <row r="389" ht="16.5" customHeight="1" x14ac:dyDescent="0.35"/>
    <row r="390" ht="16.5" customHeight="1" x14ac:dyDescent="0.35"/>
    <row r="391" ht="16.5" customHeight="1" x14ac:dyDescent="0.35"/>
    <row r="392" ht="16.5" customHeight="1" x14ac:dyDescent="0.35"/>
    <row r="393" ht="16.5" customHeight="1" x14ac:dyDescent="0.35"/>
    <row r="394" ht="16.5" customHeight="1" x14ac:dyDescent="0.35"/>
    <row r="395" ht="16.5" customHeight="1" x14ac:dyDescent="0.35"/>
    <row r="396" ht="16.5" customHeight="1" x14ac:dyDescent="0.35"/>
    <row r="397" ht="16.5" customHeight="1" x14ac:dyDescent="0.35"/>
    <row r="398" ht="16.5" customHeight="1" x14ac:dyDescent="0.35"/>
    <row r="399" ht="16.5" customHeight="1" x14ac:dyDescent="0.35"/>
    <row r="400" ht="16.5" customHeight="1" x14ac:dyDescent="0.35"/>
    <row r="401" ht="16.5" customHeight="1" x14ac:dyDescent="0.35"/>
    <row r="402" ht="16.5" customHeight="1" x14ac:dyDescent="0.35"/>
    <row r="403" ht="16.5" customHeight="1" x14ac:dyDescent="0.35"/>
    <row r="404" ht="16.5" customHeight="1" x14ac:dyDescent="0.35"/>
    <row r="405" ht="16.5" customHeight="1" x14ac:dyDescent="0.35"/>
    <row r="406" ht="16.5" customHeight="1" x14ac:dyDescent="0.35"/>
    <row r="407" ht="16.5" customHeight="1" x14ac:dyDescent="0.35"/>
    <row r="408" ht="16.5" customHeight="1" x14ac:dyDescent="0.35"/>
    <row r="409" ht="16.5" customHeight="1" x14ac:dyDescent="0.35"/>
    <row r="410" ht="16.5" customHeight="1" x14ac:dyDescent="0.35"/>
    <row r="411" ht="16.5" customHeight="1" x14ac:dyDescent="0.35"/>
    <row r="412" ht="16.5" customHeight="1" x14ac:dyDescent="0.35"/>
    <row r="413" ht="16.5" customHeight="1" x14ac:dyDescent="0.35"/>
    <row r="414" ht="16.5" customHeight="1" x14ac:dyDescent="0.35"/>
    <row r="415" ht="16.5" customHeight="1" x14ac:dyDescent="0.35"/>
    <row r="416" ht="16.5" customHeight="1" x14ac:dyDescent="0.35"/>
    <row r="417" ht="16.5" customHeight="1" x14ac:dyDescent="0.35"/>
    <row r="418" ht="16.5" customHeight="1" x14ac:dyDescent="0.35"/>
    <row r="419" ht="16.5" customHeight="1" x14ac:dyDescent="0.35"/>
    <row r="420" ht="16.5" customHeight="1" x14ac:dyDescent="0.35"/>
    <row r="421" ht="16.5" customHeight="1" x14ac:dyDescent="0.35"/>
    <row r="422" ht="16.5" customHeight="1" x14ac:dyDescent="0.35"/>
    <row r="423" ht="16.5" customHeight="1" x14ac:dyDescent="0.35"/>
    <row r="424" ht="16.5" customHeight="1" x14ac:dyDescent="0.35"/>
    <row r="425" ht="16.5" customHeight="1" x14ac:dyDescent="0.35"/>
    <row r="426" ht="16.5" customHeight="1" x14ac:dyDescent="0.35"/>
    <row r="427" ht="16.5" customHeight="1" x14ac:dyDescent="0.35"/>
    <row r="428" ht="16.5" customHeight="1" x14ac:dyDescent="0.35"/>
    <row r="429" ht="16.5" customHeight="1" x14ac:dyDescent="0.35"/>
    <row r="430" ht="16.5" customHeight="1" x14ac:dyDescent="0.35"/>
    <row r="431" ht="16.5" customHeight="1" x14ac:dyDescent="0.35"/>
    <row r="432" ht="16.5" customHeight="1" x14ac:dyDescent="0.35"/>
    <row r="433" ht="16.5" customHeight="1" x14ac:dyDescent="0.35"/>
    <row r="434" ht="16.5" customHeight="1" x14ac:dyDescent="0.35"/>
    <row r="435" ht="16.5" customHeight="1" x14ac:dyDescent="0.35"/>
    <row r="436" ht="16.5" customHeight="1" x14ac:dyDescent="0.35"/>
    <row r="437" ht="16.5" customHeight="1" x14ac:dyDescent="0.35"/>
    <row r="438" ht="16.5" customHeight="1" x14ac:dyDescent="0.35"/>
    <row r="439" ht="16.5" customHeight="1" x14ac:dyDescent="0.35"/>
    <row r="440" ht="16.5" customHeight="1" x14ac:dyDescent="0.35"/>
    <row r="441" ht="16.5" customHeight="1" x14ac:dyDescent="0.35"/>
    <row r="442" ht="16.5" customHeight="1" x14ac:dyDescent="0.35"/>
    <row r="443" ht="16.5" customHeight="1" x14ac:dyDescent="0.35"/>
    <row r="444" ht="16.5" customHeight="1" x14ac:dyDescent="0.35"/>
    <row r="445" ht="16.5" customHeight="1" x14ac:dyDescent="0.35"/>
    <row r="446" ht="16.5" customHeight="1" x14ac:dyDescent="0.35"/>
    <row r="447" ht="16.5" customHeight="1" x14ac:dyDescent="0.35"/>
    <row r="448" ht="16.5" customHeight="1" x14ac:dyDescent="0.35"/>
    <row r="449" ht="16.5" customHeight="1" x14ac:dyDescent="0.35"/>
    <row r="450" ht="16.5" customHeight="1" x14ac:dyDescent="0.35"/>
    <row r="451" ht="16.5" customHeight="1" x14ac:dyDescent="0.35"/>
    <row r="452" ht="16.5" customHeight="1" x14ac:dyDescent="0.35"/>
    <row r="453" ht="16.5" customHeight="1" x14ac:dyDescent="0.35"/>
    <row r="454" ht="16.5" customHeight="1" x14ac:dyDescent="0.35"/>
    <row r="455" ht="16.5" customHeight="1" x14ac:dyDescent="0.35"/>
    <row r="456" ht="16.5" customHeight="1" x14ac:dyDescent="0.35"/>
    <row r="457" ht="16.5" customHeight="1" x14ac:dyDescent="0.35"/>
  </sheetData>
  <sheetProtection selectLockedCells="1"/>
  <mergeCells count="47">
    <mergeCell ref="B36:G36"/>
    <mergeCell ref="BB36:BB37"/>
    <mergeCell ref="AU36:AZ36"/>
    <mergeCell ref="BP11:BT12"/>
    <mergeCell ref="C92:E92"/>
    <mergeCell ref="AS36:AS37"/>
    <mergeCell ref="AL36:AQ36"/>
    <mergeCell ref="B37:G37"/>
    <mergeCell ref="AL37:AQ37"/>
    <mergeCell ref="BT13:BT14"/>
    <mergeCell ref="BH14:BL14"/>
    <mergeCell ref="BM14:BM27"/>
    <mergeCell ref="AU37:AZ37"/>
    <mergeCell ref="I36:I37"/>
    <mergeCell ref="AJ36:AJ37"/>
    <mergeCell ref="AC36:AH36"/>
    <mergeCell ref="R36:R37"/>
    <mergeCell ref="K36:P36"/>
    <mergeCell ref="K37:P37"/>
    <mergeCell ref="T37:Y37"/>
    <mergeCell ref="AC37:AH37"/>
    <mergeCell ref="AC2:AH2"/>
    <mergeCell ref="AC3:AH3"/>
    <mergeCell ref="K93:AH95"/>
    <mergeCell ref="AA36:AA37"/>
    <mergeCell ref="T36:Y36"/>
    <mergeCell ref="BP15:BP20"/>
    <mergeCell ref="BP21:BP25"/>
    <mergeCell ref="BP13:BS13"/>
    <mergeCell ref="BN2:BO2"/>
    <mergeCell ref="BP2:BQ2"/>
    <mergeCell ref="B2:G2"/>
    <mergeCell ref="AU3:AZ3"/>
    <mergeCell ref="AS2:AS3"/>
    <mergeCell ref="AL2:AQ2"/>
    <mergeCell ref="BB2:BB3"/>
    <mergeCell ref="AU2:AZ2"/>
    <mergeCell ref="I2:I3"/>
    <mergeCell ref="B3:G3"/>
    <mergeCell ref="K3:P3"/>
    <mergeCell ref="T3:Y3"/>
    <mergeCell ref="AL3:AQ3"/>
    <mergeCell ref="K2:P2"/>
    <mergeCell ref="R2:R3"/>
    <mergeCell ref="AA2:AA3"/>
    <mergeCell ref="T2:Y2"/>
    <mergeCell ref="AJ2:AJ3"/>
  </mergeCells>
  <conditionalFormatting sqref="AJ4:AJ34">
    <cfRule type="cellIs" dxfId="59" priority="60" stopIfTrue="1" operator="equal">
      <formula>1</formula>
    </cfRule>
  </conditionalFormatting>
  <conditionalFormatting sqref="Z4:Z34">
    <cfRule type="expression" dxfId="58" priority="57" stopIfTrue="1">
      <formula>#REF!=2</formula>
    </cfRule>
    <cfRule type="expression" dxfId="57" priority="58" stopIfTrue="1">
      <formula>$L4=TODAY()</formula>
    </cfRule>
    <cfRule type="expression" dxfId="56" priority="59" stopIfTrue="1">
      <formula>#REF!=1</formula>
    </cfRule>
  </conditionalFormatting>
  <conditionalFormatting sqref="AI4:AI34">
    <cfRule type="expression" dxfId="55" priority="54" stopIfTrue="1">
      <formula>#REF!=2</formula>
    </cfRule>
    <cfRule type="expression" dxfId="54" priority="55" stopIfTrue="1">
      <formula>$L4=TODAY()</formula>
    </cfRule>
    <cfRule type="expression" dxfId="53" priority="56" stopIfTrue="1">
      <formula>#REF!=1</formula>
    </cfRule>
  </conditionalFormatting>
  <conditionalFormatting sqref="AR4:AR34">
    <cfRule type="expression" dxfId="52" priority="51" stopIfTrue="1">
      <formula>#REF!=2</formula>
    </cfRule>
    <cfRule type="expression" dxfId="51" priority="52" stopIfTrue="1">
      <formula>$L4=TODAY()</formula>
    </cfRule>
    <cfRule type="expression" dxfId="50" priority="53" stopIfTrue="1">
      <formula>#REF!=1</formula>
    </cfRule>
  </conditionalFormatting>
  <conditionalFormatting sqref="BA4:BA34">
    <cfRule type="expression" dxfId="49" priority="48" stopIfTrue="1">
      <formula>#REF!=2</formula>
    </cfRule>
    <cfRule type="expression" dxfId="48" priority="49" stopIfTrue="1">
      <formula>$L4=TODAY()</formula>
    </cfRule>
    <cfRule type="expression" dxfId="47" priority="50" stopIfTrue="1">
      <formula>#REF!=1</formula>
    </cfRule>
  </conditionalFormatting>
  <conditionalFormatting sqref="BA38:BA68">
    <cfRule type="expression" dxfId="46" priority="45" stopIfTrue="1">
      <formula>#REF!=2</formula>
    </cfRule>
    <cfRule type="expression" dxfId="45" priority="46" stopIfTrue="1">
      <formula>$L38=TODAY()</formula>
    </cfRule>
    <cfRule type="expression" dxfId="44" priority="47" stopIfTrue="1">
      <formula>#REF!=1</formula>
    </cfRule>
  </conditionalFormatting>
  <conditionalFormatting sqref="AR38:AR68">
    <cfRule type="expression" dxfId="43" priority="42" stopIfTrue="1">
      <formula>#REF!=2</formula>
    </cfRule>
    <cfRule type="expression" dxfId="42" priority="43" stopIfTrue="1">
      <formula>$L38=TODAY()</formula>
    </cfRule>
    <cfRule type="expression" dxfId="41" priority="44" stopIfTrue="1">
      <formula>#REF!=1</formula>
    </cfRule>
  </conditionalFormatting>
  <conditionalFormatting sqref="AI38:AI68">
    <cfRule type="expression" dxfId="40" priority="39" stopIfTrue="1">
      <formula>#REF!=2</formula>
    </cfRule>
    <cfRule type="expression" dxfId="39" priority="40" stopIfTrue="1">
      <formula>$L38=TODAY()</formula>
    </cfRule>
    <cfRule type="expression" dxfId="38" priority="41" stopIfTrue="1">
      <formula>#REF!=1</formula>
    </cfRule>
  </conditionalFormatting>
  <conditionalFormatting sqref="Z38:Z68">
    <cfRule type="expression" dxfId="37" priority="36" stopIfTrue="1">
      <formula>#REF!=2</formula>
    </cfRule>
    <cfRule type="expression" dxfId="36" priority="37" stopIfTrue="1">
      <formula>$L38=TODAY()</formula>
    </cfRule>
    <cfRule type="expression" dxfId="35" priority="38" stopIfTrue="1">
      <formula>#REF!=1</formula>
    </cfRule>
  </conditionalFormatting>
  <conditionalFormatting sqref="Q38:Q68">
    <cfRule type="expression" dxfId="34" priority="33" stopIfTrue="1">
      <formula>#REF!=2</formula>
    </cfRule>
    <cfRule type="expression" dxfId="33" priority="34" stopIfTrue="1">
      <formula>$L38=TODAY()</formula>
    </cfRule>
    <cfRule type="expression" dxfId="32" priority="35" stopIfTrue="1">
      <formula>#REF!=1</formula>
    </cfRule>
  </conditionalFormatting>
  <conditionalFormatting sqref="H38:H68">
    <cfRule type="expression" dxfId="31" priority="30" stopIfTrue="1">
      <formula>#REF!=2</formula>
    </cfRule>
    <cfRule type="expression" dxfId="30" priority="31" stopIfTrue="1">
      <formula>$L38=TODAY()</formula>
    </cfRule>
    <cfRule type="expression" dxfId="29" priority="32" stopIfTrue="1">
      <formula>#REF!=1</formula>
    </cfRule>
  </conditionalFormatting>
  <conditionalFormatting sqref="G4:G34">
    <cfRule type="expression" dxfId="28" priority="29">
      <formula>$C$4=VLOOKUP(C4,$BH$15:$BI$27,1,0)</formula>
    </cfRule>
  </conditionalFormatting>
  <conditionalFormatting sqref="P4:P34">
    <cfRule type="expression" dxfId="27" priority="28">
      <formula>L4=VLOOKUP(L4,$BH$15:$BI$27,1,0)</formula>
    </cfRule>
  </conditionalFormatting>
  <conditionalFormatting sqref="Y4:Y34">
    <cfRule type="expression" dxfId="26" priority="27">
      <formula>U4=VLOOKUP(U4,$BH$15:$BI$27,1,0)</formula>
    </cfRule>
  </conditionalFormatting>
  <conditionalFormatting sqref="AH4:AH34">
    <cfRule type="expression" dxfId="25" priority="26">
      <formula>AD4=VLOOKUP(AD4,$BH$15:$BI$27,1,0)</formula>
    </cfRule>
  </conditionalFormatting>
  <conditionalFormatting sqref="AQ4:AQ34">
    <cfRule type="expression" dxfId="24" priority="25">
      <formula>AM4=VLOOKUP(AM4,$BH$15:$BI$27,1,0)</formula>
    </cfRule>
  </conditionalFormatting>
  <conditionalFormatting sqref="AZ4:AZ34">
    <cfRule type="expression" dxfId="23" priority="24">
      <formula>AV4=VLOOKUP(AV4,$BH$15:$BI$27,1,0)</formula>
    </cfRule>
  </conditionalFormatting>
  <conditionalFormatting sqref="G38:G68">
    <cfRule type="expression" dxfId="22" priority="23">
      <formula>C38=VLOOKUP(C38,$BH$15:$BI$27,1,0)</formula>
    </cfRule>
  </conditionalFormatting>
  <conditionalFormatting sqref="P38:P68">
    <cfRule type="expression" dxfId="21" priority="22">
      <formula>L38=VLOOKUP(L38,$BH$15:$BI$27,1,0)</formula>
    </cfRule>
  </conditionalFormatting>
  <conditionalFormatting sqref="Y38:Y68">
    <cfRule type="expression" dxfId="20" priority="21">
      <formula>U38=VLOOKUP(U38,$BH$15:$BI$27,1,0)</formula>
    </cfRule>
  </conditionalFormatting>
  <conditionalFormatting sqref="AH38:AH68">
    <cfRule type="expression" dxfId="19" priority="20">
      <formula>AD38=VLOOKUP(AD38,$BH$15:$BI$27,1,0)</formula>
    </cfRule>
  </conditionalFormatting>
  <conditionalFormatting sqref="AQ38:AQ68">
    <cfRule type="expression" dxfId="18" priority="19">
      <formula>AM38=VLOOKUP(AM38,$BH$15:$BI$27,1,0)</formula>
    </cfRule>
  </conditionalFormatting>
  <conditionalFormatting sqref="AZ38:AZ68">
    <cfRule type="expression" dxfId="17" priority="18">
      <formula>AV38=VLOOKUP(AV38,$BH$15:$BI$27,1,0)</formula>
    </cfRule>
  </conditionalFormatting>
  <conditionalFormatting sqref="BK15:BK27">
    <cfRule type="expression" dxfId="16" priority="17">
      <formula>BG15=VLOOKUP(BG15,$BH$15:$BI$27,1,0)</formula>
    </cfRule>
  </conditionalFormatting>
  <conditionalFormatting sqref="AS4:AS34">
    <cfRule type="cellIs" dxfId="15" priority="16" stopIfTrue="1" operator="equal">
      <formula>1</formula>
    </cfRule>
  </conditionalFormatting>
  <conditionalFormatting sqref="BB4:BB34">
    <cfRule type="cellIs" dxfId="14" priority="15" stopIfTrue="1" operator="equal">
      <formula>1</formula>
    </cfRule>
  </conditionalFormatting>
  <conditionalFormatting sqref="AA4:AA34">
    <cfRule type="cellIs" dxfId="13" priority="14" stopIfTrue="1" operator="equal">
      <formula>1</formula>
    </cfRule>
  </conditionalFormatting>
  <conditionalFormatting sqref="R4:R34">
    <cfRule type="cellIs" dxfId="12" priority="13" stopIfTrue="1" operator="equal">
      <formula>1</formula>
    </cfRule>
  </conditionalFormatting>
  <conditionalFormatting sqref="I4:I34">
    <cfRule type="cellIs" dxfId="11" priority="12" stopIfTrue="1" operator="equal">
      <formula>1</formula>
    </cfRule>
  </conditionalFormatting>
  <conditionalFormatting sqref="I38:I68">
    <cfRule type="cellIs" dxfId="10" priority="11" stopIfTrue="1" operator="equal">
      <formula>1</formula>
    </cfRule>
  </conditionalFormatting>
  <conditionalFormatting sqref="R38:R68">
    <cfRule type="cellIs" dxfId="9" priority="10" stopIfTrue="1" operator="equal">
      <formula>1</formula>
    </cfRule>
  </conditionalFormatting>
  <conditionalFormatting sqref="AA38:AA68">
    <cfRule type="cellIs" dxfId="8" priority="9" stopIfTrue="1" operator="equal">
      <formula>1</formula>
    </cfRule>
  </conditionalFormatting>
  <conditionalFormatting sqref="AJ38:AJ68">
    <cfRule type="cellIs" dxfId="7" priority="8" stopIfTrue="1" operator="equal">
      <formula>1</formula>
    </cfRule>
  </conditionalFormatting>
  <conditionalFormatting sqref="AS38:AS68">
    <cfRule type="cellIs" dxfId="6" priority="7" stopIfTrue="1" operator="equal">
      <formula>1</formula>
    </cfRule>
  </conditionalFormatting>
  <conditionalFormatting sqref="BB38:BB68">
    <cfRule type="cellIs" dxfId="5" priority="6" stopIfTrue="1" operator="equal">
      <formula>1</formula>
    </cfRule>
  </conditionalFormatting>
  <conditionalFormatting sqref="K93">
    <cfRule type="expression" dxfId="4" priority="5">
      <formula>$C$4=VLOOKUP(G93,$BH$15:$BI$27,1,0)</formula>
    </cfRule>
  </conditionalFormatting>
  <conditionalFormatting sqref="K96">
    <cfRule type="cellIs" dxfId="3" priority="4" stopIfTrue="1" operator="equal">
      <formula>1</formula>
    </cfRule>
  </conditionalFormatting>
  <conditionalFormatting sqref="AI93">
    <cfRule type="expression" dxfId="2" priority="3">
      <formula>$C$4=VLOOKUP(AE93,$BH$15:$BI$27,1,0)</formula>
    </cfRule>
  </conditionalFormatting>
  <conditionalFormatting sqref="K97">
    <cfRule type="cellIs" dxfId="1" priority="2" stopIfTrue="1" operator="equal">
      <formula>1</formula>
    </cfRule>
  </conditionalFormatting>
  <conditionalFormatting sqref="K98:K99">
    <cfRule type="cellIs" dxfId="0" priority="1" stopIfTrue="1" operator="equal">
      <formula>1</formula>
    </cfRule>
  </conditionalFormatting>
  <dataValidations count="2">
    <dataValidation type="textLength" operator="equal" showInputMessage="1" showErrorMessage="1" errorTitle="Attention" error="Vous ne pouvez pas entrer d'information. Vous devez dialoguer uniquement par &quot;double-clic&quot; !" promptTitle="Double-clic" prompt="Pour rendre &quot;ouvré&quot; ou &quot;non ouvré&quot; un jour de repos " sqref="B4:B34 AU38:AU68 AC38:AC68 AL38:AL68 AL4:AL34 AU4:AU34 B38:B68 AC4:AC34 T4:T34 K4:K34 K38:K68 T38:T68" xr:uid="{FC3F1D94-6C4F-4CC2-A202-51B2455BE61B}">
      <formula1>0</formula1>
    </dataValidation>
    <dataValidation type="list" allowBlank="1" showInputMessage="1" showErrorMessage="1" promptTitle="Jour travaillé ?" prompt="Si travaillé (ex. : lundi de pantecôte), mettre le caractère &quot;O&quot;." sqref="BJ15:BJ40" xr:uid="{DAEC8928-5A5D-4743-AA59-7AD47C529F65}">
      <formula1>"OUI"</formula1>
    </dataValidation>
  </dataValidations>
  <hyperlinks>
    <hyperlink ref="C81" r:id="rId1" display="http://www.excel-downloads.com/forum/125852-nos-cong-s_pg-vf.html" xr:uid="{9216E20A-04CA-40B3-A291-F81D16CEFE43}"/>
    <hyperlink ref="C82" r:id="rId2" xr:uid="{9F6B4E36-7A8C-466A-A9B3-91B14AD9CD1E}"/>
    <hyperlink ref="BP31" r:id="rId3" xr:uid="{5863A6CD-079A-48C9-91A3-6001AE42F50A}"/>
  </hyperlinks>
  <printOptions horizontalCentered="1" verticalCentered="1"/>
  <pageMargins left="3.937007874015748E-2" right="3.937007874015748E-2" top="0.74803149606299213" bottom="0.74803149606299213" header="0.31496062992125984" footer="0.31496062992125984"/>
  <pageSetup paperSize="9" scale="65" pageOrder="overThenDown" orientation="landscape" r:id="rId4"/>
  <headerFooter alignWithMargins="0">
    <oddHeader>&amp;C&amp;"-,Gras italique"&amp;28&amp;A &amp;REdité le &amp;D à &amp;T</oddHeader>
    <oddFooter>&amp;L&amp;Z&amp;F&amp;RPage &amp;P / &amp;N</oddFooter>
  </headerFooter>
  <rowBreaks count="1" manualBreakCount="1">
    <brk id="34" max="16383" man="1"/>
  </rowBreaks>
  <colBreaks count="1" manualBreakCount="1">
    <brk id="27" min="1" max="67" man="1"/>
  </colBreaks>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14</vt:i4>
      </vt:variant>
    </vt:vector>
  </HeadingPairs>
  <TitlesOfParts>
    <vt:vector size="15" baseType="lpstr">
      <vt:lpstr>Calendrier.Pascal.Grandet</vt:lpstr>
      <vt:lpstr>Calendrier.Pascal.Grandet!ABSENCES</vt:lpstr>
      <vt:lpstr>Calendrier.Pascal.Grandet!ANBASE</vt:lpstr>
      <vt:lpstr>Calendrier.Pascal.Grandet!CALSCOL</vt:lpstr>
      <vt:lpstr>Calendrier.Pascal.Grandet!FERIES</vt:lpstr>
      <vt:lpstr>Calendrier.Pascal.Grandet!MDPasse</vt:lpstr>
      <vt:lpstr>Calendrier.Pascal.Grandet!MNEMO</vt:lpstr>
      <vt:lpstr>Calendrier.Pascal.Grandet!MOISBASE</vt:lpstr>
      <vt:lpstr>Calendrier.Pascal.Grandet!NBJ_ANBASE</vt:lpstr>
      <vt:lpstr>Calendrier.Pascal.Grandet!NBJ_ANBASE1</vt:lpstr>
      <vt:lpstr>Calendrier.Pascal.Grandet!PAQUES</vt:lpstr>
      <vt:lpstr>Calendrier.Pascal.Grandet!PAQUES2</vt:lpstr>
      <vt:lpstr>Calendrier.Pascal.Grandet!REPOS</vt:lpstr>
      <vt:lpstr>Calendrier.Pascal.Grandet!SAINTS</vt:lpstr>
      <vt:lpstr>Calendrier.Pascal.Grandet!Zone_d_impression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Joël Leboucher</dc:creator>
  <cp:lastModifiedBy>Joël Leboucher</cp:lastModifiedBy>
  <dcterms:created xsi:type="dcterms:W3CDTF">2021-02-05T15:15:03Z</dcterms:created>
  <dcterms:modified xsi:type="dcterms:W3CDTF">2024-01-04T10:59:35Z</dcterms:modified>
</cp:coreProperties>
</file>