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 MES SITES WEB\uprt.fr\re-recettes-jean-marc-catteau\re-catteau-salades\"/>
    </mc:Choice>
  </mc:AlternateContent>
  <bookViews>
    <workbookView xWindow="0" yWindow="0" windowWidth="28800" windowHeight="12135"/>
  </bookViews>
  <sheets>
    <sheet name="Salades Allégées liste" sheetId="22" r:id="rId1"/>
    <sheet name="Salades Allégées 1 à 5" sheetId="7" r:id="rId2"/>
    <sheet name="Salades Allégées 6 à 10" sheetId="16" r:id="rId3"/>
    <sheet name="Salades Allégées 11 à 15 " sheetId="18" r:id="rId4"/>
    <sheet name="Salades Allégées 16 à 20" sheetId="19" r:id="rId5"/>
    <sheet name="Salades Allégées 21 à 24" sheetId="20" r:id="rId6"/>
    <sheet name="proportions 1 portion" sheetId="9" r:id="rId7"/>
    <sheet name="classement" sheetId="21" r:id="rId8"/>
    <sheet name="salades repas filtre" sheetId="23" r:id="rId9"/>
    <sheet name="Police de symboles" sheetId="10" r:id="rId10"/>
  </sheets>
  <definedNames>
    <definedName name="_xlnm._FilterDatabase" localSheetId="1" hidden="1">'Salades Allégées 1 à 5'!#REF!</definedName>
    <definedName name="_xlnm._FilterDatabase" localSheetId="3" hidden="1">'Salades Allégées 11 à 15 '!#REF!</definedName>
    <definedName name="_xlnm._FilterDatabase" localSheetId="4" hidden="1">'Salades Allégées 16 à 20'!#REF!</definedName>
    <definedName name="_xlnm._FilterDatabase" localSheetId="5" hidden="1">'Salades Allégées 21 à 24'!#REF!</definedName>
    <definedName name="_xlnm._FilterDatabase" localSheetId="2" hidden="1">'Salades Allégées 6 à 10'!#REF!</definedName>
    <definedName name="_xlnm._FilterDatabase" localSheetId="0" hidden="1">'Salades Allégées liste'!#REF!</definedName>
    <definedName name="_xlnm._FilterDatabase" localSheetId="8" hidden="1">'salades repas filtre'!$E$13:$AB$13</definedName>
    <definedName name="_xlnm.Print_Titles" localSheetId="9">'Police de symboles'!$1:$2</definedName>
    <definedName name="_xlnm.Print_Area" localSheetId="9">'Police de symboles'!$A$1:$AA$169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10" i="23" l="1"/>
  <c r="AA110" i="23"/>
  <c r="Z110" i="23"/>
  <c r="Y110" i="23"/>
  <c r="X110" i="23"/>
  <c r="W110" i="23"/>
  <c r="V110" i="23"/>
  <c r="U110" i="23"/>
  <c r="T110" i="23"/>
  <c r="S110" i="23"/>
  <c r="R110" i="23"/>
  <c r="Q110" i="23"/>
  <c r="P110" i="23"/>
  <c r="O110" i="23"/>
  <c r="N110" i="23"/>
  <c r="M110" i="23"/>
  <c r="L110" i="23"/>
  <c r="K110" i="23"/>
  <c r="J110" i="23"/>
  <c r="I110" i="23"/>
  <c r="H110" i="23"/>
  <c r="G110" i="23"/>
  <c r="F110" i="23"/>
  <c r="E110" i="23"/>
  <c r="D110" i="23"/>
  <c r="AB109" i="23"/>
  <c r="AA109" i="23"/>
  <c r="Z109" i="23"/>
  <c r="Y109" i="23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F109" i="23"/>
  <c r="E109" i="23"/>
  <c r="D109" i="23"/>
  <c r="AB108" i="23"/>
  <c r="AA108" i="23"/>
  <c r="Z108" i="23"/>
  <c r="Y108" i="23"/>
  <c r="X108" i="23"/>
  <c r="W108" i="23"/>
  <c r="V108" i="23"/>
  <c r="U108" i="23"/>
  <c r="T108" i="23"/>
  <c r="S108" i="23"/>
  <c r="R108" i="23"/>
  <c r="Q108" i="23"/>
  <c r="P108" i="23"/>
  <c r="O108" i="23"/>
  <c r="N108" i="23"/>
  <c r="M108" i="23"/>
  <c r="L108" i="23"/>
  <c r="K108" i="23"/>
  <c r="J108" i="23"/>
  <c r="I108" i="23"/>
  <c r="H108" i="23"/>
  <c r="G108" i="23"/>
  <c r="F108" i="23"/>
  <c r="E108" i="23"/>
  <c r="D108" i="23"/>
  <c r="AB107" i="23"/>
  <c r="AA107" i="23"/>
  <c r="Z107" i="23"/>
  <c r="Y107" i="23"/>
  <c r="X107" i="23"/>
  <c r="W107" i="23"/>
  <c r="V107" i="23"/>
  <c r="U107" i="23"/>
  <c r="T107" i="23"/>
  <c r="S107" i="23"/>
  <c r="R107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E107" i="23"/>
  <c r="D107" i="23"/>
  <c r="AB106" i="23"/>
  <c r="AA106" i="23"/>
  <c r="Z106" i="23"/>
  <c r="Y106" i="23"/>
  <c r="X106" i="23"/>
  <c r="W106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F106" i="23"/>
  <c r="E106" i="23"/>
  <c r="D106" i="23"/>
  <c r="AB105" i="23"/>
  <c r="AA105" i="23"/>
  <c r="Z105" i="23"/>
  <c r="Y105" i="23"/>
  <c r="X105" i="23"/>
  <c r="W105" i="23"/>
  <c r="V105" i="23"/>
  <c r="U105" i="23"/>
  <c r="T105" i="23"/>
  <c r="S105" i="23"/>
  <c r="R105" i="23"/>
  <c r="Q105" i="23"/>
  <c r="P105" i="23"/>
  <c r="O105" i="23"/>
  <c r="N105" i="23"/>
  <c r="M105" i="23"/>
  <c r="L105" i="23"/>
  <c r="K105" i="23"/>
  <c r="J105" i="23"/>
  <c r="I105" i="23"/>
  <c r="H105" i="23"/>
  <c r="G105" i="23"/>
  <c r="F105" i="23"/>
  <c r="E105" i="23"/>
  <c r="D105" i="23"/>
  <c r="AB104" i="23"/>
  <c r="AA104" i="23"/>
  <c r="Z104" i="23"/>
  <c r="Y104" i="23"/>
  <c r="X104" i="23"/>
  <c r="W104" i="23"/>
  <c r="V104" i="23"/>
  <c r="U104" i="23"/>
  <c r="T104" i="23"/>
  <c r="S104" i="23"/>
  <c r="R104" i="23"/>
  <c r="Q104" i="23"/>
  <c r="P104" i="23"/>
  <c r="O104" i="23"/>
  <c r="N104" i="23"/>
  <c r="M104" i="23"/>
  <c r="L104" i="23"/>
  <c r="K104" i="23"/>
  <c r="J104" i="23"/>
  <c r="I104" i="23"/>
  <c r="H104" i="23"/>
  <c r="G104" i="23"/>
  <c r="F104" i="23"/>
  <c r="E104" i="23"/>
  <c r="D104" i="23"/>
  <c r="AB103" i="23"/>
  <c r="AA103" i="23"/>
  <c r="Z103" i="23"/>
  <c r="Y103" i="23"/>
  <c r="X103" i="23"/>
  <c r="W103" i="23"/>
  <c r="V103" i="23"/>
  <c r="U103" i="23"/>
  <c r="T103" i="23"/>
  <c r="S103" i="23"/>
  <c r="R103" i="23"/>
  <c r="Q103" i="23"/>
  <c r="P103" i="23"/>
  <c r="O103" i="23"/>
  <c r="N103" i="23"/>
  <c r="M103" i="23"/>
  <c r="L103" i="23"/>
  <c r="K103" i="23"/>
  <c r="J103" i="23"/>
  <c r="I103" i="23"/>
  <c r="H103" i="23"/>
  <c r="G103" i="23"/>
  <c r="F103" i="23"/>
  <c r="E103" i="23"/>
  <c r="D103" i="23"/>
  <c r="AB102" i="23"/>
  <c r="AA102" i="23"/>
  <c r="Z102" i="23"/>
  <c r="Y102" i="23"/>
  <c r="X102" i="23"/>
  <c r="W102" i="23"/>
  <c r="V102" i="23"/>
  <c r="U102" i="23"/>
  <c r="T102" i="23"/>
  <c r="S102" i="23"/>
  <c r="R102" i="23"/>
  <c r="Q102" i="23"/>
  <c r="P102" i="23"/>
  <c r="O102" i="23"/>
  <c r="N102" i="23"/>
  <c r="M102" i="23"/>
  <c r="L102" i="23"/>
  <c r="K102" i="23"/>
  <c r="J102" i="23"/>
  <c r="I102" i="23"/>
  <c r="H102" i="23"/>
  <c r="G102" i="23"/>
  <c r="F102" i="23"/>
  <c r="E102" i="23"/>
  <c r="D102" i="23"/>
  <c r="AB101" i="23"/>
  <c r="AA101" i="23"/>
  <c r="Z101" i="23"/>
  <c r="Y101" i="23"/>
  <c r="X101" i="23"/>
  <c r="W101" i="23"/>
  <c r="V101" i="23"/>
  <c r="U101" i="23"/>
  <c r="T101" i="23"/>
  <c r="S101" i="23"/>
  <c r="R101" i="23"/>
  <c r="Q101" i="23"/>
  <c r="P101" i="23"/>
  <c r="O101" i="23"/>
  <c r="N101" i="23"/>
  <c r="M101" i="23"/>
  <c r="L101" i="23"/>
  <c r="K101" i="23"/>
  <c r="J101" i="23"/>
  <c r="I101" i="23"/>
  <c r="H101" i="23"/>
  <c r="G101" i="23"/>
  <c r="F101" i="23"/>
  <c r="E101" i="23"/>
  <c r="D101" i="23"/>
  <c r="AB100" i="23"/>
  <c r="AA100" i="23"/>
  <c r="Z100" i="23"/>
  <c r="Y100" i="23"/>
  <c r="X100" i="23"/>
  <c r="W100" i="23"/>
  <c r="V100" i="23"/>
  <c r="U100" i="23"/>
  <c r="T100" i="23"/>
  <c r="S100" i="23"/>
  <c r="R100" i="23"/>
  <c r="Q100" i="23"/>
  <c r="P100" i="23"/>
  <c r="O100" i="23"/>
  <c r="N100" i="23"/>
  <c r="M100" i="23"/>
  <c r="L100" i="23"/>
  <c r="K100" i="23"/>
  <c r="J100" i="23"/>
  <c r="I100" i="23"/>
  <c r="H100" i="23"/>
  <c r="G100" i="23"/>
  <c r="F100" i="23"/>
  <c r="E100" i="23"/>
  <c r="D100" i="23"/>
  <c r="AB99" i="23"/>
  <c r="AA99" i="23"/>
  <c r="Z99" i="23"/>
  <c r="Y99" i="23"/>
  <c r="X99" i="23"/>
  <c r="W99" i="23"/>
  <c r="V99" i="23"/>
  <c r="U99" i="23"/>
  <c r="T99" i="23"/>
  <c r="S99" i="23"/>
  <c r="R99" i="23"/>
  <c r="Q99" i="23"/>
  <c r="P99" i="23"/>
  <c r="O99" i="23"/>
  <c r="N99" i="23"/>
  <c r="M99" i="23"/>
  <c r="L99" i="23"/>
  <c r="K99" i="23"/>
  <c r="J99" i="23"/>
  <c r="I99" i="23"/>
  <c r="H99" i="23"/>
  <c r="G99" i="23"/>
  <c r="F99" i="23"/>
  <c r="E99" i="23"/>
  <c r="D99" i="23"/>
  <c r="AB98" i="23"/>
  <c r="AA98" i="23"/>
  <c r="Z98" i="23"/>
  <c r="Y98" i="23"/>
  <c r="X98" i="23"/>
  <c r="W98" i="23"/>
  <c r="V98" i="23"/>
  <c r="U98" i="23"/>
  <c r="T98" i="23"/>
  <c r="S98" i="23"/>
  <c r="R98" i="23"/>
  <c r="Q98" i="23"/>
  <c r="P98" i="23"/>
  <c r="O98" i="23"/>
  <c r="N98" i="23"/>
  <c r="M98" i="23"/>
  <c r="L98" i="23"/>
  <c r="K98" i="23"/>
  <c r="J98" i="23"/>
  <c r="I98" i="23"/>
  <c r="H98" i="23"/>
  <c r="G98" i="23"/>
  <c r="F98" i="23"/>
  <c r="E98" i="23"/>
  <c r="D98" i="23"/>
  <c r="AB97" i="23"/>
  <c r="AA97" i="23"/>
  <c r="Z97" i="23"/>
  <c r="Y97" i="23"/>
  <c r="X97" i="23"/>
  <c r="W97" i="23"/>
  <c r="V97" i="23"/>
  <c r="U97" i="23"/>
  <c r="T97" i="23"/>
  <c r="S97" i="23"/>
  <c r="R97" i="23"/>
  <c r="Q97" i="23"/>
  <c r="P97" i="23"/>
  <c r="O97" i="23"/>
  <c r="N97" i="23"/>
  <c r="M97" i="23"/>
  <c r="L97" i="23"/>
  <c r="K97" i="23"/>
  <c r="J97" i="23"/>
  <c r="I97" i="23"/>
  <c r="H97" i="23"/>
  <c r="G97" i="23"/>
  <c r="F97" i="23"/>
  <c r="E97" i="23"/>
  <c r="D97" i="23"/>
  <c r="AB96" i="23"/>
  <c r="AA96" i="23"/>
  <c r="Z96" i="23"/>
  <c r="Y96" i="23"/>
  <c r="X96" i="23"/>
  <c r="W96" i="23"/>
  <c r="V96" i="23"/>
  <c r="U96" i="23"/>
  <c r="T96" i="23"/>
  <c r="S96" i="23"/>
  <c r="R96" i="23"/>
  <c r="Q96" i="23"/>
  <c r="P96" i="23"/>
  <c r="O96" i="23"/>
  <c r="N96" i="23"/>
  <c r="M96" i="23"/>
  <c r="L96" i="23"/>
  <c r="K96" i="23"/>
  <c r="J96" i="23"/>
  <c r="I96" i="23"/>
  <c r="H96" i="23"/>
  <c r="G96" i="23"/>
  <c r="F96" i="23"/>
  <c r="E96" i="23"/>
  <c r="D96" i="23"/>
  <c r="AB95" i="23"/>
  <c r="AA95" i="23"/>
  <c r="Z95" i="23"/>
  <c r="Y95" i="23"/>
  <c r="X95" i="23"/>
  <c r="W95" i="23"/>
  <c r="V95" i="23"/>
  <c r="U95" i="23"/>
  <c r="T95" i="23"/>
  <c r="S95" i="23"/>
  <c r="R95" i="23"/>
  <c r="Q95" i="23"/>
  <c r="P95" i="23"/>
  <c r="O95" i="23"/>
  <c r="N95" i="23"/>
  <c r="M95" i="23"/>
  <c r="L95" i="23"/>
  <c r="K95" i="23"/>
  <c r="J95" i="23"/>
  <c r="I95" i="23"/>
  <c r="H95" i="23"/>
  <c r="G95" i="23"/>
  <c r="F95" i="23"/>
  <c r="E95" i="23"/>
  <c r="D95" i="23"/>
  <c r="AB94" i="23"/>
  <c r="AA94" i="23"/>
  <c r="Z94" i="23"/>
  <c r="Y94" i="23"/>
  <c r="X94" i="23"/>
  <c r="W94" i="23"/>
  <c r="V94" i="23"/>
  <c r="U94" i="23"/>
  <c r="T94" i="23"/>
  <c r="S94" i="23"/>
  <c r="R94" i="23"/>
  <c r="Q94" i="23"/>
  <c r="P94" i="23"/>
  <c r="O94" i="23"/>
  <c r="N94" i="23"/>
  <c r="M94" i="23"/>
  <c r="L94" i="23"/>
  <c r="K94" i="23"/>
  <c r="J94" i="23"/>
  <c r="I94" i="23"/>
  <c r="H94" i="23"/>
  <c r="G94" i="23"/>
  <c r="F94" i="23"/>
  <c r="E94" i="23"/>
  <c r="D94" i="23"/>
  <c r="AB93" i="23"/>
  <c r="AA93" i="23"/>
  <c r="Z93" i="23"/>
  <c r="Y93" i="23"/>
  <c r="X93" i="23"/>
  <c r="W93" i="23"/>
  <c r="V93" i="23"/>
  <c r="U93" i="23"/>
  <c r="T93" i="23"/>
  <c r="S93" i="23"/>
  <c r="R93" i="23"/>
  <c r="Q93" i="23"/>
  <c r="P93" i="23"/>
  <c r="O93" i="23"/>
  <c r="N93" i="23"/>
  <c r="M93" i="23"/>
  <c r="L93" i="23"/>
  <c r="K93" i="23"/>
  <c r="J93" i="23"/>
  <c r="I93" i="23"/>
  <c r="H93" i="23"/>
  <c r="G93" i="23"/>
  <c r="F93" i="23"/>
  <c r="E93" i="23"/>
  <c r="D93" i="23"/>
  <c r="AB92" i="23"/>
  <c r="AA92" i="23"/>
  <c r="Z92" i="23"/>
  <c r="Y92" i="23"/>
  <c r="X92" i="23"/>
  <c r="W92" i="23"/>
  <c r="V92" i="23"/>
  <c r="U92" i="23"/>
  <c r="T92" i="23"/>
  <c r="S92" i="23"/>
  <c r="R92" i="23"/>
  <c r="Q92" i="23"/>
  <c r="P92" i="23"/>
  <c r="O92" i="23"/>
  <c r="N92" i="23"/>
  <c r="M92" i="23"/>
  <c r="L92" i="23"/>
  <c r="K92" i="23"/>
  <c r="J92" i="23"/>
  <c r="I92" i="23"/>
  <c r="H92" i="23"/>
  <c r="G92" i="23"/>
  <c r="F92" i="23"/>
  <c r="E92" i="23"/>
  <c r="D92" i="23"/>
  <c r="AB91" i="23"/>
  <c r="AA91" i="23"/>
  <c r="Z91" i="23"/>
  <c r="Y91" i="23"/>
  <c r="X91" i="23"/>
  <c r="W91" i="23"/>
  <c r="V91" i="23"/>
  <c r="U91" i="23"/>
  <c r="T91" i="23"/>
  <c r="S91" i="23"/>
  <c r="R91" i="23"/>
  <c r="Q91" i="23"/>
  <c r="P91" i="23"/>
  <c r="O91" i="23"/>
  <c r="N91" i="23"/>
  <c r="M91" i="23"/>
  <c r="L91" i="23"/>
  <c r="K91" i="23"/>
  <c r="J91" i="23"/>
  <c r="I91" i="23"/>
  <c r="H91" i="23"/>
  <c r="G91" i="23"/>
  <c r="F91" i="23"/>
  <c r="E91" i="23"/>
  <c r="D91" i="23"/>
  <c r="AB90" i="23"/>
  <c r="AA90" i="23"/>
  <c r="Z90" i="23"/>
  <c r="Y90" i="23"/>
  <c r="X90" i="23"/>
  <c r="W90" i="23"/>
  <c r="V90" i="23"/>
  <c r="U90" i="23"/>
  <c r="T90" i="23"/>
  <c r="S90" i="23"/>
  <c r="R90" i="23"/>
  <c r="Q90" i="23"/>
  <c r="P90" i="23"/>
  <c r="O90" i="23"/>
  <c r="N90" i="23"/>
  <c r="M90" i="23"/>
  <c r="L90" i="23"/>
  <c r="K90" i="23"/>
  <c r="J90" i="23"/>
  <c r="I90" i="23"/>
  <c r="H90" i="23"/>
  <c r="G90" i="23"/>
  <c r="F90" i="23"/>
  <c r="E90" i="23"/>
  <c r="D90" i="23"/>
  <c r="AB89" i="23"/>
  <c r="AA89" i="23"/>
  <c r="Z89" i="23"/>
  <c r="Y89" i="23"/>
  <c r="X89" i="23"/>
  <c r="W89" i="23"/>
  <c r="V89" i="23"/>
  <c r="U89" i="23"/>
  <c r="T89" i="23"/>
  <c r="S89" i="23"/>
  <c r="R89" i="23"/>
  <c r="Q89" i="23"/>
  <c r="P89" i="23"/>
  <c r="O89" i="23"/>
  <c r="N89" i="23"/>
  <c r="M89" i="23"/>
  <c r="L89" i="23"/>
  <c r="K89" i="23"/>
  <c r="J89" i="23"/>
  <c r="I89" i="23"/>
  <c r="H89" i="23"/>
  <c r="G89" i="23"/>
  <c r="F89" i="23"/>
  <c r="E89" i="23"/>
  <c r="D89" i="23"/>
  <c r="AB88" i="23"/>
  <c r="AA88" i="23"/>
  <c r="Z88" i="23"/>
  <c r="Y88" i="23"/>
  <c r="X88" i="23"/>
  <c r="W88" i="23"/>
  <c r="V88" i="23"/>
  <c r="U88" i="23"/>
  <c r="T88" i="23"/>
  <c r="S88" i="23"/>
  <c r="R88" i="23"/>
  <c r="Q88" i="23"/>
  <c r="P88" i="23"/>
  <c r="O88" i="23"/>
  <c r="N88" i="23"/>
  <c r="M88" i="23"/>
  <c r="L88" i="23"/>
  <c r="K88" i="23"/>
  <c r="J88" i="23"/>
  <c r="I88" i="23"/>
  <c r="H88" i="23"/>
  <c r="G88" i="23"/>
  <c r="F88" i="23"/>
  <c r="E88" i="23"/>
  <c r="D88" i="23"/>
  <c r="AB87" i="23"/>
  <c r="AA87" i="23"/>
  <c r="Z87" i="23"/>
  <c r="Y87" i="23"/>
  <c r="X87" i="23"/>
  <c r="W87" i="23"/>
  <c r="V87" i="23"/>
  <c r="U87" i="23"/>
  <c r="T87" i="23"/>
  <c r="S87" i="23"/>
  <c r="R87" i="23"/>
  <c r="Q87" i="23"/>
  <c r="P87" i="23"/>
  <c r="O87" i="23"/>
  <c r="N87" i="23"/>
  <c r="M87" i="23"/>
  <c r="L87" i="23"/>
  <c r="K87" i="23"/>
  <c r="J87" i="23"/>
  <c r="I87" i="23"/>
  <c r="H87" i="23"/>
  <c r="G87" i="23"/>
  <c r="F87" i="23"/>
  <c r="E87" i="23"/>
  <c r="D87" i="23"/>
  <c r="AB86" i="23"/>
  <c r="AA86" i="23"/>
  <c r="Z86" i="23"/>
  <c r="Y86" i="23"/>
  <c r="X86" i="23"/>
  <c r="W86" i="23"/>
  <c r="V86" i="23"/>
  <c r="U86" i="23"/>
  <c r="T86" i="23"/>
  <c r="S86" i="23"/>
  <c r="R86" i="23"/>
  <c r="Q86" i="23"/>
  <c r="P86" i="23"/>
  <c r="O86" i="23"/>
  <c r="N86" i="23"/>
  <c r="M86" i="23"/>
  <c r="L86" i="23"/>
  <c r="K86" i="23"/>
  <c r="J86" i="23"/>
  <c r="I86" i="23"/>
  <c r="H86" i="23"/>
  <c r="G86" i="23"/>
  <c r="F86" i="23"/>
  <c r="E86" i="23"/>
  <c r="D86" i="23"/>
  <c r="AB85" i="23"/>
  <c r="AA85" i="23"/>
  <c r="Z85" i="23"/>
  <c r="Y85" i="23"/>
  <c r="X85" i="23"/>
  <c r="W85" i="23"/>
  <c r="V85" i="23"/>
  <c r="U85" i="23"/>
  <c r="T85" i="23"/>
  <c r="S85" i="23"/>
  <c r="R85" i="23"/>
  <c r="Q85" i="23"/>
  <c r="P85" i="23"/>
  <c r="O85" i="23"/>
  <c r="N85" i="23"/>
  <c r="M85" i="23"/>
  <c r="L85" i="23"/>
  <c r="K85" i="23"/>
  <c r="J85" i="23"/>
  <c r="I85" i="23"/>
  <c r="H85" i="23"/>
  <c r="G85" i="23"/>
  <c r="F85" i="23"/>
  <c r="E85" i="23"/>
  <c r="D85" i="23"/>
  <c r="AB84" i="23"/>
  <c r="AA84" i="23"/>
  <c r="Z84" i="23"/>
  <c r="Y84" i="23"/>
  <c r="X84" i="23"/>
  <c r="W84" i="23"/>
  <c r="V84" i="23"/>
  <c r="U84" i="23"/>
  <c r="T84" i="23"/>
  <c r="S84" i="23"/>
  <c r="R84" i="23"/>
  <c r="Q84" i="23"/>
  <c r="P84" i="23"/>
  <c r="O84" i="23"/>
  <c r="N84" i="23"/>
  <c r="M84" i="23"/>
  <c r="L84" i="23"/>
  <c r="K84" i="23"/>
  <c r="J84" i="23"/>
  <c r="I84" i="23"/>
  <c r="H84" i="23"/>
  <c r="G84" i="23"/>
  <c r="F84" i="23"/>
  <c r="E84" i="23"/>
  <c r="D84" i="23"/>
  <c r="AB83" i="23"/>
  <c r="AA83" i="23"/>
  <c r="Z83" i="23"/>
  <c r="Y83" i="23"/>
  <c r="X83" i="23"/>
  <c r="W83" i="23"/>
  <c r="V83" i="23"/>
  <c r="U83" i="23"/>
  <c r="T83" i="23"/>
  <c r="S83" i="23"/>
  <c r="R83" i="23"/>
  <c r="Q83" i="23"/>
  <c r="P83" i="23"/>
  <c r="O83" i="23"/>
  <c r="N83" i="23"/>
  <c r="M83" i="23"/>
  <c r="L83" i="23"/>
  <c r="K83" i="23"/>
  <c r="J83" i="23"/>
  <c r="I83" i="23"/>
  <c r="H83" i="23"/>
  <c r="G83" i="23"/>
  <c r="F83" i="23"/>
  <c r="E83" i="23"/>
  <c r="D83" i="23"/>
  <c r="AB82" i="23"/>
  <c r="AA82" i="23"/>
  <c r="Z82" i="23"/>
  <c r="Y82" i="23"/>
  <c r="X82" i="23"/>
  <c r="W82" i="23"/>
  <c r="V82" i="23"/>
  <c r="U82" i="23"/>
  <c r="T82" i="23"/>
  <c r="S82" i="23"/>
  <c r="R82" i="23"/>
  <c r="Q82" i="23"/>
  <c r="P82" i="23"/>
  <c r="O82" i="23"/>
  <c r="N82" i="23"/>
  <c r="M82" i="23"/>
  <c r="L82" i="23"/>
  <c r="K82" i="23"/>
  <c r="J82" i="23"/>
  <c r="I82" i="23"/>
  <c r="H82" i="23"/>
  <c r="G82" i="23"/>
  <c r="F82" i="23"/>
  <c r="E82" i="23"/>
  <c r="D82" i="23"/>
  <c r="AB81" i="23"/>
  <c r="AA81" i="23"/>
  <c r="Z81" i="23"/>
  <c r="Y81" i="23"/>
  <c r="X81" i="23"/>
  <c r="W81" i="23"/>
  <c r="V81" i="23"/>
  <c r="U81" i="23"/>
  <c r="T81" i="23"/>
  <c r="S81" i="23"/>
  <c r="R81" i="23"/>
  <c r="Q81" i="23"/>
  <c r="P81" i="23"/>
  <c r="O81" i="23"/>
  <c r="N81" i="23"/>
  <c r="M81" i="23"/>
  <c r="L81" i="23"/>
  <c r="K81" i="23"/>
  <c r="J81" i="23"/>
  <c r="I81" i="23"/>
  <c r="H81" i="23"/>
  <c r="G81" i="23"/>
  <c r="F81" i="23"/>
  <c r="E81" i="23"/>
  <c r="D81" i="23"/>
  <c r="AB80" i="23"/>
  <c r="AA80" i="23"/>
  <c r="Z80" i="23"/>
  <c r="Y80" i="23"/>
  <c r="X80" i="23"/>
  <c r="W80" i="23"/>
  <c r="V80" i="23"/>
  <c r="U80" i="23"/>
  <c r="T80" i="23"/>
  <c r="S80" i="23"/>
  <c r="R80" i="23"/>
  <c r="Q80" i="23"/>
  <c r="P80" i="23"/>
  <c r="O80" i="23"/>
  <c r="N80" i="23"/>
  <c r="M80" i="23"/>
  <c r="L80" i="23"/>
  <c r="K80" i="23"/>
  <c r="J80" i="23"/>
  <c r="I80" i="23"/>
  <c r="H80" i="23"/>
  <c r="G80" i="23"/>
  <c r="F80" i="23"/>
  <c r="E80" i="23"/>
  <c r="D80" i="23"/>
  <c r="AB79" i="23"/>
  <c r="AA79" i="23"/>
  <c r="Z79" i="23"/>
  <c r="Y79" i="23"/>
  <c r="X79" i="23"/>
  <c r="W79" i="23"/>
  <c r="V79" i="23"/>
  <c r="U79" i="23"/>
  <c r="T79" i="23"/>
  <c r="S79" i="23"/>
  <c r="R79" i="23"/>
  <c r="Q79" i="23"/>
  <c r="P79" i="23"/>
  <c r="O79" i="23"/>
  <c r="N79" i="23"/>
  <c r="M79" i="23"/>
  <c r="L79" i="23"/>
  <c r="K79" i="23"/>
  <c r="J79" i="23"/>
  <c r="I79" i="23"/>
  <c r="H79" i="23"/>
  <c r="G79" i="23"/>
  <c r="F79" i="23"/>
  <c r="E79" i="23"/>
  <c r="D79" i="23"/>
  <c r="AB78" i="23"/>
  <c r="AA78" i="23"/>
  <c r="Z78" i="23"/>
  <c r="Y78" i="23"/>
  <c r="X78" i="23"/>
  <c r="W78" i="23"/>
  <c r="V78" i="23"/>
  <c r="U78" i="23"/>
  <c r="T78" i="23"/>
  <c r="S78" i="23"/>
  <c r="R78" i="23"/>
  <c r="Q78" i="23"/>
  <c r="P78" i="23"/>
  <c r="O78" i="23"/>
  <c r="N78" i="23"/>
  <c r="M78" i="23"/>
  <c r="L78" i="23"/>
  <c r="K78" i="23"/>
  <c r="J78" i="23"/>
  <c r="I78" i="23"/>
  <c r="H78" i="23"/>
  <c r="G78" i="23"/>
  <c r="F78" i="23"/>
  <c r="E78" i="23"/>
  <c r="D78" i="23"/>
  <c r="AB77" i="23"/>
  <c r="AA77" i="23"/>
  <c r="Z77" i="23"/>
  <c r="Y77" i="23"/>
  <c r="X77" i="23"/>
  <c r="W77" i="23"/>
  <c r="V77" i="23"/>
  <c r="U77" i="23"/>
  <c r="T77" i="23"/>
  <c r="S77" i="23"/>
  <c r="R77" i="23"/>
  <c r="Q77" i="23"/>
  <c r="P77" i="23"/>
  <c r="O77" i="23"/>
  <c r="N77" i="23"/>
  <c r="M77" i="23"/>
  <c r="L77" i="23"/>
  <c r="K77" i="23"/>
  <c r="J77" i="23"/>
  <c r="I77" i="23"/>
  <c r="H77" i="23"/>
  <c r="G77" i="23"/>
  <c r="F77" i="23"/>
  <c r="E77" i="23"/>
  <c r="D77" i="23"/>
  <c r="AB76" i="23"/>
  <c r="AA76" i="23"/>
  <c r="Z76" i="23"/>
  <c r="Y76" i="23"/>
  <c r="X76" i="23"/>
  <c r="W76" i="23"/>
  <c r="V76" i="23"/>
  <c r="U76" i="23"/>
  <c r="T76" i="23"/>
  <c r="S76" i="23"/>
  <c r="R76" i="23"/>
  <c r="Q76" i="23"/>
  <c r="P76" i="23"/>
  <c r="O76" i="23"/>
  <c r="N76" i="23"/>
  <c r="M76" i="23"/>
  <c r="L76" i="23"/>
  <c r="K76" i="23"/>
  <c r="J76" i="23"/>
  <c r="I76" i="23"/>
  <c r="H76" i="23"/>
  <c r="G76" i="23"/>
  <c r="F76" i="23"/>
  <c r="E76" i="23"/>
  <c r="D76" i="23"/>
  <c r="AB75" i="23"/>
  <c r="AA75" i="23"/>
  <c r="Z75" i="23"/>
  <c r="Y75" i="23"/>
  <c r="X75" i="23"/>
  <c r="W75" i="23"/>
  <c r="V75" i="23"/>
  <c r="U75" i="23"/>
  <c r="T75" i="23"/>
  <c r="S75" i="23"/>
  <c r="R75" i="23"/>
  <c r="Q75" i="23"/>
  <c r="P75" i="23"/>
  <c r="O75" i="23"/>
  <c r="N75" i="23"/>
  <c r="M75" i="23"/>
  <c r="L75" i="23"/>
  <c r="K75" i="23"/>
  <c r="J75" i="23"/>
  <c r="I75" i="23"/>
  <c r="H75" i="23"/>
  <c r="G75" i="23"/>
  <c r="F75" i="23"/>
  <c r="E75" i="23"/>
  <c r="D75" i="23"/>
  <c r="AB74" i="23"/>
  <c r="AA74" i="23"/>
  <c r="Z74" i="23"/>
  <c r="Y74" i="23"/>
  <c r="X74" i="23"/>
  <c r="W74" i="23"/>
  <c r="V74" i="23"/>
  <c r="U74" i="23"/>
  <c r="T74" i="23"/>
  <c r="S74" i="23"/>
  <c r="R74" i="23"/>
  <c r="Q74" i="23"/>
  <c r="P74" i="23"/>
  <c r="O74" i="23"/>
  <c r="N74" i="23"/>
  <c r="M74" i="23"/>
  <c r="L74" i="23"/>
  <c r="K74" i="23"/>
  <c r="J74" i="23"/>
  <c r="I74" i="23"/>
  <c r="H74" i="23"/>
  <c r="G74" i="23"/>
  <c r="F74" i="23"/>
  <c r="E74" i="23"/>
  <c r="D74" i="23"/>
  <c r="AB73" i="23"/>
  <c r="AA73" i="23"/>
  <c r="Z73" i="23"/>
  <c r="Y73" i="23"/>
  <c r="X73" i="23"/>
  <c r="W73" i="23"/>
  <c r="V73" i="23"/>
  <c r="U73" i="23"/>
  <c r="T73" i="23"/>
  <c r="S73" i="23"/>
  <c r="R73" i="23"/>
  <c r="Q73" i="23"/>
  <c r="P73" i="23"/>
  <c r="O73" i="23"/>
  <c r="N73" i="23"/>
  <c r="M73" i="23"/>
  <c r="L73" i="23"/>
  <c r="K73" i="23"/>
  <c r="J73" i="23"/>
  <c r="I73" i="23"/>
  <c r="H73" i="23"/>
  <c r="G73" i="23"/>
  <c r="F73" i="23"/>
  <c r="E73" i="23"/>
  <c r="D73" i="23"/>
  <c r="AB72" i="23"/>
  <c r="AA72" i="23"/>
  <c r="Z72" i="23"/>
  <c r="Y72" i="23"/>
  <c r="X72" i="23"/>
  <c r="W72" i="23"/>
  <c r="V72" i="23"/>
  <c r="U72" i="23"/>
  <c r="T72" i="23"/>
  <c r="S72" i="23"/>
  <c r="R72" i="23"/>
  <c r="Q72" i="23"/>
  <c r="P72" i="23"/>
  <c r="O72" i="23"/>
  <c r="N72" i="23"/>
  <c r="M72" i="23"/>
  <c r="L72" i="23"/>
  <c r="K72" i="23"/>
  <c r="J72" i="23"/>
  <c r="I72" i="23"/>
  <c r="H72" i="23"/>
  <c r="G72" i="23"/>
  <c r="F72" i="23"/>
  <c r="E72" i="23"/>
  <c r="D72" i="23"/>
  <c r="AB71" i="23"/>
  <c r="AA71" i="23"/>
  <c r="Z71" i="23"/>
  <c r="Y71" i="23"/>
  <c r="X71" i="23"/>
  <c r="W71" i="23"/>
  <c r="V71" i="23"/>
  <c r="U71" i="23"/>
  <c r="T71" i="23"/>
  <c r="S71" i="23"/>
  <c r="R71" i="23"/>
  <c r="Q71" i="23"/>
  <c r="P71" i="23"/>
  <c r="O71" i="23"/>
  <c r="N71" i="23"/>
  <c r="M71" i="23"/>
  <c r="L71" i="23"/>
  <c r="K71" i="23"/>
  <c r="J71" i="23"/>
  <c r="I71" i="23"/>
  <c r="H71" i="23"/>
  <c r="G71" i="23"/>
  <c r="F71" i="23"/>
  <c r="E71" i="23"/>
  <c r="D71" i="23"/>
  <c r="AB70" i="23"/>
  <c r="AA70" i="23"/>
  <c r="Z70" i="23"/>
  <c r="Y70" i="23"/>
  <c r="X70" i="23"/>
  <c r="W70" i="23"/>
  <c r="V70" i="23"/>
  <c r="U70" i="23"/>
  <c r="T70" i="23"/>
  <c r="S70" i="23"/>
  <c r="R70" i="23"/>
  <c r="Q70" i="23"/>
  <c r="P70" i="23"/>
  <c r="O70" i="23"/>
  <c r="N70" i="23"/>
  <c r="M70" i="23"/>
  <c r="L70" i="23"/>
  <c r="K70" i="23"/>
  <c r="J70" i="23"/>
  <c r="I70" i="23"/>
  <c r="H70" i="23"/>
  <c r="G70" i="23"/>
  <c r="F70" i="23"/>
  <c r="E70" i="23"/>
  <c r="D70" i="23"/>
  <c r="AB69" i="23"/>
  <c r="AA69" i="23"/>
  <c r="Z69" i="23"/>
  <c r="Y69" i="23"/>
  <c r="X69" i="23"/>
  <c r="W69" i="23"/>
  <c r="V69" i="23"/>
  <c r="U69" i="23"/>
  <c r="T69" i="23"/>
  <c r="S69" i="23"/>
  <c r="R69" i="23"/>
  <c r="Q69" i="23"/>
  <c r="P69" i="23"/>
  <c r="O69" i="23"/>
  <c r="N69" i="23"/>
  <c r="M69" i="23"/>
  <c r="L69" i="23"/>
  <c r="K69" i="23"/>
  <c r="J69" i="23"/>
  <c r="I69" i="23"/>
  <c r="H69" i="23"/>
  <c r="G69" i="23"/>
  <c r="F69" i="23"/>
  <c r="E69" i="23"/>
  <c r="D69" i="23"/>
  <c r="AB68" i="23"/>
  <c r="AA68" i="23"/>
  <c r="Z68" i="23"/>
  <c r="Y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F68" i="23"/>
  <c r="E68" i="23"/>
  <c r="D68" i="23"/>
  <c r="AB67" i="23"/>
  <c r="AA67" i="23"/>
  <c r="Z67" i="23"/>
  <c r="Y67" i="23"/>
  <c r="X67" i="23"/>
  <c r="W67" i="23"/>
  <c r="V67" i="23"/>
  <c r="U67" i="23"/>
  <c r="T67" i="23"/>
  <c r="S67" i="23"/>
  <c r="R67" i="23"/>
  <c r="Q67" i="23"/>
  <c r="P67" i="23"/>
  <c r="O67" i="23"/>
  <c r="N67" i="23"/>
  <c r="M67" i="23"/>
  <c r="L67" i="23"/>
  <c r="K67" i="23"/>
  <c r="J67" i="23"/>
  <c r="I67" i="23"/>
  <c r="H67" i="23"/>
  <c r="G67" i="23"/>
  <c r="F67" i="23"/>
  <c r="E67" i="23"/>
  <c r="D67" i="23"/>
  <c r="AB66" i="23"/>
  <c r="AA66" i="23"/>
  <c r="Z66" i="23"/>
  <c r="Y66" i="23"/>
  <c r="X66" i="23"/>
  <c r="W66" i="23"/>
  <c r="V66" i="23"/>
  <c r="U66" i="23"/>
  <c r="T66" i="23"/>
  <c r="S66" i="23"/>
  <c r="R66" i="23"/>
  <c r="Q66" i="23"/>
  <c r="P66" i="23"/>
  <c r="O66" i="23"/>
  <c r="N66" i="23"/>
  <c r="M66" i="23"/>
  <c r="L66" i="23"/>
  <c r="K66" i="23"/>
  <c r="J66" i="23"/>
  <c r="I66" i="23"/>
  <c r="H66" i="23"/>
  <c r="G66" i="23"/>
  <c r="F66" i="23"/>
  <c r="E66" i="23"/>
  <c r="D66" i="23"/>
  <c r="AB65" i="23"/>
  <c r="AA65" i="23"/>
  <c r="Z65" i="23"/>
  <c r="Y65" i="23"/>
  <c r="X65" i="23"/>
  <c r="W65" i="23"/>
  <c r="V65" i="23"/>
  <c r="U65" i="23"/>
  <c r="T65" i="23"/>
  <c r="S65" i="23"/>
  <c r="R65" i="23"/>
  <c r="Q65" i="23"/>
  <c r="P65" i="23"/>
  <c r="O65" i="23"/>
  <c r="N65" i="23"/>
  <c r="M65" i="23"/>
  <c r="L65" i="23"/>
  <c r="K65" i="23"/>
  <c r="J65" i="23"/>
  <c r="I65" i="23"/>
  <c r="H65" i="23"/>
  <c r="G65" i="23"/>
  <c r="F65" i="23"/>
  <c r="E65" i="23"/>
  <c r="D65" i="23"/>
  <c r="AB64" i="23"/>
  <c r="AA64" i="23"/>
  <c r="Z64" i="23"/>
  <c r="Y64" i="23"/>
  <c r="X64" i="23"/>
  <c r="W64" i="23"/>
  <c r="V64" i="23"/>
  <c r="U64" i="23"/>
  <c r="T64" i="23"/>
  <c r="S64" i="23"/>
  <c r="R64" i="23"/>
  <c r="Q64" i="23"/>
  <c r="P64" i="23"/>
  <c r="O64" i="23"/>
  <c r="N64" i="23"/>
  <c r="M64" i="23"/>
  <c r="L64" i="23"/>
  <c r="K64" i="23"/>
  <c r="J64" i="23"/>
  <c r="I64" i="23"/>
  <c r="H64" i="23"/>
  <c r="G64" i="23"/>
  <c r="F64" i="23"/>
  <c r="E64" i="23"/>
  <c r="D64" i="23"/>
  <c r="AB63" i="23"/>
  <c r="AA63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AB62" i="23"/>
  <c r="AA62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AB61" i="23"/>
  <c r="AA61" i="23"/>
  <c r="Z61" i="23"/>
  <c r="Y61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S62" i="20" l="1"/>
  <c r="AP13" i="10"/>
  <c r="AP12" i="10"/>
  <c r="AP11" i="10"/>
  <c r="A79" i="22"/>
  <c r="A76" i="22"/>
  <c r="A73" i="22"/>
  <c r="A70" i="22"/>
  <c r="A67" i="22"/>
  <c r="A64" i="22"/>
  <c r="A61" i="22"/>
  <c r="A58" i="22"/>
  <c r="A55" i="22"/>
  <c r="A52" i="22"/>
  <c r="A49" i="22"/>
  <c r="A46" i="22"/>
  <c r="A43" i="22"/>
  <c r="A40" i="22"/>
  <c r="A37" i="22"/>
  <c r="A34" i="22"/>
  <c r="A31" i="22"/>
  <c r="A28" i="22"/>
  <c r="A25" i="22"/>
  <c r="A22" i="22"/>
  <c r="A19" i="22"/>
  <c r="A16" i="22"/>
  <c r="A13" i="22"/>
  <c r="A10" i="22"/>
  <c r="A7" i="22"/>
  <c r="A3" i="22"/>
  <c r="B2" i="22"/>
  <c r="C263" i="20" l="1"/>
  <c r="B263" i="20"/>
  <c r="I261" i="20"/>
  <c r="G261" i="20"/>
  <c r="I260" i="20"/>
  <c r="G260" i="20"/>
  <c r="I259" i="20"/>
  <c r="G259" i="20"/>
  <c r="I258" i="20"/>
  <c r="G258" i="20"/>
  <c r="I257" i="20"/>
  <c r="G257" i="20"/>
  <c r="C256" i="20"/>
  <c r="B256" i="20"/>
  <c r="I254" i="20"/>
  <c r="G254" i="20"/>
  <c r="I253" i="20"/>
  <c r="G253" i="20"/>
  <c r="I252" i="20"/>
  <c r="G252" i="20"/>
  <c r="I251" i="20"/>
  <c r="G251" i="20"/>
  <c r="R242" i="20"/>
  <c r="R240" i="20"/>
  <c r="P240" i="20"/>
  <c r="A240" i="20"/>
  <c r="Q239" i="20"/>
  <c r="B239" i="20"/>
  <c r="H224" i="20"/>
  <c r="C224" i="20"/>
  <c r="B224" i="20"/>
  <c r="I222" i="20"/>
  <c r="G222" i="20"/>
  <c r="I221" i="20"/>
  <c r="G221" i="20"/>
  <c r="I220" i="20"/>
  <c r="G220" i="20"/>
  <c r="I219" i="20"/>
  <c r="G219" i="20"/>
  <c r="I218" i="20"/>
  <c r="G218" i="20"/>
  <c r="I217" i="20"/>
  <c r="G217" i="20"/>
  <c r="I216" i="20"/>
  <c r="G216" i="20"/>
  <c r="I215" i="20"/>
  <c r="G215" i="20"/>
  <c r="I214" i="20"/>
  <c r="G214" i="20"/>
  <c r="I213" i="20"/>
  <c r="G213" i="20"/>
  <c r="I212" i="20"/>
  <c r="G212" i="20"/>
  <c r="G224" i="20" s="1"/>
  <c r="I211" i="20"/>
  <c r="G211" i="20"/>
  <c r="R204" i="20"/>
  <c r="R202" i="20"/>
  <c r="P202" i="20"/>
  <c r="A202" i="20"/>
  <c r="Q201" i="20"/>
  <c r="B201" i="20"/>
  <c r="H186" i="20"/>
  <c r="C186" i="20"/>
  <c r="B186" i="20"/>
  <c r="I184" i="20"/>
  <c r="G184" i="20"/>
  <c r="I183" i="20"/>
  <c r="G183" i="20"/>
  <c r="I182" i="20"/>
  <c r="G182" i="20"/>
  <c r="I181" i="20"/>
  <c r="G181" i="20"/>
  <c r="I180" i="20"/>
  <c r="G180" i="20"/>
  <c r="I179" i="20"/>
  <c r="G179" i="20"/>
  <c r="I178" i="20"/>
  <c r="G178" i="20"/>
  <c r="I177" i="20"/>
  <c r="G177" i="20"/>
  <c r="I176" i="20"/>
  <c r="G176" i="20"/>
  <c r="I175" i="20"/>
  <c r="G175" i="20"/>
  <c r="I174" i="20"/>
  <c r="G174" i="20"/>
  <c r="G186" i="20" s="1"/>
  <c r="I173" i="20"/>
  <c r="G173" i="20"/>
  <c r="R166" i="20"/>
  <c r="R164" i="20"/>
  <c r="P164" i="20"/>
  <c r="A164" i="20"/>
  <c r="Q163" i="20"/>
  <c r="B163" i="20"/>
  <c r="H148" i="20"/>
  <c r="C148" i="20"/>
  <c r="B148" i="20"/>
  <c r="I146" i="20"/>
  <c r="G146" i="20"/>
  <c r="I145" i="20"/>
  <c r="G145" i="20"/>
  <c r="I144" i="20"/>
  <c r="G144" i="20"/>
  <c r="I143" i="20"/>
  <c r="G143" i="20"/>
  <c r="I142" i="20"/>
  <c r="G142" i="20"/>
  <c r="I141" i="20"/>
  <c r="G141" i="20"/>
  <c r="I140" i="20"/>
  <c r="G140" i="20"/>
  <c r="I139" i="20"/>
  <c r="G139" i="20"/>
  <c r="I138" i="20"/>
  <c r="G138" i="20"/>
  <c r="I137" i="20"/>
  <c r="G137" i="20"/>
  <c r="I136" i="20"/>
  <c r="G136" i="20"/>
  <c r="G148" i="20" s="1"/>
  <c r="I135" i="20"/>
  <c r="I148" i="20" s="1"/>
  <c r="G135" i="20"/>
  <c r="R128" i="20"/>
  <c r="R126" i="20"/>
  <c r="P126" i="20"/>
  <c r="A126" i="20"/>
  <c r="Q125" i="20"/>
  <c r="B125" i="20"/>
  <c r="H110" i="20"/>
  <c r="C110" i="20"/>
  <c r="B110" i="20"/>
  <c r="I108" i="20"/>
  <c r="G108" i="20"/>
  <c r="I107" i="20"/>
  <c r="G107" i="20"/>
  <c r="I106" i="20"/>
  <c r="G106" i="20"/>
  <c r="I105" i="20"/>
  <c r="G105" i="20"/>
  <c r="I104" i="20"/>
  <c r="G104" i="20"/>
  <c r="I103" i="20"/>
  <c r="G103" i="20"/>
  <c r="I102" i="20"/>
  <c r="G102" i="20"/>
  <c r="I101" i="20"/>
  <c r="G101" i="20"/>
  <c r="I100" i="20"/>
  <c r="G100" i="20"/>
  <c r="I99" i="20"/>
  <c r="G99" i="20"/>
  <c r="I98" i="20"/>
  <c r="I110" i="20" s="1"/>
  <c r="G98" i="20"/>
  <c r="I97" i="20"/>
  <c r="G97" i="20"/>
  <c r="R90" i="20"/>
  <c r="R88" i="20"/>
  <c r="P88" i="20"/>
  <c r="A88" i="20"/>
  <c r="Q87" i="20"/>
  <c r="B87" i="20"/>
  <c r="E63" i="20"/>
  <c r="N59" i="20"/>
  <c r="N58" i="20"/>
  <c r="I54" i="20"/>
  <c r="G54" i="20"/>
  <c r="I51" i="20"/>
  <c r="G51" i="20"/>
  <c r="I50" i="20"/>
  <c r="G50" i="20"/>
  <c r="I49" i="20"/>
  <c r="G49" i="20"/>
  <c r="I48" i="20"/>
  <c r="G48" i="20"/>
  <c r="I45" i="20"/>
  <c r="G45" i="20"/>
  <c r="I44" i="20"/>
  <c r="G44" i="20"/>
  <c r="I43" i="20"/>
  <c r="G43" i="20"/>
  <c r="I42" i="20"/>
  <c r="G42" i="20"/>
  <c r="I41" i="20"/>
  <c r="G41" i="20"/>
  <c r="I38" i="20"/>
  <c r="G38" i="20"/>
  <c r="I37" i="20"/>
  <c r="G37" i="20"/>
  <c r="I36" i="20"/>
  <c r="G36" i="20"/>
  <c r="I35" i="20"/>
  <c r="G35" i="20"/>
  <c r="I32" i="20"/>
  <c r="G32" i="20"/>
  <c r="I31" i="20"/>
  <c r="G31" i="20"/>
  <c r="I30" i="20"/>
  <c r="G30" i="20"/>
  <c r="I29" i="20"/>
  <c r="G29" i="20"/>
  <c r="I28" i="20"/>
  <c r="G28" i="20"/>
  <c r="I25" i="20"/>
  <c r="G25" i="20"/>
  <c r="I24" i="20"/>
  <c r="G24" i="20"/>
  <c r="I23" i="20"/>
  <c r="G23" i="20"/>
  <c r="I22" i="20"/>
  <c r="G22" i="20"/>
  <c r="I21" i="20"/>
  <c r="K62" i="20" s="1"/>
  <c r="K59" i="20" s="1"/>
  <c r="G21" i="20"/>
  <c r="K61" i="20" s="1"/>
  <c r="K58" i="20" s="1"/>
  <c r="I20" i="20"/>
  <c r="M62" i="20" s="1"/>
  <c r="M59" i="20" s="1"/>
  <c r="G20" i="20"/>
  <c r="M61" i="20" s="1"/>
  <c r="M58" i="20" s="1"/>
  <c r="I19" i="20"/>
  <c r="L62" i="20" s="1"/>
  <c r="L59" i="20" s="1"/>
  <c r="G19" i="20"/>
  <c r="L61" i="20" s="1"/>
  <c r="L58" i="20" s="1"/>
  <c r="I18" i="20"/>
  <c r="G18" i="20"/>
  <c r="I17" i="20"/>
  <c r="J62" i="20" s="1"/>
  <c r="G17" i="20"/>
  <c r="J61" i="20" s="1"/>
  <c r="R5" i="20"/>
  <c r="R3" i="20"/>
  <c r="Q2" i="20" s="1"/>
  <c r="P3" i="20"/>
  <c r="A3" i="20"/>
  <c r="B2" i="20"/>
  <c r="H266" i="19"/>
  <c r="C266" i="19"/>
  <c r="B266" i="19"/>
  <c r="I264" i="19"/>
  <c r="G264" i="19"/>
  <c r="I263" i="19"/>
  <c r="G263" i="19"/>
  <c r="I262" i="19"/>
  <c r="G262" i="19"/>
  <c r="I261" i="19"/>
  <c r="G261" i="19"/>
  <c r="I260" i="19"/>
  <c r="G260" i="19"/>
  <c r="I259" i="19"/>
  <c r="G259" i="19"/>
  <c r="I258" i="19"/>
  <c r="G258" i="19"/>
  <c r="I257" i="19"/>
  <c r="G257" i="19"/>
  <c r="I256" i="19"/>
  <c r="G256" i="19"/>
  <c r="I255" i="19"/>
  <c r="G255" i="19"/>
  <c r="I254" i="19"/>
  <c r="G254" i="19"/>
  <c r="G266" i="19" s="1"/>
  <c r="I253" i="19"/>
  <c r="I266" i="19" s="1"/>
  <c r="G253" i="19"/>
  <c r="R246" i="19"/>
  <c r="R244" i="19"/>
  <c r="P244" i="19"/>
  <c r="A244" i="19"/>
  <c r="Q243" i="19"/>
  <c r="B243" i="19"/>
  <c r="I228" i="19"/>
  <c r="H228" i="19"/>
  <c r="C228" i="19"/>
  <c r="B228" i="19"/>
  <c r="I226" i="19"/>
  <c r="G226" i="19"/>
  <c r="I225" i="19"/>
  <c r="G225" i="19"/>
  <c r="I224" i="19"/>
  <c r="G224" i="19"/>
  <c r="I223" i="19"/>
  <c r="G223" i="19"/>
  <c r="I222" i="19"/>
  <c r="G222" i="19"/>
  <c r="I221" i="19"/>
  <c r="G221" i="19"/>
  <c r="I220" i="19"/>
  <c r="G220" i="19"/>
  <c r="I219" i="19"/>
  <c r="G219" i="19"/>
  <c r="I218" i="19"/>
  <c r="G218" i="19"/>
  <c r="I217" i="19"/>
  <c r="G217" i="19"/>
  <c r="I216" i="19"/>
  <c r="G216" i="19"/>
  <c r="I215" i="19"/>
  <c r="G215" i="19"/>
  <c r="G228" i="19" s="1"/>
  <c r="R208" i="19"/>
  <c r="R206" i="19"/>
  <c r="P206" i="19"/>
  <c r="A206" i="19"/>
  <c r="Q205" i="19"/>
  <c r="B205" i="19"/>
  <c r="H190" i="19"/>
  <c r="C190" i="19"/>
  <c r="B190" i="19"/>
  <c r="I188" i="19"/>
  <c r="G188" i="19"/>
  <c r="I187" i="19"/>
  <c r="G187" i="19"/>
  <c r="I186" i="19"/>
  <c r="G186" i="19"/>
  <c r="I185" i="19"/>
  <c r="G185" i="19"/>
  <c r="I184" i="19"/>
  <c r="G184" i="19"/>
  <c r="I183" i="19"/>
  <c r="G183" i="19"/>
  <c r="I182" i="19"/>
  <c r="G182" i="19"/>
  <c r="I181" i="19"/>
  <c r="G181" i="19"/>
  <c r="I180" i="19"/>
  <c r="G180" i="19"/>
  <c r="I179" i="19"/>
  <c r="G179" i="19"/>
  <c r="I178" i="19"/>
  <c r="G178" i="19"/>
  <c r="I177" i="19"/>
  <c r="I190" i="19" s="1"/>
  <c r="G177" i="19"/>
  <c r="G190" i="19" s="1"/>
  <c r="R170" i="19"/>
  <c r="R168" i="19"/>
  <c r="P168" i="19"/>
  <c r="A168" i="19"/>
  <c r="Q167" i="19"/>
  <c r="B167" i="19"/>
  <c r="I152" i="19"/>
  <c r="H152" i="19"/>
  <c r="C152" i="19"/>
  <c r="B152" i="19"/>
  <c r="I150" i="19"/>
  <c r="G150" i="19"/>
  <c r="I149" i="19"/>
  <c r="G149" i="19"/>
  <c r="I148" i="19"/>
  <c r="G148" i="19"/>
  <c r="I147" i="19"/>
  <c r="G147" i="19"/>
  <c r="I146" i="19"/>
  <c r="G146" i="19"/>
  <c r="I145" i="19"/>
  <c r="G145" i="19"/>
  <c r="I144" i="19"/>
  <c r="G144" i="19"/>
  <c r="I143" i="19"/>
  <c r="G143" i="19"/>
  <c r="I142" i="19"/>
  <c r="G142" i="19"/>
  <c r="I141" i="19"/>
  <c r="G141" i="19"/>
  <c r="I140" i="19"/>
  <c r="G140" i="19"/>
  <c r="G152" i="19" s="1"/>
  <c r="I139" i="19"/>
  <c r="G139" i="19"/>
  <c r="R132" i="19"/>
  <c r="R130" i="19"/>
  <c r="P130" i="19"/>
  <c r="A130" i="19"/>
  <c r="Q129" i="19"/>
  <c r="B129" i="19"/>
  <c r="H114" i="19"/>
  <c r="C114" i="19"/>
  <c r="B114" i="19"/>
  <c r="I112" i="19"/>
  <c r="G112" i="19"/>
  <c r="I111" i="19"/>
  <c r="G111" i="19"/>
  <c r="I110" i="19"/>
  <c r="G110" i="19"/>
  <c r="I109" i="19"/>
  <c r="G109" i="19"/>
  <c r="I108" i="19"/>
  <c r="G108" i="19"/>
  <c r="I107" i="19"/>
  <c r="G107" i="19"/>
  <c r="I106" i="19"/>
  <c r="G106" i="19"/>
  <c r="I105" i="19"/>
  <c r="G105" i="19"/>
  <c r="I104" i="19"/>
  <c r="G104" i="19"/>
  <c r="I103" i="19"/>
  <c r="G103" i="19"/>
  <c r="I102" i="19"/>
  <c r="G102" i="19"/>
  <c r="G114" i="19" s="1"/>
  <c r="I101" i="19"/>
  <c r="I114" i="19" s="1"/>
  <c r="G101" i="19"/>
  <c r="R94" i="19"/>
  <c r="R92" i="19"/>
  <c r="P92" i="19"/>
  <c r="A92" i="19"/>
  <c r="Q91" i="19"/>
  <c r="B91" i="19"/>
  <c r="E67" i="19"/>
  <c r="M66" i="19"/>
  <c r="M63" i="19" s="1"/>
  <c r="I58" i="19"/>
  <c r="G58" i="19"/>
  <c r="I57" i="19"/>
  <c r="G57" i="19"/>
  <c r="I54" i="19"/>
  <c r="G54" i="19"/>
  <c r="I53" i="19"/>
  <c r="G53" i="19"/>
  <c r="I52" i="19"/>
  <c r="G52" i="19"/>
  <c r="I51" i="19"/>
  <c r="G51" i="19"/>
  <c r="I48" i="19"/>
  <c r="G48" i="19"/>
  <c r="I47" i="19"/>
  <c r="G47" i="19"/>
  <c r="I46" i="19"/>
  <c r="G46" i="19"/>
  <c r="I45" i="19"/>
  <c r="G45" i="19"/>
  <c r="I44" i="19"/>
  <c r="G44" i="19"/>
  <c r="I43" i="19"/>
  <c r="G43" i="19"/>
  <c r="I42" i="19"/>
  <c r="G42" i="19"/>
  <c r="I41" i="19"/>
  <c r="G41" i="19"/>
  <c r="I40" i="19"/>
  <c r="G40" i="19"/>
  <c r="I37" i="19"/>
  <c r="G37" i="19"/>
  <c r="I36" i="19"/>
  <c r="G36" i="19"/>
  <c r="I35" i="19"/>
  <c r="G35" i="19"/>
  <c r="I34" i="19"/>
  <c r="G34" i="19"/>
  <c r="I31" i="19"/>
  <c r="G31" i="19"/>
  <c r="I30" i="19"/>
  <c r="G30" i="19"/>
  <c r="I29" i="19"/>
  <c r="G29" i="19"/>
  <c r="I28" i="19"/>
  <c r="G28" i="19"/>
  <c r="I27" i="19"/>
  <c r="G27" i="19"/>
  <c r="I24" i="19"/>
  <c r="G24" i="19"/>
  <c r="I23" i="19"/>
  <c r="K66" i="19" s="1"/>
  <c r="K63" i="19" s="1"/>
  <c r="G23" i="19"/>
  <c r="I22" i="19"/>
  <c r="G22" i="19"/>
  <c r="I21" i="19"/>
  <c r="G21" i="19"/>
  <c r="I20" i="19"/>
  <c r="G20" i="19"/>
  <c r="L65" i="19" s="1"/>
  <c r="L62" i="19" s="1"/>
  <c r="I19" i="19"/>
  <c r="G19" i="19"/>
  <c r="I18" i="19"/>
  <c r="G18" i="19"/>
  <c r="K65" i="19" s="1"/>
  <c r="K62" i="19" s="1"/>
  <c r="I17" i="19"/>
  <c r="L66" i="19" s="1"/>
  <c r="L63" i="19" s="1"/>
  <c r="G17" i="19"/>
  <c r="R5" i="19"/>
  <c r="R3" i="19"/>
  <c r="P3" i="19"/>
  <c r="A3" i="19"/>
  <c r="Q2" i="19"/>
  <c r="B2" i="19"/>
  <c r="H267" i="18"/>
  <c r="C267" i="18"/>
  <c r="B267" i="18"/>
  <c r="I265" i="18"/>
  <c r="G265" i="18"/>
  <c r="I264" i="18"/>
  <c r="G264" i="18"/>
  <c r="I263" i="18"/>
  <c r="G263" i="18"/>
  <c r="I262" i="18"/>
  <c r="G262" i="18"/>
  <c r="I261" i="18"/>
  <c r="G261" i="18"/>
  <c r="I260" i="18"/>
  <c r="G260" i="18"/>
  <c r="I259" i="18"/>
  <c r="G259" i="18"/>
  <c r="I258" i="18"/>
  <c r="G258" i="18"/>
  <c r="I257" i="18"/>
  <c r="G257" i="18"/>
  <c r="I256" i="18"/>
  <c r="G256" i="18"/>
  <c r="I255" i="18"/>
  <c r="G255" i="18"/>
  <c r="G267" i="18" s="1"/>
  <c r="I254" i="18"/>
  <c r="I267" i="18" s="1"/>
  <c r="G254" i="18"/>
  <c r="R247" i="18"/>
  <c r="R245" i="18"/>
  <c r="P245" i="18"/>
  <c r="A245" i="18"/>
  <c r="Q244" i="18"/>
  <c r="B244" i="18"/>
  <c r="E230" i="18"/>
  <c r="H229" i="18"/>
  <c r="C229" i="18"/>
  <c r="B229" i="18"/>
  <c r="I227" i="18"/>
  <c r="G227" i="18"/>
  <c r="I226" i="18"/>
  <c r="G226" i="18"/>
  <c r="I225" i="18"/>
  <c r="G225" i="18"/>
  <c r="I224" i="18"/>
  <c r="G224" i="18"/>
  <c r="I223" i="18"/>
  <c r="G223" i="18"/>
  <c r="I222" i="18"/>
  <c r="G222" i="18"/>
  <c r="I221" i="18"/>
  <c r="G221" i="18"/>
  <c r="I220" i="18"/>
  <c r="G220" i="18"/>
  <c r="I219" i="18"/>
  <c r="G219" i="18"/>
  <c r="I218" i="18"/>
  <c r="G218" i="18"/>
  <c r="I217" i="18"/>
  <c r="G217" i="18"/>
  <c r="G229" i="18" s="1"/>
  <c r="I216" i="18"/>
  <c r="I229" i="18" s="1"/>
  <c r="G216" i="18"/>
  <c r="R209" i="18"/>
  <c r="R207" i="18"/>
  <c r="P207" i="18"/>
  <c r="A207" i="18"/>
  <c r="Q206" i="18"/>
  <c r="B206" i="18"/>
  <c r="I191" i="18"/>
  <c r="H191" i="18"/>
  <c r="C191" i="18"/>
  <c r="B191" i="18"/>
  <c r="I189" i="18"/>
  <c r="G189" i="18"/>
  <c r="I188" i="18"/>
  <c r="G188" i="18"/>
  <c r="I187" i="18"/>
  <c r="G187" i="18"/>
  <c r="I186" i="18"/>
  <c r="G186" i="18"/>
  <c r="I185" i="18"/>
  <c r="G185" i="18"/>
  <c r="I184" i="18"/>
  <c r="G184" i="18"/>
  <c r="I183" i="18"/>
  <c r="G183" i="18"/>
  <c r="I182" i="18"/>
  <c r="G182" i="18"/>
  <c r="I181" i="18"/>
  <c r="G181" i="18"/>
  <c r="I180" i="18"/>
  <c r="G180" i="18"/>
  <c r="I179" i="18"/>
  <c r="G179" i="18"/>
  <c r="I178" i="18"/>
  <c r="G178" i="18"/>
  <c r="G191" i="18" s="1"/>
  <c r="R171" i="18"/>
  <c r="R169" i="18"/>
  <c r="P169" i="18"/>
  <c r="A169" i="18"/>
  <c r="Q168" i="18"/>
  <c r="B168" i="18"/>
  <c r="H153" i="18"/>
  <c r="C153" i="18"/>
  <c r="B153" i="18"/>
  <c r="I151" i="18"/>
  <c r="G151" i="18"/>
  <c r="I150" i="18"/>
  <c r="G150" i="18"/>
  <c r="I149" i="18"/>
  <c r="G149" i="18"/>
  <c r="I148" i="18"/>
  <c r="G148" i="18"/>
  <c r="I147" i="18"/>
  <c r="G147" i="18"/>
  <c r="I146" i="18"/>
  <c r="G146" i="18"/>
  <c r="I145" i="18"/>
  <c r="G145" i="18"/>
  <c r="I144" i="18"/>
  <c r="G144" i="18"/>
  <c r="I143" i="18"/>
  <c r="G143" i="18"/>
  <c r="I142" i="18"/>
  <c r="G142" i="18"/>
  <c r="I141" i="18"/>
  <c r="G141" i="18"/>
  <c r="I140" i="18"/>
  <c r="I153" i="18" s="1"/>
  <c r="G140" i="18"/>
  <c r="G153" i="18" s="1"/>
  <c r="R133" i="18"/>
  <c r="R131" i="18"/>
  <c r="P131" i="18"/>
  <c r="A131" i="18"/>
  <c r="Q130" i="18"/>
  <c r="B130" i="18"/>
  <c r="I115" i="18"/>
  <c r="H115" i="18"/>
  <c r="C115" i="18"/>
  <c r="B115" i="18"/>
  <c r="I113" i="18"/>
  <c r="G113" i="18"/>
  <c r="I112" i="18"/>
  <c r="G112" i="18"/>
  <c r="I111" i="18"/>
  <c r="G111" i="18"/>
  <c r="I110" i="18"/>
  <c r="G110" i="18"/>
  <c r="I109" i="18"/>
  <c r="G109" i="18"/>
  <c r="I108" i="18"/>
  <c r="G108" i="18"/>
  <c r="I107" i="18"/>
  <c r="G107" i="18"/>
  <c r="I106" i="18"/>
  <c r="G106" i="18"/>
  <c r="I105" i="18"/>
  <c r="G105" i="18"/>
  <c r="I104" i="18"/>
  <c r="G104" i="18"/>
  <c r="I103" i="18"/>
  <c r="G103" i="18"/>
  <c r="G115" i="18" s="1"/>
  <c r="I102" i="18"/>
  <c r="G102" i="18"/>
  <c r="R95" i="18"/>
  <c r="R93" i="18"/>
  <c r="P93" i="18"/>
  <c r="A93" i="18"/>
  <c r="Q92" i="18"/>
  <c r="B92" i="18"/>
  <c r="E68" i="18"/>
  <c r="M66" i="18"/>
  <c r="M63" i="18" s="1"/>
  <c r="I59" i="18"/>
  <c r="G59" i="18"/>
  <c r="I58" i="18"/>
  <c r="G58" i="18"/>
  <c r="I55" i="18"/>
  <c r="G55" i="18"/>
  <c r="I54" i="18"/>
  <c r="G54" i="18"/>
  <c r="I53" i="18"/>
  <c r="G53" i="18"/>
  <c r="I52" i="18"/>
  <c r="G52" i="18"/>
  <c r="I49" i="18"/>
  <c r="G49" i="18"/>
  <c r="I48" i="18"/>
  <c r="G48" i="18"/>
  <c r="I47" i="18"/>
  <c r="G47" i="18"/>
  <c r="I46" i="18"/>
  <c r="G46" i="18"/>
  <c r="I45" i="18"/>
  <c r="G45" i="18"/>
  <c r="I44" i="18"/>
  <c r="G44" i="18"/>
  <c r="I43" i="18"/>
  <c r="G43" i="18"/>
  <c r="I42" i="18"/>
  <c r="G42" i="18"/>
  <c r="I41" i="18"/>
  <c r="G41" i="18"/>
  <c r="I38" i="18"/>
  <c r="G38" i="18"/>
  <c r="I37" i="18"/>
  <c r="G37" i="18"/>
  <c r="I36" i="18"/>
  <c r="G36" i="18"/>
  <c r="I35" i="18"/>
  <c r="G35" i="18"/>
  <c r="I32" i="18"/>
  <c r="G32" i="18"/>
  <c r="I31" i="18"/>
  <c r="G31" i="18"/>
  <c r="I30" i="18"/>
  <c r="G30" i="18"/>
  <c r="I29" i="18"/>
  <c r="G29" i="18"/>
  <c r="I28" i="18"/>
  <c r="G28" i="18"/>
  <c r="I25" i="18"/>
  <c r="G25" i="18"/>
  <c r="I24" i="18"/>
  <c r="G24" i="18"/>
  <c r="I23" i="18"/>
  <c r="G23" i="18"/>
  <c r="I22" i="18"/>
  <c r="G22" i="18"/>
  <c r="I21" i="18"/>
  <c r="L67" i="18" s="1"/>
  <c r="L64" i="18" s="1"/>
  <c r="G21" i="18"/>
  <c r="L66" i="18" s="1"/>
  <c r="L63" i="18" s="1"/>
  <c r="I20" i="18"/>
  <c r="N67" i="18" s="1"/>
  <c r="N64" i="18" s="1"/>
  <c r="G20" i="18"/>
  <c r="N66" i="18" s="1"/>
  <c r="N63" i="18" s="1"/>
  <c r="I19" i="18"/>
  <c r="M67" i="18" s="1"/>
  <c r="M64" i="18" s="1"/>
  <c r="G19" i="18"/>
  <c r="I18" i="18"/>
  <c r="G18" i="18"/>
  <c r="I17" i="18"/>
  <c r="J67" i="18" s="1"/>
  <c r="G17" i="18"/>
  <c r="K66" i="18" s="1"/>
  <c r="K63" i="18" s="1"/>
  <c r="R5" i="18"/>
  <c r="R3" i="18"/>
  <c r="P3" i="18"/>
  <c r="A3" i="18"/>
  <c r="Q2" i="18"/>
  <c r="B2" i="18"/>
  <c r="H266" i="16"/>
  <c r="C266" i="16"/>
  <c r="B266" i="16"/>
  <c r="I264" i="16"/>
  <c r="G264" i="16"/>
  <c r="I263" i="16"/>
  <c r="G263" i="16"/>
  <c r="I262" i="16"/>
  <c r="G262" i="16"/>
  <c r="I261" i="16"/>
  <c r="G261" i="16"/>
  <c r="I260" i="16"/>
  <c r="G260" i="16"/>
  <c r="I259" i="16"/>
  <c r="G259" i="16"/>
  <c r="I258" i="16"/>
  <c r="G258" i="16"/>
  <c r="I257" i="16"/>
  <c r="G257" i="16"/>
  <c r="I256" i="16"/>
  <c r="G256" i="16"/>
  <c r="I255" i="16"/>
  <c r="G255" i="16"/>
  <c r="I254" i="16"/>
  <c r="G254" i="16"/>
  <c r="I253" i="16"/>
  <c r="G253" i="16"/>
  <c r="I252" i="16"/>
  <c r="I266" i="16" s="1"/>
  <c r="G252" i="16"/>
  <c r="G266" i="16" s="1"/>
  <c r="R245" i="16"/>
  <c r="R243" i="16"/>
  <c r="P243" i="16"/>
  <c r="A243" i="16"/>
  <c r="Q242" i="16"/>
  <c r="B242" i="16"/>
  <c r="I227" i="16"/>
  <c r="H227" i="16"/>
  <c r="C227" i="16"/>
  <c r="B227" i="16"/>
  <c r="I225" i="16"/>
  <c r="G225" i="16"/>
  <c r="I224" i="16"/>
  <c r="G224" i="16"/>
  <c r="I223" i="16"/>
  <c r="G223" i="16"/>
  <c r="I222" i="16"/>
  <c r="G222" i="16"/>
  <c r="I221" i="16"/>
  <c r="G221" i="16"/>
  <c r="I220" i="16"/>
  <c r="G220" i="16"/>
  <c r="I219" i="16"/>
  <c r="G219" i="16"/>
  <c r="I218" i="16"/>
  <c r="G218" i="16"/>
  <c r="I217" i="16"/>
  <c r="G217" i="16"/>
  <c r="I216" i="16"/>
  <c r="G216" i="16"/>
  <c r="I215" i="16"/>
  <c r="G215" i="16"/>
  <c r="I214" i="16"/>
  <c r="G214" i="16"/>
  <c r="G227" i="16" s="1"/>
  <c r="R207" i="16"/>
  <c r="R205" i="16"/>
  <c r="P205" i="16"/>
  <c r="A205" i="16"/>
  <c r="Q204" i="16"/>
  <c r="B204" i="16"/>
  <c r="H189" i="16"/>
  <c r="C189" i="16"/>
  <c r="B189" i="16"/>
  <c r="I187" i="16"/>
  <c r="G187" i="16"/>
  <c r="I186" i="16"/>
  <c r="G186" i="16"/>
  <c r="I185" i="16"/>
  <c r="G185" i="16"/>
  <c r="I184" i="16"/>
  <c r="G184" i="16"/>
  <c r="I183" i="16"/>
  <c r="G183" i="16"/>
  <c r="I182" i="16"/>
  <c r="G182" i="16"/>
  <c r="I181" i="16"/>
  <c r="G181" i="16"/>
  <c r="I180" i="16"/>
  <c r="G180" i="16"/>
  <c r="I179" i="16"/>
  <c r="G179" i="16"/>
  <c r="I178" i="16"/>
  <c r="G178" i="16"/>
  <c r="I177" i="16"/>
  <c r="I189" i="16" s="1"/>
  <c r="G177" i="16"/>
  <c r="I176" i="16"/>
  <c r="G176" i="16"/>
  <c r="G189" i="16" s="1"/>
  <c r="R169" i="16"/>
  <c r="R167" i="16"/>
  <c r="P167" i="16"/>
  <c r="A167" i="16"/>
  <c r="Q166" i="16"/>
  <c r="B166" i="16"/>
  <c r="H151" i="16"/>
  <c r="C151" i="16"/>
  <c r="B151" i="16"/>
  <c r="I149" i="16"/>
  <c r="G149" i="16"/>
  <c r="I148" i="16"/>
  <c r="G148" i="16"/>
  <c r="I147" i="16"/>
  <c r="G147" i="16"/>
  <c r="I146" i="16"/>
  <c r="G146" i="16"/>
  <c r="I145" i="16"/>
  <c r="G145" i="16"/>
  <c r="I144" i="16"/>
  <c r="G144" i="16"/>
  <c r="I143" i="16"/>
  <c r="G143" i="16"/>
  <c r="I142" i="16"/>
  <c r="G142" i="16"/>
  <c r="I141" i="16"/>
  <c r="G141" i="16"/>
  <c r="I140" i="16"/>
  <c r="G140" i="16"/>
  <c r="I139" i="16"/>
  <c r="G139" i="16"/>
  <c r="G151" i="16" s="1"/>
  <c r="I138" i="16"/>
  <c r="I151" i="16" s="1"/>
  <c r="G138" i="16"/>
  <c r="R131" i="16"/>
  <c r="R129" i="16"/>
  <c r="P129" i="16"/>
  <c r="A129" i="16"/>
  <c r="Q128" i="16"/>
  <c r="B128" i="16"/>
  <c r="H113" i="16"/>
  <c r="C113" i="16"/>
  <c r="B113" i="16"/>
  <c r="I111" i="16"/>
  <c r="G111" i="16"/>
  <c r="I110" i="16"/>
  <c r="G110" i="16"/>
  <c r="I109" i="16"/>
  <c r="G109" i="16"/>
  <c r="I108" i="16"/>
  <c r="G108" i="16"/>
  <c r="I107" i="16"/>
  <c r="G107" i="16"/>
  <c r="I106" i="16"/>
  <c r="G106" i="16"/>
  <c r="I105" i="16"/>
  <c r="G105" i="16"/>
  <c r="I104" i="16"/>
  <c r="G104" i="16"/>
  <c r="I103" i="16"/>
  <c r="G103" i="16"/>
  <c r="I102" i="16"/>
  <c r="G102" i="16"/>
  <c r="I101" i="16"/>
  <c r="G101" i="16"/>
  <c r="I100" i="16"/>
  <c r="I113" i="16" s="1"/>
  <c r="G100" i="16"/>
  <c r="G113" i="16" s="1"/>
  <c r="R93" i="16"/>
  <c r="R91" i="16"/>
  <c r="P91" i="16"/>
  <c r="A91" i="16"/>
  <c r="Q90" i="16"/>
  <c r="B90" i="16"/>
  <c r="E66" i="16"/>
  <c r="K65" i="16"/>
  <c r="K62" i="16" s="1"/>
  <c r="I57" i="16"/>
  <c r="G57" i="16"/>
  <c r="I56" i="16"/>
  <c r="G56" i="16"/>
  <c r="I53" i="16"/>
  <c r="G53" i="16"/>
  <c r="I52" i="16"/>
  <c r="G52" i="16"/>
  <c r="I51" i="16"/>
  <c r="G51" i="16"/>
  <c r="I50" i="16"/>
  <c r="G50" i="16"/>
  <c r="I47" i="16"/>
  <c r="G47" i="16"/>
  <c r="I46" i="16"/>
  <c r="G46" i="16"/>
  <c r="I45" i="16"/>
  <c r="G45" i="16"/>
  <c r="I44" i="16"/>
  <c r="G44" i="16"/>
  <c r="I43" i="16"/>
  <c r="G43" i="16"/>
  <c r="I42" i="16"/>
  <c r="G42" i="16"/>
  <c r="I41" i="16"/>
  <c r="G41" i="16"/>
  <c r="I40" i="16"/>
  <c r="G40" i="16"/>
  <c r="I37" i="16"/>
  <c r="G37" i="16"/>
  <c r="I36" i="16"/>
  <c r="G36" i="16"/>
  <c r="I35" i="16"/>
  <c r="G35" i="16"/>
  <c r="I34" i="16"/>
  <c r="G34" i="16"/>
  <c r="I33" i="16"/>
  <c r="G33" i="16"/>
  <c r="I30" i="16"/>
  <c r="G30" i="16"/>
  <c r="I29" i="16"/>
  <c r="G29" i="16"/>
  <c r="I28" i="16"/>
  <c r="G28" i="16"/>
  <c r="I27" i="16"/>
  <c r="G27" i="16"/>
  <c r="I26" i="16"/>
  <c r="G26" i="16"/>
  <c r="I23" i="16"/>
  <c r="G23" i="16"/>
  <c r="I22" i="16"/>
  <c r="G22" i="16"/>
  <c r="I21" i="16"/>
  <c r="G21" i="16"/>
  <c r="I20" i="16"/>
  <c r="G20" i="16"/>
  <c r="I19" i="16"/>
  <c r="G19" i="16"/>
  <c r="I18" i="16"/>
  <c r="G18" i="16"/>
  <c r="I17" i="16"/>
  <c r="M65" i="16" s="1"/>
  <c r="M62" i="16" s="1"/>
  <c r="G17" i="16"/>
  <c r="N64" i="16" s="1"/>
  <c r="N61" i="16" s="1"/>
  <c r="R5" i="16"/>
  <c r="R3" i="16"/>
  <c r="P3" i="16"/>
  <c r="A3" i="16"/>
  <c r="Q2" i="16"/>
  <c r="B2" i="16"/>
  <c r="H264" i="7"/>
  <c r="C264" i="7"/>
  <c r="B264" i="7"/>
  <c r="I262" i="7"/>
  <c r="G262" i="7"/>
  <c r="I261" i="7"/>
  <c r="G261" i="7"/>
  <c r="I260" i="7"/>
  <c r="G260" i="7"/>
  <c r="I259" i="7"/>
  <c r="G259" i="7"/>
  <c r="I258" i="7"/>
  <c r="G258" i="7"/>
  <c r="I257" i="7"/>
  <c r="G257" i="7"/>
  <c r="I256" i="7"/>
  <c r="G256" i="7"/>
  <c r="I255" i="7"/>
  <c r="G255" i="7"/>
  <c r="I254" i="7"/>
  <c r="G254" i="7"/>
  <c r="I253" i="7"/>
  <c r="G253" i="7"/>
  <c r="I252" i="7"/>
  <c r="G252" i="7"/>
  <c r="G264" i="7" s="1"/>
  <c r="I251" i="7"/>
  <c r="I264" i="7" s="1"/>
  <c r="G251" i="7"/>
  <c r="R244" i="7"/>
  <c r="R242" i="7"/>
  <c r="P242" i="7"/>
  <c r="A242" i="7"/>
  <c r="Q241" i="7"/>
  <c r="B241" i="7"/>
  <c r="I226" i="7"/>
  <c r="H226" i="7"/>
  <c r="C226" i="7"/>
  <c r="B226" i="7"/>
  <c r="I224" i="7"/>
  <c r="G224" i="7"/>
  <c r="I223" i="7"/>
  <c r="G223" i="7"/>
  <c r="I222" i="7"/>
  <c r="G222" i="7"/>
  <c r="I221" i="7"/>
  <c r="G221" i="7"/>
  <c r="I220" i="7"/>
  <c r="G220" i="7"/>
  <c r="I219" i="7"/>
  <c r="G219" i="7"/>
  <c r="I218" i="7"/>
  <c r="G218" i="7"/>
  <c r="I217" i="7"/>
  <c r="G217" i="7"/>
  <c r="I216" i="7"/>
  <c r="G216" i="7"/>
  <c r="I215" i="7"/>
  <c r="G215" i="7"/>
  <c r="I214" i="7"/>
  <c r="G214" i="7"/>
  <c r="I213" i="7"/>
  <c r="G213" i="7"/>
  <c r="G226" i="7" s="1"/>
  <c r="R206" i="7"/>
  <c r="R204" i="7"/>
  <c r="P204" i="7"/>
  <c r="A204" i="7"/>
  <c r="Q203" i="7"/>
  <c r="B203" i="7"/>
  <c r="H188" i="7"/>
  <c r="C188" i="7"/>
  <c r="B188" i="7"/>
  <c r="I186" i="7"/>
  <c r="G186" i="7"/>
  <c r="I185" i="7"/>
  <c r="G185" i="7"/>
  <c r="I184" i="7"/>
  <c r="G184" i="7"/>
  <c r="I183" i="7"/>
  <c r="G183" i="7"/>
  <c r="I182" i="7"/>
  <c r="G182" i="7"/>
  <c r="I181" i="7"/>
  <c r="G181" i="7"/>
  <c r="I180" i="7"/>
  <c r="G180" i="7"/>
  <c r="I179" i="7"/>
  <c r="G179" i="7"/>
  <c r="I178" i="7"/>
  <c r="G178" i="7"/>
  <c r="I177" i="7"/>
  <c r="G177" i="7"/>
  <c r="I176" i="7"/>
  <c r="G176" i="7"/>
  <c r="I175" i="7"/>
  <c r="I188" i="7" s="1"/>
  <c r="G175" i="7"/>
  <c r="G188" i="7" s="1"/>
  <c r="R168" i="7"/>
  <c r="R166" i="7"/>
  <c r="P166" i="7"/>
  <c r="A166" i="7"/>
  <c r="Q165" i="7"/>
  <c r="B165" i="7"/>
  <c r="H150" i="7"/>
  <c r="C150" i="7"/>
  <c r="B150" i="7"/>
  <c r="I148" i="7"/>
  <c r="G148" i="7"/>
  <c r="I147" i="7"/>
  <c r="G147" i="7"/>
  <c r="I146" i="7"/>
  <c r="G146" i="7"/>
  <c r="I145" i="7"/>
  <c r="G145" i="7"/>
  <c r="I144" i="7"/>
  <c r="G144" i="7"/>
  <c r="I143" i="7"/>
  <c r="G143" i="7"/>
  <c r="I142" i="7"/>
  <c r="G142" i="7"/>
  <c r="I141" i="7"/>
  <c r="G141" i="7"/>
  <c r="I140" i="7"/>
  <c r="G140" i="7"/>
  <c r="I139" i="7"/>
  <c r="G139" i="7"/>
  <c r="I138" i="7"/>
  <c r="G138" i="7"/>
  <c r="G150" i="7" s="1"/>
  <c r="I137" i="7"/>
  <c r="I150" i="7" s="1"/>
  <c r="G137" i="7"/>
  <c r="R130" i="7"/>
  <c r="R128" i="7"/>
  <c r="P128" i="7"/>
  <c r="A128" i="7"/>
  <c r="Q127" i="7"/>
  <c r="B127" i="7"/>
  <c r="I112" i="7"/>
  <c r="H112" i="7"/>
  <c r="C112" i="7"/>
  <c r="B112" i="7"/>
  <c r="I110" i="7"/>
  <c r="G110" i="7"/>
  <c r="I109" i="7"/>
  <c r="G109" i="7"/>
  <c r="I108" i="7"/>
  <c r="G108" i="7"/>
  <c r="I107" i="7"/>
  <c r="G107" i="7"/>
  <c r="I106" i="7"/>
  <c r="G106" i="7"/>
  <c r="I105" i="7"/>
  <c r="G105" i="7"/>
  <c r="I104" i="7"/>
  <c r="G104" i="7"/>
  <c r="I103" i="7"/>
  <c r="G103" i="7"/>
  <c r="I102" i="7"/>
  <c r="G102" i="7"/>
  <c r="I101" i="7"/>
  <c r="G101" i="7"/>
  <c r="I100" i="7"/>
  <c r="G100" i="7"/>
  <c r="I99" i="7"/>
  <c r="G99" i="7"/>
  <c r="G112" i="7" s="1"/>
  <c r="R92" i="7"/>
  <c r="R90" i="7"/>
  <c r="P90" i="7"/>
  <c r="A90" i="7"/>
  <c r="Q89" i="7"/>
  <c r="B89" i="7"/>
  <c r="N64" i="7"/>
  <c r="M64" i="7"/>
  <c r="L64" i="7"/>
  <c r="K64" i="7"/>
  <c r="J64" i="7"/>
  <c r="N63" i="7"/>
  <c r="M63" i="7"/>
  <c r="L63" i="7"/>
  <c r="K63" i="7"/>
  <c r="J63" i="7"/>
  <c r="N61" i="7"/>
  <c r="M61" i="7"/>
  <c r="L61" i="7"/>
  <c r="K61" i="7"/>
  <c r="J61" i="7"/>
  <c r="N60" i="7"/>
  <c r="M60" i="7"/>
  <c r="L60" i="7"/>
  <c r="K60" i="7"/>
  <c r="J60" i="7"/>
  <c r="I58" i="7"/>
  <c r="G58" i="7"/>
  <c r="I56" i="7"/>
  <c r="G56" i="7"/>
  <c r="I55" i="7"/>
  <c r="G55" i="7"/>
  <c r="I52" i="7"/>
  <c r="G52" i="7"/>
  <c r="I51" i="7"/>
  <c r="G51" i="7"/>
  <c r="I50" i="7"/>
  <c r="G50" i="7"/>
  <c r="I49" i="7"/>
  <c r="G49" i="7"/>
  <c r="I48" i="7"/>
  <c r="G48" i="7"/>
  <c r="I45" i="7"/>
  <c r="G45" i="7"/>
  <c r="I44" i="7"/>
  <c r="G44" i="7"/>
  <c r="I43" i="7"/>
  <c r="G43" i="7"/>
  <c r="I42" i="7"/>
  <c r="G42" i="7"/>
  <c r="I41" i="7"/>
  <c r="G41" i="7"/>
  <c r="I40" i="7"/>
  <c r="G40" i="7"/>
  <c r="I39" i="7"/>
  <c r="G39" i="7"/>
  <c r="I38" i="7"/>
  <c r="G38" i="7"/>
  <c r="I37" i="7"/>
  <c r="G37" i="7"/>
  <c r="I34" i="7"/>
  <c r="G34" i="7"/>
  <c r="I33" i="7"/>
  <c r="G33" i="7"/>
  <c r="I32" i="7"/>
  <c r="G32" i="7"/>
  <c r="I31" i="7"/>
  <c r="G31" i="7"/>
  <c r="I28" i="7"/>
  <c r="G28" i="7"/>
  <c r="I27" i="7"/>
  <c r="G27" i="7"/>
  <c r="I26" i="7"/>
  <c r="G26" i="7"/>
  <c r="I25" i="7"/>
  <c r="G25" i="7"/>
  <c r="I24" i="7"/>
  <c r="G24" i="7"/>
  <c r="I21" i="7"/>
  <c r="G21" i="7"/>
  <c r="I20" i="7"/>
  <c r="G20" i="7"/>
  <c r="I19" i="7"/>
  <c r="G19" i="7"/>
  <c r="I18" i="7"/>
  <c r="G18" i="7"/>
  <c r="I17" i="7"/>
  <c r="G17" i="7"/>
  <c r="R5" i="7"/>
  <c r="R3" i="7"/>
  <c r="P3" i="7"/>
  <c r="A3" i="7"/>
  <c r="Q2" i="7"/>
  <c r="B2" i="7"/>
  <c r="Q130" i="10"/>
  <c r="D130" i="10"/>
  <c r="Q88" i="10"/>
  <c r="D88" i="10"/>
  <c r="Q46" i="10"/>
  <c r="D46" i="10"/>
  <c r="AI15" i="10"/>
  <c r="AF15" i="10"/>
  <c r="AF14" i="10"/>
  <c r="Q4" i="10"/>
  <c r="D4" i="10"/>
  <c r="B2" i="10"/>
  <c r="L64" i="16" l="1"/>
  <c r="L61" i="16" s="1"/>
  <c r="K64" i="16"/>
  <c r="K61" i="16" s="1"/>
  <c r="J65" i="16"/>
  <c r="N65" i="16"/>
  <c r="N62" i="16" s="1"/>
  <c r="M64" i="16"/>
  <c r="M61" i="16" s="1"/>
  <c r="L65" i="16"/>
  <c r="L62" i="16" s="1"/>
  <c r="J64" i="16"/>
  <c r="J64" i="18"/>
  <c r="K67" i="18"/>
  <c r="K64" i="18" s="1"/>
  <c r="J66" i="18"/>
  <c r="J58" i="20"/>
  <c r="G56" i="20"/>
  <c r="I56" i="20"/>
  <c r="J59" i="20"/>
  <c r="G110" i="20"/>
  <c r="I224" i="20"/>
  <c r="I186" i="20"/>
  <c r="N65" i="19"/>
  <c r="N62" i="19" s="1"/>
  <c r="M65" i="19"/>
  <c r="M62" i="19" s="1"/>
  <c r="J66" i="19"/>
  <c r="N66" i="19"/>
  <c r="N63" i="19" s="1"/>
  <c r="J65" i="19"/>
  <c r="G59" i="16" l="1"/>
  <c r="J61" i="16"/>
  <c r="J62" i="16"/>
  <c r="I59" i="16"/>
  <c r="G61" i="18"/>
  <c r="J63" i="18"/>
  <c r="I61" i="18"/>
  <c r="G60" i="19"/>
  <c r="J62" i="19"/>
  <c r="J63" i="19"/>
  <c r="I60" i="19"/>
</calcChain>
</file>

<file path=xl/comments1.xml><?xml version="1.0" encoding="utf-8"?>
<comments xmlns="http://schemas.openxmlformats.org/spreadsheetml/2006/main">
  <authors>
    <author>CCR</author>
  </authors>
  <commentList>
    <comment ref="B11" authorId="0" shapeId="0">
      <text>
        <r>
          <rPr>
            <sz val="10"/>
            <color indexed="81"/>
            <rFont val="Arial"/>
            <family val="2"/>
          </rPr>
          <t>L'Auteur à prévu cette recette pour combien de convives</t>
        </r>
      </text>
    </comment>
    <comment ref="E11" authorId="0" shapeId="0">
      <text>
        <r>
          <rPr>
            <sz val="10"/>
            <color indexed="81"/>
            <rFont val="Arial"/>
            <family val="2"/>
          </rPr>
          <t xml:space="preserve"> QUANTITÉ A DUPLIQUER
L'Auteur avait fixé sa recette avec 5 Kg de viande; vous en avez 32 Kg à cuire;toute la recette sera donc respectée et tous les éléments ajustés pour cette nouvelle quantité </t>
        </r>
      </text>
    </comment>
    <comment ref="F11" authorId="0" shapeId="0">
      <text>
        <r>
          <rPr>
            <sz val="10"/>
            <color indexed="81"/>
            <rFont val="Arial"/>
            <family val="2"/>
          </rPr>
          <t xml:space="preserve"> QUANTITÉ A DUPLIQUER
L'Auteur avait fixé sa recette avec 5 Kg de viande; vous en avez 32 Kg à cuire;toute la recette sera donc respectée et tous les éléments ajustés pour cette nouvelle quantité </t>
        </r>
      </text>
    </comment>
    <comment ref="G11" authorId="0" shapeId="0">
      <text>
        <r>
          <rPr>
            <sz val="10"/>
            <color indexed="81"/>
            <rFont val="Arial"/>
            <family val="2"/>
          </rPr>
          <t xml:space="preserve"> QUANTITÉ A DUPLIQUER
L'Auteur avait fixé sa recette avec 5 Kg de viande; vous en avez 32 Kg à cuire;toute la recette sera donc respectée et tous les éléments ajustés pour cette nouvelle quantité </t>
        </r>
      </text>
    </comment>
    <comment ref="H11" authorId="0" shapeId="0">
      <text>
        <r>
          <rPr>
            <sz val="10"/>
            <color indexed="81"/>
            <rFont val="Arial"/>
            <family val="2"/>
          </rPr>
          <t xml:space="preserve"> QUANTITÉ A DUPLIQUER
L'Auteur avait fixé sa recette avec 5 Kg de viande; vous en avez 32 Kg à cuire;toute la recette sera donc respectée et tous les éléments ajustés pour cette nouvelle quantité </t>
        </r>
      </text>
    </comment>
    <comment ref="I11" authorId="0" shapeId="0">
      <text>
        <r>
          <rPr>
            <sz val="10"/>
            <color indexed="81"/>
            <rFont val="Arial"/>
            <family val="2"/>
          </rPr>
          <t xml:space="preserve"> QUANTITÉ A DUPLIQUER
L'Auteur avait fixé sa recette avec 5 Kg de viande; vous en avez 32 Kg à cuire;toute la recette sera donc respectée et tous les éléments ajustés pour cette nouvelle quantité </t>
        </r>
      </text>
    </comment>
    <comment ref="J11" authorId="0" shapeId="0">
      <text>
        <r>
          <rPr>
            <sz val="10"/>
            <color indexed="81"/>
            <rFont val="Arial"/>
            <family val="2"/>
          </rPr>
          <t xml:space="preserve"> QUANTITÉ A DUPLIQUER
L'Auteur avait fixé sa recette avec 5 Kg de viande; vous en avez 32 Kg à cuire;toute la recette sera donc respectée et tous les éléments ajustés pour cette nouvelle quantité </t>
        </r>
      </text>
    </comment>
    <comment ref="K11" authorId="0" shapeId="0">
      <text>
        <r>
          <rPr>
            <sz val="10"/>
            <color indexed="81"/>
            <rFont val="Arial"/>
            <family val="2"/>
          </rPr>
          <t xml:space="preserve"> QUANTITÉ A DUPLIQUER
L'Auteur avait fixé sa recette avec 5 Kg de viande; vous en avez 32 Kg à cuire;toute la recette sera donc respectée et tous les éléments ajustés pour cette nouvelle quantité </t>
        </r>
      </text>
    </comment>
    <comment ref="L11" authorId="0" shapeId="0">
      <text>
        <r>
          <rPr>
            <sz val="10"/>
            <color indexed="81"/>
            <rFont val="Arial"/>
            <family val="2"/>
          </rPr>
          <t xml:space="preserve"> QUANTITÉ A DUPLIQUER
L'Auteur avait fixé sa recette avec 5 Kg de viande; vous en avez 32 Kg à cuire;toute la recette sera donc respectée et tous les éléments ajustés pour cette nouvelle quantité </t>
        </r>
      </text>
    </comment>
    <comment ref="M11" authorId="0" shapeId="0">
      <text>
        <r>
          <rPr>
            <sz val="10"/>
            <color indexed="81"/>
            <rFont val="Arial"/>
            <family val="2"/>
          </rPr>
          <t xml:space="preserve"> QUANTITÉ A DUPLIQUER
L'Auteur avait fixé sa recette avec 5 Kg de viande; vous en avez 32 Kg à cuire;toute la recette sera donc respectée et tous les éléments ajustés pour cette nouvelle quantité </t>
        </r>
      </text>
    </comment>
    <comment ref="N11" authorId="0" shapeId="0">
      <text>
        <r>
          <rPr>
            <sz val="10"/>
            <color indexed="81"/>
            <rFont val="Arial"/>
            <family val="2"/>
          </rPr>
          <t xml:space="preserve"> QUANTITÉ A DUPLIQUER
L'Auteur avait fixé sa recette avec 5 Kg de viande; vous en avez 32 Kg à cuire;toute la recette sera donc respectée et tous les éléments ajustés pour cette nouvelle quantité </t>
        </r>
      </text>
    </comment>
    <comment ref="O11" authorId="0" shapeId="0">
      <text>
        <r>
          <rPr>
            <sz val="10"/>
            <color indexed="81"/>
            <rFont val="Arial"/>
            <family val="2"/>
          </rPr>
          <t xml:space="preserve"> QUANTITÉ A DUPLIQUER
L'Auteur avait fixé sa recette avec 5 Kg de viande; vous en avez 32 Kg à cuire;toute la recette sera donc respectée et tous les éléments ajustés pour cette nouvelle quantité </t>
        </r>
      </text>
    </comment>
    <comment ref="P11" authorId="0" shapeId="0">
      <text>
        <r>
          <rPr>
            <sz val="10"/>
            <color indexed="81"/>
            <rFont val="Arial"/>
            <family val="2"/>
          </rPr>
          <t xml:space="preserve"> QUANTITÉ A DUPLIQUER
L'Auteur avait fixé sa recette avec 5 Kg de viande; vous en avez 32 Kg à cuire;toute la recette sera donc respectée et tous les éléments ajustés pour cette nouvelle quantité </t>
        </r>
      </text>
    </comment>
    <comment ref="Q11" authorId="0" shapeId="0">
      <text>
        <r>
          <rPr>
            <sz val="10"/>
            <color indexed="81"/>
            <rFont val="Arial"/>
            <family val="2"/>
          </rPr>
          <t xml:space="preserve"> QUANTITÉ A DUPLIQUER
L'Auteur avait fixé sa recette avec 5 Kg de viande; vous en avez 32 Kg à cuire;toute la recette sera donc respectée et tous les éléments ajustés pour cette nouvelle quantité </t>
        </r>
      </text>
    </comment>
    <comment ref="R11" authorId="0" shapeId="0">
      <text>
        <r>
          <rPr>
            <sz val="10"/>
            <color indexed="81"/>
            <rFont val="Arial"/>
            <family val="2"/>
          </rPr>
          <t xml:space="preserve"> QUANTITÉ A DUPLIQUER
L'Auteur avait fixé sa recette avec 5 Kg de viande; vous en avez 32 Kg à cuire;toute la recette sera donc respectée et tous les éléments ajustés pour cette nouvelle quantité </t>
        </r>
      </text>
    </comment>
    <comment ref="S11" authorId="0" shapeId="0">
      <text>
        <r>
          <rPr>
            <sz val="10"/>
            <color indexed="81"/>
            <rFont val="Arial"/>
            <family val="2"/>
          </rPr>
          <t xml:space="preserve"> QUANTITÉ A DUPLIQUER
L'Auteur avait fixé sa recette avec 5 Kg de viande; vous en avez 32 Kg à cuire;toute la recette sera donc respectée et tous les éléments ajustés pour cette nouvelle quantité </t>
        </r>
      </text>
    </comment>
    <comment ref="T11" authorId="0" shapeId="0">
      <text>
        <r>
          <rPr>
            <sz val="10"/>
            <color indexed="81"/>
            <rFont val="Arial"/>
            <family val="2"/>
          </rPr>
          <t xml:space="preserve"> QUANTITÉ A DUPLIQUER
L'Auteur avait fixé sa recette avec 5 Kg de viande; vous en avez 32 Kg à cuire;toute la recette sera donc respectée et tous les éléments ajustés pour cette nouvelle quantité </t>
        </r>
      </text>
    </comment>
    <comment ref="U11" authorId="0" shapeId="0">
      <text>
        <r>
          <rPr>
            <sz val="10"/>
            <color indexed="81"/>
            <rFont val="Arial"/>
            <family val="2"/>
          </rPr>
          <t xml:space="preserve"> QUANTITÉ A DUPLIQUER
L'Auteur avait fixé sa recette avec 5 Kg de viande; vous en avez 32 Kg à cuire;toute la recette sera donc respectée et tous les éléments ajustés pour cette nouvelle quantité </t>
        </r>
      </text>
    </comment>
    <comment ref="V11" authorId="0" shapeId="0">
      <text>
        <r>
          <rPr>
            <sz val="10"/>
            <color indexed="81"/>
            <rFont val="Arial"/>
            <family val="2"/>
          </rPr>
          <t xml:space="preserve"> QUANTITÉ A DUPLIQUER
L'Auteur avait fixé sa recette avec 5 Kg de viande; vous en avez 32 Kg à cuire;toute la recette sera donc respectée et tous les éléments ajustés pour cette nouvelle quantité </t>
        </r>
      </text>
    </comment>
    <comment ref="W11" authorId="0" shapeId="0">
      <text>
        <r>
          <rPr>
            <sz val="10"/>
            <color indexed="81"/>
            <rFont val="Arial"/>
            <family val="2"/>
          </rPr>
          <t xml:space="preserve"> QUANTITÉ A DUPLIQUER
L'Auteur avait fixé sa recette avec 5 Kg de viande; vous en avez 32 Kg à cuire;toute la recette sera donc respectée et tous les éléments ajustés pour cette nouvelle quantité </t>
        </r>
      </text>
    </comment>
    <comment ref="X11" authorId="0" shapeId="0">
      <text>
        <r>
          <rPr>
            <sz val="10"/>
            <color indexed="81"/>
            <rFont val="Arial"/>
            <family val="2"/>
          </rPr>
          <t xml:space="preserve"> QUANTITÉ A DUPLIQUER
L'Auteur avait fixé sa recette avec 5 Kg de viande; vous en avez 32 Kg à cuire;toute la recette sera donc respectée et tous les éléments ajustés pour cette nouvelle quantité </t>
        </r>
      </text>
    </comment>
    <comment ref="Y11" authorId="0" shapeId="0">
      <text>
        <r>
          <rPr>
            <sz val="10"/>
            <color indexed="81"/>
            <rFont val="Arial"/>
            <family val="2"/>
          </rPr>
          <t xml:space="preserve"> QUANTITÉ A DUPLIQUER
L'Auteur avait fixé sa recette avec 5 Kg de viande; vous en avez 32 Kg à cuire;toute la recette sera donc respectée et tous les éléments ajustés pour cette nouvelle quantité </t>
        </r>
      </text>
    </comment>
    <comment ref="Z11" authorId="0" shapeId="0">
      <text>
        <r>
          <rPr>
            <sz val="10"/>
            <color indexed="81"/>
            <rFont val="Arial"/>
            <family val="2"/>
          </rPr>
          <t xml:space="preserve"> QUANTITÉ A DUPLIQUER
L'Auteur avait fixé sa recette avec 5 Kg de viande; vous en avez 32 Kg à cuire;toute la recette sera donc respectée et tous les éléments ajustés pour cette nouvelle quantité </t>
        </r>
      </text>
    </comment>
    <comment ref="AA11" authorId="0" shapeId="0">
      <text>
        <r>
          <rPr>
            <sz val="10"/>
            <color indexed="81"/>
            <rFont val="Arial"/>
            <family val="2"/>
          </rPr>
          <t xml:space="preserve"> QUANTITÉ A DUPLIQUER
L'Auteur avait fixé sa recette avec 5 Kg de viande; vous en avez 32 Kg à cuire;toute la recette sera donc respectée et tous les éléments ajustés pour cette nouvelle quantité </t>
        </r>
      </text>
    </comment>
    <comment ref="AB11" authorId="0" shapeId="0">
      <text>
        <r>
          <rPr>
            <sz val="10"/>
            <color indexed="81"/>
            <rFont val="Arial"/>
            <family val="2"/>
          </rPr>
          <t xml:space="preserve"> QUANTITÉ A DUPLIQUER
L'Auteur avait fixé sa recette avec 5 Kg de viande; vous en avez 32 Kg à cuire;toute la recette sera donc respectée et tous les éléments ajustés pour cette nouvelle quantité </t>
        </r>
      </text>
    </comment>
    <comment ref="B12" authorId="0" shapeId="0">
      <text>
        <r>
          <rPr>
            <sz val="10"/>
            <color indexed="81"/>
            <rFont val="Arial"/>
            <family val="2"/>
          </rPr>
          <t>L'Auteur à prévu cette recette pour combien de convives</t>
        </r>
      </text>
    </comment>
    <comment ref="E12" authorId="0" shapeId="0">
      <text>
        <r>
          <rPr>
            <sz val="10"/>
            <color indexed="81"/>
            <rFont val="Arial"/>
            <family val="2"/>
          </rPr>
          <t>L'Auteur à prévu cette recette pour combien de convives</t>
        </r>
      </text>
    </comment>
    <comment ref="F12" authorId="0" shapeId="0">
      <text>
        <r>
          <rPr>
            <sz val="10"/>
            <color indexed="81"/>
            <rFont val="Arial"/>
            <family val="2"/>
          </rPr>
          <t>L'Auteur à prévu cette recette pour combien de convives</t>
        </r>
      </text>
    </comment>
    <comment ref="G12" authorId="0" shapeId="0">
      <text>
        <r>
          <rPr>
            <sz val="10"/>
            <color indexed="81"/>
            <rFont val="Arial"/>
            <family val="2"/>
          </rPr>
          <t>L'Auteur à prévu cette recette pour combien de convives</t>
        </r>
      </text>
    </comment>
    <comment ref="H12" authorId="0" shapeId="0">
      <text>
        <r>
          <rPr>
            <sz val="10"/>
            <color indexed="81"/>
            <rFont val="Arial"/>
            <family val="2"/>
          </rPr>
          <t>L'Auteur à prévu cette recette pour combien de convives</t>
        </r>
      </text>
    </comment>
    <comment ref="I12" authorId="0" shapeId="0">
      <text>
        <r>
          <rPr>
            <sz val="10"/>
            <color indexed="81"/>
            <rFont val="Arial"/>
            <family val="2"/>
          </rPr>
          <t>L'Auteur à prévu cette recette pour combien de convives</t>
        </r>
      </text>
    </comment>
    <comment ref="J12" authorId="0" shapeId="0">
      <text>
        <r>
          <rPr>
            <sz val="10"/>
            <color indexed="81"/>
            <rFont val="Arial"/>
            <family val="2"/>
          </rPr>
          <t>L'Auteur à prévu cette recette pour combien de convives</t>
        </r>
      </text>
    </comment>
    <comment ref="K12" authorId="0" shapeId="0">
      <text>
        <r>
          <rPr>
            <sz val="10"/>
            <color indexed="81"/>
            <rFont val="Arial"/>
            <family val="2"/>
          </rPr>
          <t>L'Auteur à prévu cette recette pour combien de convives</t>
        </r>
      </text>
    </comment>
    <comment ref="L12" authorId="0" shapeId="0">
      <text>
        <r>
          <rPr>
            <sz val="10"/>
            <color indexed="81"/>
            <rFont val="Arial"/>
            <family val="2"/>
          </rPr>
          <t>L'Auteur à prévu cette recette pour combien de convives</t>
        </r>
      </text>
    </comment>
    <comment ref="M12" authorId="0" shapeId="0">
      <text>
        <r>
          <rPr>
            <sz val="10"/>
            <color indexed="81"/>
            <rFont val="Arial"/>
            <family val="2"/>
          </rPr>
          <t>L'Auteur à prévu cette recette pour combien de convives</t>
        </r>
      </text>
    </comment>
    <comment ref="N12" authorId="0" shapeId="0">
      <text>
        <r>
          <rPr>
            <sz val="10"/>
            <color indexed="81"/>
            <rFont val="Arial"/>
            <family val="2"/>
          </rPr>
          <t>L'Auteur à prévu cette recette pour combien de convives</t>
        </r>
      </text>
    </comment>
    <comment ref="O12" authorId="0" shapeId="0">
      <text>
        <r>
          <rPr>
            <sz val="10"/>
            <color indexed="81"/>
            <rFont val="Arial"/>
            <family val="2"/>
          </rPr>
          <t>L'Auteur à prévu cette recette pour combien de convives</t>
        </r>
      </text>
    </comment>
    <comment ref="P12" authorId="0" shapeId="0">
      <text>
        <r>
          <rPr>
            <sz val="10"/>
            <color indexed="81"/>
            <rFont val="Arial"/>
            <family val="2"/>
          </rPr>
          <t>L'Auteur à prévu cette recette pour combien de convives</t>
        </r>
      </text>
    </comment>
    <comment ref="Q12" authorId="0" shapeId="0">
      <text>
        <r>
          <rPr>
            <sz val="10"/>
            <color indexed="81"/>
            <rFont val="Arial"/>
            <family val="2"/>
          </rPr>
          <t>L'Auteur à prévu cette recette pour combien de convives</t>
        </r>
      </text>
    </comment>
    <comment ref="R12" authorId="0" shapeId="0">
      <text>
        <r>
          <rPr>
            <sz val="10"/>
            <color indexed="81"/>
            <rFont val="Arial"/>
            <family val="2"/>
          </rPr>
          <t>L'Auteur à prévu cette recette pour combien de convives</t>
        </r>
      </text>
    </comment>
    <comment ref="S12" authorId="0" shapeId="0">
      <text>
        <r>
          <rPr>
            <sz val="10"/>
            <color indexed="81"/>
            <rFont val="Arial"/>
            <family val="2"/>
          </rPr>
          <t>L'Auteur à prévu cette recette pour combien de convives</t>
        </r>
      </text>
    </comment>
    <comment ref="T12" authorId="0" shapeId="0">
      <text>
        <r>
          <rPr>
            <sz val="10"/>
            <color indexed="81"/>
            <rFont val="Arial"/>
            <family val="2"/>
          </rPr>
          <t>L'Auteur à prévu cette recette pour combien de convives</t>
        </r>
      </text>
    </comment>
    <comment ref="U12" authorId="0" shapeId="0">
      <text>
        <r>
          <rPr>
            <sz val="10"/>
            <color indexed="81"/>
            <rFont val="Arial"/>
            <family val="2"/>
          </rPr>
          <t>L'Auteur à prévu cette recette pour combien de convives</t>
        </r>
      </text>
    </comment>
    <comment ref="V12" authorId="0" shapeId="0">
      <text>
        <r>
          <rPr>
            <sz val="10"/>
            <color indexed="81"/>
            <rFont val="Arial"/>
            <family val="2"/>
          </rPr>
          <t>L'Auteur à prévu cette recette pour combien de convives</t>
        </r>
      </text>
    </comment>
    <comment ref="W12" authorId="0" shapeId="0">
      <text>
        <r>
          <rPr>
            <sz val="10"/>
            <color indexed="81"/>
            <rFont val="Arial"/>
            <family val="2"/>
          </rPr>
          <t>L'Auteur à prévu cette recette pour combien de convives</t>
        </r>
      </text>
    </comment>
    <comment ref="X12" authorId="0" shapeId="0">
      <text>
        <r>
          <rPr>
            <sz val="10"/>
            <color indexed="81"/>
            <rFont val="Arial"/>
            <family val="2"/>
          </rPr>
          <t>L'Auteur à prévu cette recette pour combien de convives</t>
        </r>
      </text>
    </comment>
    <comment ref="Y12" authorId="0" shapeId="0">
      <text>
        <r>
          <rPr>
            <sz val="10"/>
            <color indexed="81"/>
            <rFont val="Arial"/>
            <family val="2"/>
          </rPr>
          <t>L'Auteur à prévu cette recette pour combien de convives</t>
        </r>
      </text>
    </comment>
    <comment ref="Z12" authorId="0" shapeId="0">
      <text>
        <r>
          <rPr>
            <sz val="10"/>
            <color indexed="81"/>
            <rFont val="Arial"/>
            <family val="2"/>
          </rPr>
          <t>L'Auteur à prévu cette recette pour combien de convives</t>
        </r>
      </text>
    </comment>
    <comment ref="AA12" authorId="0" shapeId="0">
      <text>
        <r>
          <rPr>
            <sz val="10"/>
            <color indexed="81"/>
            <rFont val="Arial"/>
            <family val="2"/>
          </rPr>
          <t>L'Auteur à prévu cette recette pour combien de convives</t>
        </r>
      </text>
    </comment>
    <comment ref="AB12" authorId="0" shapeId="0">
      <text>
        <r>
          <rPr>
            <sz val="10"/>
            <color indexed="81"/>
            <rFont val="Arial"/>
            <family val="2"/>
          </rPr>
          <t>L'Auteur à prévu cette recette pour combien de convives</t>
        </r>
      </text>
    </comment>
  </commentList>
</comments>
</file>

<file path=xl/sharedStrings.xml><?xml version="1.0" encoding="utf-8"?>
<sst xmlns="http://schemas.openxmlformats.org/spreadsheetml/2006/main" count="7244" uniqueCount="663">
  <si>
    <t>ICI</t>
  </si>
  <si>
    <t>MODE D'EMPLOI</t>
  </si>
  <si>
    <t>❶</t>
  </si>
  <si>
    <t>❷</t>
  </si>
  <si>
    <t>❸</t>
  </si>
  <si>
    <t>❹</t>
  </si>
  <si>
    <t>❺</t>
  </si>
  <si>
    <t>gomme</t>
  </si>
  <si>
    <t>D</t>
  </si>
  <si>
    <t>❻</t>
  </si>
  <si>
    <t>❼</t>
  </si>
  <si>
    <t>Adaptation : Joël Leboucher..UPRT "Union des Personnels de la Restauration Territoriale"  membre du réseau RESTAU'CO</t>
  </si>
  <si>
    <t>q</t>
  </si>
  <si>
    <t>PM</t>
  </si>
  <si>
    <t>si vous n'êtes pas d'accord avec les valeurs saisies - saisissez ce qui vous convient</t>
  </si>
  <si>
    <t>L</t>
  </si>
  <si>
    <t>Poids</t>
  </si>
  <si>
    <t>?</t>
  </si>
  <si>
    <t>❽</t>
  </si>
  <si>
    <t>❾</t>
  </si>
  <si>
    <t>❿</t>
  </si>
  <si>
    <t>⓫</t>
  </si>
  <si>
    <t>⓬</t>
  </si>
  <si>
    <t>⓭</t>
  </si>
  <si>
    <t>⓮</t>
  </si>
  <si>
    <t>⓯</t>
  </si>
  <si>
    <t>⓰</t>
  </si>
  <si>
    <t>⓱</t>
  </si>
  <si>
    <t>⓲</t>
  </si>
  <si>
    <t>⓳</t>
  </si>
  <si>
    <t>⓴</t>
  </si>
  <si>
    <t>u</t>
  </si>
  <si>
    <t>Valeurs de référence sur fond bleu</t>
  </si>
  <si>
    <t>La gomme sert à effacer et formater les cellules</t>
  </si>
  <si>
    <t>gomme  = police Calibri- taille 10 - fond blanc sans bordures - alignement gauche centré</t>
  </si>
  <si>
    <t>copiez le mot gomme …collez le dans les cellules à effacer puis supprimez le mot</t>
  </si>
  <si>
    <t>Pamplemousse cru quartiers</t>
  </si>
  <si>
    <t>Salade crue</t>
  </si>
  <si>
    <t>Tomates crues</t>
  </si>
  <si>
    <t>Haricots verts cuits</t>
  </si>
  <si>
    <t>Fromage blanc</t>
  </si>
  <si>
    <t>Gruyère</t>
  </si>
  <si>
    <t>Huile</t>
  </si>
  <si>
    <t>Citron jus</t>
  </si>
  <si>
    <t>Moutarde 1/2 c.café</t>
  </si>
  <si>
    <t xml:space="preserve">Œuf dur nb de quartier </t>
  </si>
  <si>
    <t>Poulet sans peau</t>
  </si>
  <si>
    <t>Crudité</t>
  </si>
  <si>
    <t>Cuidité</t>
  </si>
  <si>
    <t>Laitage</t>
  </si>
  <si>
    <t>Lipides</t>
  </si>
  <si>
    <t>Pour Mémoire</t>
  </si>
  <si>
    <t>Protéines</t>
  </si>
  <si>
    <t>Ananas rondelle</t>
  </si>
  <si>
    <t>Céléri branche cru</t>
  </si>
  <si>
    <t>Courgettes cuites</t>
  </si>
  <si>
    <t>Gouda</t>
  </si>
  <si>
    <t>Yaourt</t>
  </si>
  <si>
    <t>Porc jambon</t>
  </si>
  <si>
    <t>Céléri rave cru</t>
  </si>
  <si>
    <t>Olives noires</t>
  </si>
  <si>
    <t>Carottes cuites</t>
  </si>
  <si>
    <t>Edam</t>
  </si>
  <si>
    <t>Porc rôti</t>
  </si>
  <si>
    <t>Cornichons</t>
  </si>
  <si>
    <t>Champignons cuits</t>
  </si>
  <si>
    <t>Tome de savoie</t>
  </si>
  <si>
    <t>Boeuf rôti</t>
  </si>
  <si>
    <t>Fenouil cru</t>
  </si>
  <si>
    <t>Poivrons rouges crus rondelles</t>
  </si>
  <si>
    <t>Pyrénées</t>
  </si>
  <si>
    <t>Dinde rôti</t>
  </si>
  <si>
    <t>Poulet haricots verts pamplemousse</t>
  </si>
  <si>
    <t>Jambon céléri branche ananas courgettes</t>
  </si>
  <si>
    <t>Porc céléri rave carottes cuites</t>
  </si>
  <si>
    <t>Bœuf tomates champignons</t>
  </si>
  <si>
    <t>Dinde fenouil poivrons haricots verts</t>
  </si>
  <si>
    <t>N°1</t>
  </si>
  <si>
    <t>N°2</t>
  </si>
  <si>
    <t>N°3</t>
  </si>
  <si>
    <t>N°4</t>
  </si>
  <si>
    <t>N°5</t>
  </si>
  <si>
    <t>Code couleurs diététiques</t>
  </si>
  <si>
    <t>l'Auteur a prévu cette recette pour combien de portions</t>
  </si>
  <si>
    <t>Largeurs de colonnes</t>
  </si>
  <si>
    <t>Formats à la pièce</t>
  </si>
  <si>
    <t>Formats au poids</t>
  </si>
  <si>
    <t>Combien de Portions voulez vous faire</t>
  </si>
  <si>
    <t>Nb Pièces</t>
  </si>
  <si>
    <t xml:space="preserve">Œufs durs NB de quartier </t>
  </si>
  <si>
    <t xml:space="preserve">TOTAL RECETTE </t>
  </si>
  <si>
    <t>VALEURS DE RÉFÉRENCE  cette valeur de référence  commande le fonctionnement de la fiche</t>
  </si>
  <si>
    <t>Salades Allégées N° 1 à N° 5</t>
  </si>
  <si>
    <t>NUMÉROTATION ET INTITULÉ DES SALADES</t>
  </si>
  <si>
    <t>ENSUITE UN PEU DE CRUDITÉS</t>
  </si>
  <si>
    <t>POUR 1 PORTION Poids des ingrédients</t>
  </si>
  <si>
    <t>Nombre d'éléments complémentaires</t>
  </si>
  <si>
    <t>POIDS TOTAL DES RECETTES</t>
  </si>
  <si>
    <t>POUR TOUS LES CONVIVES Poids des ingrédients</t>
  </si>
  <si>
    <t>ATTENTION pour la Moutarde</t>
  </si>
  <si>
    <t>http://www.yabiladi.com/forum/petit-rappelle-d-equivalence-pour-celles-54-1423019.html</t>
  </si>
  <si>
    <t>http://www.cuisinemaison.net/equivalence-des-poids</t>
  </si>
  <si>
    <t>http://www.marmiton.org/pratique/table-conversion-mesures.aspx</t>
  </si>
  <si>
    <t>http://www.avosmarmites.com/recettes/trucsastucescuisine/presentatruc3.html</t>
  </si>
  <si>
    <t>http://www.fatsecret.fr/calories-nutrition/g%C3%A9n%C3%A9rique/moutarde?portionid=26842&amp;portionamount=1,000</t>
  </si>
  <si>
    <t>http://www.fatsecret.fr/calories-nutrition/</t>
  </si>
  <si>
    <t>A</t>
  </si>
  <si>
    <t>B</t>
  </si>
  <si>
    <t>C</t>
  </si>
  <si>
    <t>Combien de Portions voulez vous faire à vous de saisir un nombre</t>
  </si>
  <si>
    <t>Recette de référence sur fond bleu</t>
  </si>
  <si>
    <t xml:space="preserve">A vous de saisir le nombre de portions que vous souhaitez servir cellule jaune encre rouge </t>
  </si>
  <si>
    <t>VALEUR DE RÉFÉRENCE  cette valeur de référence  commande le fonctionnement de la fiche</t>
  </si>
  <si>
    <t>Hauteurs de lignes</t>
  </si>
  <si>
    <t>Pour vous aider dans vos équivalences cliquez sur un des liens suivants</t>
  </si>
  <si>
    <t>ET PUIS UN DE CES PRODUITS CARNÉS</t>
  </si>
  <si>
    <t>AJOUTEZ  LES CUIDITÉS CORRESPONDANTES</t>
  </si>
  <si>
    <t>http://www.avosmarmites.com/index.htm</t>
  </si>
  <si>
    <t xml:space="preserve">avosmarmites -Cartes virtuelles, étiquettes, recettes de cuisine </t>
  </si>
  <si>
    <t>CRU</t>
  </si>
  <si>
    <t>Concombres crus</t>
  </si>
  <si>
    <t>Radis crus rondelles</t>
  </si>
  <si>
    <t>CUI</t>
  </si>
  <si>
    <t>LAI</t>
  </si>
  <si>
    <t>Bleu</t>
  </si>
  <si>
    <t>LIP</t>
  </si>
  <si>
    <t>PRO</t>
  </si>
  <si>
    <t>Dinde escalope</t>
  </si>
  <si>
    <t>Carottes crues</t>
  </si>
  <si>
    <t>Poireaux cuits</t>
  </si>
  <si>
    <t>St Paulin</t>
  </si>
  <si>
    <t>Boeuf bouilli</t>
  </si>
  <si>
    <t>Choux fleurs cuits</t>
  </si>
  <si>
    <t>Mimolette</t>
  </si>
  <si>
    <t>Vinaigre 1c.café</t>
  </si>
  <si>
    <t>Maïs cuillère à café</t>
  </si>
  <si>
    <t>Moules marinées</t>
  </si>
  <si>
    <t>Citron cru rondelles</t>
  </si>
  <si>
    <t>Poivrons verts crus rondelles</t>
  </si>
  <si>
    <t>concentré tomate 1/2 c.café</t>
  </si>
  <si>
    <t>Thon au naturel</t>
  </si>
  <si>
    <t>Oranges crue quartiers</t>
  </si>
  <si>
    <t>Cœurs de palmier cuits</t>
  </si>
  <si>
    <t>Crevettes décortiquées</t>
  </si>
  <si>
    <t>Raisin de corinthe cuillères à café</t>
  </si>
  <si>
    <t>Haricots mange tout cuits</t>
  </si>
  <si>
    <t>Veau rôti</t>
  </si>
  <si>
    <t>Amandes cuillères</t>
  </si>
  <si>
    <t>Sal.Batavia crue</t>
  </si>
  <si>
    <t>Artichauts fonds cuits</t>
  </si>
  <si>
    <t>Choux blanc cru</t>
  </si>
  <si>
    <t>Sal.Laitue crue</t>
  </si>
  <si>
    <t>Champignons crus</t>
  </si>
  <si>
    <t>Sal.Romaine crue</t>
  </si>
  <si>
    <t>Boeuf braisé</t>
  </si>
  <si>
    <t>Saumon sans gras</t>
  </si>
  <si>
    <t>Asperges pointes cuites</t>
  </si>
  <si>
    <t>Omelette fines herbes 2 œufs</t>
  </si>
  <si>
    <t>Roquefort</t>
  </si>
  <si>
    <t>Noix cerneaux</t>
  </si>
  <si>
    <t>Porc jambon braisé</t>
  </si>
  <si>
    <t>Melon cru</t>
  </si>
  <si>
    <t>Tomates cuites</t>
  </si>
  <si>
    <t>Soja blanchi</t>
  </si>
  <si>
    <t>Radis roses crus</t>
  </si>
  <si>
    <t>Sal.Pissenlit ou scarole crue</t>
  </si>
  <si>
    <t>Bœuf pot au feu</t>
  </si>
  <si>
    <t>Raisin de smyrne cuillères à café</t>
  </si>
  <si>
    <t>Sal.Mesclin ou batavia</t>
  </si>
  <si>
    <t>Haricots beurre cuits</t>
  </si>
  <si>
    <t>Porc jambon de pays</t>
  </si>
  <si>
    <t>Macédoine cuite</t>
  </si>
  <si>
    <t>Cabillaud filet</t>
  </si>
  <si>
    <t>Moutarde 1/2 c.café(saisir 0.5)</t>
  </si>
  <si>
    <t>l'unité de mesure c'est bien la demi cuillère à café..à vous de transformer en poids</t>
  </si>
  <si>
    <t>0.00\ " cm³"</t>
  </si>
  <si>
    <t>Dans caractères spéciaux =&gt; symboles =&gt; Nombres et symboles. Là tu descends (tu as d'abord une série de nombre entourés, puis des nombres sous fractions, ...) et enfin tu as deux lignes de 0 à 9 écrit petit, ceux sont eux, les exposants et les indices.</t>
  </si>
  <si>
    <t>le ³ se fait en tapant alt+0179</t>
  </si>
  <si>
    <t>le ² se fait en tapant alt+0178</t>
  </si>
  <si>
    <t>ou en copier-coller</t>
  </si>
  <si>
    <t xml:space="preserve">m² </t>
  </si>
  <si>
    <t xml:space="preserve">M² </t>
  </si>
  <si>
    <t>m³ </t>
  </si>
  <si>
    <t>M³ </t>
  </si>
  <si>
    <t xml:space="preserve">cm² </t>
  </si>
  <si>
    <t>cm³ </t>
  </si>
  <si>
    <t>Format | cellule | personnalisé | 0" m²"</t>
  </si>
  <si>
    <t>X</t>
  </si>
  <si>
    <t>t</t>
  </si>
  <si>
    <t>Z</t>
  </si>
  <si>
    <t>N°</t>
  </si>
  <si>
    <t>p</t>
  </si>
  <si>
    <t>Fonction : Adresse colonne</t>
  </si>
  <si>
    <t>N° de ligne</t>
  </si>
  <si>
    <t>Saisir lettre ou nombre</t>
  </si>
  <si>
    <t>Correspondance</t>
  </si>
  <si>
    <t>Police Wingdins</t>
  </si>
  <si>
    <t xml:space="preserve">Police Wingdins 2 </t>
  </si>
  <si>
    <t>Pour reproduire la police de caractère vous pouvez utiliser le pinceau</t>
  </si>
  <si>
    <t>Aa</t>
  </si>
  <si>
    <t>Majuscules</t>
  </si>
  <si>
    <t>a</t>
  </si>
  <si>
    <t>b</t>
  </si>
  <si>
    <t>c</t>
  </si>
  <si>
    <t>d</t>
  </si>
  <si>
    <t>E</t>
  </si>
  <si>
    <t>e</t>
  </si>
  <si>
    <t>F</t>
  </si>
  <si>
    <t>f</t>
  </si>
  <si>
    <t>G</t>
  </si>
  <si>
    <t>g</t>
  </si>
  <si>
    <t>H</t>
  </si>
  <si>
    <t>h</t>
  </si>
  <si>
    <t>I</t>
  </si>
  <si>
    <t>i</t>
  </si>
  <si>
    <t>J</t>
  </si>
  <si>
    <t>j</t>
  </si>
  <si>
    <t>K</t>
  </si>
  <si>
    <t>k</t>
  </si>
  <si>
    <t>l</t>
  </si>
  <si>
    <t>M</t>
  </si>
  <si>
    <t>m</t>
  </si>
  <si>
    <t>N</t>
  </si>
  <si>
    <t>n</t>
  </si>
  <si>
    <t>O</t>
  </si>
  <si>
    <t>o</t>
  </si>
  <si>
    <t>P</t>
  </si>
  <si>
    <t>Q</t>
  </si>
  <si>
    <t>R</t>
  </si>
  <si>
    <t>r</t>
  </si>
  <si>
    <t>S</t>
  </si>
  <si>
    <t>s</t>
  </si>
  <si>
    <t>T</t>
  </si>
  <si>
    <t>U</t>
  </si>
  <si>
    <t>V</t>
  </si>
  <si>
    <t>v</t>
  </si>
  <si>
    <t>W</t>
  </si>
  <si>
    <t>w</t>
  </si>
  <si>
    <t>x</t>
  </si>
  <si>
    <t>Y</t>
  </si>
  <si>
    <t>y</t>
  </si>
  <si>
    <t>z</t>
  </si>
  <si>
    <t>&amp;</t>
  </si>
  <si>
    <t>%</t>
  </si>
  <si>
    <t>£</t>
  </si>
  <si>
    <t>;</t>
  </si>
  <si>
    <t>é</t>
  </si>
  <si>
    <t>#</t>
  </si>
  <si>
    <t>@</t>
  </si>
  <si>
    <t>:</t>
  </si>
  <si>
    <t>è</t>
  </si>
  <si>
    <t>(</t>
  </si>
  <si>
    <t>!</t>
  </si>
  <si>
    <t>-</t>
  </si>
  <si>
    <t>ù</t>
  </si>
  <si>
    <t>)</t>
  </si>
  <si>
    <t>.</t>
  </si>
  <si>
    <t>ç</t>
  </si>
  <si>
    <t>[</t>
  </si>
  <si>
    <t>&gt;</t>
  </si>
  <si>
    <t>~</t>
  </si>
  <si>
    <t>à</t>
  </si>
  <si>
    <t>]</t>
  </si>
  <si>
    <t>&lt;</t>
  </si>
  <si>
    <t>"</t>
  </si>
  <si>
    <t>µ</t>
  </si>
  <si>
    <t>{</t>
  </si>
  <si>
    <t>\</t>
  </si>
  <si>
    <t>*</t>
  </si>
  <si>
    <t>§</t>
  </si>
  <si>
    <t>}</t>
  </si>
  <si>
    <t>/</t>
  </si>
  <si>
    <t>,</t>
  </si>
  <si>
    <t>$</t>
  </si>
  <si>
    <t>|</t>
  </si>
  <si>
    <t>_</t>
  </si>
  <si>
    <t>Police Wending 3</t>
  </si>
  <si>
    <t>Police Webdings</t>
  </si>
  <si>
    <t>Police ZDingbats</t>
  </si>
  <si>
    <t>Police Marlett</t>
  </si>
  <si>
    <t>Police MT Extra</t>
  </si>
  <si>
    <t>Police Symbol</t>
  </si>
  <si>
    <t>http://blog.kristalsoft.com/Table-des-caracteres-unicode/2460-24FF/-/</t>
  </si>
  <si>
    <t>BRIC A BRAC Table des caractères Unicode - Alphanumériques cerclés</t>
  </si>
  <si>
    <t>Index des noms de caractères Unicode</t>
  </si>
  <si>
    <t>http://unicode.org/fr/charts/charindex.html</t>
  </si>
  <si>
    <t>Salade N°1 Poulet-salade-œuf dur-haricots verts-tomate-pamplemousse-gruyère-sauce fromage blanc</t>
  </si>
  <si>
    <t>Salade N°2 Jambon-salade-œuf dur-courgette cuite-céléri branche-ananas-gouda-sauce yaourt</t>
  </si>
  <si>
    <t>Salade N°3 Porc rôti-salade-œuf dur-carotte cuite-céléri rave-olives noires-edam-sauce fromage blanc</t>
  </si>
  <si>
    <t>Salade N°4 Bœuf rôti-salade-œuf dur-champignons cuits-tomate-cornichon-tome de savoie-sauce fromage blanc</t>
  </si>
  <si>
    <t>Salade N°5 Filet de Dinde-salade-œuf dur-haricots verts-fenouil-poivron-pyrennées-sauce yaourt</t>
  </si>
  <si>
    <t>Salade N°6 Filet de Dinde-salade-œuf dur-haricots verts-concombre-radis-bleu-sauce yaourt</t>
  </si>
  <si>
    <t>Salade N°7 Bœuf-salade-œuf dur-poireau-carotte crue-St Paulin-sauce fromage blanc</t>
  </si>
  <si>
    <t>Salade N°8 Poulet-salade-œuf dur-choux fleur cuit-carotte crue-cornichon-mimolette-sauce fromage blanc</t>
  </si>
  <si>
    <t>Salade N°9 Moules-salade-œuf dur-maîs-fenouil-tomate-pyrennées-sauce fromage blanc</t>
  </si>
  <si>
    <t>Salade N°10 Thon-salade-œuf dur-carotte cuite-concombre-poivrons-St Paulin-sauce fromage blanc</t>
  </si>
  <si>
    <t>Salade N°11 Crevettes-salade-œuf dur-cœurs de palmier-tomate-orange-pamplemousse-gouda-sauce yaourt</t>
  </si>
  <si>
    <t>Salade N°12 Veau rôti-salade-œuf dur-haricots mange tout-carotte-raisins de corinthe-mimolette-sauce fromage blanc</t>
  </si>
  <si>
    <t>Salade N°13 Poulet-salade-œuf dur-artichaut-tomate-amandes-mimolette-sauce fromage blanc</t>
  </si>
  <si>
    <t>Salade N°14 Filet de dinde-salade-œuf dur-carotte cuite-choux blanc-poivron-bleu-sauce fromage blanc</t>
  </si>
  <si>
    <t>Salade N°15 Bœuf braisé-salade-œuf dur-carotte crue-champignons crus-edam-sauce fromage blanc</t>
  </si>
  <si>
    <t>Salade N°16 Saumon-salade-œuf dur-tomate-fenouil-pamplemousse-gruyère-sauce fromage blanc</t>
  </si>
  <si>
    <t>Salade N°17 Omelette fines herbes-salade-œuf dur-asperges-poivron-tomate-goudasauce fromage blanc</t>
  </si>
  <si>
    <t>Salade N°18 Jambon braisé-salade-œuf dur-carotte cuite-céléri branche-roquefort-sauce fromage blanc</t>
  </si>
  <si>
    <t>Salade N°19 Veau rôti-salade-œuf dur-tomate cuite-melon-ananas-pyrennées-sauce fromage blanc</t>
  </si>
  <si>
    <t>Salade N°20 Crevettes-salade-œuf dur-soja-carottes-gruyère-sauce fromage blanc</t>
  </si>
  <si>
    <t>Salade N°21 Bœuf rôti-salade-œuf dur-haricots verts cuits-radis-mimolette-sauce fromage blanc</t>
  </si>
  <si>
    <t>Salade N°22 Bœuf pot au feu-salade-œuf dur-carotte cuite-choux blanc-gruyère-sauce fromage blanc</t>
  </si>
  <si>
    <t>Salade N°23 Jambon de Pays-salade-œuf dur-haricots beurre cuits-tomateraisins de smyrne-gouda-sauce fromage blanc</t>
  </si>
  <si>
    <t>Salade N°24 Cabillaud-salade-œuf dur-macedoine-fenouil-edam-sauce fromage blanc</t>
  </si>
  <si>
    <t>Salade repas Allégée N° 1</t>
  </si>
  <si>
    <t>Salade repas Allégée N° 2</t>
  </si>
  <si>
    <t>Salade repas Allégée N° 3</t>
  </si>
  <si>
    <t>Salade repas Allégée N° 4</t>
  </si>
  <si>
    <t>Salade repas Allégée N° 5</t>
  </si>
  <si>
    <t>Hauteurs de lignes du tableau : 16.50</t>
  </si>
  <si>
    <t>Féculent</t>
  </si>
  <si>
    <t>Pour 1 Portion</t>
  </si>
  <si>
    <t>Moutarde 1/2 c.café (saisir 0.5)</t>
  </si>
  <si>
    <t>Salade repas Allégée N° 6</t>
  </si>
  <si>
    <t>Salade repas Allégée N° 7</t>
  </si>
  <si>
    <t>Salade repas Allégée N° 8</t>
  </si>
  <si>
    <t>Poulet choux fleur carotte mimolette</t>
  </si>
  <si>
    <t>Bœuf poireau carotte St paulin</t>
  </si>
  <si>
    <t>Dinde haricots verts concombre bleu</t>
  </si>
  <si>
    <t>Salade repas Allégée N° 9</t>
  </si>
  <si>
    <t>Moules maïs fenouil pyrennées</t>
  </si>
  <si>
    <t>Salade repas Allégée N° 10</t>
  </si>
  <si>
    <t>Crevettes cœurs de palmier agrumes gouda</t>
  </si>
  <si>
    <t>Salade repas Allégée N° 11</t>
  </si>
  <si>
    <t>Salade repas Allégée N° 12</t>
  </si>
  <si>
    <t>Veau rôti haricots mange tout carotte raisins mimolette</t>
  </si>
  <si>
    <t>Poulet fond artichaut amandes mimolette</t>
  </si>
  <si>
    <t>Salade repas Allégée N° 13</t>
  </si>
  <si>
    <t>Dinde carotte cuite choux blanc poivron bleu</t>
  </si>
  <si>
    <t>Salade repas Allégée N° 14</t>
  </si>
  <si>
    <t>Bœuf carotte et champignons crus Edam</t>
  </si>
  <si>
    <t>Salade repas Allégée N° 15</t>
  </si>
  <si>
    <t>Poulet haricots verts pamplemousse gruyère</t>
  </si>
  <si>
    <t>Jambon céléri branche ananas courgettes gouda</t>
  </si>
  <si>
    <t>Porc céléri rave carottes cuites Edam</t>
  </si>
  <si>
    <t>Bœuf tomates champignons tome de savoie</t>
  </si>
  <si>
    <t>Dinde fenouil poivrons haricots verts Pyrennée</t>
  </si>
  <si>
    <t>Salade N°5 Filet de Dinde-salade-œuf dur-haricots verts-fenouil-poivron-pyrennée-sauce yaourt</t>
  </si>
  <si>
    <t>Salade repas Allégée N° 16</t>
  </si>
  <si>
    <t>Saumon fenouil pamplemousse Gruyère</t>
  </si>
  <si>
    <t>Salade repas Allégée N° 17</t>
  </si>
  <si>
    <t>Omelette pointes d'asperge poivron vert Gouda</t>
  </si>
  <si>
    <t>Salade repas Allégée N° 18</t>
  </si>
  <si>
    <t>Jambon carotte cuite céléri branche Roquefort</t>
  </si>
  <si>
    <t>Salade repas Allégée N° 19</t>
  </si>
  <si>
    <t>Veau rôti tomate cuite ananas melon Pyrennées</t>
  </si>
  <si>
    <t>Salade repas Allégée N° 20</t>
  </si>
  <si>
    <t>Crevettes soja carotte Gruyère</t>
  </si>
  <si>
    <t>Salade repas Allégée N° 21</t>
  </si>
  <si>
    <t>Bœuf rôti haricots verts radis Mimolette</t>
  </si>
  <si>
    <t>Salade repas Allégée N° 22</t>
  </si>
  <si>
    <t>Bœuf carotte cuite choux blanc Gruyère</t>
  </si>
  <si>
    <t>Salade repas Allégée N° 23</t>
  </si>
  <si>
    <t>Jambon de pays haricots beurre raisins de smyrne Gouda</t>
  </si>
  <si>
    <t>Salade repas Allégée N° 24</t>
  </si>
  <si>
    <t>Filet de cabillaud macédoine fenouil Edam</t>
  </si>
  <si>
    <t>cuillères à café</t>
  </si>
  <si>
    <t>quartiers</t>
  </si>
  <si>
    <t>rondelles</t>
  </si>
  <si>
    <t>cerneaux</t>
  </si>
  <si>
    <t xml:space="preserve">Sauces  Allégées pour salades </t>
  </si>
  <si>
    <t>Sauces Fromage Blanc et Sauce yaourt</t>
  </si>
  <si>
    <t>Sauce Fromage blanc et sauce Yaourt pour salades allégées</t>
  </si>
  <si>
    <t>VOUS AJOUTEZ UN FROMAGE</t>
  </si>
  <si>
    <t>POUR TERMINER AVEC UNE SAUCE</t>
  </si>
  <si>
    <t>Vous pouvez adapter les quantités saisies pour votre restaurant en modifiant en + ou - le nombre de portions pévues -Exemple  vous pouvez décider que la recette saisie pour votre établissement correspond à une demi ou 3/4 de  portion = saisissez 0.5 ou 0.75  à la place de 1.Si les grammages vous paraissent trop importants saisissez 1.25 ou 1.5 MAIS vous modifiez les calories</t>
  </si>
  <si>
    <t>SALADE REPAS ALLÉGÉS 370 Calories (en moyenne /portion sauce comprise) Poids portion 0.295 Kg</t>
  </si>
  <si>
    <t>cuillères a café</t>
  </si>
  <si>
    <t>olives</t>
  </si>
  <si>
    <t>cornichons</t>
  </si>
  <si>
    <t xml:space="preserve">VALEURS DE RÉFÉRENCE  cette valeur de référence  commande le fonctionnement de la fiche </t>
  </si>
  <si>
    <t>pour varier les gouts</t>
  </si>
  <si>
    <t>MAIS goûtez toujours ce que vous faites</t>
  </si>
  <si>
    <t>370 Calories (en moyenne /portion sauce comprise) pour 0.295 Kg</t>
  </si>
  <si>
    <t>à vous d'ajouter épices - herbes- aromates et assaisonnements</t>
  </si>
  <si>
    <t>CONSIGNES OU PHASES ESSENTIELLES  DE PROGRESSION</t>
  </si>
  <si>
    <t>Si vous n'êtes pas d'accord avec les grammages et les produits dans les recettes de référence fond bleu …saisissez vos recettes personnelles à la place . MAIS attention aux calories</t>
  </si>
  <si>
    <t>Format Auteur</t>
  </si>
  <si>
    <t>OU</t>
  </si>
  <si>
    <t>Salades Allégées N° 6 à N° 10</t>
  </si>
  <si>
    <t>AJOUTEZ  CUIDITÉS OU FÉCULENTS CORRESPONDANTS</t>
  </si>
  <si>
    <t>N°6</t>
  </si>
  <si>
    <t>N°7</t>
  </si>
  <si>
    <t>N°8</t>
  </si>
  <si>
    <t>N°9</t>
  </si>
  <si>
    <t>N°10</t>
  </si>
  <si>
    <t>Adresse de ce document sur votre PC</t>
  </si>
  <si>
    <t>Salades Allégées N° 16 à N° 20</t>
  </si>
  <si>
    <t>Salades Allégées N° 11 à N° 15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</si>
  <si>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</si>
  <si>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</si>
  <si>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</si>
  <si>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</si>
  <si>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</si>
  <si>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</si>
  <si>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</si>
  <si>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</si>
  <si>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</si>
  <si>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</si>
  <si>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>N°21</t>
  </si>
  <si>
    <t>N°22</t>
  </si>
  <si>
    <t>N°23</t>
  </si>
  <si>
    <t>N°24</t>
  </si>
  <si>
    <t>N°25</t>
  </si>
  <si>
    <t>DANS LA COMPOSITION DES SALADES VOUS AVEZ CES PRODUITS DE BASE</t>
  </si>
  <si>
    <t>Numérotation variante</t>
  </si>
  <si>
    <t>Numérotation Format : Symboles</t>
  </si>
  <si>
    <t>les symboles sont limités au N° 20</t>
  </si>
  <si>
    <t>Numérotation Symboles</t>
  </si>
  <si>
    <t>Numérotation Format : Images pour compléter parce que les Symboles sont limités au N° 20</t>
  </si>
  <si>
    <t>Numérotation Format de cellule</t>
  </si>
  <si>
    <t>Salades Allégées N° 21 à N° 24 + Sauces allégées N° 25</t>
  </si>
  <si>
    <t>⑨</t>
  </si>
  <si>
    <r>
      <t>❿</t>
    </r>
    <r>
      <rPr>
        <sz val="11"/>
        <color rgb="FFCC99FF"/>
        <rFont val="Calibri"/>
        <family val="2"/>
      </rPr>
      <t>⑩</t>
    </r>
  </si>
  <si>
    <r>
      <t>⓫</t>
    </r>
    <r>
      <rPr>
        <sz val="11"/>
        <color rgb="FFFFFF00"/>
        <rFont val="Calibri"/>
        <family val="2"/>
      </rPr>
      <t>⑪</t>
    </r>
  </si>
  <si>
    <r>
      <t>⓬</t>
    </r>
    <r>
      <rPr>
        <sz val="11"/>
        <color rgb="FF92D050"/>
        <rFont val="Calibri"/>
        <family val="2"/>
      </rPr>
      <t>⑫</t>
    </r>
  </si>
  <si>
    <r>
      <t>⓭</t>
    </r>
    <r>
      <rPr>
        <sz val="11"/>
        <color rgb="FFFF0000"/>
        <rFont val="Calibri"/>
        <family val="2"/>
      </rPr>
      <t>⑬</t>
    </r>
  </si>
  <si>
    <r>
      <t>⓮</t>
    </r>
    <r>
      <rPr>
        <sz val="11"/>
        <color rgb="FF0000FF"/>
        <rFont val="Calibri"/>
        <family val="2"/>
      </rPr>
      <t>⑭</t>
    </r>
  </si>
  <si>
    <r>
      <t>⓯</t>
    </r>
    <r>
      <rPr>
        <sz val="11"/>
        <color theme="9" tint="-0.249977111117893"/>
        <rFont val="Calibri"/>
        <family val="2"/>
      </rPr>
      <t>⑮</t>
    </r>
  </si>
  <si>
    <r>
      <t>⓰</t>
    </r>
    <r>
      <rPr>
        <sz val="11"/>
        <rFont val="Calibri"/>
        <family val="2"/>
      </rPr>
      <t>⑯</t>
    </r>
  </si>
  <si>
    <r>
      <t>⓱</t>
    </r>
    <r>
      <rPr>
        <sz val="11"/>
        <color rgb="FFFF00FF"/>
        <rFont val="Calibri"/>
        <family val="2"/>
      </rPr>
      <t>⑰</t>
    </r>
  </si>
  <si>
    <r>
      <t>⓲</t>
    </r>
    <r>
      <rPr>
        <sz val="11"/>
        <color rgb="FFFFFF00"/>
        <rFont val="Calibri"/>
        <family val="2"/>
      </rPr>
      <t>⑱</t>
    </r>
  </si>
  <si>
    <r>
      <t>⓳</t>
    </r>
    <r>
      <rPr>
        <sz val="11"/>
        <color rgb="FFFF9900"/>
        <rFont val="Calibri"/>
        <family val="2"/>
      </rPr>
      <t>⑲</t>
    </r>
  </si>
  <si>
    <r>
      <t>⓴</t>
    </r>
    <r>
      <rPr>
        <sz val="11"/>
        <color rgb="FFA80000"/>
        <rFont val="Calibri"/>
        <family val="2"/>
      </rPr>
      <t>⑳</t>
    </r>
  </si>
  <si>
    <t>⓪</t>
  </si>
  <si>
    <t>correspondance</t>
  </si>
  <si>
    <t>=</t>
  </si>
  <si>
    <t>Chiffres</t>
  </si>
  <si>
    <t>nombres</t>
  </si>
  <si>
    <t>Minuscules</t>
  </si>
  <si>
    <t>formats personnalisés</t>
  </si>
  <si>
    <t>TEST POLICE DE CARACTERES</t>
  </si>
  <si>
    <t>quantités</t>
  </si>
  <si>
    <t>poids</t>
  </si>
  <si>
    <t>DANS LA COMPOSITION DES SALADES VOUS AVEZ DES PRODUITS DE BASE</t>
  </si>
  <si>
    <t>N° de recette</t>
  </si>
  <si>
    <t>PROPORTIONS POUR 1 PORTION</t>
  </si>
  <si>
    <t>N° des salades</t>
  </si>
  <si>
    <t>N° 1</t>
  </si>
  <si>
    <t>Salades Allégées N° 1 à N° 24</t>
  </si>
  <si>
    <t>N° 2</t>
  </si>
  <si>
    <t>N° 3</t>
  </si>
  <si>
    <t>N° 4</t>
  </si>
  <si>
    <t>N° 5</t>
  </si>
  <si>
    <t>N° 6</t>
  </si>
  <si>
    <t>N° 7</t>
  </si>
  <si>
    <t>N° 8</t>
  </si>
  <si>
    <t>N° 9</t>
  </si>
  <si>
    <t>N° 10</t>
  </si>
  <si>
    <t>N° 11</t>
  </si>
  <si>
    <t>N° 12</t>
  </si>
  <si>
    <t>N° 13</t>
  </si>
  <si>
    <t>N° 14</t>
  </si>
  <si>
    <t>N° 15</t>
  </si>
  <si>
    <t>N° 16</t>
  </si>
  <si>
    <t>N° 17</t>
  </si>
  <si>
    <t>N° 18</t>
  </si>
  <si>
    <t>N° 19</t>
  </si>
  <si>
    <t>N° 20</t>
  </si>
  <si>
    <t>N° 21</t>
  </si>
  <si>
    <t>N° 22</t>
  </si>
  <si>
    <t>N° 23</t>
  </si>
  <si>
    <t>N° 24</t>
  </si>
  <si>
    <t>N° 25</t>
  </si>
  <si>
    <t>SALADE REPAS ALLÉGÉS 370 Calories (en moyenne /portion sauce comprise) Poids portion 0.295 Kg environ</t>
  </si>
  <si>
    <r>
      <t xml:space="preserve">COMMENT CHOISIR SA POLICE DE SYMBOLES  </t>
    </r>
    <r>
      <rPr>
        <b/>
        <sz val="12"/>
        <rFont val="Verdana"/>
        <family val="2"/>
      </rPr>
      <t>UPRM 1991. Servez vous du pinceau pour reproduire les symboles que vous souhaitez utiliser.Attention saisissez la bonne lettre ou le bon chiffre pour la reproduction</t>
    </r>
  </si>
  <si>
    <t>Le visualiseur d'Emoji et de symboles</t>
  </si>
  <si>
    <t>https://www.osxfacile.com/palette.html</t>
  </si>
  <si>
    <t xml:space="preserve">Sélection de polices pour l'école </t>
  </si>
  <si>
    <t>https://pragmatice.net/kitinstit/3_installer_produire_polices_selection.htm</t>
  </si>
  <si>
    <t>http://www.philing.net/</t>
  </si>
  <si>
    <t>Petites leçons de Typographie</t>
  </si>
  <si>
    <t>http://jacques-andre.fr/faqtypo/lessons.pdf</t>
  </si>
  <si>
    <t xml:space="preserve">Mémo caractères spéciaux sous Windows </t>
  </si>
  <si>
    <t>Document à télécharger</t>
  </si>
  <si>
    <t>Polices de Caractères à Télécharger</t>
  </si>
  <si>
    <t>http://fr.fontriver.com/</t>
  </si>
  <si>
    <t>Saisir une ou des lettres / nombres ou une phrase cellule C jaune</t>
  </si>
  <si>
    <t>Saisir ICI</t>
  </si>
  <si>
    <t>Saisir une ou des lettres / nombres ou une phrase cellule fond  jaune</t>
  </si>
  <si>
    <t>Sélectionnez les lignes ci-dessous et changez de police de caractère pour voir</t>
  </si>
  <si>
    <t>Saisissez ICI ce que vous souhaitez ecrire</t>
  </si>
  <si>
    <t>Sélectionnez toute les cellules  ci-dessous et changez de police de caractère pour voir</t>
  </si>
  <si>
    <t>TEST POLICES DE CARACTERES</t>
  </si>
  <si>
    <t>http://fr.fonts2u.com/category.html?id=21</t>
  </si>
  <si>
    <t xml:space="preserve">Retrouver une police utilisée - TechTour : Démo </t>
  </si>
  <si>
    <t>https://www.youtube.com/watch?v=wMgBzUHzKvM</t>
  </si>
  <si>
    <r>
      <t xml:space="preserve">Sur ce tableau saisissez : le nom du plat. Recette Auteur prévue pour combien . </t>
    </r>
    <r>
      <rPr>
        <sz val="9"/>
        <color indexed="9"/>
        <rFont val="Arial"/>
        <family val="2"/>
      </rPr>
      <t>(</t>
    </r>
    <r>
      <rPr>
        <i/>
        <sz val="9"/>
        <color indexed="9"/>
        <rFont val="Arial"/>
        <family val="2"/>
      </rPr>
      <t>pour une bonne lecture papier: Paysage 52 produits maximum par feuille Portrait 80 lignes</t>
    </r>
    <r>
      <rPr>
        <sz val="9"/>
        <color indexed="9"/>
        <rFont val="Arial"/>
        <family val="2"/>
      </rPr>
      <t>)</t>
    </r>
  </si>
  <si>
    <t>Pour afficher les quantités pour une salade; sur la ligne 13 sélectionnez toutes les colonnes</t>
  </si>
  <si>
    <t>SALADE REPAS ALLÉGÉS 370 Calories (en moyenne /portion sauce comprise)</t>
  </si>
  <si>
    <t>Puis cliquez sur DONNÉES - Filtrer</t>
  </si>
  <si>
    <t>Salade N°1 Poulet haricots verts pamplemousse</t>
  </si>
  <si>
    <t>Salade N°7 Bœuf carottes crues haricots verts</t>
  </si>
  <si>
    <t>Salade N°13 Poulet</t>
  </si>
  <si>
    <t>Salade N°19 Veau</t>
  </si>
  <si>
    <t>En cliquant sur la petite flèche sélectionnez Filtre Numérique</t>
  </si>
  <si>
    <t>Salade N°2 Jambon céléri branche ananas courgettes</t>
  </si>
  <si>
    <t>Salade N°8 Poulet</t>
  </si>
  <si>
    <t>Salade N°14 Dinde</t>
  </si>
  <si>
    <t>Salade N°20 Crevettes</t>
  </si>
  <si>
    <t>Supérieure à : saisissez 0 puis OK</t>
  </si>
  <si>
    <t>Salade N°3 Porc céléri rave carottes cuites</t>
  </si>
  <si>
    <t>Salade N°9 Moules</t>
  </si>
  <si>
    <t>Salade N°15 Bœuf</t>
  </si>
  <si>
    <t>Salade N°21 Bœuf</t>
  </si>
  <si>
    <t>Ne tenir compte QUE de la colonne sélectionnée</t>
  </si>
  <si>
    <t>Salade N°4 Bœuf tomates champignons</t>
  </si>
  <si>
    <t>Salade N°10 Thon</t>
  </si>
  <si>
    <t>Salade N°16 Saumon</t>
  </si>
  <si>
    <t>Salade N°22 Bœuf</t>
  </si>
  <si>
    <t>Pour afficher toutes les recettes</t>
  </si>
  <si>
    <t>Salade N°5 Dinde fenouil poivrons haricots verts</t>
  </si>
  <si>
    <t>Salade N°11 Crevettes</t>
  </si>
  <si>
    <t>Salade N°17 Omelette</t>
  </si>
  <si>
    <t>Salade N°23 Porc</t>
  </si>
  <si>
    <t>cliquez sur : Sélectionner tout</t>
  </si>
  <si>
    <t>Salade N°6 Dinde concombre fenouil poivrons haricots verts</t>
  </si>
  <si>
    <t>Salade N°12 Veau</t>
  </si>
  <si>
    <t>Salade N°18 Porc</t>
  </si>
  <si>
    <t>Salade N°24 Poisson</t>
  </si>
  <si>
    <t>Saisissez votre nombre de couverts cellules fond ivoire encre rouge</t>
  </si>
  <si>
    <t>Nombre de couverts</t>
  </si>
  <si>
    <t>Recette  Auteur prévue pour 1 couvert</t>
  </si>
  <si>
    <t>Données - Filtre sur cette ligne</t>
  </si>
  <si>
    <t>ligne 13 - DONNÉES - Filtrer - Filtre Numérique - Supérieure à : saisissez 0 puis OK - Pour afficher toutes les recettes - cliquez sur : Sélectionner tout</t>
  </si>
  <si>
    <t>Produits</t>
  </si>
  <si>
    <t>FEC</t>
  </si>
  <si>
    <t>STOP NE PAS SUPPRIMER CES 3 DERNIÈRES LIGNES</t>
  </si>
  <si>
    <t>Ce tableau est réservé à la saisie. Le tableau précédent est à imprimer</t>
  </si>
  <si>
    <t>LFC</t>
  </si>
  <si>
    <t>Les fonds de couleur ont été créés pour faciliter la saisie par colonne</t>
  </si>
  <si>
    <t>Capres</t>
  </si>
  <si>
    <t>Capucines fleurs</t>
  </si>
  <si>
    <t>Echalotes crues</t>
  </si>
  <si>
    <t>oignons hachés</t>
  </si>
  <si>
    <t>ail</t>
  </si>
  <si>
    <t>aneth</t>
  </si>
  <si>
    <t>cerfeuil</t>
  </si>
  <si>
    <t>ciboulette</t>
  </si>
  <si>
    <t>curry</t>
  </si>
  <si>
    <t>échalotes</t>
  </si>
  <si>
    <t>estragon</t>
  </si>
  <si>
    <t>Fenouil graines</t>
  </si>
  <si>
    <t>muscade</t>
  </si>
  <si>
    <t>piment</t>
  </si>
  <si>
    <t>poivre rose</t>
  </si>
  <si>
    <t>tabasco</t>
  </si>
  <si>
    <t>Couleur diététique</t>
  </si>
  <si>
    <t>Abats</t>
  </si>
  <si>
    <t>Abattis</t>
  </si>
  <si>
    <t>Agneau</t>
  </si>
  <si>
    <t>Bœuf</t>
  </si>
  <si>
    <t>Cailles</t>
  </si>
  <si>
    <t>Canard</t>
  </si>
  <si>
    <t>Charcuteries</t>
  </si>
  <si>
    <t>Coquillages</t>
  </si>
  <si>
    <t>Crustacés</t>
  </si>
  <si>
    <t>Dinde</t>
  </si>
  <si>
    <t>Farces</t>
  </si>
  <si>
    <t>Gibier à plumes</t>
  </si>
  <si>
    <t>Gibier à poil</t>
  </si>
  <si>
    <t>Jus / Bouillon</t>
  </si>
  <si>
    <t>Lapin</t>
  </si>
  <si>
    <t>Mouton</t>
  </si>
  <si>
    <t>Œufs</t>
  </si>
  <si>
    <t>Poisson</t>
  </si>
  <si>
    <t>Porc</t>
  </si>
  <si>
    <t>Poule</t>
  </si>
  <si>
    <t>Poulet</t>
  </si>
  <si>
    <t>Veau</t>
  </si>
  <si>
    <t>Cuidités</t>
  </si>
  <si>
    <t>Agrumes  Pomme Pample.)</t>
  </si>
  <si>
    <t>Artichaut</t>
  </si>
  <si>
    <t>Asperges</t>
  </si>
  <si>
    <t>Betteraves</t>
  </si>
  <si>
    <t>Carottes</t>
  </si>
  <si>
    <t>Céléri branche</t>
  </si>
  <si>
    <t>Céléri rave</t>
  </si>
  <si>
    <t>Champignons</t>
  </si>
  <si>
    <t>Chou blanc</t>
  </si>
  <si>
    <t>Chou rouge</t>
  </si>
  <si>
    <t>Choux Brocolis</t>
  </si>
  <si>
    <t>Choux Bruxelles</t>
  </si>
  <si>
    <t>Choux Chinois</t>
  </si>
  <si>
    <t>Choux de Milan</t>
  </si>
  <si>
    <t>Choux fleur</t>
  </si>
  <si>
    <t>Choux Romanesco</t>
  </si>
  <si>
    <t>Cœur de Palmier</t>
  </si>
  <si>
    <t>Concombres</t>
  </si>
  <si>
    <t>Courge</t>
  </si>
  <si>
    <t>Courgettes</t>
  </si>
  <si>
    <t>Crosne</t>
  </si>
  <si>
    <t>Endives</t>
  </si>
  <si>
    <t>Epinards</t>
  </si>
  <si>
    <t>Fenouil</t>
  </si>
  <si>
    <t>Navets</t>
  </si>
  <si>
    <t>Oignons</t>
  </si>
  <si>
    <t>Patisson</t>
  </si>
  <si>
    <t>Poivrons jaunes</t>
  </si>
  <si>
    <t>Poivrons rouges</t>
  </si>
  <si>
    <t>Poivrons verts</t>
  </si>
  <si>
    <t>Potiron</t>
  </si>
  <si>
    <t>Pousses de bambou</t>
  </si>
  <si>
    <t>Radis noirs</t>
  </si>
  <si>
    <t>Radis roses</t>
  </si>
  <si>
    <t>Salade</t>
  </si>
  <si>
    <t>Salsifis</t>
  </si>
  <si>
    <t>Soja</t>
  </si>
  <si>
    <t>Tomates cerises</t>
  </si>
  <si>
    <t>Tomates Marmande</t>
  </si>
  <si>
    <t>Tomates olivette</t>
  </si>
  <si>
    <t>Tomates Romaine</t>
  </si>
  <si>
    <t>Crudités</t>
  </si>
  <si>
    <t>Avocat</t>
  </si>
  <si>
    <t>Sal.Batavia</t>
  </si>
  <si>
    <t>Sal.Chicorée</t>
  </si>
  <si>
    <t>Sal.Cresson</t>
  </si>
  <si>
    <t>Sal.Endive</t>
  </si>
  <si>
    <t>Sal.Feuille de chêne</t>
  </si>
  <si>
    <t>Sal.Frisée</t>
  </si>
  <si>
    <t>Sal.Iceberg</t>
  </si>
  <si>
    <t>Sal.Krisette</t>
  </si>
  <si>
    <t>Sal.Laitue</t>
  </si>
  <si>
    <t>Sal.Lola rosa</t>
  </si>
  <si>
    <t>Sal.Mâche</t>
  </si>
  <si>
    <t>Sal.Mesclun</t>
  </si>
  <si>
    <t>Sal.Pissenlit</t>
  </si>
  <si>
    <t>Sal.Romaine</t>
  </si>
  <si>
    <t>Sal.Scarole</t>
  </si>
  <si>
    <t>Sal.Trévise</t>
  </si>
  <si>
    <t>Salades composées</t>
  </si>
  <si>
    <t>Tomates</t>
  </si>
  <si>
    <t>colonne C</t>
  </si>
  <si>
    <t>Blé</t>
  </si>
  <si>
    <t>Boulghour</t>
  </si>
  <si>
    <t>Féves</t>
  </si>
  <si>
    <t>Févettes</t>
  </si>
  <si>
    <t>H. Cocos</t>
  </si>
  <si>
    <t>H. Flageolets</t>
  </si>
  <si>
    <t>H. Noirs</t>
  </si>
  <si>
    <t>H. Rouges</t>
  </si>
  <si>
    <t>H. Soisson</t>
  </si>
  <si>
    <t>H.Blancs</t>
  </si>
  <si>
    <t>Lentilles</t>
  </si>
  <si>
    <t>Maïs</t>
  </si>
  <si>
    <t>P.Terre</t>
  </si>
  <si>
    <t>Pâtes</t>
  </si>
  <si>
    <t>Pois chiches</t>
  </si>
  <si>
    <t>Polenta</t>
  </si>
  <si>
    <t>Riz</t>
  </si>
  <si>
    <t>Rutabaga</t>
  </si>
  <si>
    <t>Semoule</t>
  </si>
  <si>
    <t>Topinambour</t>
  </si>
  <si>
    <t>Pour obtenir les couleurs au stabilo</t>
  </si>
  <si>
    <t>vert + bleu</t>
  </si>
  <si>
    <t>vert + jaune</t>
  </si>
  <si>
    <t>vert + rouge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</si>
</sst>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&quot; Kg&quot;"/>
    <numFmt numFmtId="165" formatCode="0.0%"/>
    <numFmt numFmtId="166" formatCode="0.0"/>
    <numFmt numFmtId="167" formatCode="0.00\ &quot; cm³&quot;"/>
    <numFmt numFmtId="168" formatCode="&quot;Col.&quot;0"/>
  </numFmts>
  <fonts count="2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7"/>
      <color rgb="FF0070C0"/>
      <name val="Calibri"/>
      <family val="2"/>
      <scheme val="minor"/>
    </font>
    <font>
      <sz val="8"/>
      <color rgb="FF0070C0"/>
      <name val="Arial"/>
      <family val="2"/>
    </font>
    <font>
      <b/>
      <sz val="10"/>
      <color theme="0"/>
      <name val="Arial"/>
      <family val="2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2"/>
      <color rgb="FFC00000"/>
      <name val="Wingdings 3"/>
      <family val="1"/>
      <charset val="2"/>
    </font>
    <font>
      <sz val="12"/>
      <color theme="9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rgb="FFA54B4F"/>
      <name val="Calibri"/>
      <family val="2"/>
      <scheme val="minor"/>
    </font>
    <font>
      <b/>
      <sz val="10"/>
      <name val="Arial"/>
      <family val="2"/>
    </font>
    <font>
      <b/>
      <sz val="14"/>
      <color rgb="FFC0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  <font>
      <b/>
      <sz val="11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9" tint="-0.249977111117893"/>
      <name val="Wingdings 3"/>
      <family val="1"/>
      <charset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9"/>
      <name val="Calibri"/>
      <family val="2"/>
      <scheme val="minor"/>
    </font>
    <font>
      <b/>
      <i/>
      <sz val="10"/>
      <name val="Calibri"/>
      <family val="2"/>
      <scheme val="minor"/>
    </font>
    <font>
      <u/>
      <sz val="10"/>
      <color indexed="12"/>
      <name val="Arial"/>
      <family val="2"/>
    </font>
    <font>
      <b/>
      <i/>
      <sz val="10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Arial"/>
      <family val="2"/>
    </font>
    <font>
      <b/>
      <sz val="10"/>
      <color theme="4" tint="-0.249977111117893"/>
      <name val="Calibri"/>
      <family val="2"/>
      <scheme val="minor"/>
    </font>
    <font>
      <sz val="8"/>
      <name val="Calibri"/>
      <family val="2"/>
      <scheme val="minor"/>
    </font>
    <font>
      <b/>
      <u/>
      <sz val="15.5"/>
      <color rgb="FF20759D"/>
      <name val="Arial"/>
      <family val="2"/>
    </font>
    <font>
      <b/>
      <sz val="10"/>
      <color rgb="FFFF0000"/>
      <name val="Wingdings 3"/>
      <family val="1"/>
      <charset val="2"/>
    </font>
    <font>
      <b/>
      <sz val="10"/>
      <color theme="8" tint="-0.249977111117893"/>
      <name val="Calibri"/>
      <family val="2"/>
      <scheme val="minor"/>
    </font>
    <font>
      <sz val="9"/>
      <color theme="7" tint="-0.499984740745262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9"/>
      <color indexed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u/>
      <sz val="10"/>
      <color theme="8" tint="-0.49998474074526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rgb="FFFF0000"/>
      <name val="Wingdings 3"/>
      <family val="1"/>
      <charset val="2"/>
    </font>
    <font>
      <b/>
      <i/>
      <sz val="1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9"/>
      <color theme="9" tint="-0.249977111117893"/>
      <name val="Wingdings 3"/>
      <family val="1"/>
      <charset val="2"/>
    </font>
    <font>
      <b/>
      <sz val="26"/>
      <color rgb="FF008000"/>
      <name val="Calibri"/>
      <family val="2"/>
      <scheme val="minor"/>
    </font>
    <font>
      <b/>
      <sz val="22"/>
      <color rgb="FF008000"/>
      <name val="Calibri"/>
      <family val="2"/>
      <scheme val="minor"/>
    </font>
    <font>
      <sz val="10"/>
      <name val="MS Sans Serif"/>
    </font>
    <font>
      <b/>
      <sz val="10"/>
      <color indexed="9"/>
      <name val="Arial"/>
      <family val="2"/>
    </font>
    <font>
      <b/>
      <sz val="10"/>
      <color indexed="9"/>
      <name val="Times New Roman"/>
      <family val="1"/>
    </font>
    <font>
      <sz val="10"/>
      <color rgb="FF222222"/>
      <name val="Arial"/>
      <family val="2"/>
    </font>
    <font>
      <sz val="10"/>
      <name val="Wingdings 2"/>
      <family val="1"/>
      <charset val="2"/>
    </font>
    <font>
      <sz val="10"/>
      <name val="Verdana"/>
      <family val="2"/>
    </font>
    <font>
      <b/>
      <sz val="22"/>
      <name val="Verdana"/>
      <family val="2"/>
    </font>
    <font>
      <b/>
      <sz val="12"/>
      <name val="Verdana"/>
      <family val="2"/>
    </font>
    <font>
      <b/>
      <sz val="14"/>
      <name val="Verdana"/>
      <family val="2"/>
    </font>
    <font>
      <sz val="8"/>
      <name val="Arial"/>
      <family val="2"/>
    </font>
    <font>
      <b/>
      <sz val="18"/>
      <name val="Verdan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6"/>
      <name val="Arial"/>
      <family val="2"/>
    </font>
    <font>
      <sz val="16"/>
      <name val="Wingdings 2"/>
      <family val="1"/>
      <charset val="2"/>
    </font>
    <font>
      <sz val="12"/>
      <name val="ZDingbats"/>
    </font>
    <font>
      <sz val="14"/>
      <name val="Arial"/>
      <family val="2"/>
    </font>
    <font>
      <b/>
      <sz val="24"/>
      <color theme="1"/>
      <name val="Calibri"/>
      <family val="2"/>
      <scheme val="minor"/>
    </font>
    <font>
      <sz val="12"/>
      <name val="Wingdings 2"/>
      <family val="1"/>
      <charset val="2"/>
    </font>
    <font>
      <i/>
      <sz val="10"/>
      <name val="Calibri"/>
      <family val="2"/>
      <scheme val="minor"/>
    </font>
    <font>
      <b/>
      <sz val="13"/>
      <color rgb="FF7030A0"/>
      <name val="Calibri"/>
      <family val="2"/>
      <scheme val="minor"/>
    </font>
    <font>
      <b/>
      <sz val="13"/>
      <color theme="7" tint="-0.249977111117893"/>
      <name val="Calibri"/>
      <family val="2"/>
      <scheme val="minor"/>
    </font>
    <font>
      <b/>
      <sz val="13"/>
      <color rgb="FF0070C0"/>
      <name val="Calibri"/>
      <family val="2"/>
      <scheme val="minor"/>
    </font>
    <font>
      <b/>
      <sz val="13"/>
      <color rgb="FF00B0F0"/>
      <name val="Calibri"/>
      <family val="2"/>
      <scheme val="minor"/>
    </font>
    <font>
      <b/>
      <sz val="13"/>
      <color theme="9" tint="-0.249977111117893"/>
      <name val="Calibri"/>
      <family val="2"/>
      <scheme val="minor"/>
    </font>
    <font>
      <sz val="14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rgb="FFFF9900"/>
      <name val="Arial"/>
      <family val="2"/>
    </font>
    <font>
      <b/>
      <sz val="10"/>
      <color rgb="FF7030A0"/>
      <name val="Arial"/>
      <family val="2"/>
    </font>
    <font>
      <b/>
      <sz val="10"/>
      <color rgb="FF92D05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00FFFF"/>
      <name val="Arial"/>
      <family val="2"/>
    </font>
    <font>
      <b/>
      <sz val="10"/>
      <color rgb="FFFF00FF"/>
      <name val="Arial"/>
      <family val="2"/>
    </font>
    <font>
      <b/>
      <sz val="10"/>
      <color rgb="FF0000FF"/>
      <name val="Arial"/>
      <family val="2"/>
    </font>
    <font>
      <b/>
      <sz val="10"/>
      <color rgb="FFFFC000"/>
      <name val="Arial"/>
      <family val="2"/>
    </font>
    <font>
      <sz val="11"/>
      <color rgb="FF993366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993366"/>
      <name val="Calibri"/>
      <family val="2"/>
      <scheme val="minor"/>
    </font>
    <font>
      <b/>
      <sz val="10"/>
      <color theme="9" tint="-0.249977111117893"/>
      <name val="Arial"/>
      <family val="2"/>
    </font>
    <font>
      <b/>
      <sz val="10"/>
      <color rgb="FFFF0000"/>
      <name val="Arial"/>
      <family val="2"/>
    </font>
    <font>
      <b/>
      <sz val="10"/>
      <color rgb="FFFFCC00"/>
      <name val="Arial"/>
      <family val="2"/>
    </font>
    <font>
      <b/>
      <sz val="10"/>
      <color rgb="FF993366"/>
      <name val="Arial"/>
      <family val="2"/>
    </font>
    <font>
      <sz val="11"/>
      <color rgb="FFFF00FF"/>
      <name val="Calibri"/>
      <family val="2"/>
      <scheme val="minor"/>
    </font>
    <font>
      <b/>
      <sz val="11"/>
      <color rgb="FFFF00FF"/>
      <name val="Calibri"/>
      <family val="2"/>
      <scheme val="minor"/>
    </font>
    <font>
      <sz val="11"/>
      <color rgb="FFA8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CC00"/>
      <name val="Calibri"/>
      <family val="2"/>
      <scheme val="minor"/>
    </font>
    <font>
      <sz val="11"/>
      <color rgb="FF00FFFF"/>
      <name val="Calibri"/>
      <family val="2"/>
      <scheme val="minor"/>
    </font>
    <font>
      <sz val="11"/>
      <color rgb="FFFF9900"/>
      <name val="Calibri"/>
      <family val="2"/>
      <scheme val="minor"/>
    </font>
    <font>
      <sz val="11"/>
      <color rgb="FFCC99FF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0000"/>
      <name val="Calibri"/>
      <family val="2"/>
    </font>
    <font>
      <sz val="11"/>
      <color rgb="FFFF9900"/>
      <name val="Calibri"/>
      <family val="2"/>
    </font>
    <font>
      <b/>
      <sz val="11"/>
      <color rgb="FFFF9900"/>
      <name val="Calibri"/>
      <family val="2"/>
    </font>
    <font>
      <sz val="11"/>
      <color rgb="FFCC99FF"/>
      <name val="Calibri"/>
      <family val="2"/>
    </font>
    <font>
      <sz val="11"/>
      <color rgb="FFFFFF00"/>
      <name val="Calibri"/>
      <family val="2"/>
    </font>
    <font>
      <sz val="11"/>
      <color rgb="FF92D050"/>
      <name val="Calibri"/>
      <family val="2"/>
    </font>
    <font>
      <sz val="11"/>
      <color rgb="FF0000FF"/>
      <name val="Calibri"/>
      <family val="2"/>
    </font>
    <font>
      <sz val="11"/>
      <color theme="9" tint="-0.249977111117893"/>
      <name val="Calibri"/>
      <family val="2"/>
    </font>
    <font>
      <sz val="11"/>
      <name val="Calibri"/>
      <family val="2"/>
    </font>
    <font>
      <sz val="11"/>
      <color rgb="FFFF00FF"/>
      <name val="Calibri"/>
      <family val="2"/>
    </font>
    <font>
      <sz val="11"/>
      <color rgb="FFA80000"/>
      <name val="Calibri"/>
      <family val="2"/>
    </font>
    <font>
      <b/>
      <sz val="16"/>
      <name val="Arial"/>
      <family val="2"/>
    </font>
    <font>
      <sz val="36"/>
      <color rgb="FF0000FF"/>
      <name val="Wingdings"/>
      <charset val="2"/>
    </font>
    <font>
      <sz val="24"/>
      <color rgb="FF0000FF"/>
      <name val="Wingdings"/>
      <charset val="2"/>
    </font>
    <font>
      <sz val="36"/>
      <color rgb="FFFF0000"/>
      <name val="Wingdings 2"/>
      <family val="1"/>
      <charset val="2"/>
    </font>
    <font>
      <b/>
      <sz val="28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20"/>
      <name val="Arial"/>
      <family val="2"/>
    </font>
    <font>
      <sz val="36"/>
      <color theme="9" tint="-0.249977111117893"/>
      <name val="Wingdings 3"/>
      <family val="1"/>
      <charset val="2"/>
    </font>
    <font>
      <sz val="12"/>
      <color indexed="9"/>
      <name val="Arial"/>
      <family val="2"/>
    </font>
    <font>
      <sz val="24"/>
      <color indexed="9"/>
      <name val="Webdings"/>
      <family val="1"/>
      <charset val="2"/>
    </font>
    <font>
      <sz val="16"/>
      <color indexed="10"/>
      <name val="Arial"/>
      <family val="2"/>
    </font>
    <font>
      <b/>
      <sz val="24"/>
      <color indexed="9"/>
      <name val="Wingdings 3"/>
      <family val="1"/>
      <charset val="2"/>
    </font>
    <font>
      <b/>
      <sz val="18"/>
      <color theme="0"/>
      <name val="Verdana"/>
      <family val="2"/>
    </font>
    <font>
      <sz val="16"/>
      <color indexed="12"/>
      <name val="Arial"/>
      <family val="2"/>
    </font>
    <font>
      <sz val="16"/>
      <color rgb="FFFF0000"/>
      <name val="Arial"/>
      <family val="2"/>
    </font>
    <font>
      <sz val="10"/>
      <color theme="0"/>
      <name val="Calibri"/>
      <family val="2"/>
      <scheme val="minor"/>
    </font>
    <font>
      <sz val="36"/>
      <color rgb="FF7030A0"/>
      <name val="Webdings"/>
      <family val="1"/>
      <charset val="2"/>
    </font>
    <font>
      <sz val="36"/>
      <color theme="5"/>
      <name val="ZDingbats"/>
    </font>
    <font>
      <sz val="26"/>
      <color rgb="FF0000FF"/>
      <name val="Marlett"/>
      <charset val="2"/>
    </font>
    <font>
      <sz val="26"/>
      <color rgb="FFFF0000"/>
      <name val="MT Extra"/>
      <family val="1"/>
      <charset val="2"/>
    </font>
    <font>
      <sz val="36"/>
      <color rgb="FFFF0000"/>
      <name val="MT Extra"/>
      <family val="1"/>
      <charset val="2"/>
    </font>
    <font>
      <sz val="36"/>
      <color theme="9" tint="-0.249977111117893"/>
      <name val="Symbol"/>
      <family val="1"/>
      <charset val="2"/>
    </font>
    <font>
      <sz val="24"/>
      <color indexed="9"/>
      <name val="Wingdings"/>
      <charset val="2"/>
    </font>
    <font>
      <sz val="24"/>
      <color indexed="9"/>
      <name val="Wingdings 2"/>
      <family val="1"/>
      <charset val="2"/>
    </font>
    <font>
      <sz val="24"/>
      <color indexed="9"/>
      <name val="MT Extra"/>
      <family val="1"/>
      <charset val="2"/>
    </font>
    <font>
      <sz val="24"/>
      <color indexed="9"/>
      <name val="Symbol"/>
      <family val="1"/>
      <charset val="2"/>
    </font>
    <font>
      <sz val="24"/>
      <color indexed="9"/>
      <name val="ZDingbats"/>
    </font>
    <font>
      <sz val="24"/>
      <color indexed="9"/>
      <name val="Marlett"/>
      <charset val="2"/>
    </font>
    <font>
      <b/>
      <sz val="16"/>
      <color rgb="FFC00000"/>
      <name val="Wingdings 3"/>
      <family val="1"/>
      <charset val="2"/>
    </font>
    <font>
      <b/>
      <sz val="16"/>
      <color rgb="FFFF0000"/>
      <name val="Wingdings 3"/>
      <family val="1"/>
      <charset val="2"/>
    </font>
    <font>
      <sz val="18"/>
      <color theme="7" tint="-0.249977111117893"/>
      <name val="Calibri"/>
      <family val="2"/>
      <scheme val="minor"/>
    </font>
    <font>
      <b/>
      <sz val="14"/>
      <color theme="0"/>
      <name val="Arial"/>
      <family val="2"/>
    </font>
    <font>
      <sz val="14"/>
      <color rgb="FF222222"/>
      <name val="Arial"/>
      <family val="2"/>
    </font>
    <font>
      <sz val="16"/>
      <color rgb="FF141414"/>
      <name val="Calibri"/>
      <family val="2"/>
      <scheme val="minor"/>
    </font>
    <font>
      <sz val="16"/>
      <color rgb="FF222222"/>
      <name val="Arial"/>
      <family val="2"/>
    </font>
    <font>
      <sz val="16"/>
      <color rgb="FFC00000"/>
      <name val="Arial"/>
      <family val="2"/>
    </font>
    <font>
      <b/>
      <sz val="16"/>
      <color theme="0"/>
      <name val="Arial"/>
      <family val="2"/>
    </font>
    <font>
      <u/>
      <sz val="22"/>
      <color indexed="12"/>
      <name val="Arial"/>
      <family val="2"/>
    </font>
    <font>
      <b/>
      <sz val="16"/>
      <color theme="1"/>
      <name val="Calibri"/>
      <family val="2"/>
      <scheme val="minor"/>
    </font>
    <font>
      <b/>
      <sz val="20"/>
      <color rgb="FF008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indexed="10"/>
      <name val="Arial"/>
      <family val="2"/>
    </font>
    <font>
      <sz val="20"/>
      <color indexed="9"/>
      <name val="Wingdings 3"/>
      <family val="1"/>
      <charset val="2"/>
    </font>
    <font>
      <b/>
      <sz val="12"/>
      <name val="Arial"/>
      <family val="2"/>
    </font>
    <font>
      <sz val="14"/>
      <color indexed="10"/>
      <name val="Arial"/>
      <family val="2"/>
    </font>
    <font>
      <sz val="22"/>
      <color theme="0" tint="-0.499984740745262"/>
      <name val="Wingdings"/>
      <charset val="2"/>
    </font>
    <font>
      <sz val="26"/>
      <color theme="0" tint="-0.499984740745262"/>
      <name val="Wingdings"/>
      <charset val="2"/>
    </font>
    <font>
      <b/>
      <sz val="16"/>
      <color theme="0" tint="-0.499984740745262"/>
      <name val="Arial"/>
      <family val="2"/>
    </font>
    <font>
      <sz val="22"/>
      <color theme="0" tint="-0.499984740745262"/>
      <name val="Arial"/>
      <family val="2"/>
    </font>
    <font>
      <b/>
      <sz val="16"/>
      <color rgb="FFFF0000"/>
      <name val="Arial"/>
      <family val="2"/>
    </font>
    <font>
      <sz val="22"/>
      <name val="Wingdings 2"/>
      <family val="1"/>
      <charset val="2"/>
    </font>
    <font>
      <sz val="9"/>
      <color indexed="9"/>
      <name val="Arial"/>
      <family val="2"/>
    </font>
    <font>
      <i/>
      <sz val="9"/>
      <color indexed="9"/>
      <name val="Arial"/>
      <family val="2"/>
    </font>
    <font>
      <b/>
      <sz val="8"/>
      <name val="Arial"/>
      <family val="2"/>
    </font>
    <font>
      <b/>
      <sz val="12"/>
      <color indexed="12"/>
      <name val="Arial"/>
      <family val="2"/>
    </font>
    <font>
      <b/>
      <sz val="8"/>
      <color rgb="FF0070C0"/>
      <name val="Arial"/>
      <family val="2"/>
    </font>
    <font>
      <sz val="8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b/>
      <sz val="10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10"/>
      <color indexed="81"/>
      <name val="Arial"/>
      <family val="2"/>
    </font>
    <font>
      <b/>
      <sz val="8"/>
      <color rgb="FFFF0000"/>
      <name val="Arial"/>
      <family val="2"/>
    </font>
    <font>
      <sz val="11"/>
      <name val="Arial"/>
      <family val="2"/>
    </font>
    <font>
      <b/>
      <sz val="16"/>
      <color indexed="9"/>
      <name val="Arial"/>
      <family val="2"/>
    </font>
    <font>
      <sz val="7"/>
      <name val="MS Sans Serif"/>
      <family val="2"/>
    </font>
    <font>
      <sz val="10"/>
      <name val="Arial"/>
    </font>
    <font>
      <b/>
      <sz val="12"/>
      <color indexed="9"/>
      <name val="Arial"/>
      <family val="2"/>
    </font>
  </fonts>
  <fills count="5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50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50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5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  <bgColor indexed="64"/>
      </patternFill>
    </fill>
    <fill>
      <patternFill patternType="gray0625"/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6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rgb="FF0070C0"/>
      </top>
      <bottom/>
      <diagonal/>
    </border>
    <border>
      <left/>
      <right style="medium">
        <color auto="1"/>
      </right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  <border>
      <left/>
      <right style="medium">
        <color auto="1"/>
      </right>
      <top/>
      <bottom style="medium">
        <color rgb="FF0070C0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0691854609822"/>
      </top>
      <bottom style="hair">
        <color theme="0" tint="-0.14990691854609822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 style="dashed">
        <color auto="1"/>
      </top>
      <bottom style="hair">
        <color theme="0" tint="-0.34998626667073579"/>
      </bottom>
      <diagonal/>
    </border>
    <border>
      <left/>
      <right style="dashed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/>
      <top/>
      <bottom style="medium">
        <color rgb="FF0070C0"/>
      </bottom>
      <diagonal/>
    </border>
    <border>
      <left style="thin">
        <color indexed="64"/>
      </left>
      <right/>
      <top style="medium">
        <color rgb="FF0070C0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/>
      <right/>
      <top/>
      <bottom style="hair">
        <color theme="0" tint="-0.149906918546098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/>
      <top style="hair">
        <color theme="0" tint="-0.14990691854609822"/>
      </top>
      <bottom/>
      <diagonal/>
    </border>
    <border>
      <left/>
      <right/>
      <top style="hair">
        <color theme="0" tint="-0.14996795556505021"/>
      </top>
      <bottom/>
      <diagonal/>
    </border>
    <border>
      <left style="medium">
        <color indexed="64"/>
      </left>
      <right/>
      <top style="dashed">
        <color auto="1"/>
      </top>
      <bottom/>
      <diagonal/>
    </border>
    <border>
      <left/>
      <right style="medium">
        <color indexed="64"/>
      </right>
      <top style="hair">
        <color theme="0" tint="-0.499984740745262"/>
      </top>
      <bottom style="hair">
        <color indexed="64"/>
      </bottom>
      <diagonal/>
    </border>
    <border>
      <left/>
      <right/>
      <top style="hair">
        <color theme="0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0" tint="-0.499984740745262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0"/>
      </top>
      <bottom style="thin">
        <color indexed="60"/>
      </bottom>
      <diagonal/>
    </border>
    <border>
      <left/>
      <right/>
      <top style="thin">
        <color indexed="16"/>
      </top>
      <bottom/>
      <diagonal/>
    </border>
    <border>
      <left/>
      <right/>
      <top style="hair">
        <color indexed="16"/>
      </top>
      <bottom/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4" fillId="0" borderId="0" applyNumberFormat="0" applyFill="0" applyBorder="0" applyAlignment="0" applyProtection="0"/>
    <xf numFmtId="0" fontId="3" fillId="0" borderId="0"/>
    <xf numFmtId="0" fontId="1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96" fillId="0" borderId="0"/>
    <xf numFmtId="0" fontId="96" fillId="0" borderId="0"/>
    <xf numFmtId="0" fontId="232" fillId="0" borderId="0"/>
  </cellStyleXfs>
  <cellXfs count="877">
    <xf numFmtId="0" fontId="0" fillId="0" borderId="0" xfId="0"/>
    <xf numFmtId="2" fontId="4" fillId="0" borderId="0" xfId="1" applyNumberFormat="1" applyFont="1" applyFill="1" applyBorder="1" applyAlignment="1" applyProtection="1">
      <alignment horizontal="center" vertical="center"/>
      <protection locked="0"/>
    </xf>
    <xf numFmtId="2" fontId="5" fillId="0" borderId="0" xfId="1" applyNumberFormat="1" applyFont="1" applyFill="1" applyBorder="1" applyAlignment="1" applyProtection="1">
      <alignment horizontal="center" vertical="center"/>
      <protection locked="0"/>
    </xf>
    <xf numFmtId="0" fontId="3" fillId="0" borderId="0" xfId="2"/>
    <xf numFmtId="0" fontId="3" fillId="0" borderId="0" xfId="2" applyBorder="1"/>
    <xf numFmtId="0" fontId="3" fillId="4" borderId="0" xfId="2" applyFill="1" applyBorder="1"/>
    <xf numFmtId="0" fontId="3" fillId="4" borderId="0" xfId="2" applyFill="1"/>
    <xf numFmtId="0" fontId="3" fillId="0" borderId="0" xfId="2" applyFill="1"/>
    <xf numFmtId="0" fontId="30" fillId="4" borderId="0" xfId="2" applyFont="1" applyFill="1" applyBorder="1" applyAlignment="1">
      <alignment horizontal="center" vertical="center" wrapText="1"/>
    </xf>
    <xf numFmtId="164" fontId="43" fillId="4" borderId="0" xfId="4" applyNumberFormat="1" applyFill="1" applyBorder="1" applyAlignment="1">
      <alignment horizontal="left" vertical="center"/>
    </xf>
    <xf numFmtId="0" fontId="0" fillId="4" borderId="0" xfId="0" applyFill="1"/>
    <xf numFmtId="0" fontId="0" fillId="0" borderId="0" xfId="0" applyAlignment="1">
      <alignment vertical="center"/>
    </xf>
    <xf numFmtId="0" fontId="58" fillId="14" borderId="35" xfId="0" applyFont="1" applyFill="1" applyBorder="1" applyAlignment="1">
      <alignment horizontal="center" vertical="center" wrapText="1"/>
    </xf>
    <xf numFmtId="0" fontId="7" fillId="16" borderId="0" xfId="0" applyFont="1" applyFill="1" applyBorder="1" applyAlignment="1">
      <alignment horizontal="center" vertical="center" wrapText="1"/>
    </xf>
    <xf numFmtId="2" fontId="58" fillId="17" borderId="35" xfId="0" applyNumberFormat="1" applyFont="1" applyFill="1" applyBorder="1" applyAlignment="1" applyProtection="1">
      <alignment horizontal="center" vertical="center" wrapText="1"/>
      <protection locked="0"/>
    </xf>
    <xf numFmtId="0" fontId="7" fillId="18" borderId="35" xfId="0" applyFont="1" applyFill="1" applyBorder="1" applyAlignment="1">
      <alignment horizontal="center" vertical="center" wrapText="1"/>
    </xf>
    <xf numFmtId="2" fontId="58" fillId="15" borderId="35" xfId="0" applyNumberFormat="1" applyFont="1" applyFill="1" applyBorder="1" applyAlignment="1" applyProtection="1">
      <alignment horizontal="center" vertical="center" wrapText="1"/>
      <protection locked="0"/>
    </xf>
    <xf numFmtId="0" fontId="48" fillId="22" borderId="35" xfId="0" applyFont="1" applyFill="1" applyBorder="1" applyAlignment="1">
      <alignment horizontal="left" vertical="center"/>
    </xf>
    <xf numFmtId="0" fontId="40" fillId="4" borderId="0" xfId="2" applyFont="1" applyFill="1" applyBorder="1" applyAlignment="1">
      <alignment horizontal="left" vertical="center"/>
    </xf>
    <xf numFmtId="0" fontId="40" fillId="4" borderId="0" xfId="2" applyFont="1" applyFill="1" applyBorder="1" applyAlignment="1">
      <alignment horizontal="right" vertical="center"/>
    </xf>
    <xf numFmtId="164" fontId="20" fillId="5" borderId="41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 applyProtection="1">
      <alignment horizontal="center" vertical="center"/>
      <protection locked="0"/>
    </xf>
    <xf numFmtId="2" fontId="5" fillId="0" borderId="4" xfId="1" applyNumberFormat="1" applyFont="1" applyFill="1" applyBorder="1" applyAlignment="1" applyProtection="1">
      <alignment horizontal="center" vertical="center"/>
      <protection locked="0"/>
    </xf>
    <xf numFmtId="0" fontId="40" fillId="0" borderId="0" xfId="2" applyFont="1" applyFill="1" applyBorder="1" applyAlignment="1">
      <alignment horizontal="right" vertical="center"/>
    </xf>
    <xf numFmtId="0" fontId="30" fillId="0" borderId="0" xfId="2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Alignment="1"/>
    <xf numFmtId="0" fontId="6" fillId="2" borderId="1" xfId="3" applyFont="1" applyFill="1" applyBorder="1" applyAlignment="1">
      <alignment horizontal="center" vertical="center"/>
    </xf>
    <xf numFmtId="0" fontId="9" fillId="4" borderId="0" xfId="0" applyFont="1" applyFill="1" applyBorder="1" applyAlignment="1" applyProtection="1">
      <alignment horizontal="left" vertical="center"/>
      <protection locked="0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51" fillId="4" borderId="0" xfId="0" applyFont="1" applyFill="1" applyBorder="1" applyAlignment="1" applyProtection="1">
      <alignment horizontal="left" vertical="center"/>
      <protection locked="0"/>
    </xf>
    <xf numFmtId="0" fontId="37" fillId="4" borderId="0" xfId="3" applyFont="1" applyFill="1" applyBorder="1" applyAlignment="1" applyProtection="1">
      <alignment vertical="center"/>
      <protection hidden="1"/>
    </xf>
    <xf numFmtId="0" fontId="9" fillId="4" borderId="9" xfId="0" applyFont="1" applyFill="1" applyBorder="1" applyAlignment="1" applyProtection="1">
      <alignment horizontal="left" vertical="center"/>
      <protection locked="0"/>
    </xf>
    <xf numFmtId="0" fontId="0" fillId="4" borderId="0" xfId="0" applyFill="1" applyBorder="1"/>
    <xf numFmtId="0" fontId="37" fillId="4" borderId="0" xfId="3" applyFont="1" applyFill="1" applyBorder="1" applyAlignment="1" applyProtection="1">
      <alignment horizontal="left" vertical="center"/>
      <protection hidden="1"/>
    </xf>
    <xf numFmtId="0" fontId="8" fillId="4" borderId="0" xfId="3" applyFont="1" applyFill="1" applyBorder="1" applyAlignment="1" applyProtection="1">
      <alignment vertical="center" wrapText="1"/>
      <protection hidden="1"/>
    </xf>
    <xf numFmtId="164" fontId="54" fillId="4" borderId="0" xfId="1" applyNumberFormat="1" applyFont="1" applyFill="1" applyBorder="1" applyAlignment="1">
      <alignment horizontal="center" vertical="center"/>
    </xf>
    <xf numFmtId="164" fontId="37" fillId="4" borderId="0" xfId="1" applyNumberFormat="1" applyFont="1" applyFill="1" applyBorder="1" applyAlignment="1">
      <alignment vertical="center"/>
    </xf>
    <xf numFmtId="0" fontId="7" fillId="4" borderId="0" xfId="3" applyFont="1" applyFill="1" applyBorder="1" applyAlignment="1">
      <alignment vertical="center"/>
    </xf>
    <xf numFmtId="0" fontId="7" fillId="4" borderId="4" xfId="3" applyFont="1" applyFill="1" applyBorder="1" applyAlignment="1">
      <alignment vertical="center"/>
    </xf>
    <xf numFmtId="0" fontId="44" fillId="4" borderId="8" xfId="3" applyFont="1" applyFill="1" applyBorder="1" applyAlignment="1" applyProtection="1">
      <alignment horizontal="left"/>
      <protection hidden="1"/>
    </xf>
    <xf numFmtId="0" fontId="7" fillId="4" borderId="8" xfId="3" applyFont="1" applyFill="1" applyBorder="1" applyAlignment="1">
      <alignment vertical="center"/>
    </xf>
    <xf numFmtId="0" fontId="7" fillId="4" borderId="13" xfId="3" applyFont="1" applyFill="1" applyBorder="1" applyAlignment="1">
      <alignment vertical="center"/>
    </xf>
    <xf numFmtId="0" fontId="57" fillId="4" borderId="0" xfId="3" applyFont="1" applyFill="1" applyBorder="1" applyAlignment="1" applyProtection="1">
      <alignment horizontal="left"/>
      <protection hidden="1"/>
    </xf>
    <xf numFmtId="0" fontId="12" fillId="4" borderId="0" xfId="0" applyFont="1" applyFill="1" applyBorder="1" applyAlignment="1" applyProtection="1">
      <alignment vertical="center"/>
      <protection locked="0"/>
    </xf>
    <xf numFmtId="0" fontId="12" fillId="4" borderId="4" xfId="0" applyFont="1" applyFill="1" applyBorder="1" applyAlignment="1" applyProtection="1">
      <alignment vertical="center"/>
      <protection locked="0"/>
    </xf>
    <xf numFmtId="165" fontId="39" fillId="4" borderId="0" xfId="3" applyNumberFormat="1" applyFont="1" applyFill="1" applyBorder="1" applyAlignment="1" applyProtection="1">
      <alignment horizontal="left" vertical="center"/>
      <protection hidden="1"/>
    </xf>
    <xf numFmtId="0" fontId="10" fillId="4" borderId="0" xfId="3" applyFont="1" applyFill="1" applyBorder="1" applyAlignment="1" applyProtection="1">
      <alignment horizontal="right" vertical="center"/>
      <protection hidden="1"/>
    </xf>
    <xf numFmtId="164" fontId="20" fillId="4" borderId="0" xfId="1" applyNumberFormat="1" applyFont="1" applyFill="1" applyBorder="1" applyAlignment="1">
      <alignment horizontal="center" vertical="center"/>
    </xf>
    <xf numFmtId="0" fontId="50" fillId="4" borderId="0" xfId="3" applyFont="1" applyFill="1" applyBorder="1" applyAlignment="1">
      <alignment horizontal="center" vertical="center"/>
    </xf>
    <xf numFmtId="0" fontId="0" fillId="0" borderId="0" xfId="0" applyBorder="1"/>
    <xf numFmtId="0" fontId="9" fillId="4" borderId="28" xfId="0" applyFont="1" applyFill="1" applyBorder="1" applyAlignment="1" applyProtection="1">
      <alignment horizontal="left" vertical="center"/>
      <protection locked="0"/>
    </xf>
    <xf numFmtId="0" fontId="53" fillId="4" borderId="28" xfId="3" applyFont="1" applyFill="1" applyBorder="1" applyAlignment="1" applyProtection="1">
      <alignment vertical="center"/>
      <protection hidden="1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65" fillId="4" borderId="0" xfId="0" applyFont="1" applyFill="1" applyBorder="1" applyAlignment="1" applyProtection="1">
      <alignment horizontal="center" vertical="center"/>
      <protection locked="0"/>
    </xf>
    <xf numFmtId="0" fontId="66" fillId="4" borderId="0" xfId="0" applyFont="1" applyFill="1" applyBorder="1" applyAlignment="1" applyProtection="1">
      <alignment horizontal="left" vertical="center"/>
      <protection locked="0"/>
    </xf>
    <xf numFmtId="0" fontId="55" fillId="4" borderId="0" xfId="3" applyFont="1" applyFill="1" applyBorder="1" applyAlignment="1" applyProtection="1">
      <alignment vertical="center"/>
      <protection hidden="1"/>
    </xf>
    <xf numFmtId="0" fontId="9" fillId="4" borderId="30" xfId="0" applyFont="1" applyFill="1" applyBorder="1" applyAlignment="1" applyProtection="1">
      <alignment horizontal="left" vertical="center"/>
      <protection locked="0"/>
    </xf>
    <xf numFmtId="0" fontId="0" fillId="4" borderId="28" xfId="0" applyFill="1" applyBorder="1"/>
    <xf numFmtId="0" fontId="67" fillId="14" borderId="37" xfId="0" applyFont="1" applyFill="1" applyBorder="1" applyAlignment="1">
      <alignment vertical="center"/>
    </xf>
    <xf numFmtId="0" fontId="67" fillId="14" borderId="38" xfId="0" applyFont="1" applyFill="1" applyBorder="1" applyAlignment="1">
      <alignment vertical="center"/>
    </xf>
    <xf numFmtId="0" fontId="37" fillId="11" borderId="39" xfId="1" applyNumberFormat="1" applyFont="1" applyFill="1" applyBorder="1" applyAlignment="1" applyProtection="1">
      <alignment vertical="center"/>
      <protection locked="0"/>
    </xf>
    <xf numFmtId="0" fontId="45" fillId="21" borderId="40" xfId="1" applyNumberFormat="1" applyFont="1" applyFill="1" applyBorder="1" applyAlignment="1" applyProtection="1">
      <alignment vertical="center"/>
      <protection locked="0"/>
    </xf>
    <xf numFmtId="0" fontId="37" fillId="7" borderId="40" xfId="1" applyNumberFormat="1" applyFont="1" applyFill="1" applyBorder="1" applyAlignment="1" applyProtection="1">
      <alignment vertical="center"/>
      <protection locked="0"/>
    </xf>
    <xf numFmtId="0" fontId="37" fillId="22" borderId="40" xfId="1" applyNumberFormat="1" applyFont="1" applyFill="1" applyBorder="1" applyAlignment="1" applyProtection="1">
      <alignment vertical="center"/>
      <protection locked="0"/>
    </xf>
    <xf numFmtId="0" fontId="45" fillId="20" borderId="40" xfId="1" applyNumberFormat="1" applyFont="1" applyFill="1" applyBorder="1" applyAlignment="1" applyProtection="1">
      <alignment vertical="center"/>
      <protection locked="0"/>
    </xf>
    <xf numFmtId="0" fontId="47" fillId="4" borderId="9" xfId="3" applyFont="1" applyFill="1" applyBorder="1" applyAlignment="1">
      <alignment vertical="center"/>
    </xf>
    <xf numFmtId="0" fontId="47" fillId="4" borderId="0" xfId="3" applyFont="1" applyFill="1" applyBorder="1" applyAlignment="1">
      <alignment vertical="center"/>
    </xf>
    <xf numFmtId="0" fontId="47" fillId="4" borderId="0" xfId="3" applyFont="1" applyFill="1" applyBorder="1" applyAlignment="1">
      <alignment horizontal="right" vertical="center"/>
    </xf>
    <xf numFmtId="0" fontId="65" fillId="4" borderId="42" xfId="0" applyFont="1" applyFill="1" applyBorder="1" applyAlignment="1" applyProtection="1">
      <alignment horizontal="center" vertical="center"/>
      <protection locked="0"/>
    </xf>
    <xf numFmtId="0" fontId="65" fillId="4" borderId="28" xfId="0" applyFont="1" applyFill="1" applyBorder="1" applyAlignment="1" applyProtection="1">
      <alignment horizontal="center" vertical="center"/>
      <protection locked="0"/>
    </xf>
    <xf numFmtId="0" fontId="51" fillId="4" borderId="28" xfId="0" applyFont="1" applyFill="1" applyBorder="1" applyAlignment="1" applyProtection="1">
      <alignment horizontal="left" vertical="center"/>
      <protection locked="0"/>
    </xf>
    <xf numFmtId="0" fontId="52" fillId="4" borderId="28" xfId="3" applyFont="1" applyFill="1" applyBorder="1" applyAlignment="1">
      <alignment horizontal="center" vertical="center"/>
    </xf>
    <xf numFmtId="0" fontId="0" fillId="0" borderId="28" xfId="0" applyBorder="1"/>
    <xf numFmtId="0" fontId="40" fillId="4" borderId="0" xfId="2" applyFont="1" applyFill="1" applyAlignment="1">
      <alignment vertical="center"/>
    </xf>
    <xf numFmtId="0" fontId="40" fillId="4" borderId="4" xfId="2" applyFont="1" applyFill="1" applyBorder="1" applyAlignment="1">
      <alignment vertical="center"/>
    </xf>
    <xf numFmtId="166" fontId="61" fillId="13" borderId="41" xfId="1" applyNumberFormat="1" applyFont="1" applyFill="1" applyBorder="1" applyAlignment="1">
      <alignment horizontal="center" vertical="center"/>
    </xf>
    <xf numFmtId="166" fontId="63" fillId="12" borderId="43" xfId="0" applyNumberFormat="1" applyFont="1" applyFill="1" applyBorder="1" applyAlignment="1" applyProtection="1">
      <alignment horizontal="center" vertical="center"/>
      <protection locked="0"/>
    </xf>
    <xf numFmtId="2" fontId="5" fillId="0" borderId="11" xfId="1" applyNumberFormat="1" applyFont="1" applyFill="1" applyBorder="1" applyAlignment="1" applyProtection="1">
      <alignment horizontal="center" vertical="center"/>
      <protection locked="0"/>
    </xf>
    <xf numFmtId="2" fontId="5" fillId="0" borderId="3" xfId="1" applyNumberFormat="1" applyFont="1" applyFill="1" applyBorder="1" applyAlignment="1" applyProtection="1">
      <alignment horizontal="center" vertical="center"/>
      <protection locked="0"/>
    </xf>
    <xf numFmtId="2" fontId="5" fillId="0" borderId="14" xfId="1" applyNumberFormat="1" applyFont="1" applyFill="1" applyBorder="1" applyAlignment="1" applyProtection="1">
      <alignment horizontal="center" vertical="center"/>
      <protection locked="0"/>
    </xf>
    <xf numFmtId="0" fontId="0" fillId="4" borderId="29" xfId="0" applyFill="1" applyBorder="1"/>
    <xf numFmtId="0" fontId="39" fillId="4" borderId="0" xfId="0" applyFont="1" applyFill="1" applyBorder="1" applyAlignment="1">
      <alignment vertical="center"/>
    </xf>
    <xf numFmtId="0" fontId="0" fillId="0" borderId="0" xfId="0" applyFont="1" applyBorder="1" applyAlignment="1"/>
    <xf numFmtId="0" fontId="39" fillId="4" borderId="0" xfId="0" applyFont="1" applyFill="1" applyBorder="1" applyAlignment="1">
      <alignment horizontal="left" vertical="center"/>
    </xf>
    <xf numFmtId="0" fontId="39" fillId="4" borderId="4" xfId="0" applyFont="1" applyFill="1" applyBorder="1" applyAlignment="1">
      <alignment horizontal="left" vertical="center"/>
    </xf>
    <xf numFmtId="0" fontId="39" fillId="4" borderId="4" xfId="0" applyFont="1" applyFill="1" applyBorder="1" applyAlignment="1">
      <alignment vertical="center"/>
    </xf>
    <xf numFmtId="0" fontId="0" fillId="4" borderId="0" xfId="0" applyFont="1" applyFill="1" applyBorder="1" applyAlignment="1" applyProtection="1">
      <alignment horizontal="left" vertical="center"/>
      <protection locked="0"/>
    </xf>
    <xf numFmtId="0" fontId="39" fillId="4" borderId="4" xfId="3" applyFont="1" applyFill="1" applyBorder="1" applyAlignment="1" applyProtection="1">
      <alignment horizontal="left" vertical="center"/>
      <protection hidden="1"/>
    </xf>
    <xf numFmtId="164" fontId="11" fillId="4" borderId="0" xfId="1" applyNumberFormat="1" applyFont="1" applyFill="1" applyBorder="1" applyAlignment="1">
      <alignment vertical="center"/>
    </xf>
    <xf numFmtId="166" fontId="29" fillId="4" borderId="44" xfId="1" applyNumberFormat="1" applyFont="1" applyFill="1" applyBorder="1" applyAlignment="1">
      <alignment horizontal="center" vertical="center"/>
    </xf>
    <xf numFmtId="166" fontId="29" fillId="4" borderId="45" xfId="1" applyNumberFormat="1" applyFont="1" applyFill="1" applyBorder="1" applyAlignment="1">
      <alignment horizontal="center" vertical="center"/>
    </xf>
    <xf numFmtId="166" fontId="29" fillId="4" borderId="41" xfId="1" applyNumberFormat="1" applyFont="1" applyFill="1" applyBorder="1" applyAlignment="1">
      <alignment horizontal="center" vertical="center"/>
    </xf>
    <xf numFmtId="164" fontId="20" fillId="5" borderId="30" xfId="1" applyNumberFormat="1" applyFont="1" applyFill="1" applyBorder="1" applyAlignment="1">
      <alignment horizontal="center" vertical="center"/>
    </xf>
    <xf numFmtId="166" fontId="61" fillId="4" borderId="41" xfId="1" applyNumberFormat="1" applyFont="1" applyFill="1" applyBorder="1" applyAlignment="1">
      <alignment horizontal="center" vertical="center"/>
    </xf>
    <xf numFmtId="166" fontId="61" fillId="13" borderId="0" xfId="1" applyNumberFormat="1" applyFont="1" applyFill="1" applyBorder="1" applyAlignment="1">
      <alignment horizontal="center" vertical="center"/>
    </xf>
    <xf numFmtId="166" fontId="61" fillId="4" borderId="0" xfId="1" applyNumberFormat="1" applyFont="1" applyFill="1" applyBorder="1" applyAlignment="1">
      <alignment horizontal="center" vertical="center"/>
    </xf>
    <xf numFmtId="0" fontId="60" fillId="4" borderId="0" xfId="3" applyFont="1" applyFill="1" applyBorder="1" applyAlignment="1">
      <alignment horizontal="center" vertical="center"/>
    </xf>
    <xf numFmtId="0" fontId="52" fillId="4" borderId="0" xfId="3" applyFont="1" applyFill="1" applyBorder="1" applyAlignment="1">
      <alignment horizontal="center" vertical="center"/>
    </xf>
    <xf numFmtId="164" fontId="20" fillId="5" borderId="0" xfId="1" applyNumberFormat="1" applyFont="1" applyFill="1" applyBorder="1" applyAlignment="1">
      <alignment horizontal="center" vertical="center"/>
    </xf>
    <xf numFmtId="164" fontId="39" fillId="4" borderId="0" xfId="1" applyNumberFormat="1" applyFont="1" applyFill="1" applyBorder="1" applyAlignment="1">
      <alignment horizontal="center" vertical="center"/>
    </xf>
    <xf numFmtId="0" fontId="55" fillId="4" borderId="0" xfId="3" applyFont="1" applyFill="1" applyBorder="1" applyAlignment="1" applyProtection="1">
      <alignment horizontal="center" vertical="center"/>
      <protection hidden="1"/>
    </xf>
    <xf numFmtId="164" fontId="37" fillId="4" borderId="0" xfId="1" applyNumberFormat="1" applyFont="1" applyFill="1" applyBorder="1" applyAlignment="1">
      <alignment horizontal="center" vertical="center"/>
    </xf>
    <xf numFmtId="0" fontId="21" fillId="4" borderId="9" xfId="1" applyNumberFormat="1" applyFont="1" applyFill="1" applyBorder="1" applyAlignment="1">
      <alignment horizontal="center" vertical="center" wrapText="1"/>
    </xf>
    <xf numFmtId="0" fontId="21" fillId="4" borderId="0" xfId="1" applyNumberFormat="1" applyFont="1" applyFill="1" applyBorder="1" applyAlignment="1">
      <alignment horizontal="center" vertical="center" wrapText="1"/>
    </xf>
    <xf numFmtId="0" fontId="28" fillId="4" borderId="0" xfId="3" applyFont="1" applyFill="1" applyBorder="1" applyAlignment="1">
      <alignment horizontal="center" vertical="center"/>
    </xf>
    <xf numFmtId="164" fontId="39" fillId="4" borderId="30" xfId="1" applyNumberFormat="1" applyFont="1" applyFill="1" applyBorder="1" applyAlignment="1">
      <alignment horizontal="center" vertical="center"/>
    </xf>
    <xf numFmtId="0" fontId="21" fillId="4" borderId="4" xfId="1" applyNumberFormat="1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69" fillId="4" borderId="0" xfId="3" applyFont="1" applyFill="1" applyBorder="1" applyAlignment="1">
      <alignment horizontal="center" vertical="center"/>
    </xf>
    <xf numFmtId="0" fontId="74" fillId="4" borderId="0" xfId="3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45" fillId="4" borderId="0" xfId="1" applyNumberFormat="1" applyFont="1" applyFill="1" applyBorder="1" applyAlignment="1" applyProtection="1">
      <alignment vertical="center"/>
      <protection locked="0"/>
    </xf>
    <xf numFmtId="166" fontId="63" fillId="4" borderId="0" xfId="0" applyNumberFormat="1" applyFont="1" applyFill="1" applyBorder="1" applyAlignment="1" applyProtection="1">
      <alignment horizontal="center" vertical="center"/>
      <protection locked="0"/>
    </xf>
    <xf numFmtId="0" fontId="37" fillId="4" borderId="0" xfId="1" applyNumberFormat="1" applyFont="1" applyFill="1" applyBorder="1" applyAlignment="1" applyProtection="1">
      <alignment vertical="center"/>
      <protection locked="0"/>
    </xf>
    <xf numFmtId="0" fontId="67" fillId="4" borderId="0" xfId="0" applyFont="1" applyFill="1" applyBorder="1" applyAlignment="1">
      <alignment vertical="center"/>
    </xf>
    <xf numFmtId="0" fontId="25" fillId="4" borderId="4" xfId="0" applyFont="1" applyFill="1" applyBorder="1" applyAlignment="1">
      <alignment vertical="center"/>
    </xf>
    <xf numFmtId="0" fontId="18" fillId="4" borderId="0" xfId="0" applyFont="1" applyFill="1" applyAlignment="1">
      <alignment vertical="center"/>
    </xf>
    <xf numFmtId="0" fontId="76" fillId="4" borderId="0" xfId="3" applyFont="1" applyFill="1" applyBorder="1" applyAlignment="1">
      <alignment horizontal="center" vertical="center"/>
    </xf>
    <xf numFmtId="0" fontId="77" fillId="4" borderId="0" xfId="3" applyFont="1" applyFill="1" applyBorder="1" applyAlignment="1">
      <alignment horizontal="center" vertical="center"/>
    </xf>
    <xf numFmtId="0" fontId="78" fillId="4" borderId="0" xfId="3" applyFont="1" applyFill="1" applyBorder="1" applyAlignment="1">
      <alignment horizontal="center" vertical="center"/>
    </xf>
    <xf numFmtId="166" fontId="79" fillId="4" borderId="0" xfId="0" applyNumberFormat="1" applyFont="1" applyFill="1" applyBorder="1" applyAlignment="1" applyProtection="1">
      <alignment horizontal="center" vertical="center"/>
      <protection locked="0"/>
    </xf>
    <xf numFmtId="0" fontId="59" fillId="4" borderId="0" xfId="0" applyFont="1" applyFill="1" applyBorder="1" applyAlignment="1" applyProtection="1">
      <alignment horizontal="left" vertical="center"/>
      <protection locked="0"/>
    </xf>
    <xf numFmtId="0" fontId="34" fillId="4" borderId="0" xfId="0" applyFont="1" applyFill="1" applyBorder="1" applyAlignment="1">
      <alignment horizontal="left" vertical="center"/>
    </xf>
    <xf numFmtId="0" fontId="80" fillId="4" borderId="0" xfId="3" applyFont="1" applyFill="1" applyBorder="1" applyAlignment="1">
      <alignment horizontal="center" vertical="center"/>
    </xf>
    <xf numFmtId="0" fontId="81" fillId="4" borderId="0" xfId="3" applyFont="1" applyFill="1" applyBorder="1" applyAlignment="1">
      <alignment horizontal="center" vertical="center"/>
    </xf>
    <xf numFmtId="0" fontId="39" fillId="4" borderId="46" xfId="0" applyFont="1" applyFill="1" applyBorder="1" applyAlignment="1">
      <alignment horizontal="left" vertical="center"/>
    </xf>
    <xf numFmtId="0" fontId="39" fillId="4" borderId="47" xfId="0" applyFont="1" applyFill="1" applyBorder="1" applyAlignment="1">
      <alignment horizontal="left" vertical="center"/>
    </xf>
    <xf numFmtId="0" fontId="17" fillId="4" borderId="47" xfId="3" applyFont="1" applyFill="1" applyBorder="1" applyAlignment="1">
      <alignment horizontal="center" vertical="center"/>
    </xf>
    <xf numFmtId="166" fontId="63" fillId="4" borderId="4" xfId="0" applyNumberFormat="1" applyFont="1" applyFill="1" applyBorder="1" applyAlignment="1" applyProtection="1">
      <alignment horizontal="center" vertical="center"/>
      <protection locked="0"/>
    </xf>
    <xf numFmtId="166" fontId="63" fillId="4" borderId="30" xfId="0" applyNumberFormat="1" applyFont="1" applyFill="1" applyBorder="1" applyAlignment="1" applyProtection="1">
      <alignment horizontal="center" vertical="center"/>
      <protection locked="0"/>
    </xf>
    <xf numFmtId="0" fontId="11" fillId="4" borderId="28" xfId="3" applyFont="1" applyFill="1" applyBorder="1" applyAlignment="1" applyProtection="1">
      <alignment vertical="center"/>
      <protection hidden="1"/>
    </xf>
    <xf numFmtId="0" fontId="71" fillId="4" borderId="0" xfId="0" applyFont="1" applyFill="1" applyAlignment="1">
      <alignment horizontal="center" vertical="center"/>
    </xf>
    <xf numFmtId="0" fontId="70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73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84" fillId="4" borderId="0" xfId="0" applyFont="1" applyFill="1" applyAlignment="1">
      <alignment vertical="center"/>
    </xf>
    <xf numFmtId="0" fontId="85" fillId="4" borderId="0" xfId="0" applyFont="1" applyFill="1" applyAlignment="1">
      <alignment vertical="center"/>
    </xf>
    <xf numFmtId="0" fontId="86" fillId="4" borderId="0" xfId="0" applyFont="1" applyFill="1" applyAlignment="1">
      <alignment vertical="center"/>
    </xf>
    <xf numFmtId="0" fontId="87" fillId="4" borderId="0" xfId="0" applyFont="1" applyFill="1" applyAlignment="1">
      <alignment vertical="center"/>
    </xf>
    <xf numFmtId="0" fontId="26" fillId="4" borderId="0" xfId="0" applyFont="1" applyFill="1" applyAlignment="1">
      <alignment vertical="center"/>
    </xf>
    <xf numFmtId="0" fontId="76" fillId="4" borderId="46" xfId="3" applyFont="1" applyFill="1" applyBorder="1" applyAlignment="1">
      <alignment horizontal="center" vertical="center"/>
    </xf>
    <xf numFmtId="0" fontId="77" fillId="4" borderId="46" xfId="3" applyFont="1" applyFill="1" applyBorder="1" applyAlignment="1">
      <alignment horizontal="center" vertical="center"/>
    </xf>
    <xf numFmtId="0" fontId="78" fillId="4" borderId="46" xfId="3" applyFont="1" applyFill="1" applyBorder="1" applyAlignment="1">
      <alignment horizontal="center" vertical="center"/>
    </xf>
    <xf numFmtId="0" fontId="81" fillId="4" borderId="46" xfId="3" applyFont="1" applyFill="1" applyBorder="1" applyAlignment="1">
      <alignment horizontal="center" vertical="center"/>
    </xf>
    <xf numFmtId="0" fontId="1" fillId="4" borderId="46" xfId="0" applyFont="1" applyFill="1" applyBorder="1" applyAlignment="1" applyProtection="1">
      <alignment horizontal="left" vertical="center"/>
      <protection locked="0"/>
    </xf>
    <xf numFmtId="0" fontId="14" fillId="4" borderId="47" xfId="0" applyFont="1" applyFill="1" applyBorder="1" applyAlignment="1">
      <alignment vertical="center"/>
    </xf>
    <xf numFmtId="0" fontId="1" fillId="0" borderId="46" xfId="0" applyFont="1" applyBorder="1"/>
    <xf numFmtId="0" fontId="53" fillId="4" borderId="47" xfId="0" applyFont="1" applyFill="1" applyBorder="1" applyAlignment="1">
      <alignment vertical="center"/>
    </xf>
    <xf numFmtId="0" fontId="0" fillId="4" borderId="46" xfId="0" applyFont="1" applyFill="1" applyBorder="1" applyAlignment="1" applyProtection="1">
      <alignment horizontal="left" vertical="center"/>
      <protection locked="0"/>
    </xf>
    <xf numFmtId="0" fontId="24" fillId="4" borderId="47" xfId="0" applyFont="1" applyFill="1" applyBorder="1" applyAlignment="1">
      <alignment vertical="center"/>
    </xf>
    <xf numFmtId="0" fontId="0" fillId="0" borderId="46" xfId="0" applyFont="1" applyBorder="1"/>
    <xf numFmtId="0" fontId="72" fillId="4" borderId="47" xfId="0" applyFont="1" applyFill="1" applyBorder="1" applyAlignment="1">
      <alignment vertical="center"/>
    </xf>
    <xf numFmtId="0" fontId="16" fillId="4" borderId="47" xfId="0" applyFont="1" applyFill="1" applyBorder="1" applyAlignment="1">
      <alignment vertical="center"/>
    </xf>
    <xf numFmtId="0" fontId="16" fillId="4" borderId="46" xfId="0" applyFont="1" applyFill="1" applyBorder="1" applyAlignment="1">
      <alignment vertical="center"/>
    </xf>
    <xf numFmtId="0" fontId="89" fillId="4" borderId="0" xfId="3" applyFont="1" applyFill="1" applyBorder="1" applyAlignment="1" applyProtection="1">
      <alignment vertical="center"/>
      <protection hidden="1"/>
    </xf>
    <xf numFmtId="0" fontId="21" fillId="4" borderId="0" xfId="0" applyFont="1" applyFill="1" applyBorder="1" applyAlignment="1" applyProtection="1">
      <alignment horizontal="centerContinuous" vertical="center"/>
      <protection locked="0"/>
    </xf>
    <xf numFmtId="0" fontId="21" fillId="4" borderId="4" xfId="0" applyFont="1" applyFill="1" applyBorder="1" applyAlignment="1" applyProtection="1">
      <alignment horizontal="centerContinuous" vertical="center"/>
      <protection locked="0"/>
    </xf>
    <xf numFmtId="166" fontId="2" fillId="12" borderId="0" xfId="0" applyNumberFormat="1" applyFont="1" applyFill="1" applyBorder="1" applyAlignment="1" applyProtection="1">
      <alignment horizontal="center" vertical="center"/>
      <protection locked="0"/>
    </xf>
    <xf numFmtId="164" fontId="37" fillId="4" borderId="4" xfId="1" applyNumberFormat="1" applyFont="1" applyFill="1" applyBorder="1" applyAlignment="1">
      <alignment vertical="center"/>
    </xf>
    <xf numFmtId="166" fontId="2" fillId="12" borderId="4" xfId="0" applyNumberFormat="1" applyFont="1" applyFill="1" applyBorder="1" applyAlignment="1" applyProtection="1">
      <alignment horizontal="center" vertical="center"/>
      <protection locked="0"/>
    </xf>
    <xf numFmtId="0" fontId="55" fillId="4" borderId="0" xfId="3" applyFont="1" applyFill="1" applyBorder="1" applyAlignment="1" applyProtection="1">
      <alignment horizontal="right" vertical="center"/>
      <protection hidden="1"/>
    </xf>
    <xf numFmtId="0" fontId="89" fillId="4" borderId="0" xfId="3" applyFont="1" applyFill="1" applyBorder="1" applyAlignment="1" applyProtection="1">
      <alignment horizontal="right" vertical="center"/>
      <protection hidden="1"/>
    </xf>
    <xf numFmtId="0" fontId="17" fillId="4" borderId="4" xfId="3" applyFont="1" applyFill="1" applyBorder="1" applyAlignment="1">
      <alignment horizontal="center" vertical="center"/>
    </xf>
    <xf numFmtId="0" fontId="13" fillId="4" borderId="0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Border="1" applyAlignment="1" applyProtection="1">
      <alignment horizontal="right" vertical="center"/>
      <protection locked="0"/>
    </xf>
    <xf numFmtId="0" fontId="0" fillId="0" borderId="4" xfId="0" applyBorder="1" applyAlignment="1">
      <alignment vertical="center"/>
    </xf>
    <xf numFmtId="0" fontId="13" fillId="4" borderId="4" xfId="0" applyFont="1" applyFill="1" applyBorder="1" applyAlignment="1" applyProtection="1">
      <alignment horizontal="right" vertical="center"/>
      <protection locked="0"/>
    </xf>
    <xf numFmtId="0" fontId="39" fillId="4" borderId="14" xfId="3" applyFont="1" applyFill="1" applyBorder="1" applyAlignment="1" applyProtection="1">
      <alignment horizontal="left" vertical="center"/>
      <protection hidden="1"/>
    </xf>
    <xf numFmtId="0" fontId="33" fillId="4" borderId="9" xfId="3" applyFont="1" applyFill="1" applyBorder="1" applyAlignment="1">
      <alignment horizontal="center" vertical="center"/>
    </xf>
    <xf numFmtId="0" fontId="33" fillId="4" borderId="0" xfId="3" applyFont="1" applyFill="1" applyBorder="1" applyAlignment="1">
      <alignment horizontal="center" vertical="center"/>
    </xf>
    <xf numFmtId="0" fontId="75" fillId="4" borderId="12" xfId="3" applyFont="1" applyFill="1" applyBorder="1" applyAlignment="1">
      <alignment horizontal="center" vertical="center"/>
    </xf>
    <xf numFmtId="0" fontId="13" fillId="4" borderId="9" xfId="3" applyFont="1" applyFill="1" applyBorder="1" applyAlignment="1">
      <alignment horizontal="center" vertical="center"/>
    </xf>
    <xf numFmtId="0" fontId="75" fillId="4" borderId="22" xfId="3" applyFont="1" applyFill="1" applyBorder="1" applyAlignment="1">
      <alignment horizontal="center" vertical="center"/>
    </xf>
    <xf numFmtId="0" fontId="44" fillId="4" borderId="0" xfId="3" applyFont="1" applyFill="1" applyBorder="1" applyAlignment="1" applyProtection="1">
      <alignment horizontal="left"/>
      <protection hidden="1"/>
    </xf>
    <xf numFmtId="0" fontId="41" fillId="4" borderId="9" xfId="3" applyFont="1" applyFill="1" applyBorder="1" applyAlignment="1" applyProtection="1">
      <alignment horizontal="center" vertical="center"/>
      <protection hidden="1"/>
    </xf>
    <xf numFmtId="0" fontId="93" fillId="4" borderId="9" xfId="3" applyFont="1" applyFill="1" applyBorder="1" applyAlignment="1" applyProtection="1">
      <alignment horizontal="center" vertical="center"/>
      <protection hidden="1"/>
    </xf>
    <xf numFmtId="0" fontId="27" fillId="4" borderId="0" xfId="3" applyFont="1" applyFill="1" applyAlignment="1" applyProtection="1">
      <alignment horizontal="right"/>
      <protection hidden="1"/>
    </xf>
    <xf numFmtId="0" fontId="37" fillId="22" borderId="52" xfId="1" applyNumberFormat="1" applyFont="1" applyFill="1" applyBorder="1" applyAlignment="1" applyProtection="1">
      <alignment vertical="center"/>
      <protection locked="0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164" fontId="54" fillId="4" borderId="3" xfId="1" applyNumberFormat="1" applyFont="1" applyFill="1" applyBorder="1" applyAlignment="1">
      <alignment horizontal="center" vertical="center"/>
    </xf>
    <xf numFmtId="0" fontId="55" fillId="4" borderId="3" xfId="3" applyFont="1" applyFill="1" applyBorder="1" applyAlignment="1" applyProtection="1">
      <alignment vertical="center"/>
      <protection hidden="1"/>
    </xf>
    <xf numFmtId="0" fontId="0" fillId="0" borderId="3" xfId="0" applyBorder="1"/>
    <xf numFmtId="0" fontId="0" fillId="4" borderId="3" xfId="0" applyFill="1" applyBorder="1"/>
    <xf numFmtId="0" fontId="0" fillId="4" borderId="14" xfId="0" applyFill="1" applyBorder="1"/>
    <xf numFmtId="0" fontId="13" fillId="4" borderId="0" xfId="3" applyFont="1" applyFill="1" applyBorder="1" applyAlignment="1" applyProtection="1">
      <alignment horizontal="right" vertical="center"/>
      <protection hidden="1"/>
    </xf>
    <xf numFmtId="0" fontId="43" fillId="4" borderId="0" xfId="4" applyFill="1"/>
    <xf numFmtId="0" fontId="0" fillId="0" borderId="0" xfId="0" applyAlignment="1">
      <alignment horizontal="right"/>
    </xf>
    <xf numFmtId="164" fontId="20" fillId="5" borderId="0" xfId="1" applyNumberFormat="1" applyFont="1" applyFill="1" applyBorder="1" applyAlignment="1">
      <alignment horizontal="center" vertical="center"/>
    </xf>
    <xf numFmtId="0" fontId="55" fillId="4" borderId="0" xfId="3" applyFont="1" applyFill="1" applyBorder="1" applyAlignment="1" applyProtection="1">
      <alignment horizontal="center" vertical="center"/>
      <protection hidden="1"/>
    </xf>
    <xf numFmtId="164" fontId="37" fillId="4" borderId="0" xfId="1" applyNumberFormat="1" applyFont="1" applyFill="1" applyBorder="1" applyAlignment="1">
      <alignment horizontal="center" vertical="center"/>
    </xf>
    <xf numFmtId="0" fontId="40" fillId="4" borderId="0" xfId="2" applyFont="1" applyFill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 wrapText="1"/>
    </xf>
    <xf numFmtId="1" fontId="31" fillId="23" borderId="10" xfId="11" applyNumberFormat="1" applyFont="1" applyFill="1" applyBorder="1" applyAlignment="1">
      <alignment horizontal="center" vertical="center"/>
    </xf>
    <xf numFmtId="0" fontId="97" fillId="14" borderId="35" xfId="2" applyFont="1" applyFill="1" applyBorder="1" applyAlignment="1">
      <alignment horizontal="center" vertical="center"/>
    </xf>
    <xf numFmtId="2" fontId="98" fillId="17" borderId="35" xfId="2" applyNumberFormat="1" applyFont="1" applyFill="1" applyBorder="1" applyAlignment="1" applyProtection="1">
      <alignment horizontal="center" vertical="center"/>
      <protection locked="0"/>
    </xf>
    <xf numFmtId="0" fontId="31" fillId="18" borderId="35" xfId="2" applyFont="1" applyFill="1" applyBorder="1" applyAlignment="1">
      <alignment horizontal="center" vertical="center"/>
    </xf>
    <xf numFmtId="0" fontId="31" fillId="19" borderId="35" xfId="2" applyFont="1" applyFill="1" applyBorder="1" applyAlignment="1">
      <alignment horizontal="center" vertical="center"/>
    </xf>
    <xf numFmtId="2" fontId="98" fillId="15" borderId="35" xfId="2" applyNumberFormat="1" applyFont="1" applyFill="1" applyBorder="1" applyAlignment="1" applyProtection="1">
      <alignment horizontal="center" vertical="center"/>
      <protection locked="0"/>
    </xf>
    <xf numFmtId="0" fontId="31" fillId="16" borderId="35" xfId="2" applyFont="1" applyFill="1" applyBorder="1" applyAlignment="1">
      <alignment horizontal="center" vertical="center"/>
    </xf>
    <xf numFmtId="1" fontId="31" fillId="27" borderId="10" xfId="11" applyNumberFormat="1" applyFont="1" applyFill="1" applyBorder="1" applyAlignment="1">
      <alignment horizontal="center" vertical="center"/>
    </xf>
    <xf numFmtId="1" fontId="31" fillId="28" borderId="10" xfId="11" applyNumberFormat="1" applyFont="1" applyFill="1" applyBorder="1" applyAlignment="1">
      <alignment horizontal="center" vertical="center"/>
    </xf>
    <xf numFmtId="1" fontId="31" fillId="29" borderId="53" xfId="11" applyNumberFormat="1" applyFont="1" applyFill="1" applyBorder="1" applyAlignment="1">
      <alignment horizontal="center" vertical="center"/>
    </xf>
    <xf numFmtId="1" fontId="97" fillId="15" borderId="10" xfId="11" applyNumberFormat="1" applyFont="1" applyFill="1" applyBorder="1" applyAlignment="1">
      <alignment horizontal="center" vertical="center"/>
    </xf>
    <xf numFmtId="1" fontId="97" fillId="17" borderId="10" xfId="11" applyNumberFormat="1" applyFont="1" applyFill="1" applyBorder="1" applyAlignment="1">
      <alignment horizontal="center" vertical="center"/>
    </xf>
    <xf numFmtId="1" fontId="97" fillId="14" borderId="10" xfId="11" applyNumberFormat="1" applyFont="1" applyFill="1" applyBorder="1" applyAlignment="1">
      <alignment horizontal="center" vertical="center"/>
    </xf>
    <xf numFmtId="1" fontId="97" fillId="30" borderId="10" xfId="11" applyNumberFormat="1" applyFont="1" applyFill="1" applyBorder="1" applyAlignment="1">
      <alignment horizontal="center" vertical="center"/>
    </xf>
    <xf numFmtId="1" fontId="97" fillId="31" borderId="10" xfId="11" applyNumberFormat="1" applyFont="1" applyFill="1" applyBorder="1" applyAlignment="1">
      <alignment horizontal="center" vertical="center"/>
    </xf>
    <xf numFmtId="1" fontId="31" fillId="24" borderId="10" xfId="11" applyNumberFormat="1" applyFont="1" applyFill="1" applyBorder="1" applyAlignment="1">
      <alignment horizontal="center" vertical="center"/>
    </xf>
    <xf numFmtId="1" fontId="97" fillId="25" borderId="10" xfId="11" applyNumberFormat="1" applyFont="1" applyFill="1" applyBorder="1" applyAlignment="1">
      <alignment horizontal="center" vertical="center"/>
    </xf>
    <xf numFmtId="1" fontId="31" fillId="26" borderId="10" xfId="11" applyNumberFormat="1" applyFont="1" applyFill="1" applyBorder="1" applyAlignment="1">
      <alignment horizontal="center" vertical="center"/>
    </xf>
    <xf numFmtId="0" fontId="45" fillId="32" borderId="40" xfId="1" applyNumberFormat="1" applyFont="1" applyFill="1" applyBorder="1" applyAlignment="1" applyProtection="1">
      <alignment vertical="center"/>
      <protection locked="0"/>
    </xf>
    <xf numFmtId="0" fontId="97" fillId="14" borderId="35" xfId="0" applyFont="1" applyFill="1" applyBorder="1" applyAlignment="1">
      <alignment horizontal="center" vertical="center"/>
    </xf>
    <xf numFmtId="2" fontId="98" fillId="17" borderId="35" xfId="0" applyNumberFormat="1" applyFont="1" applyFill="1" applyBorder="1" applyAlignment="1" applyProtection="1">
      <alignment horizontal="center" vertical="center"/>
      <protection locked="0"/>
    </xf>
    <xf numFmtId="0" fontId="31" fillId="18" borderId="35" xfId="0" applyFont="1" applyFill="1" applyBorder="1" applyAlignment="1">
      <alignment horizontal="center" vertical="center"/>
    </xf>
    <xf numFmtId="0" fontId="31" fillId="19" borderId="35" xfId="0" applyFont="1" applyFill="1" applyBorder="1" applyAlignment="1">
      <alignment horizontal="center" vertical="center"/>
    </xf>
    <xf numFmtId="2" fontId="98" fillId="15" borderId="35" xfId="0" applyNumberFormat="1" applyFont="1" applyFill="1" applyBorder="1" applyAlignment="1" applyProtection="1">
      <alignment horizontal="center" vertical="center"/>
      <protection locked="0"/>
    </xf>
    <xf numFmtId="2" fontId="98" fillId="15" borderId="0" xfId="0" applyNumberFormat="1" applyFont="1" applyFill="1" applyBorder="1" applyAlignment="1" applyProtection="1">
      <alignment horizontal="center" vertical="center"/>
      <protection locked="0"/>
    </xf>
    <xf numFmtId="0" fontId="31" fillId="16" borderId="35" xfId="0" applyFont="1" applyFill="1" applyBorder="1" applyAlignment="1">
      <alignment horizontal="center" vertical="center"/>
    </xf>
    <xf numFmtId="0" fontId="99" fillId="4" borderId="9" xfId="2" applyFont="1" applyFill="1" applyBorder="1"/>
    <xf numFmtId="0" fontId="3" fillId="4" borderId="9" xfId="2" applyFill="1" applyBorder="1"/>
    <xf numFmtId="0" fontId="3" fillId="4" borderId="15" xfId="2" applyFill="1" applyBorder="1"/>
    <xf numFmtId="0" fontId="3" fillId="4" borderId="2" xfId="2" applyFill="1" applyBorder="1"/>
    <xf numFmtId="0" fontId="3" fillId="4" borderId="16" xfId="2" applyFill="1" applyBorder="1"/>
    <xf numFmtId="0" fontId="101" fillId="0" borderId="0" xfId="2" applyFont="1" applyAlignment="1">
      <alignment vertical="center"/>
    </xf>
    <xf numFmtId="0" fontId="102" fillId="27" borderId="54" xfId="12" applyFont="1" applyFill="1" applyBorder="1" applyAlignment="1" applyProtection="1">
      <alignment horizontal="centerContinuous" vertical="center" wrapText="1"/>
    </xf>
    <xf numFmtId="0" fontId="103" fillId="27" borderId="55" xfId="12" applyFont="1" applyFill="1" applyBorder="1" applyAlignment="1" applyProtection="1">
      <alignment horizontal="centerContinuous" vertical="center" wrapText="1"/>
    </xf>
    <xf numFmtId="0" fontId="104" fillId="27" borderId="55" xfId="11" applyFont="1" applyFill="1" applyBorder="1" applyAlignment="1">
      <alignment horizontal="centerContinuous" vertical="center" wrapText="1"/>
    </xf>
    <xf numFmtId="0" fontId="104" fillId="27" borderId="56" xfId="11" applyFont="1" applyFill="1" applyBorder="1" applyAlignment="1">
      <alignment horizontal="centerContinuous" vertical="center" wrapText="1"/>
    </xf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Continuous" vertical="center"/>
    </xf>
    <xf numFmtId="0" fontId="106" fillId="27" borderId="57" xfId="12" applyFont="1" applyFill="1" applyBorder="1" applyAlignment="1" applyProtection="1">
      <alignment horizontal="centerContinuous" vertical="center"/>
    </xf>
    <xf numFmtId="0" fontId="106" fillId="27" borderId="58" xfId="12" applyFont="1" applyFill="1" applyBorder="1" applyAlignment="1" applyProtection="1">
      <alignment horizontal="centerContinuous" vertical="center"/>
    </xf>
    <xf numFmtId="0" fontId="106" fillId="27" borderId="59" xfId="12" applyFont="1" applyFill="1" applyBorder="1" applyAlignment="1" applyProtection="1">
      <alignment horizontal="centerContinuous" vertical="center"/>
    </xf>
    <xf numFmtId="0" fontId="108" fillId="0" borderId="0" xfId="2" applyFont="1" applyBorder="1" applyAlignment="1">
      <alignment horizontal="centerContinuous" vertical="center" wrapText="1"/>
    </xf>
    <xf numFmtId="0" fontId="3" fillId="0" borderId="0" xfId="2" applyFont="1" applyBorder="1" applyAlignment="1">
      <alignment horizontal="centerContinuous" vertical="center" wrapText="1"/>
    </xf>
    <xf numFmtId="0" fontId="3" fillId="0" borderId="19" xfId="2" applyFont="1" applyBorder="1" applyAlignment="1">
      <alignment horizontal="centerContinuous" vertical="center" wrapText="1"/>
    </xf>
    <xf numFmtId="0" fontId="3" fillId="0" borderId="2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19" xfId="2" applyFont="1" applyBorder="1" applyAlignment="1">
      <alignment vertical="center"/>
    </xf>
    <xf numFmtId="0" fontId="109" fillId="0" borderId="0" xfId="2" applyFont="1" applyAlignment="1">
      <alignment vertical="center"/>
    </xf>
    <xf numFmtId="0" fontId="109" fillId="0" borderId="20" xfId="2" applyFont="1" applyBorder="1" applyAlignment="1">
      <alignment horizontal="center" vertical="center"/>
    </xf>
    <xf numFmtId="0" fontId="109" fillId="0" borderId="36" xfId="2" applyFont="1" applyBorder="1" applyAlignment="1">
      <alignment horizontal="center" vertical="center"/>
    </xf>
    <xf numFmtId="0" fontId="109" fillId="0" borderId="0" xfId="2" applyFont="1" applyBorder="1" applyAlignment="1">
      <alignment horizontal="center" vertical="center"/>
    </xf>
    <xf numFmtId="0" fontId="109" fillId="0" borderId="50" xfId="2" applyFont="1" applyBorder="1" applyAlignment="1">
      <alignment vertical="center"/>
    </xf>
    <xf numFmtId="0" fontId="109" fillId="0" borderId="17" xfId="2" applyFont="1" applyBorder="1" applyAlignment="1">
      <alignment vertical="center"/>
    </xf>
    <xf numFmtId="0" fontId="109" fillId="0" borderId="21" xfId="2" applyFont="1" applyBorder="1" applyAlignment="1">
      <alignment vertical="center"/>
    </xf>
    <xf numFmtId="0" fontId="109" fillId="35" borderId="0" xfId="2" applyFont="1" applyFill="1" applyAlignment="1">
      <alignment vertical="center"/>
    </xf>
    <xf numFmtId="0" fontId="3" fillId="0" borderId="50" xfId="2" applyFont="1" applyBorder="1" applyAlignment="1">
      <alignment vertical="center"/>
    </xf>
    <xf numFmtId="0" fontId="3" fillId="0" borderId="17" xfId="2" applyFont="1" applyBorder="1" applyAlignment="1">
      <alignment vertical="center"/>
    </xf>
    <xf numFmtId="0" fontId="3" fillId="0" borderId="21" xfId="2" applyFont="1" applyBorder="1" applyAlignment="1">
      <alignment vertical="center"/>
    </xf>
    <xf numFmtId="0" fontId="46" fillId="35" borderId="0" xfId="2" applyFont="1" applyFill="1" applyAlignment="1">
      <alignment vertical="center"/>
    </xf>
    <xf numFmtId="0" fontId="46" fillId="0" borderId="0" xfId="2" applyFont="1" applyAlignment="1">
      <alignment vertical="center"/>
    </xf>
    <xf numFmtId="0" fontId="46" fillId="0" borderId="50" xfId="2" applyFont="1" applyBorder="1" applyAlignment="1">
      <alignment vertical="center"/>
    </xf>
    <xf numFmtId="0" fontId="46" fillId="0" borderId="17" xfId="2" applyFont="1" applyBorder="1" applyAlignment="1">
      <alignment vertical="center"/>
    </xf>
    <xf numFmtId="0" fontId="111" fillId="0" borderId="21" xfId="2" applyNumberFormat="1" applyFont="1" applyBorder="1" applyAlignment="1">
      <alignment horizontal="center" vertical="center"/>
    </xf>
    <xf numFmtId="0" fontId="3" fillId="35" borderId="0" xfId="2" applyFont="1" applyFill="1" applyAlignment="1">
      <alignment vertical="center"/>
    </xf>
    <xf numFmtId="0" fontId="46" fillId="0" borderId="21" xfId="2" applyFont="1" applyBorder="1" applyAlignment="1">
      <alignment vertical="center"/>
    </xf>
    <xf numFmtId="0" fontId="113" fillId="0" borderId="0" xfId="0" applyFont="1" applyAlignment="1">
      <alignment vertical="center"/>
    </xf>
    <xf numFmtId="0" fontId="100" fillId="0" borderId="0" xfId="2" applyFont="1" applyAlignment="1">
      <alignment vertical="center"/>
    </xf>
    <xf numFmtId="0" fontId="110" fillId="0" borderId="0" xfId="2" applyFont="1" applyAlignment="1">
      <alignment vertical="center"/>
    </xf>
    <xf numFmtId="0" fontId="114" fillId="0" borderId="0" xfId="2" applyFont="1" applyAlignment="1">
      <alignment vertical="center"/>
    </xf>
    <xf numFmtId="0" fontId="28" fillId="4" borderId="0" xfId="3" applyFont="1" applyFill="1" applyBorder="1" applyAlignment="1">
      <alignment horizontal="center" vertical="center"/>
    </xf>
    <xf numFmtId="0" fontId="21" fillId="4" borderId="9" xfId="1" applyNumberFormat="1" applyFont="1" applyFill="1" applyBorder="1" applyAlignment="1">
      <alignment horizontal="center" vertical="center" wrapText="1"/>
    </xf>
    <xf numFmtId="0" fontId="21" fillId="4" borderId="0" xfId="1" applyNumberFormat="1" applyFont="1" applyFill="1" applyBorder="1" applyAlignment="1">
      <alignment horizontal="center" vertical="center" wrapText="1"/>
    </xf>
    <xf numFmtId="164" fontId="20" fillId="5" borderId="0" xfId="1" applyNumberFormat="1" applyFont="1" applyFill="1" applyBorder="1" applyAlignment="1">
      <alignment horizontal="center" vertical="center"/>
    </xf>
    <xf numFmtId="164" fontId="39" fillId="4" borderId="0" xfId="1" applyNumberFormat="1" applyFont="1" applyFill="1" applyBorder="1" applyAlignment="1">
      <alignment horizontal="center" vertical="center"/>
    </xf>
    <xf numFmtId="0" fontId="55" fillId="4" borderId="0" xfId="3" applyFont="1" applyFill="1" applyBorder="1" applyAlignment="1" applyProtection="1">
      <alignment horizontal="center" vertical="center"/>
      <protection hidden="1"/>
    </xf>
    <xf numFmtId="164" fontId="37" fillId="4" borderId="0" xfId="1" applyNumberFormat="1" applyFont="1" applyFill="1" applyBorder="1" applyAlignment="1">
      <alignment horizontal="center" vertical="center"/>
    </xf>
    <xf numFmtId="0" fontId="52" fillId="4" borderId="0" xfId="3" applyFont="1" applyFill="1" applyBorder="1" applyAlignment="1">
      <alignment horizontal="center" vertical="center"/>
    </xf>
    <xf numFmtId="0" fontId="47" fillId="4" borderId="0" xfId="3" applyFont="1" applyFill="1" applyBorder="1" applyAlignment="1">
      <alignment horizontal="center" vertical="center"/>
    </xf>
    <xf numFmtId="0" fontId="40" fillId="4" borderId="0" xfId="2" applyFont="1" applyFill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 wrapText="1"/>
    </xf>
    <xf numFmtId="164" fontId="39" fillId="4" borderId="30" xfId="1" applyNumberFormat="1" applyFont="1" applyFill="1" applyBorder="1" applyAlignment="1">
      <alignment horizontal="center" vertical="center"/>
    </xf>
    <xf numFmtId="0" fontId="21" fillId="4" borderId="4" xfId="1" applyNumberFormat="1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9" fillId="4" borderId="0" xfId="0" applyFont="1" applyFill="1" applyBorder="1" applyAlignment="1" applyProtection="1">
      <alignment horizontal="left" vertical="center"/>
      <protection locked="0"/>
    </xf>
    <xf numFmtId="0" fontId="67" fillId="14" borderId="39" xfId="0" applyFont="1" applyFill="1" applyBorder="1" applyAlignment="1">
      <alignment vertical="center"/>
    </xf>
    <xf numFmtId="0" fontId="45" fillId="21" borderId="37" xfId="1" applyNumberFormat="1" applyFont="1" applyFill="1" applyBorder="1" applyAlignment="1" applyProtection="1">
      <alignment vertical="center"/>
      <protection locked="0"/>
    </xf>
    <xf numFmtId="0" fontId="67" fillId="14" borderId="40" xfId="0" applyFont="1" applyFill="1" applyBorder="1" applyAlignment="1">
      <alignment vertical="center"/>
    </xf>
    <xf numFmtId="0" fontId="37" fillId="11" borderId="40" xfId="1" applyNumberFormat="1" applyFont="1" applyFill="1" applyBorder="1" applyAlignment="1" applyProtection="1">
      <alignment vertical="center"/>
      <protection locked="0"/>
    </xf>
    <xf numFmtId="0" fontId="45" fillId="20" borderId="37" xfId="1" applyNumberFormat="1" applyFont="1" applyFill="1" applyBorder="1" applyAlignment="1" applyProtection="1">
      <alignment vertical="center"/>
      <protection locked="0"/>
    </xf>
    <xf numFmtId="0" fontId="37" fillId="11" borderId="37" xfId="1" applyNumberFormat="1" applyFont="1" applyFill="1" applyBorder="1" applyAlignment="1" applyProtection="1">
      <alignment vertical="center"/>
      <protection locked="0"/>
    </xf>
    <xf numFmtId="0" fontId="45" fillId="20" borderId="39" xfId="1" applyNumberFormat="1" applyFont="1" applyFill="1" applyBorder="1" applyAlignment="1" applyProtection="1">
      <alignment vertical="center"/>
      <protection locked="0"/>
    </xf>
    <xf numFmtId="0" fontId="45" fillId="21" borderId="39" xfId="1" applyNumberFormat="1" applyFont="1" applyFill="1" applyBorder="1" applyAlignment="1" applyProtection="1">
      <alignment vertical="center"/>
      <protection locked="0"/>
    </xf>
    <xf numFmtId="0" fontId="45" fillId="21" borderId="38" xfId="1" applyNumberFormat="1" applyFont="1" applyFill="1" applyBorder="1" applyAlignment="1" applyProtection="1">
      <alignment vertical="center"/>
      <protection locked="0"/>
    </xf>
    <xf numFmtId="0" fontId="45" fillId="20" borderId="38" xfId="1" applyNumberFormat="1" applyFont="1" applyFill="1" applyBorder="1" applyAlignment="1" applyProtection="1">
      <alignment vertical="center"/>
      <protection locked="0"/>
    </xf>
    <xf numFmtId="0" fontId="37" fillId="11" borderId="38" xfId="1" applyNumberFormat="1" applyFont="1" applyFill="1" applyBorder="1" applyAlignment="1" applyProtection="1">
      <alignment vertical="center"/>
      <protection locked="0"/>
    </xf>
    <xf numFmtId="0" fontId="0" fillId="36" borderId="0" xfId="0" applyFill="1"/>
    <xf numFmtId="1" fontId="31" fillId="0" borderId="10" xfId="11" applyNumberFormat="1" applyFont="1" applyFill="1" applyBorder="1" applyAlignment="1">
      <alignment horizontal="center" vertical="center"/>
    </xf>
    <xf numFmtId="164" fontId="20" fillId="0" borderId="41" xfId="1" applyNumberFormat="1" applyFont="1" applyFill="1" applyBorder="1" applyAlignment="1">
      <alignment horizontal="center" vertical="center"/>
    </xf>
    <xf numFmtId="0" fontId="0" fillId="0" borderId="0" xfId="0" applyFill="1"/>
    <xf numFmtId="0" fontId="37" fillId="11" borderId="0" xfId="1" applyNumberFormat="1" applyFont="1" applyFill="1" applyBorder="1" applyAlignment="1" applyProtection="1">
      <alignment vertical="center"/>
      <protection locked="0"/>
    </xf>
    <xf numFmtId="166" fontId="61" fillId="0" borderId="41" xfId="1" applyNumberFormat="1" applyFont="1" applyFill="1" applyBorder="1" applyAlignment="1">
      <alignment horizontal="center" vertical="center"/>
    </xf>
    <xf numFmtId="2" fontId="98" fillId="0" borderId="35" xfId="2" applyNumberFormat="1" applyFont="1" applyFill="1" applyBorder="1" applyAlignment="1" applyProtection="1">
      <alignment horizontal="center" vertical="center"/>
      <protection locked="0"/>
    </xf>
    <xf numFmtId="0" fontId="45" fillId="0" borderId="0" xfId="1" applyNumberFormat="1" applyFont="1" applyFill="1" applyBorder="1" applyAlignment="1" applyProtection="1">
      <alignment vertical="center"/>
      <protection locked="0"/>
    </xf>
    <xf numFmtId="0" fontId="67" fillId="0" borderId="37" xfId="0" applyFont="1" applyFill="1" applyBorder="1" applyAlignment="1">
      <alignment vertical="center"/>
    </xf>
    <xf numFmtId="0" fontId="67" fillId="0" borderId="38" xfId="0" applyFont="1" applyFill="1" applyBorder="1" applyAlignment="1">
      <alignment vertical="center"/>
    </xf>
    <xf numFmtId="0" fontId="37" fillId="7" borderId="0" xfId="1" applyNumberFormat="1" applyFont="1" applyFill="1" applyBorder="1" applyAlignment="1" applyProtection="1">
      <alignment vertical="center"/>
      <protection locked="0"/>
    </xf>
    <xf numFmtId="0" fontId="45" fillId="20" borderId="0" xfId="1" applyNumberFormat="1" applyFont="1" applyFill="1" applyBorder="1" applyAlignment="1" applyProtection="1">
      <alignment vertical="center"/>
      <protection locked="0"/>
    </xf>
    <xf numFmtId="2" fontId="98" fillId="0" borderId="0" xfId="2" applyNumberFormat="1" applyFont="1" applyFill="1" applyBorder="1" applyAlignment="1" applyProtection="1">
      <alignment horizontal="center" vertical="center"/>
      <protection locked="0"/>
    </xf>
    <xf numFmtId="2" fontId="98" fillId="0" borderId="0" xfId="0" applyNumberFormat="1" applyFont="1" applyFill="1" applyBorder="1" applyAlignment="1" applyProtection="1">
      <alignment horizontal="center" vertical="center"/>
      <protection locked="0"/>
    </xf>
    <xf numFmtId="1" fontId="97" fillId="0" borderId="10" xfId="11" applyNumberFormat="1" applyFont="1" applyFill="1" applyBorder="1" applyAlignment="1">
      <alignment horizontal="center" vertical="center"/>
    </xf>
    <xf numFmtId="2" fontId="98" fillId="0" borderId="35" xfId="0" applyNumberFormat="1" applyFont="1" applyFill="1" applyBorder="1" applyAlignment="1" applyProtection="1">
      <alignment horizontal="center" vertical="center"/>
      <protection locked="0"/>
    </xf>
    <xf numFmtId="0" fontId="9" fillId="0" borderId="61" xfId="0" applyFont="1" applyBorder="1" applyAlignment="1">
      <alignment horizontal="center" vertical="center" wrapText="1"/>
    </xf>
    <xf numFmtId="0" fontId="92" fillId="4" borderId="62" xfId="3" applyFont="1" applyFill="1" applyBorder="1" applyAlignment="1" applyProtection="1">
      <alignment horizontal="center" vertical="center"/>
      <protection hidden="1"/>
    </xf>
    <xf numFmtId="0" fontId="93" fillId="4" borderId="62" xfId="3" applyFont="1" applyFill="1" applyBorder="1" applyAlignment="1" applyProtection="1">
      <alignment horizontal="center" vertical="center"/>
      <protection hidden="1"/>
    </xf>
    <xf numFmtId="0" fontId="41" fillId="4" borderId="62" xfId="3" applyFont="1" applyFill="1" applyBorder="1" applyAlignment="1" applyProtection="1">
      <alignment horizontal="center" vertical="center"/>
      <protection hidden="1"/>
    </xf>
    <xf numFmtId="0" fontId="38" fillId="4" borderId="62" xfId="3" applyFont="1" applyFill="1" applyBorder="1" applyAlignment="1" applyProtection="1">
      <alignment horizontal="center" vertical="center"/>
      <protection hidden="1"/>
    </xf>
    <xf numFmtId="0" fontId="92" fillId="4" borderId="63" xfId="3" applyFont="1" applyFill="1" applyBorder="1" applyAlignment="1" applyProtection="1">
      <alignment horizontal="center" vertical="center"/>
      <protection hidden="1"/>
    </xf>
    <xf numFmtId="0" fontId="40" fillId="4" borderId="4" xfId="2" applyFont="1" applyFill="1" applyBorder="1" applyAlignment="1">
      <alignment horizontal="right" vertical="center"/>
    </xf>
    <xf numFmtId="0" fontId="58" fillId="32" borderId="0" xfId="2" applyFont="1" applyFill="1" applyBorder="1" applyAlignment="1">
      <alignment horizontal="center" vertical="center"/>
    </xf>
    <xf numFmtId="164" fontId="11" fillId="4" borderId="0" xfId="1" applyNumberFormat="1" applyFont="1" applyFill="1" applyBorder="1" applyAlignment="1">
      <alignment horizontal="center" vertical="center"/>
    </xf>
    <xf numFmtId="0" fontId="19" fillId="4" borderId="9" xfId="0" applyFont="1" applyFill="1" applyBorder="1" applyAlignment="1" applyProtection="1">
      <alignment horizontal="center" vertical="center"/>
      <protection locked="0"/>
    </xf>
    <xf numFmtId="0" fontId="0" fillId="7" borderId="0" xfId="0" applyFill="1"/>
    <xf numFmtId="166" fontId="61" fillId="4" borderId="64" xfId="1" applyNumberFormat="1" applyFont="1" applyFill="1" applyBorder="1" applyAlignment="1">
      <alignment horizontal="center" vertical="center"/>
    </xf>
    <xf numFmtId="166" fontId="61" fillId="4" borderId="65" xfId="1" applyNumberFormat="1" applyFont="1" applyFill="1" applyBorder="1" applyAlignment="1">
      <alignment horizontal="center" vertical="center"/>
    </xf>
    <xf numFmtId="0" fontId="37" fillId="4" borderId="66" xfId="1" applyNumberFormat="1" applyFont="1" applyFill="1" applyBorder="1" applyAlignment="1" applyProtection="1">
      <alignment vertical="center"/>
      <protection locked="0"/>
    </xf>
    <xf numFmtId="166" fontId="61" fillId="4" borderId="9" xfId="1" applyNumberFormat="1" applyFont="1" applyFill="1" applyBorder="1" applyAlignment="1">
      <alignment horizontal="center" vertical="center"/>
    </xf>
    <xf numFmtId="0" fontId="2" fillId="4" borderId="43" xfId="0" applyFont="1" applyFill="1" applyBorder="1" applyAlignment="1" applyProtection="1">
      <alignment horizontal="center" vertical="center"/>
      <protection locked="0"/>
    </xf>
    <xf numFmtId="0" fontId="40" fillId="4" borderId="0" xfId="0" applyFont="1" applyFill="1" applyBorder="1" applyAlignment="1">
      <alignment horizontal="left" vertical="center"/>
    </xf>
    <xf numFmtId="0" fontId="45" fillId="4" borderId="52" xfId="1" applyNumberFormat="1" applyFont="1" applyFill="1" applyBorder="1" applyAlignment="1" applyProtection="1">
      <alignment vertical="center"/>
      <protection locked="0"/>
    </xf>
    <xf numFmtId="166" fontId="63" fillId="4" borderId="28" xfId="0" applyNumberFormat="1" applyFont="1" applyFill="1" applyBorder="1" applyAlignment="1" applyProtection="1">
      <alignment horizontal="center" vertical="center"/>
      <protection locked="0"/>
    </xf>
    <xf numFmtId="0" fontId="67" fillId="4" borderId="67" xfId="0" applyFont="1" applyFill="1" applyBorder="1" applyAlignment="1">
      <alignment vertical="center"/>
    </xf>
    <xf numFmtId="0" fontId="67" fillId="4" borderId="66" xfId="0" applyFont="1" applyFill="1" applyBorder="1" applyAlignment="1">
      <alignment vertical="center"/>
    </xf>
    <xf numFmtId="0" fontId="53" fillId="4" borderId="0" xfId="3" applyFont="1" applyFill="1" applyBorder="1" applyAlignment="1" applyProtection="1">
      <alignment vertical="center"/>
      <protection hidden="1"/>
    </xf>
    <xf numFmtId="0" fontId="65" fillId="4" borderId="68" xfId="0" applyFont="1" applyFill="1" applyBorder="1" applyAlignment="1" applyProtection="1">
      <alignment horizontal="center" vertical="center"/>
      <protection locked="0"/>
    </xf>
    <xf numFmtId="0" fontId="65" fillId="4" borderId="30" xfId="0" applyFont="1" applyFill="1" applyBorder="1" applyAlignment="1" applyProtection="1">
      <alignment horizontal="center" vertical="center"/>
      <protection locked="0"/>
    </xf>
    <xf numFmtId="0" fontId="51" fillId="4" borderId="30" xfId="0" applyFont="1" applyFill="1" applyBorder="1" applyAlignment="1" applyProtection="1">
      <alignment horizontal="left" vertical="center"/>
      <protection locked="0"/>
    </xf>
    <xf numFmtId="0" fontId="52" fillId="4" borderId="30" xfId="3" applyFont="1" applyFill="1" applyBorder="1" applyAlignment="1">
      <alignment horizontal="center" vertical="center"/>
    </xf>
    <xf numFmtId="0" fontId="0" fillId="0" borderId="30" xfId="0" applyBorder="1"/>
    <xf numFmtId="0" fontId="53" fillId="4" borderId="30" xfId="3" applyFont="1" applyFill="1" applyBorder="1" applyAlignment="1" applyProtection="1">
      <alignment vertical="center"/>
      <protection hidden="1"/>
    </xf>
    <xf numFmtId="0" fontId="65" fillId="4" borderId="9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164" fontId="37" fillId="4" borderId="3" xfId="1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 applyProtection="1">
      <alignment horizontal="left" vertical="center"/>
      <protection locked="0"/>
    </xf>
    <xf numFmtId="164" fontId="20" fillId="5" borderId="0" xfId="1" applyNumberFormat="1" applyFont="1" applyFill="1" applyBorder="1" applyAlignment="1">
      <alignment horizontal="center" vertical="center"/>
    </xf>
    <xf numFmtId="0" fontId="8" fillId="4" borderId="20" xfId="3" applyFont="1" applyFill="1" applyBorder="1" applyAlignment="1" applyProtection="1">
      <alignment vertical="center" wrapText="1"/>
      <protection hidden="1"/>
    </xf>
    <xf numFmtId="0" fontId="22" fillId="0" borderId="0" xfId="0" applyFont="1" applyBorder="1" applyAlignment="1">
      <alignment horizontal="right" vertical="center"/>
    </xf>
    <xf numFmtId="0" fontId="40" fillId="4" borderId="9" xfId="2" applyFont="1" applyFill="1" applyBorder="1" applyAlignment="1">
      <alignment vertical="center" wrapText="1"/>
    </xf>
    <xf numFmtId="0" fontId="40" fillId="4" borderId="0" xfId="2" applyFont="1" applyFill="1" applyAlignment="1">
      <alignment vertical="center" wrapText="1"/>
    </xf>
    <xf numFmtId="0" fontId="40" fillId="4" borderId="4" xfId="2" applyFont="1" applyFill="1" applyBorder="1" applyAlignment="1">
      <alignment vertical="center" wrapText="1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53" fillId="4" borderId="29" xfId="3" applyFont="1" applyFill="1" applyBorder="1" applyAlignment="1" applyProtection="1">
      <alignment horizontal="right" vertical="center"/>
      <protection hidden="1"/>
    </xf>
    <xf numFmtId="0" fontId="0" fillId="4" borderId="20" xfId="0" applyFill="1" applyBorder="1"/>
    <xf numFmtId="0" fontId="3" fillId="0" borderId="41" xfId="2" applyBorder="1"/>
    <xf numFmtId="0" fontId="67" fillId="14" borderId="0" xfId="0" applyFont="1" applyFill="1" applyBorder="1" applyAlignment="1">
      <alignment vertical="center"/>
    </xf>
    <xf numFmtId="0" fontId="45" fillId="21" borderId="0" xfId="1" applyNumberFormat="1" applyFont="1" applyFill="1" applyBorder="1" applyAlignment="1" applyProtection="1">
      <alignment vertical="center"/>
      <protection locked="0"/>
    </xf>
    <xf numFmtId="0" fontId="37" fillId="22" borderId="0" xfId="1" applyNumberFormat="1" applyFont="1" applyFill="1" applyBorder="1" applyAlignment="1" applyProtection="1">
      <alignment vertical="center"/>
      <protection locked="0"/>
    </xf>
    <xf numFmtId="0" fontId="69" fillId="4" borderId="30" xfId="3" applyFont="1" applyFill="1" applyBorder="1" applyAlignment="1">
      <alignment horizontal="center" vertical="center"/>
    </xf>
    <xf numFmtId="0" fontId="74" fillId="4" borderId="30" xfId="3" applyFont="1" applyFill="1" applyBorder="1" applyAlignment="1" applyProtection="1">
      <alignment vertical="center"/>
      <protection hidden="1"/>
    </xf>
    <xf numFmtId="0" fontId="0" fillId="4" borderId="30" xfId="0" applyFill="1" applyBorder="1"/>
    <xf numFmtId="0" fontId="0" fillId="4" borderId="31" xfId="0" applyFill="1" applyBorder="1"/>
    <xf numFmtId="0" fontId="0" fillId="0" borderId="4" xfId="0" applyBorder="1"/>
    <xf numFmtId="0" fontId="0" fillId="0" borderId="0" xfId="0" applyBorder="1" applyAlignment="1">
      <alignment vertical="center"/>
    </xf>
    <xf numFmtId="0" fontId="27" fillId="4" borderId="0" xfId="3" applyFont="1" applyFill="1" applyBorder="1" applyAlignment="1" applyProtection="1">
      <alignment horizontal="right"/>
      <protection hidden="1"/>
    </xf>
    <xf numFmtId="0" fontId="0" fillId="0" borderId="3" xfId="0" applyBorder="1" applyAlignment="1">
      <alignment horizontal="right"/>
    </xf>
    <xf numFmtId="0" fontId="43" fillId="4" borderId="3" xfId="4" applyFill="1" applyBorder="1"/>
    <xf numFmtId="164" fontId="11" fillId="4" borderId="3" xfId="1" applyNumberFormat="1" applyFont="1" applyFill="1" applyBorder="1" applyAlignment="1">
      <alignment vertical="center"/>
    </xf>
    <xf numFmtId="0" fontId="0" fillId="4" borderId="3" xfId="0" applyFont="1" applyFill="1" applyBorder="1" applyAlignment="1" applyProtection="1">
      <alignment horizontal="left" vertical="center"/>
      <protection locked="0"/>
    </xf>
    <xf numFmtId="0" fontId="28" fillId="4" borderId="0" xfId="3" applyFont="1" applyFill="1" applyBorder="1" applyAlignment="1">
      <alignment horizontal="center" vertical="center"/>
    </xf>
    <xf numFmtId="164" fontId="39" fillId="4" borderId="0" xfId="1" applyNumberFormat="1" applyFont="1" applyFill="1" applyBorder="1" applyAlignment="1">
      <alignment horizontal="center" vertical="center"/>
    </xf>
    <xf numFmtId="164" fontId="37" fillId="4" borderId="0" xfId="1" applyNumberFormat="1" applyFont="1" applyFill="1" applyBorder="1" applyAlignment="1">
      <alignment horizontal="center" vertical="center"/>
    </xf>
    <xf numFmtId="164" fontId="39" fillId="4" borderId="30" xfId="1" applyNumberFormat="1" applyFont="1" applyFill="1" applyBorder="1" applyAlignment="1">
      <alignment horizontal="center" vertical="center"/>
    </xf>
    <xf numFmtId="0" fontId="40" fillId="4" borderId="14" xfId="3" applyFont="1" applyFill="1" applyBorder="1" applyAlignment="1" applyProtection="1">
      <alignment horizontal="right" vertical="center"/>
      <protection hidden="1"/>
    </xf>
    <xf numFmtId="0" fontId="40" fillId="4" borderId="11" xfId="3" applyFont="1" applyFill="1" applyBorder="1" applyAlignment="1" applyProtection="1">
      <alignment horizontal="left" vertical="center"/>
      <protection hidden="1"/>
    </xf>
    <xf numFmtId="0" fontId="40" fillId="4" borderId="3" xfId="3" applyFont="1" applyFill="1" applyBorder="1" applyAlignment="1" applyProtection="1">
      <alignment horizontal="right" vertical="center"/>
      <protection hidden="1"/>
    </xf>
    <xf numFmtId="164" fontId="115" fillId="4" borderId="3" xfId="1" applyNumberFormat="1" applyFont="1" applyFill="1" applyBorder="1" applyAlignment="1">
      <alignment horizontal="center" vertical="center"/>
    </xf>
    <xf numFmtId="164" fontId="40" fillId="4" borderId="3" xfId="1" applyNumberFormat="1" applyFont="1" applyFill="1" applyBorder="1" applyAlignment="1">
      <alignment horizontal="left" vertical="center"/>
    </xf>
    <xf numFmtId="0" fontId="42" fillId="4" borderId="3" xfId="3" applyFont="1" applyFill="1" applyBorder="1" applyAlignment="1" applyProtection="1">
      <alignment vertical="center"/>
      <protection hidden="1"/>
    </xf>
    <xf numFmtId="164" fontId="12" fillId="4" borderId="3" xfId="1" applyNumberFormat="1" applyFont="1" applyFill="1" applyBorder="1" applyAlignment="1">
      <alignment horizontal="center" vertical="center"/>
    </xf>
    <xf numFmtId="0" fontId="9" fillId="0" borderId="3" xfId="0" applyFont="1" applyBorder="1"/>
    <xf numFmtId="0" fontId="19" fillId="4" borderId="3" xfId="0" applyFont="1" applyFill="1" applyBorder="1" applyAlignment="1" applyProtection="1">
      <alignment horizontal="left" vertical="center"/>
      <protection locked="0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0" fillId="0" borderId="46" xfId="0" applyBorder="1"/>
    <xf numFmtId="0" fontId="39" fillId="4" borderId="10" xfId="0" applyFont="1" applyFill="1" applyBorder="1" applyAlignment="1">
      <alignment horizontal="left" vertical="center"/>
    </xf>
    <xf numFmtId="0" fontId="0" fillId="0" borderId="47" xfId="0" applyBorder="1"/>
    <xf numFmtId="164" fontId="20" fillId="5" borderId="0" xfId="1" applyNumberFormat="1" applyFont="1" applyFill="1" applyBorder="1" applyAlignment="1">
      <alignment horizontal="center" vertical="center"/>
    </xf>
    <xf numFmtId="0" fontId="70" fillId="4" borderId="0" xfId="0" applyFont="1" applyFill="1" applyAlignment="1">
      <alignment vertical="center"/>
    </xf>
    <xf numFmtId="0" fontId="116" fillId="4" borderId="0" xfId="0" applyFont="1" applyFill="1" applyAlignment="1">
      <alignment vertical="center"/>
    </xf>
    <xf numFmtId="0" fontId="117" fillId="4" borderId="0" xfId="0" applyFont="1" applyFill="1" applyAlignment="1">
      <alignment vertical="center"/>
    </xf>
    <xf numFmtId="0" fontId="118" fillId="4" borderId="0" xfId="0" applyFont="1" applyFill="1" applyAlignment="1">
      <alignment vertical="center"/>
    </xf>
    <xf numFmtId="0" fontId="119" fillId="4" borderId="0" xfId="0" applyFont="1" applyFill="1" applyAlignment="1">
      <alignment vertical="center"/>
    </xf>
    <xf numFmtId="0" fontId="120" fillId="4" borderId="0" xfId="0" applyFont="1" applyFill="1" applyAlignment="1">
      <alignment vertical="center"/>
    </xf>
    <xf numFmtId="0" fontId="2" fillId="4" borderId="0" xfId="0" applyFont="1" applyFill="1" applyAlignment="1">
      <alignment horizontal="right"/>
    </xf>
    <xf numFmtId="1" fontId="35" fillId="37" borderId="70" xfId="11" applyNumberFormat="1" applyFont="1" applyFill="1" applyBorder="1" applyAlignment="1">
      <alignment horizontal="center" vertical="center"/>
    </xf>
    <xf numFmtId="1" fontId="35" fillId="38" borderId="70" xfId="11" applyNumberFormat="1" applyFont="1" applyFill="1" applyBorder="1" applyAlignment="1">
      <alignment horizontal="center" vertical="center"/>
    </xf>
    <xf numFmtId="1" fontId="122" fillId="25" borderId="70" xfId="11" applyNumberFormat="1" applyFont="1" applyFill="1" applyBorder="1" applyAlignment="1">
      <alignment horizontal="center" vertical="center"/>
    </xf>
    <xf numFmtId="1" fontId="35" fillId="26" borderId="70" xfId="11" applyNumberFormat="1" applyFont="1" applyFill="1" applyBorder="1" applyAlignment="1">
      <alignment horizontal="center" vertical="center"/>
    </xf>
    <xf numFmtId="1" fontId="35" fillId="27" borderId="69" xfId="11" applyNumberFormat="1" applyFont="1" applyFill="1" applyBorder="1" applyAlignment="1">
      <alignment horizontal="center" vertical="center"/>
    </xf>
    <xf numFmtId="1" fontId="35" fillId="28" borderId="70" xfId="11" applyNumberFormat="1" applyFont="1" applyFill="1" applyBorder="1" applyAlignment="1">
      <alignment horizontal="center" vertical="center"/>
    </xf>
    <xf numFmtId="1" fontId="35" fillId="29" borderId="71" xfId="11" applyNumberFormat="1" applyFont="1" applyFill="1" applyBorder="1" applyAlignment="1">
      <alignment horizontal="center" vertical="center"/>
    </xf>
    <xf numFmtId="1" fontId="122" fillId="15" borderId="70" xfId="11" applyNumberFormat="1" applyFont="1" applyFill="1" applyBorder="1" applyAlignment="1">
      <alignment horizontal="center" vertical="center"/>
    </xf>
    <xf numFmtId="1" fontId="122" fillId="17" borderId="70" xfId="11" applyNumberFormat="1" applyFont="1" applyFill="1" applyBorder="1" applyAlignment="1">
      <alignment horizontal="center" vertical="center"/>
    </xf>
    <xf numFmtId="1" fontId="122" fillId="30" borderId="73" xfId="11" applyNumberFormat="1" applyFont="1" applyFill="1" applyBorder="1" applyAlignment="1">
      <alignment horizontal="center" vertical="center"/>
    </xf>
    <xf numFmtId="1" fontId="35" fillId="23" borderId="73" xfId="11" applyNumberFormat="1" applyFont="1" applyFill="1" applyBorder="1" applyAlignment="1">
      <alignment horizontal="center" vertical="center"/>
    </xf>
    <xf numFmtId="1" fontId="122" fillId="14" borderId="69" xfId="11" applyNumberFormat="1" applyFont="1" applyFill="1" applyBorder="1" applyAlignment="1">
      <alignment horizontal="center" vertical="center"/>
    </xf>
    <xf numFmtId="1" fontId="31" fillId="26" borderId="46" xfId="11" applyNumberFormat="1" applyFont="1" applyFill="1" applyBorder="1" applyAlignment="1">
      <alignment horizontal="center" vertical="center"/>
    </xf>
    <xf numFmtId="1" fontId="31" fillId="27" borderId="46" xfId="11" applyNumberFormat="1" applyFont="1" applyFill="1" applyBorder="1" applyAlignment="1">
      <alignment horizontal="center" vertical="center"/>
    </xf>
    <xf numFmtId="1" fontId="31" fillId="28" borderId="46" xfId="11" applyNumberFormat="1" applyFont="1" applyFill="1" applyBorder="1" applyAlignment="1">
      <alignment horizontal="center" vertical="center"/>
    </xf>
    <xf numFmtId="1" fontId="31" fillId="29" borderId="74" xfId="11" applyNumberFormat="1" applyFont="1" applyFill="1" applyBorder="1" applyAlignment="1">
      <alignment horizontal="center" vertical="center"/>
    </xf>
    <xf numFmtId="1" fontId="31" fillId="29" borderId="46" xfId="11" applyNumberFormat="1" applyFont="1" applyFill="1" applyBorder="1" applyAlignment="1">
      <alignment horizontal="center" vertical="center"/>
    </xf>
    <xf numFmtId="1" fontId="123" fillId="4" borderId="46" xfId="11" applyNumberFormat="1" applyFont="1" applyFill="1" applyBorder="1" applyAlignment="1">
      <alignment horizontal="center" vertical="center"/>
    </xf>
    <xf numFmtId="1" fontId="124" fillId="4" borderId="46" xfId="11" applyNumberFormat="1" applyFont="1" applyFill="1" applyBorder="1" applyAlignment="1">
      <alignment horizontal="center" vertical="center"/>
    </xf>
    <xf numFmtId="1" fontId="31" fillId="4" borderId="46" xfId="11" applyNumberFormat="1" applyFont="1" applyFill="1" applyBorder="1" applyAlignment="1">
      <alignment horizontal="center" vertical="center"/>
    </xf>
    <xf numFmtId="1" fontId="31" fillId="7" borderId="46" xfId="11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 applyProtection="1">
      <alignment horizontal="left" vertical="center"/>
      <protection locked="0"/>
    </xf>
    <xf numFmtId="166" fontId="62" fillId="4" borderId="0" xfId="0" applyNumberFormat="1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horizontal="centerContinuous" vertical="center"/>
      <protection locked="0"/>
    </xf>
    <xf numFmtId="0" fontId="40" fillId="4" borderId="46" xfId="0" applyFont="1" applyFill="1" applyBorder="1" applyAlignment="1">
      <alignment horizontal="left" vertical="center"/>
    </xf>
    <xf numFmtId="1" fontId="125" fillId="4" borderId="46" xfId="11" applyNumberFormat="1" applyFont="1" applyFill="1" applyBorder="1" applyAlignment="1">
      <alignment horizontal="center" vertical="center"/>
    </xf>
    <xf numFmtId="0" fontId="21" fillId="4" borderId="0" xfId="2" applyFont="1" applyFill="1" applyBorder="1" applyAlignment="1">
      <alignment horizontal="center" vertical="center"/>
    </xf>
    <xf numFmtId="0" fontId="21" fillId="4" borderId="4" xfId="2" applyFont="1" applyFill="1" applyBorder="1" applyAlignment="1">
      <alignment horizontal="center" vertical="center"/>
    </xf>
    <xf numFmtId="0" fontId="19" fillId="4" borderId="0" xfId="0" applyFont="1" applyFill="1" applyBorder="1" applyAlignment="1" applyProtection="1">
      <alignment horizontal="right" vertical="center"/>
      <protection locked="0"/>
    </xf>
    <xf numFmtId="1" fontId="127" fillId="4" borderId="46" xfId="11" applyNumberFormat="1" applyFont="1" applyFill="1" applyBorder="1" applyAlignment="1">
      <alignment horizontal="center" vertical="center"/>
    </xf>
    <xf numFmtId="1" fontId="122" fillId="39" borderId="73" xfId="11" applyNumberFormat="1" applyFont="1" applyFill="1" applyBorder="1" applyAlignment="1">
      <alignment horizontal="center" vertical="center"/>
    </xf>
    <xf numFmtId="1" fontId="128" fillId="4" borderId="46" xfId="11" applyNumberFormat="1" applyFont="1" applyFill="1" applyBorder="1" applyAlignment="1">
      <alignment horizontal="center" vertical="center"/>
    </xf>
    <xf numFmtId="1" fontId="35" fillId="38" borderId="73" xfId="11" applyNumberFormat="1" applyFont="1" applyFill="1" applyBorder="1" applyAlignment="1">
      <alignment horizontal="center" vertical="center"/>
    </xf>
    <xf numFmtId="1" fontId="129" fillId="4" borderId="46" xfId="11" applyNumberFormat="1" applyFont="1" applyFill="1" applyBorder="1" applyAlignment="1">
      <alignment horizontal="center" vertical="center"/>
    </xf>
    <xf numFmtId="1" fontId="130" fillId="4" borderId="46" xfId="11" applyNumberFormat="1" applyFont="1" applyFill="1" applyBorder="1" applyAlignment="1">
      <alignment horizontal="center" vertical="center"/>
    </xf>
    <xf numFmtId="1" fontId="122" fillId="40" borderId="72" xfId="11" applyNumberFormat="1" applyFont="1" applyFill="1" applyBorder="1" applyAlignment="1">
      <alignment horizontal="center" vertical="center"/>
    </xf>
    <xf numFmtId="0" fontId="131" fillId="4" borderId="47" xfId="3" applyFont="1" applyFill="1" applyBorder="1" applyAlignment="1">
      <alignment horizontal="center" vertical="center"/>
    </xf>
    <xf numFmtId="0" fontId="133" fillId="4" borderId="47" xfId="3" applyFont="1" applyFill="1" applyBorder="1" applyAlignment="1">
      <alignment horizontal="center" vertical="center"/>
    </xf>
    <xf numFmtId="1" fontId="134" fillId="4" borderId="46" xfId="11" applyNumberFormat="1" applyFont="1" applyFill="1" applyBorder="1" applyAlignment="1">
      <alignment horizontal="center" vertical="center"/>
    </xf>
    <xf numFmtId="1" fontId="135" fillId="4" borderId="46" xfId="11" applyNumberFormat="1" applyFont="1" applyFill="1" applyBorder="1" applyAlignment="1">
      <alignment horizontal="center" vertical="center"/>
    </xf>
    <xf numFmtId="0" fontId="16" fillId="4" borderId="47" xfId="3" applyFont="1" applyFill="1" applyBorder="1" applyAlignment="1">
      <alignment horizontal="center" vertical="center"/>
    </xf>
    <xf numFmtId="1" fontId="136" fillId="4" borderId="46" xfId="11" applyNumberFormat="1" applyFont="1" applyFill="1" applyBorder="1" applyAlignment="1">
      <alignment horizontal="center" vertical="center"/>
    </xf>
    <xf numFmtId="1" fontId="137" fillId="4" borderId="46" xfId="11" applyNumberFormat="1" applyFont="1" applyFill="1" applyBorder="1" applyAlignment="1">
      <alignment horizontal="center" vertical="center"/>
    </xf>
    <xf numFmtId="0" fontId="76" fillId="4" borderId="47" xfId="3" applyFont="1" applyFill="1" applyBorder="1" applyAlignment="1">
      <alignment horizontal="center" vertical="center"/>
    </xf>
    <xf numFmtId="0" fontId="14" fillId="4" borderId="47" xfId="3" applyFont="1" applyFill="1" applyBorder="1" applyAlignment="1">
      <alignment horizontal="center" vertical="center"/>
    </xf>
    <xf numFmtId="1" fontId="97" fillId="15" borderId="46" xfId="11" applyNumberFormat="1" applyFont="1" applyFill="1" applyBorder="1" applyAlignment="1">
      <alignment horizontal="center" vertical="center"/>
    </xf>
    <xf numFmtId="1" fontId="97" fillId="17" borderId="46" xfId="11" applyNumberFormat="1" applyFont="1" applyFill="1" applyBorder="1" applyAlignment="1">
      <alignment horizontal="center" vertical="center"/>
    </xf>
    <xf numFmtId="1" fontId="97" fillId="14" borderId="46" xfId="11" applyNumberFormat="1" applyFont="1" applyFill="1" applyBorder="1" applyAlignment="1">
      <alignment horizontal="center" vertical="center"/>
    </xf>
    <xf numFmtId="1" fontId="97" fillId="30" borderId="46" xfId="11" applyNumberFormat="1" applyFont="1" applyFill="1" applyBorder="1" applyAlignment="1">
      <alignment horizontal="center" vertical="center"/>
    </xf>
    <xf numFmtId="1" fontId="97" fillId="31" borderId="47" xfId="11" applyNumberFormat="1" applyFont="1" applyFill="1" applyBorder="1" applyAlignment="1">
      <alignment horizontal="center" vertical="center"/>
    </xf>
    <xf numFmtId="0" fontId="138" fillId="4" borderId="47" xfId="3" applyFont="1" applyFill="1" applyBorder="1" applyAlignment="1">
      <alignment horizontal="center" vertical="center"/>
    </xf>
    <xf numFmtId="0" fontId="139" fillId="4" borderId="47" xfId="3" applyFont="1" applyFill="1" applyBorder="1" applyAlignment="1">
      <alignment horizontal="center" vertical="center"/>
    </xf>
    <xf numFmtId="0" fontId="39" fillId="4" borderId="46" xfId="3" applyFont="1" applyFill="1" applyBorder="1" applyAlignment="1">
      <alignment horizontal="center" vertical="center"/>
    </xf>
    <xf numFmtId="0" fontId="126" fillId="4" borderId="46" xfId="3" applyFont="1" applyFill="1" applyBorder="1" applyAlignment="1">
      <alignment horizontal="center" vertical="center"/>
    </xf>
    <xf numFmtId="0" fontId="140" fillId="4" borderId="46" xfId="3" applyFont="1" applyFill="1" applyBorder="1" applyAlignment="1">
      <alignment horizontal="center" vertical="center"/>
    </xf>
    <xf numFmtId="0" fontId="141" fillId="4" borderId="46" xfId="3" applyFont="1" applyFill="1" applyBorder="1" applyAlignment="1">
      <alignment horizontal="center" vertical="center"/>
    </xf>
    <xf numFmtId="0" fontId="17" fillId="4" borderId="46" xfId="3" applyFont="1" applyFill="1" applyBorder="1" applyAlignment="1">
      <alignment horizontal="center" vertical="center"/>
    </xf>
    <xf numFmtId="0" fontId="132" fillId="4" borderId="46" xfId="3" applyFont="1" applyFill="1" applyBorder="1" applyAlignment="1">
      <alignment horizontal="center" vertical="center"/>
    </xf>
    <xf numFmtId="0" fontId="142" fillId="4" borderId="46" xfId="3" applyFont="1" applyFill="1" applyBorder="1" applyAlignment="1">
      <alignment horizontal="center" vertical="center"/>
    </xf>
    <xf numFmtId="0" fontId="143" fillId="4" borderId="46" xfId="3" applyFont="1" applyFill="1" applyBorder="1" applyAlignment="1">
      <alignment horizontal="center" vertical="center"/>
    </xf>
    <xf numFmtId="1" fontId="35" fillId="41" borderId="70" xfId="11" applyNumberFormat="1" applyFont="1" applyFill="1" applyBorder="1" applyAlignment="1">
      <alignment horizontal="center" vertical="center"/>
    </xf>
    <xf numFmtId="0" fontId="144" fillId="4" borderId="46" xfId="3" applyFont="1" applyFill="1" applyBorder="1" applyAlignment="1">
      <alignment horizontal="center" vertical="center"/>
    </xf>
    <xf numFmtId="1" fontId="35" fillId="42" borderId="69" xfId="11" applyNumberFormat="1" applyFont="1" applyFill="1" applyBorder="1" applyAlignment="1">
      <alignment horizontal="center" vertical="center"/>
    </xf>
    <xf numFmtId="0" fontId="145" fillId="4" borderId="47" xfId="3" applyFont="1" applyFill="1" applyBorder="1" applyAlignment="1">
      <alignment horizontal="center" vertical="center"/>
    </xf>
    <xf numFmtId="0" fontId="146" fillId="4" borderId="46" xfId="3" applyFont="1" applyFill="1" applyBorder="1" applyAlignment="1">
      <alignment horizontal="center" vertical="center"/>
    </xf>
    <xf numFmtId="0" fontId="138" fillId="4" borderId="46" xfId="3" applyFont="1" applyFill="1" applyBorder="1" applyAlignment="1">
      <alignment horizontal="center" vertical="center"/>
    </xf>
    <xf numFmtId="0" fontId="140" fillId="4" borderId="47" xfId="3" applyFont="1" applyFill="1" applyBorder="1" applyAlignment="1">
      <alignment horizontal="center" vertical="center"/>
    </xf>
    <xf numFmtId="0" fontId="149" fillId="4" borderId="46" xfId="3" applyFont="1" applyFill="1" applyBorder="1" applyAlignment="1">
      <alignment horizontal="center" vertical="center"/>
    </xf>
    <xf numFmtId="0" fontId="155" fillId="4" borderId="46" xfId="3" applyFont="1" applyFill="1" applyBorder="1" applyAlignment="1">
      <alignment horizontal="center" vertical="center"/>
    </xf>
    <xf numFmtId="0" fontId="102" fillId="27" borderId="55" xfId="12" applyFont="1" applyFill="1" applyBorder="1" applyAlignment="1" applyProtection="1">
      <alignment horizontal="centerContinuous" vertical="center" wrapText="1"/>
    </xf>
    <xf numFmtId="0" fontId="105" fillId="34" borderId="18" xfId="2" applyFont="1" applyFill="1" applyBorder="1" applyAlignment="1">
      <alignment horizontal="center" vertical="center" wrapText="1"/>
    </xf>
    <xf numFmtId="0" fontId="158" fillId="0" borderId="0" xfId="2" quotePrefix="1" applyFont="1" applyBorder="1" applyAlignment="1">
      <alignment horizontal="center" vertical="center"/>
    </xf>
    <xf numFmtId="0" fontId="31" fillId="0" borderId="20" xfId="2" applyFont="1" applyBorder="1" applyAlignment="1">
      <alignment horizontal="center" vertical="center"/>
    </xf>
    <xf numFmtId="0" fontId="31" fillId="0" borderId="36" xfId="2" applyFont="1" applyBorder="1" applyAlignment="1">
      <alignment horizontal="center" vertical="center"/>
    </xf>
    <xf numFmtId="0" fontId="159" fillId="0" borderId="0" xfId="2" applyNumberFormat="1" applyFont="1" applyAlignment="1">
      <alignment horizontal="center" vertical="center"/>
    </xf>
    <xf numFmtId="0" fontId="160" fillId="0" borderId="0" xfId="2" applyNumberFormat="1" applyFont="1" applyAlignment="1">
      <alignment horizontal="center" vertical="center"/>
    </xf>
    <xf numFmtId="0" fontId="159" fillId="0" borderId="19" xfId="2" applyNumberFormat="1" applyFont="1" applyBorder="1" applyAlignment="1">
      <alignment horizontal="center" vertical="center"/>
    </xf>
    <xf numFmtId="0" fontId="159" fillId="0" borderId="60" xfId="2" applyNumberFormat="1" applyFont="1" applyBorder="1" applyAlignment="1">
      <alignment horizontal="center" vertical="center"/>
    </xf>
    <xf numFmtId="0" fontId="161" fillId="0" borderId="0" xfId="2" applyNumberFormat="1" applyFont="1" applyAlignment="1">
      <alignment horizontal="center" vertical="center"/>
    </xf>
    <xf numFmtId="0" fontId="161" fillId="0" borderId="60" xfId="2" applyNumberFormat="1" applyFont="1" applyBorder="1" applyAlignment="1">
      <alignment horizontal="center" vertical="center"/>
    </xf>
    <xf numFmtId="0" fontId="161" fillId="0" borderId="19" xfId="2" applyNumberFormat="1" applyFont="1" applyBorder="1" applyAlignment="1">
      <alignment horizontal="center" vertical="center"/>
    </xf>
    <xf numFmtId="0" fontId="162" fillId="0" borderId="0" xfId="2" applyFont="1" applyBorder="1" applyAlignment="1">
      <alignment horizontal="center" vertical="center"/>
    </xf>
    <xf numFmtId="0" fontId="165" fillId="0" borderId="0" xfId="2" applyFont="1" applyBorder="1" applyAlignment="1">
      <alignment horizontal="center" vertical="center"/>
    </xf>
    <xf numFmtId="0" fontId="166" fillId="0" borderId="60" xfId="2" applyFont="1" applyBorder="1" applyAlignment="1">
      <alignment horizontal="center" vertical="center"/>
    </xf>
    <xf numFmtId="0" fontId="166" fillId="0" borderId="0" xfId="2" applyFont="1" applyBorder="1" applyAlignment="1">
      <alignment horizontal="center" vertical="center"/>
    </xf>
    <xf numFmtId="0" fontId="106" fillId="43" borderId="57" xfId="12" applyFont="1" applyFill="1" applyBorder="1" applyAlignment="1" applyProtection="1">
      <alignment horizontal="centerContinuous" vertical="center"/>
    </xf>
    <xf numFmtId="0" fontId="106" fillId="43" borderId="58" xfId="12" applyFont="1" applyFill="1" applyBorder="1" applyAlignment="1" applyProtection="1">
      <alignment horizontal="centerContinuous" vertical="center"/>
    </xf>
    <xf numFmtId="0" fontId="106" fillId="43" borderId="59" xfId="12" applyFont="1" applyFill="1" applyBorder="1" applyAlignment="1" applyProtection="1">
      <alignment horizontal="centerContinuous" vertical="center"/>
    </xf>
    <xf numFmtId="0" fontId="106" fillId="44" borderId="57" xfId="12" applyFont="1" applyFill="1" applyBorder="1" applyAlignment="1" applyProtection="1">
      <alignment horizontal="centerContinuous" vertical="center"/>
    </xf>
    <xf numFmtId="0" fontId="106" fillId="44" borderId="58" xfId="12" applyFont="1" applyFill="1" applyBorder="1" applyAlignment="1" applyProtection="1">
      <alignment horizontal="centerContinuous" vertical="center"/>
    </xf>
    <xf numFmtId="0" fontId="106" fillId="44" borderId="59" xfId="12" applyFont="1" applyFill="1" applyBorder="1" applyAlignment="1" applyProtection="1">
      <alignment horizontal="centerContinuous" vertical="center"/>
    </xf>
    <xf numFmtId="0" fontId="46" fillId="34" borderId="1" xfId="2" applyFont="1" applyFill="1" applyBorder="1" applyAlignment="1">
      <alignment horizontal="center" vertical="center" wrapText="1"/>
    </xf>
    <xf numFmtId="0" fontId="167" fillId="30" borderId="18" xfId="2" applyFont="1" applyFill="1" applyBorder="1" applyAlignment="1">
      <alignment horizontal="center" vertical="center" wrapText="1"/>
    </xf>
    <xf numFmtId="0" fontId="107" fillId="28" borderId="0" xfId="2" quotePrefix="1" applyFont="1" applyFill="1" applyBorder="1" applyAlignment="1">
      <alignment horizontal="center" vertical="center"/>
    </xf>
    <xf numFmtId="0" fontId="168" fillId="30" borderId="0" xfId="2" applyNumberFormat="1" applyFont="1" applyFill="1" applyAlignment="1">
      <alignment horizontal="center" vertical="center"/>
    </xf>
    <xf numFmtId="0" fontId="169" fillId="28" borderId="20" xfId="2" applyFont="1" applyFill="1" applyBorder="1" applyAlignment="1">
      <alignment horizontal="center" vertical="center"/>
    </xf>
    <xf numFmtId="0" fontId="170" fillId="30" borderId="0" xfId="2" applyFont="1" applyFill="1" applyBorder="1" applyAlignment="1">
      <alignment horizontal="center" vertical="center"/>
    </xf>
    <xf numFmtId="0" fontId="171" fillId="21" borderId="57" xfId="12" applyFont="1" applyFill="1" applyBorder="1" applyAlignment="1" applyProtection="1">
      <alignment horizontal="centerContinuous" vertical="center"/>
    </xf>
    <xf numFmtId="0" fontId="171" fillId="21" borderId="58" xfId="12" applyFont="1" applyFill="1" applyBorder="1" applyAlignment="1" applyProtection="1">
      <alignment horizontal="centerContinuous" vertical="center"/>
    </xf>
    <xf numFmtId="0" fontId="171" fillId="21" borderId="59" xfId="12" applyFont="1" applyFill="1" applyBorder="1" applyAlignment="1" applyProtection="1">
      <alignment horizontal="centerContinuous" vertical="center"/>
    </xf>
    <xf numFmtId="0" fontId="172" fillId="0" borderId="0" xfId="2" applyFont="1" applyBorder="1" applyAlignment="1">
      <alignment horizontal="centerContinuous" vertical="center" wrapText="1"/>
    </xf>
    <xf numFmtId="0" fontId="109" fillId="0" borderId="0" xfId="2" applyFont="1" applyBorder="1" applyAlignment="1">
      <alignment horizontal="centerContinuous" vertical="center" wrapText="1"/>
    </xf>
    <xf numFmtId="0" fontId="109" fillId="0" borderId="19" xfId="2" applyFont="1" applyBorder="1" applyAlignment="1">
      <alignment horizontal="centerContinuous" vertical="center" wrapText="1"/>
    </xf>
    <xf numFmtId="0" fontId="171" fillId="20" borderId="57" xfId="12" applyFont="1" applyFill="1" applyBorder="1" applyAlignment="1" applyProtection="1">
      <alignment horizontal="centerContinuous" vertical="center"/>
    </xf>
    <xf numFmtId="0" fontId="171" fillId="20" borderId="58" xfId="12" applyFont="1" applyFill="1" applyBorder="1" applyAlignment="1" applyProtection="1">
      <alignment horizontal="centerContinuous" vertical="center"/>
    </xf>
    <xf numFmtId="0" fontId="171" fillId="20" borderId="59" xfId="12" applyFont="1" applyFill="1" applyBorder="1" applyAlignment="1" applyProtection="1">
      <alignment horizontal="centerContinuous" vertical="center"/>
    </xf>
    <xf numFmtId="0" fontId="173" fillId="0" borderId="0" xfId="2" applyFont="1" applyBorder="1" applyAlignment="1">
      <alignment horizontal="centerContinuous" vertical="center" wrapText="1"/>
    </xf>
    <xf numFmtId="0" fontId="173" fillId="0" borderId="19" xfId="2" applyFont="1" applyBorder="1" applyAlignment="1">
      <alignment horizontal="centerContinuous" vertical="center" wrapText="1"/>
    </xf>
    <xf numFmtId="0" fontId="166" fillId="0" borderId="19" xfId="2" applyFont="1" applyBorder="1" applyAlignment="1">
      <alignment horizontal="center" vertical="center"/>
    </xf>
    <xf numFmtId="0" fontId="175" fillId="0" borderId="0" xfId="2" applyNumberFormat="1" applyFont="1" applyAlignment="1">
      <alignment horizontal="center" vertical="center"/>
    </xf>
    <xf numFmtId="0" fontId="175" fillId="0" borderId="60" xfId="2" applyNumberFormat="1" applyFont="1" applyBorder="1" applyAlignment="1">
      <alignment horizontal="center" vertical="center"/>
    </xf>
    <xf numFmtId="0" fontId="175" fillId="0" borderId="19" xfId="2" applyNumberFormat="1" applyFont="1" applyBorder="1" applyAlignment="1">
      <alignment horizontal="center" vertical="center"/>
    </xf>
    <xf numFmtId="0" fontId="176" fillId="0" borderId="0" xfId="2" applyNumberFormat="1" applyFont="1" applyAlignment="1">
      <alignment horizontal="center" vertical="center"/>
    </xf>
    <xf numFmtId="0" fontId="176" fillId="0" borderId="60" xfId="2" applyNumberFormat="1" applyFont="1" applyBorder="1" applyAlignment="1">
      <alignment horizontal="center" vertical="center"/>
    </xf>
    <xf numFmtId="0" fontId="176" fillId="0" borderId="19" xfId="2" applyNumberFormat="1" applyFont="1" applyBorder="1" applyAlignment="1">
      <alignment horizontal="center" vertical="center"/>
    </xf>
    <xf numFmtId="0" fontId="177" fillId="0" borderId="0" xfId="2" applyNumberFormat="1" applyFont="1" applyAlignment="1">
      <alignment horizontal="center" vertical="center"/>
    </xf>
    <xf numFmtId="0" fontId="177" fillId="0" borderId="60" xfId="2" applyNumberFormat="1" applyFont="1" applyBorder="1" applyAlignment="1">
      <alignment horizontal="center" vertical="center"/>
    </xf>
    <xf numFmtId="0" fontId="177" fillId="0" borderId="19" xfId="2" applyNumberFormat="1" applyFont="1" applyBorder="1" applyAlignment="1">
      <alignment horizontal="center" vertical="center"/>
    </xf>
    <xf numFmtId="0" fontId="178" fillId="0" borderId="0" xfId="2" applyNumberFormat="1" applyFont="1" applyAlignment="1">
      <alignment horizontal="center" vertical="center"/>
    </xf>
    <xf numFmtId="0" fontId="179" fillId="0" borderId="60" xfId="2" applyNumberFormat="1" applyFont="1" applyBorder="1" applyAlignment="1">
      <alignment horizontal="center" vertical="center"/>
    </xf>
    <xf numFmtId="0" fontId="179" fillId="0" borderId="0" xfId="2" applyNumberFormat="1" applyFont="1" applyAlignment="1">
      <alignment horizontal="center" vertical="center"/>
    </xf>
    <xf numFmtId="0" fontId="179" fillId="0" borderId="19" xfId="2" applyNumberFormat="1" applyFont="1" applyBorder="1" applyAlignment="1">
      <alignment horizontal="center" vertical="center"/>
    </xf>
    <xf numFmtId="0" fontId="171" fillId="10" borderId="57" xfId="12" applyFont="1" applyFill="1" applyBorder="1" applyAlignment="1" applyProtection="1">
      <alignment horizontal="centerContinuous" vertical="center"/>
    </xf>
    <xf numFmtId="0" fontId="171" fillId="10" borderId="58" xfId="12" applyFont="1" applyFill="1" applyBorder="1" applyAlignment="1" applyProtection="1">
      <alignment horizontal="centerContinuous" vertical="center"/>
    </xf>
    <xf numFmtId="0" fontId="171" fillId="10" borderId="59" xfId="12" applyFont="1" applyFill="1" applyBorder="1" applyAlignment="1" applyProtection="1">
      <alignment horizontal="centerContinuous" vertical="center"/>
    </xf>
    <xf numFmtId="0" fontId="180" fillId="0" borderId="0" xfId="2" applyNumberFormat="1" applyFont="1" applyAlignment="1">
      <alignment horizontal="center" vertical="center"/>
    </xf>
    <xf numFmtId="0" fontId="180" fillId="0" borderId="60" xfId="2" applyNumberFormat="1" applyFont="1" applyBorder="1" applyAlignment="1">
      <alignment horizontal="center" vertical="center"/>
    </xf>
    <xf numFmtId="0" fontId="180" fillId="0" borderId="19" xfId="2" applyNumberFormat="1" applyFont="1" applyBorder="1" applyAlignment="1">
      <alignment horizontal="center" vertical="center"/>
    </xf>
    <xf numFmtId="0" fontId="181" fillId="30" borderId="0" xfId="2" applyNumberFormat="1" applyFont="1" applyFill="1" applyAlignment="1">
      <alignment horizontal="center" vertical="center"/>
    </xf>
    <xf numFmtId="0" fontId="182" fillId="30" borderId="0" xfId="2" applyNumberFormat="1" applyFont="1" applyFill="1" applyAlignment="1">
      <alignment horizontal="center" vertical="center"/>
    </xf>
    <xf numFmtId="0" fontId="183" fillId="30" borderId="0" xfId="2" applyNumberFormat="1" applyFont="1" applyFill="1" applyAlignment="1">
      <alignment horizontal="center" vertical="center"/>
    </xf>
    <xf numFmtId="0" fontId="184" fillId="30" borderId="0" xfId="2" applyNumberFormat="1" applyFont="1" applyFill="1" applyAlignment="1">
      <alignment horizontal="center" vertical="center"/>
    </xf>
    <xf numFmtId="0" fontId="185" fillId="30" borderId="0" xfId="2" applyNumberFormat="1" applyFont="1" applyFill="1" applyAlignment="1">
      <alignment horizontal="center" vertical="center"/>
    </xf>
    <xf numFmtId="0" fontId="186" fillId="30" borderId="0" xfId="2" applyNumberFormat="1" applyFont="1" applyFill="1" applyAlignment="1">
      <alignment horizontal="center" vertical="center"/>
    </xf>
    <xf numFmtId="0" fontId="187" fillId="3" borderId="0" xfId="3" applyFont="1" applyFill="1" applyBorder="1" applyAlignment="1">
      <alignment horizontal="center" vertical="center"/>
    </xf>
    <xf numFmtId="0" fontId="188" fillId="11" borderId="4" xfId="3" applyFont="1" applyFill="1" applyBorder="1" applyAlignment="1">
      <alignment horizontal="center" vertical="center"/>
    </xf>
    <xf numFmtId="0" fontId="109" fillId="4" borderId="0" xfId="2" applyFont="1" applyFill="1" applyBorder="1"/>
    <xf numFmtId="0" fontId="188" fillId="11" borderId="0" xfId="3" applyFont="1" applyFill="1" applyBorder="1" applyAlignment="1">
      <alignment horizontal="center" vertical="center"/>
    </xf>
    <xf numFmtId="0" fontId="189" fillId="4" borderId="0" xfId="3" applyFont="1" applyFill="1" applyBorder="1" applyAlignment="1">
      <alignment horizontal="center" vertical="center"/>
    </xf>
    <xf numFmtId="0" fontId="189" fillId="4" borderId="9" xfId="3" applyFont="1" applyFill="1" applyBorder="1" applyAlignment="1">
      <alignment horizontal="center" vertical="center"/>
    </xf>
    <xf numFmtId="0" fontId="112" fillId="4" borderId="0" xfId="2" applyFont="1" applyFill="1" applyBorder="1"/>
    <xf numFmtId="0" fontId="112" fillId="4" borderId="0" xfId="1" applyFont="1" applyFill="1" applyBorder="1" applyAlignment="1">
      <alignment horizontal="right" vertical="center"/>
    </xf>
    <xf numFmtId="168" fontId="190" fillId="33" borderId="0" xfId="1" applyNumberFormat="1" applyFont="1" applyFill="1" applyBorder="1" applyAlignment="1" applyProtection="1">
      <alignment horizontal="center" vertical="center"/>
    </xf>
    <xf numFmtId="0" fontId="190" fillId="33" borderId="0" xfId="1" applyNumberFormat="1" applyFont="1" applyFill="1" applyBorder="1" applyAlignment="1" applyProtection="1">
      <alignment horizontal="center" vertical="center"/>
    </xf>
    <xf numFmtId="0" fontId="121" fillId="4" borderId="0" xfId="1" applyFont="1" applyFill="1" applyBorder="1" applyAlignment="1">
      <alignment horizontal="right" vertical="center"/>
    </xf>
    <xf numFmtId="0" fontId="191" fillId="4" borderId="0" xfId="2" applyFont="1" applyFill="1" applyBorder="1" applyAlignment="1">
      <alignment vertical="center"/>
    </xf>
    <xf numFmtId="0" fontId="112" fillId="4" borderId="4" xfId="2" applyFont="1" applyFill="1" applyBorder="1"/>
    <xf numFmtId="0" fontId="192" fillId="4" borderId="0" xfId="0" applyFont="1" applyFill="1" applyBorder="1" applyAlignment="1">
      <alignment vertical="center" wrapText="1"/>
    </xf>
    <xf numFmtId="0" fontId="193" fillId="4" borderId="0" xfId="2" applyFont="1" applyFill="1" applyBorder="1" applyAlignment="1">
      <alignment horizontal="right" vertical="center"/>
    </xf>
    <xf numFmtId="0" fontId="21" fillId="4" borderId="0" xfId="0" applyFont="1" applyFill="1" applyBorder="1" applyAlignment="1">
      <alignment horizontal="center" vertical="center"/>
    </xf>
    <xf numFmtId="0" fontId="193" fillId="4" borderId="9" xfId="2" applyFont="1" applyFill="1" applyBorder="1" applyAlignment="1">
      <alignment vertical="center"/>
    </xf>
    <xf numFmtId="167" fontId="194" fillId="7" borderId="0" xfId="2" applyNumberFormat="1" applyFont="1" applyFill="1" applyBorder="1" applyAlignment="1">
      <alignment vertical="center"/>
    </xf>
    <xf numFmtId="0" fontId="164" fillId="0" borderId="0" xfId="2" applyFont="1"/>
    <xf numFmtId="0" fontId="163" fillId="0" borderId="0" xfId="2" applyFont="1" applyAlignment="1">
      <alignment vertical="center"/>
    </xf>
    <xf numFmtId="0" fontId="196" fillId="0" borderId="0" xfId="4" applyFont="1"/>
    <xf numFmtId="0" fontId="197" fillId="4" borderId="0" xfId="0" applyFont="1" applyFill="1" applyBorder="1" applyAlignment="1" applyProtection="1">
      <alignment horizontal="left" vertical="center"/>
      <protection locked="0"/>
    </xf>
    <xf numFmtId="0" fontId="172" fillId="0" borderId="0" xfId="2" applyFont="1" applyBorder="1" applyAlignment="1">
      <alignment horizontal="centerContinuous" vertical="center"/>
    </xf>
    <xf numFmtId="0" fontId="109" fillId="0" borderId="0" xfId="2" applyFont="1" applyBorder="1" applyAlignment="1">
      <alignment horizontal="centerContinuous" vertical="center"/>
    </xf>
    <xf numFmtId="0" fontId="109" fillId="0" borderId="19" xfId="2" applyFont="1" applyBorder="1" applyAlignment="1">
      <alignment horizontal="centerContinuous" vertical="center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0" fontId="76" fillId="4" borderId="75" xfId="3" applyFont="1" applyFill="1" applyBorder="1" applyAlignment="1">
      <alignment horizontal="center" vertical="center"/>
    </xf>
    <xf numFmtId="0" fontId="77" fillId="4" borderId="75" xfId="3" applyFont="1" applyFill="1" applyBorder="1" applyAlignment="1">
      <alignment horizontal="center" vertical="center"/>
    </xf>
    <xf numFmtId="0" fontId="78" fillId="4" borderId="75" xfId="3" applyFont="1" applyFill="1" applyBorder="1" applyAlignment="1">
      <alignment horizontal="center" vertical="center"/>
    </xf>
    <xf numFmtId="0" fontId="81" fillId="4" borderId="75" xfId="3" applyFont="1" applyFill="1" applyBorder="1" applyAlignment="1">
      <alignment horizontal="center" vertical="center"/>
    </xf>
    <xf numFmtId="0" fontId="17" fillId="4" borderId="75" xfId="3" applyFont="1" applyFill="1" applyBorder="1" applyAlignment="1">
      <alignment horizontal="center" vertical="center"/>
    </xf>
    <xf numFmtId="1" fontId="123" fillId="4" borderId="75" xfId="11" applyNumberFormat="1" applyFont="1" applyFill="1" applyBorder="1" applyAlignment="1">
      <alignment horizontal="center" vertical="center"/>
    </xf>
    <xf numFmtId="1" fontId="124" fillId="4" borderId="75" xfId="11" applyNumberFormat="1" applyFont="1" applyFill="1" applyBorder="1" applyAlignment="1">
      <alignment horizontal="center" vertical="center"/>
    </xf>
    <xf numFmtId="1" fontId="31" fillId="4" borderId="75" xfId="11" applyNumberFormat="1" applyFont="1" applyFill="1" applyBorder="1" applyAlignment="1">
      <alignment horizontal="center" vertical="center"/>
    </xf>
    <xf numFmtId="1" fontId="125" fillId="4" borderId="75" xfId="11" applyNumberFormat="1" applyFont="1" applyFill="1" applyBorder="1" applyAlignment="1">
      <alignment horizontal="center" vertical="center"/>
    </xf>
    <xf numFmtId="0" fontId="135" fillId="0" borderId="0" xfId="2" applyFont="1" applyAlignment="1">
      <alignment horizontal="right" vertical="center"/>
    </xf>
    <xf numFmtId="0" fontId="3" fillId="0" borderId="76" xfId="2" applyBorder="1"/>
    <xf numFmtId="0" fontId="0" fillId="0" borderId="76" xfId="0" applyBorder="1"/>
    <xf numFmtId="1" fontId="97" fillId="15" borderId="76" xfId="11" applyNumberFormat="1" applyFont="1" applyFill="1" applyBorder="1" applyAlignment="1">
      <alignment horizontal="center" vertical="center"/>
    </xf>
    <xf numFmtId="1" fontId="97" fillId="17" borderId="76" xfId="11" applyNumberFormat="1" applyFont="1" applyFill="1" applyBorder="1" applyAlignment="1">
      <alignment horizontal="center" vertical="center"/>
    </xf>
    <xf numFmtId="1" fontId="31" fillId="24" borderId="76" xfId="11" applyNumberFormat="1" applyFont="1" applyFill="1" applyBorder="1" applyAlignment="1">
      <alignment horizontal="center" vertical="center"/>
    </xf>
    <xf numFmtId="1" fontId="97" fillId="25" borderId="76" xfId="11" applyNumberFormat="1" applyFont="1" applyFill="1" applyBorder="1" applyAlignment="1">
      <alignment horizontal="center" vertical="center"/>
    </xf>
    <xf numFmtId="1" fontId="31" fillId="29" borderId="76" xfId="11" applyNumberFormat="1" applyFont="1" applyFill="1" applyBorder="1" applyAlignment="1">
      <alignment horizontal="center" vertical="center"/>
    </xf>
    <xf numFmtId="1" fontId="97" fillId="14" borderId="76" xfId="11" applyNumberFormat="1" applyFont="1" applyFill="1" applyBorder="1" applyAlignment="1">
      <alignment horizontal="center" vertical="center"/>
    </xf>
    <xf numFmtId="1" fontId="31" fillId="23" borderId="76" xfId="11" applyNumberFormat="1" applyFont="1" applyFill="1" applyBorder="1" applyAlignment="1">
      <alignment horizontal="center" vertical="center"/>
    </xf>
    <xf numFmtId="1" fontId="31" fillId="27" borderId="76" xfId="11" applyNumberFormat="1" applyFont="1" applyFill="1" applyBorder="1" applyAlignment="1">
      <alignment horizontal="center" vertical="center"/>
    </xf>
    <xf numFmtId="1" fontId="97" fillId="30" borderId="76" xfId="11" applyNumberFormat="1" applyFont="1" applyFill="1" applyBorder="1" applyAlignment="1">
      <alignment horizontal="center" vertical="center"/>
    </xf>
    <xf numFmtId="1" fontId="97" fillId="31" borderId="76" xfId="11" applyNumberFormat="1" applyFont="1" applyFill="1" applyBorder="1" applyAlignment="1">
      <alignment horizontal="center" vertical="center"/>
    </xf>
    <xf numFmtId="1" fontId="31" fillId="26" borderId="76" xfId="11" applyNumberFormat="1" applyFont="1" applyFill="1" applyBorder="1" applyAlignment="1">
      <alignment horizontal="center" vertical="center"/>
    </xf>
    <xf numFmtId="1" fontId="31" fillId="28" borderId="76" xfId="11" applyNumberFormat="1" applyFont="1" applyFill="1" applyBorder="1" applyAlignment="1">
      <alignment horizontal="center" vertical="center"/>
    </xf>
    <xf numFmtId="0" fontId="3" fillId="0" borderId="76" xfId="2" applyFill="1" applyBorder="1"/>
    <xf numFmtId="0" fontId="0" fillId="0" borderId="76" xfId="0" applyFill="1" applyBorder="1"/>
    <xf numFmtId="164" fontId="20" fillId="5" borderId="77" xfId="1" applyNumberFormat="1" applyFont="1" applyFill="1" applyBorder="1" applyAlignment="1">
      <alignment horizontal="center" vertical="center"/>
    </xf>
    <xf numFmtId="1" fontId="31" fillId="4" borderId="0" xfId="11" applyNumberFormat="1" applyFont="1" applyFill="1" applyBorder="1" applyAlignment="1">
      <alignment horizontal="center" vertical="center"/>
    </xf>
    <xf numFmtId="2" fontId="58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58" fillId="4" borderId="0" xfId="0" applyFont="1" applyFill="1" applyBorder="1" applyAlignment="1">
      <alignment horizontal="center" vertical="center" wrapText="1"/>
    </xf>
    <xf numFmtId="0" fontId="7" fillId="45" borderId="0" xfId="0" applyFont="1" applyFill="1" applyBorder="1" applyAlignment="1">
      <alignment horizontal="center" vertical="center" wrapText="1"/>
    </xf>
    <xf numFmtId="0" fontId="58" fillId="4" borderId="0" xfId="2" applyFont="1" applyFill="1" applyBorder="1" applyAlignment="1">
      <alignment horizontal="center" vertical="center"/>
    </xf>
    <xf numFmtId="0" fontId="48" fillId="4" borderId="0" xfId="0" applyFont="1" applyFill="1" applyBorder="1" applyAlignment="1">
      <alignment horizontal="left" vertical="center"/>
    </xf>
    <xf numFmtId="2" fontId="7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31" fillId="4" borderId="0" xfId="2" applyFont="1" applyFill="1" applyAlignment="1">
      <alignment horizontal="right"/>
    </xf>
    <xf numFmtId="0" fontId="31" fillId="4" borderId="0" xfId="2" applyFont="1" applyFill="1" applyAlignment="1">
      <alignment horizontal="left"/>
    </xf>
    <xf numFmtId="0" fontId="95" fillId="4" borderId="0" xfId="3" applyFont="1" applyFill="1" applyBorder="1" applyAlignment="1" applyProtection="1">
      <alignment vertical="center"/>
      <protection hidden="1"/>
    </xf>
    <xf numFmtId="0" fontId="95" fillId="4" borderId="4" xfId="3" applyFont="1" applyFill="1" applyBorder="1" applyAlignment="1" applyProtection="1">
      <alignment vertical="center"/>
      <protection hidden="1"/>
    </xf>
    <xf numFmtId="0" fontId="121" fillId="4" borderId="9" xfId="1" applyNumberFormat="1" applyFont="1" applyFill="1" applyBorder="1" applyAlignment="1">
      <alignment horizontal="left" vertical="center"/>
    </xf>
    <xf numFmtId="0" fontId="198" fillId="4" borderId="9" xfId="3" applyFont="1" applyFill="1" applyBorder="1" applyAlignment="1" applyProtection="1">
      <alignment vertical="center"/>
      <protection hidden="1"/>
    </xf>
    <xf numFmtId="0" fontId="7" fillId="3" borderId="4" xfId="3" applyFont="1" applyFill="1" applyBorder="1" applyAlignment="1">
      <alignment vertical="center" textRotation="90"/>
    </xf>
    <xf numFmtId="0" fontId="0" fillId="0" borderId="0" xfId="0" applyAlignment="1"/>
    <xf numFmtId="0" fontId="21" fillId="4" borderId="0" xfId="1" applyNumberFormat="1" applyFont="1" applyFill="1" applyBorder="1" applyAlignment="1">
      <alignment horizontal="center" vertical="center"/>
    </xf>
    <xf numFmtId="0" fontId="21" fillId="4" borderId="4" xfId="1" applyNumberFormat="1" applyFont="1" applyFill="1" applyBorder="1" applyAlignment="1">
      <alignment horizontal="center" vertical="center"/>
    </xf>
    <xf numFmtId="0" fontId="196" fillId="0" borderId="0" xfId="4" applyFont="1" applyAlignment="1">
      <alignment vertical="center"/>
    </xf>
    <xf numFmtId="0" fontId="199" fillId="0" borderId="0" xfId="0" applyFont="1" applyAlignment="1">
      <alignment vertical="center"/>
    </xf>
    <xf numFmtId="0" fontId="196" fillId="0" borderId="0" xfId="4" applyFont="1" applyAlignment="1">
      <alignment horizontal="left" vertical="center" indent="1"/>
    </xf>
    <xf numFmtId="0" fontId="200" fillId="0" borderId="0" xfId="0" applyFont="1" applyAlignment="1">
      <alignment horizontal="left" vertical="center" indent="1"/>
    </xf>
    <xf numFmtId="0" fontId="158" fillId="8" borderId="20" xfId="2" applyFont="1" applyFill="1" applyBorder="1" applyAlignment="1">
      <alignment horizontal="center" vertical="center"/>
    </xf>
    <xf numFmtId="0" fontId="208" fillId="8" borderId="54" xfId="2" applyFont="1" applyFill="1" applyBorder="1" applyAlignment="1">
      <alignment horizontal="center" vertical="center"/>
    </xf>
    <xf numFmtId="0" fontId="209" fillId="11" borderId="1" xfId="2" applyFont="1" applyFill="1" applyBorder="1" applyAlignment="1">
      <alignment horizontal="center" vertical="center"/>
    </xf>
    <xf numFmtId="0" fontId="208" fillId="8" borderId="20" xfId="2" applyFont="1" applyFill="1" applyBorder="1" applyAlignment="1">
      <alignment horizontal="center" vertical="center"/>
    </xf>
    <xf numFmtId="0" fontId="210" fillId="8" borderId="20" xfId="2" applyFont="1" applyFill="1" applyBorder="1" applyAlignment="1">
      <alignment horizontal="center" vertical="center"/>
    </xf>
    <xf numFmtId="0" fontId="211" fillId="0" borderId="0" xfId="2" applyFont="1" applyAlignment="1">
      <alignment vertical="center"/>
    </xf>
    <xf numFmtId="0" fontId="0" fillId="0" borderId="0" xfId="0" applyFill="1" applyAlignment="1">
      <alignment vertical="center"/>
    </xf>
    <xf numFmtId="0" fontId="122" fillId="17" borderId="5" xfId="0" applyFont="1" applyFill="1" applyBorder="1" applyAlignment="1">
      <alignment horizontal="centerContinuous" vertical="center" wrapText="1"/>
    </xf>
    <xf numFmtId="0" fontId="212" fillId="17" borderId="6" xfId="0" applyFont="1" applyFill="1" applyBorder="1" applyAlignment="1">
      <alignment horizontal="centerContinuous" vertical="center" wrapText="1"/>
    </xf>
    <xf numFmtId="0" fontId="122" fillId="17" borderId="6" xfId="0" applyFont="1" applyFill="1" applyBorder="1" applyAlignment="1">
      <alignment horizontal="centerContinuous" vertical="center" wrapText="1"/>
    </xf>
    <xf numFmtId="0" fontId="0" fillId="0" borderId="4" xfId="0" applyBorder="1" applyAlignment="1">
      <alignment horizontal="center" vertical="center"/>
    </xf>
    <xf numFmtId="0" fontId="31" fillId="0" borderId="2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105" fillId="4" borderId="18" xfId="0" applyFont="1" applyFill="1" applyBorder="1" applyAlignment="1">
      <alignment vertical="center"/>
    </xf>
    <xf numFmtId="0" fontId="105" fillId="4" borderId="18" xfId="0" applyFont="1" applyFill="1" applyBorder="1" applyAlignment="1">
      <alignment vertical="center" textRotation="90" wrapText="1"/>
    </xf>
    <xf numFmtId="0" fontId="105" fillId="4" borderId="78" xfId="0" applyNumberFormat="1" applyFont="1" applyFill="1" applyBorder="1" applyAlignment="1">
      <alignment vertical="center"/>
    </xf>
    <xf numFmtId="1" fontId="219" fillId="48" borderId="60" xfId="11" applyNumberFormat="1" applyFont="1" applyFill="1" applyBorder="1" applyAlignment="1">
      <alignment horizontal="center" vertical="center"/>
    </xf>
    <xf numFmtId="1" fontId="219" fillId="48" borderId="35" xfId="11" applyNumberFormat="1" applyFont="1" applyFill="1" applyBorder="1" applyAlignment="1">
      <alignment horizontal="center" vertical="center"/>
    </xf>
    <xf numFmtId="0" fontId="217" fillId="48" borderId="35" xfId="1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vertical="center"/>
    </xf>
    <xf numFmtId="2" fontId="220" fillId="0" borderId="18" xfId="11" applyNumberFormat="1" applyFont="1" applyFill="1" applyBorder="1" applyAlignment="1">
      <alignment horizontal="centerContinuous" vertical="center" wrapText="1"/>
    </xf>
    <xf numFmtId="2" fontId="105" fillId="0" borderId="18" xfId="11" applyNumberFormat="1" applyFont="1" applyFill="1" applyBorder="1" applyAlignment="1">
      <alignment horizontal="centerContinuous" vertical="center" wrapText="1"/>
    </xf>
    <xf numFmtId="0" fontId="0" fillId="0" borderId="81" xfId="0" applyBorder="1" applyAlignment="1">
      <alignment horizontal="center" vertical="center"/>
    </xf>
    <xf numFmtId="0" fontId="105" fillId="0" borderId="9" xfId="0" applyFont="1" applyFill="1" applyBorder="1" applyAlignment="1">
      <alignment vertical="center"/>
    </xf>
    <xf numFmtId="0" fontId="105" fillId="0" borderId="0" xfId="0" applyFont="1" applyAlignment="1">
      <alignment vertical="center"/>
    </xf>
    <xf numFmtId="2" fontId="220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97" fillId="39" borderId="10" xfId="11" applyNumberFormat="1" applyFont="1" applyFill="1" applyBorder="1" applyAlignment="1">
      <alignment horizontal="center" vertical="center"/>
    </xf>
    <xf numFmtId="1" fontId="31" fillId="37" borderId="10" xfId="11" applyNumberFormat="1" applyFont="1" applyFill="1" applyBorder="1" applyAlignment="1">
      <alignment horizontal="center" vertical="center"/>
    </xf>
    <xf numFmtId="1" fontId="31" fillId="38" borderId="10" xfId="11" applyNumberFormat="1" applyFont="1" applyFill="1" applyBorder="1" applyAlignment="1">
      <alignment horizontal="center" vertical="center"/>
    </xf>
    <xf numFmtId="1" fontId="97" fillId="40" borderId="10" xfId="11" applyNumberFormat="1" applyFont="1" applyFill="1" applyBorder="1" applyAlignment="1">
      <alignment horizontal="center" vertical="center"/>
    </xf>
    <xf numFmtId="1" fontId="31" fillId="41" borderId="10" xfId="11" applyNumberFormat="1" applyFont="1" applyFill="1" applyBorder="1" applyAlignment="1">
      <alignment horizontal="center" vertical="center"/>
    </xf>
    <xf numFmtId="0" fontId="217" fillId="0" borderId="9" xfId="0" applyFont="1" applyBorder="1" applyAlignment="1">
      <alignment horizontal="left" vertical="center"/>
    </xf>
    <xf numFmtId="2" fontId="22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0" xfId="11" applyNumberFormat="1" applyFont="1" applyFill="1" applyBorder="1" applyAlignment="1" applyProtection="1">
      <alignment horizontal="center" vertical="center"/>
    </xf>
    <xf numFmtId="2" fontId="12" fillId="0" borderId="0" xfId="11" applyNumberFormat="1" applyFont="1" applyFill="1" applyBorder="1" applyAlignment="1" applyProtection="1">
      <alignment horizontal="center" vertical="center"/>
    </xf>
    <xf numFmtId="0" fontId="31" fillId="16" borderId="0" xfId="0" applyFont="1" applyFill="1" applyBorder="1" applyAlignment="1">
      <alignment horizontal="center" vertical="center"/>
    </xf>
    <xf numFmtId="0" fontId="97" fillId="49" borderId="0" xfId="0" applyFont="1" applyFill="1" applyBorder="1" applyAlignment="1">
      <alignment horizontal="center" vertical="center"/>
    </xf>
    <xf numFmtId="2" fontId="98" fillId="17" borderId="0" xfId="0" applyNumberFormat="1" applyFont="1" applyFill="1" applyBorder="1" applyAlignment="1" applyProtection="1">
      <alignment horizontal="center" vertical="center"/>
      <protection locked="0"/>
    </xf>
    <xf numFmtId="0" fontId="31" fillId="28" borderId="35" xfId="0" applyFont="1" applyFill="1" applyBorder="1" applyAlignment="1">
      <alignment horizontal="center" vertical="center"/>
    </xf>
    <xf numFmtId="0" fontId="222" fillId="50" borderId="9" xfId="0" applyFont="1" applyFill="1" applyBorder="1" applyAlignment="1">
      <alignment horizontal="center" vertical="center"/>
    </xf>
    <xf numFmtId="0" fontId="223" fillId="15" borderId="0" xfId="0" applyFont="1" applyFill="1" applyBorder="1" applyAlignment="1">
      <alignment vertical="center"/>
    </xf>
    <xf numFmtId="0" fontId="0" fillId="50" borderId="0" xfId="0" applyFill="1" applyBorder="1" applyAlignment="1">
      <alignment vertical="center"/>
    </xf>
    <xf numFmtId="0" fontId="0" fillId="50" borderId="4" xfId="0" applyFill="1" applyBorder="1" applyAlignment="1">
      <alignment vertical="center"/>
    </xf>
    <xf numFmtId="0" fontId="222" fillId="19" borderId="15" xfId="0" applyFont="1" applyFill="1" applyBorder="1" applyAlignment="1">
      <alignment horizontal="center" vertical="center"/>
    </xf>
    <xf numFmtId="0" fontId="0" fillId="19" borderId="2" xfId="0" applyFill="1" applyBorder="1" applyAlignment="1">
      <alignment vertical="center"/>
    </xf>
    <xf numFmtId="1" fontId="97" fillId="15" borderId="2" xfId="11" applyNumberFormat="1" applyFont="1" applyFill="1" applyBorder="1" applyAlignment="1">
      <alignment horizontal="center" vertical="center"/>
    </xf>
    <xf numFmtId="1" fontId="97" fillId="17" borderId="2" xfId="11" applyNumberFormat="1" applyFont="1" applyFill="1" applyBorder="1" applyAlignment="1">
      <alignment horizontal="center" vertical="center"/>
    </xf>
    <xf numFmtId="1" fontId="97" fillId="14" borderId="2" xfId="11" applyNumberFormat="1" applyFont="1" applyFill="1" applyBorder="1" applyAlignment="1">
      <alignment horizontal="center" vertical="center"/>
    </xf>
    <xf numFmtId="1" fontId="97" fillId="30" borderId="2" xfId="11" applyNumberFormat="1" applyFont="1" applyFill="1" applyBorder="1" applyAlignment="1">
      <alignment horizontal="center" vertical="center"/>
    </xf>
    <xf numFmtId="1" fontId="97" fillId="39" borderId="2" xfId="11" applyNumberFormat="1" applyFont="1" applyFill="1" applyBorder="1" applyAlignment="1">
      <alignment horizontal="center" vertical="center"/>
    </xf>
    <xf numFmtId="1" fontId="31" fillId="37" borderId="2" xfId="11" applyNumberFormat="1" applyFont="1" applyFill="1" applyBorder="1" applyAlignment="1">
      <alignment horizontal="center" vertical="center"/>
    </xf>
    <xf numFmtId="1" fontId="31" fillId="38" borderId="2" xfId="11" applyNumberFormat="1" applyFont="1" applyFill="1" applyBorder="1" applyAlignment="1">
      <alignment horizontal="center" vertical="center"/>
    </xf>
    <xf numFmtId="1" fontId="97" fillId="40" borderId="2" xfId="11" applyNumberFormat="1" applyFont="1" applyFill="1" applyBorder="1" applyAlignment="1">
      <alignment horizontal="center" vertical="center"/>
    </xf>
    <xf numFmtId="1" fontId="31" fillId="41" borderId="2" xfId="11" applyNumberFormat="1" applyFont="1" applyFill="1" applyBorder="1" applyAlignment="1">
      <alignment horizontal="center" vertical="center"/>
    </xf>
    <xf numFmtId="1" fontId="31" fillId="27" borderId="2" xfId="11" applyNumberFormat="1" applyFont="1" applyFill="1" applyBorder="1" applyAlignment="1">
      <alignment horizontal="center" vertical="center"/>
    </xf>
    <xf numFmtId="1" fontId="31" fillId="28" borderId="2" xfId="11" applyNumberFormat="1" applyFont="1" applyFill="1" applyBorder="1" applyAlignment="1">
      <alignment horizontal="center" vertical="center"/>
    </xf>
    <xf numFmtId="1" fontId="31" fillId="29" borderId="82" xfId="11" applyNumberFormat="1" applyFont="1" applyFill="1" applyBorder="1" applyAlignment="1">
      <alignment horizontal="center" vertical="center"/>
    </xf>
    <xf numFmtId="1" fontId="97" fillId="31" borderId="2" xfId="11" applyNumberFormat="1" applyFont="1" applyFill="1" applyBorder="1" applyAlignment="1">
      <alignment horizontal="center" vertical="center"/>
    </xf>
    <xf numFmtId="1" fontId="31" fillId="23" borderId="2" xfId="11" applyNumberFormat="1" applyFont="1" applyFill="1" applyBorder="1" applyAlignment="1">
      <alignment horizontal="center" vertical="center"/>
    </xf>
    <xf numFmtId="1" fontId="31" fillId="24" borderId="2" xfId="11" applyNumberFormat="1" applyFont="1" applyFill="1" applyBorder="1" applyAlignment="1">
      <alignment horizontal="center" vertical="center"/>
    </xf>
    <xf numFmtId="1" fontId="97" fillId="25" borderId="2" xfId="11" applyNumberFormat="1" applyFont="1" applyFill="1" applyBorder="1" applyAlignment="1">
      <alignment horizontal="center" vertical="center"/>
    </xf>
    <xf numFmtId="1" fontId="31" fillId="26" borderId="2" xfId="11" applyNumberFormat="1" applyFont="1" applyFill="1" applyBorder="1" applyAlignment="1">
      <alignment horizontal="center" vertical="center"/>
    </xf>
    <xf numFmtId="0" fontId="105" fillId="19" borderId="16" xfId="0" applyFont="1" applyFill="1" applyBorder="1" applyAlignment="1">
      <alignment horizontal="center" vertical="center"/>
    </xf>
    <xf numFmtId="0" fontId="224" fillId="51" borderId="35" xfId="0" applyFont="1" applyFill="1" applyBorder="1" applyAlignment="1">
      <alignment horizontal="center" vertical="center"/>
    </xf>
    <xf numFmtId="0" fontId="105" fillId="0" borderId="35" xfId="0" applyFont="1" applyBorder="1" applyAlignment="1">
      <alignment vertical="center" textRotation="90" wrapText="1"/>
    </xf>
    <xf numFmtId="2" fontId="225" fillId="52" borderId="35" xfId="11" applyNumberFormat="1" applyFont="1" applyFill="1" applyBorder="1" applyAlignment="1">
      <alignment horizontal="center" vertical="center"/>
    </xf>
    <xf numFmtId="2" fontId="225" fillId="17" borderId="35" xfId="11" applyNumberFormat="1" applyFont="1" applyFill="1" applyBorder="1" applyAlignment="1">
      <alignment horizontal="center" vertical="center"/>
    </xf>
    <xf numFmtId="2" fontId="225" fillId="14" borderId="35" xfId="11" applyNumberFormat="1" applyFont="1" applyFill="1" applyBorder="1" applyAlignment="1">
      <alignment horizontal="center" vertical="center"/>
    </xf>
    <xf numFmtId="2" fontId="225" fillId="30" borderId="35" xfId="11" applyNumberFormat="1" applyFont="1" applyFill="1" applyBorder="1" applyAlignment="1">
      <alignment horizontal="center" vertical="center"/>
    </xf>
    <xf numFmtId="2" fontId="225" fillId="31" borderId="35" xfId="11" applyNumberFormat="1" applyFont="1" applyFill="1" applyBorder="1" applyAlignment="1">
      <alignment horizontal="center" vertical="center"/>
    </xf>
    <xf numFmtId="2" fontId="226" fillId="23" borderId="35" xfId="11" applyNumberFormat="1" applyFont="1" applyFill="1" applyBorder="1" applyAlignment="1">
      <alignment horizontal="center" vertical="center"/>
    </xf>
    <xf numFmtId="2" fontId="226" fillId="24" borderId="35" xfId="11" applyNumberFormat="1" applyFont="1" applyFill="1" applyBorder="1" applyAlignment="1">
      <alignment horizontal="center" vertical="center"/>
    </xf>
    <xf numFmtId="2" fontId="225" fillId="25" borderId="35" xfId="11" applyNumberFormat="1" applyFont="1" applyFill="1" applyBorder="1" applyAlignment="1">
      <alignment horizontal="center" vertical="center"/>
    </xf>
    <xf numFmtId="2" fontId="226" fillId="26" borderId="35" xfId="11" applyNumberFormat="1" applyFont="1" applyFill="1" applyBorder="1" applyAlignment="1">
      <alignment horizontal="center" vertical="center"/>
    </xf>
    <xf numFmtId="2" fontId="226" fillId="27" borderId="35" xfId="11" applyNumberFormat="1" applyFont="1" applyFill="1" applyBorder="1" applyAlignment="1">
      <alignment horizontal="center" vertical="center"/>
    </xf>
    <xf numFmtId="2" fontId="226" fillId="28" borderId="35" xfId="11" applyNumberFormat="1" applyFont="1" applyFill="1" applyBorder="1" applyAlignment="1">
      <alignment horizontal="center" vertical="center"/>
    </xf>
    <xf numFmtId="2" fontId="226" fillId="29" borderId="35" xfId="11" applyNumberFormat="1" applyFont="1" applyFill="1" applyBorder="1" applyAlignment="1">
      <alignment horizontal="center" vertical="center"/>
    </xf>
    <xf numFmtId="2" fontId="225" fillId="15" borderId="35" xfId="11" applyNumberFormat="1" applyFont="1" applyFill="1" applyBorder="1" applyAlignment="1">
      <alignment horizontal="center" vertical="center"/>
    </xf>
    <xf numFmtId="0" fontId="0" fillId="19" borderId="16" xfId="0" applyFill="1" applyBorder="1" applyAlignment="1">
      <alignment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7" fillId="3" borderId="4" xfId="3" applyFont="1" applyFill="1" applyBorder="1" applyAlignment="1">
      <alignment horizontal="center" vertical="center" textRotation="90" wrapText="1"/>
    </xf>
    <xf numFmtId="0" fontId="94" fillId="4" borderId="5" xfId="3" applyFont="1" applyFill="1" applyBorder="1" applyAlignment="1" applyProtection="1">
      <alignment horizontal="center" vertical="center"/>
      <protection hidden="1"/>
    </xf>
    <xf numFmtId="0" fontId="94" fillId="4" borderId="6" xfId="3" applyFont="1" applyFill="1" applyBorder="1" applyAlignment="1" applyProtection="1">
      <alignment horizontal="center" vertical="center"/>
      <protection hidden="1"/>
    </xf>
    <xf numFmtId="0" fontId="94" fillId="4" borderId="7" xfId="3" applyFont="1" applyFill="1" applyBorder="1" applyAlignment="1" applyProtection="1">
      <alignment horizontal="center" vertical="center"/>
      <protection hidden="1"/>
    </xf>
    <xf numFmtId="0" fontId="94" fillId="4" borderId="9" xfId="3" applyFont="1" applyFill="1" applyBorder="1" applyAlignment="1" applyProtection="1">
      <alignment horizontal="center" vertical="center"/>
      <protection hidden="1"/>
    </xf>
    <xf numFmtId="0" fontId="94" fillId="4" borderId="0" xfId="3" applyFont="1" applyFill="1" applyBorder="1" applyAlignment="1" applyProtection="1">
      <alignment horizontal="center" vertical="center"/>
      <protection hidden="1"/>
    </xf>
    <xf numFmtId="0" fontId="94" fillId="4" borderId="4" xfId="3" applyFont="1" applyFill="1" applyBorder="1" applyAlignment="1" applyProtection="1">
      <alignment horizontal="center" vertical="center"/>
      <protection hidden="1"/>
    </xf>
    <xf numFmtId="0" fontId="21" fillId="4" borderId="9" xfId="1" applyNumberFormat="1" applyFont="1" applyFill="1" applyBorder="1" applyAlignment="1">
      <alignment horizontal="center" vertical="center" wrapText="1"/>
    </xf>
    <xf numFmtId="0" fontId="21" fillId="4" borderId="0" xfId="1" applyNumberFormat="1" applyFont="1" applyFill="1" applyBorder="1" applyAlignment="1">
      <alignment horizontal="center" vertical="center" wrapText="1"/>
    </xf>
    <xf numFmtId="0" fontId="21" fillId="4" borderId="4" xfId="1" applyNumberFormat="1" applyFont="1" applyFill="1" applyBorder="1" applyAlignment="1">
      <alignment horizontal="center" vertical="center" wrapText="1"/>
    </xf>
    <xf numFmtId="0" fontId="21" fillId="4" borderId="22" xfId="1" applyNumberFormat="1" applyFont="1" applyFill="1" applyBorder="1" applyAlignment="1">
      <alignment horizontal="center" vertical="center" wrapText="1"/>
    </xf>
    <xf numFmtId="0" fontId="21" fillId="4" borderId="17" xfId="1" applyNumberFormat="1" applyFont="1" applyFill="1" applyBorder="1" applyAlignment="1">
      <alignment horizontal="center" vertical="center" wrapText="1"/>
    </xf>
    <xf numFmtId="0" fontId="21" fillId="4" borderId="23" xfId="1" applyNumberFormat="1" applyFont="1" applyFill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33" fillId="13" borderId="0" xfId="3" applyFont="1" applyFill="1" applyBorder="1" applyAlignment="1">
      <alignment horizontal="center" vertical="center"/>
    </xf>
    <xf numFmtId="1" fontId="68" fillId="6" borderId="0" xfId="1" applyNumberFormat="1" applyFont="1" applyFill="1" applyBorder="1" applyAlignment="1">
      <alignment horizontal="center" vertical="center"/>
    </xf>
    <xf numFmtId="0" fontId="56" fillId="9" borderId="8" xfId="0" applyFont="1" applyFill="1" applyBorder="1" applyAlignment="1" applyProtection="1">
      <alignment horizontal="left" vertical="center" wrapText="1"/>
      <protection locked="0"/>
    </xf>
    <xf numFmtId="0" fontId="56" fillId="9" borderId="0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Border="1" applyAlignment="1" applyProtection="1">
      <alignment horizontal="center" vertical="center"/>
      <protection locked="0"/>
    </xf>
    <xf numFmtId="0" fontId="9" fillId="4" borderId="4" xfId="0" applyFont="1" applyFill="1" applyBorder="1" applyAlignment="1" applyProtection="1">
      <alignment horizontal="center" vertical="center"/>
      <protection locked="0"/>
    </xf>
    <xf numFmtId="0" fontId="9" fillId="4" borderId="32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164" fontId="39" fillId="4" borderId="43" xfId="1" applyNumberFormat="1" applyFont="1" applyFill="1" applyBorder="1" applyAlignment="1">
      <alignment horizontal="center" vertical="center"/>
    </xf>
    <xf numFmtId="164" fontId="39" fillId="4" borderId="30" xfId="1" applyNumberFormat="1" applyFont="1" applyFill="1" applyBorder="1" applyAlignment="1">
      <alignment horizontal="center" vertical="center"/>
    </xf>
    <xf numFmtId="0" fontId="23" fillId="4" borderId="9" xfId="0" applyFont="1" applyFill="1" applyBorder="1" applyAlignment="1" applyProtection="1">
      <alignment horizontal="center" vertical="center"/>
      <protection locked="0"/>
    </xf>
    <xf numFmtId="0" fontId="23" fillId="4" borderId="0" xfId="0" applyFont="1" applyFill="1" applyBorder="1" applyAlignment="1" applyProtection="1">
      <alignment horizontal="center" vertical="center"/>
      <protection locked="0"/>
    </xf>
    <xf numFmtId="0" fontId="55" fillId="4" borderId="0" xfId="3" applyFont="1" applyFill="1" applyBorder="1" applyAlignment="1" applyProtection="1">
      <alignment horizontal="center" vertical="center"/>
      <protection hidden="1"/>
    </xf>
    <xf numFmtId="164" fontId="37" fillId="4" borderId="0" xfId="1" applyNumberFormat="1" applyFont="1" applyFill="1" applyBorder="1" applyAlignment="1">
      <alignment horizontal="center" vertical="center"/>
    </xf>
    <xf numFmtId="0" fontId="22" fillId="4" borderId="12" xfId="3" applyFont="1" applyFill="1" applyBorder="1" applyAlignment="1">
      <alignment horizontal="center" vertical="center"/>
    </xf>
    <xf numFmtId="0" fontId="22" fillId="4" borderId="8" xfId="3" applyFont="1" applyFill="1" applyBorder="1" applyAlignment="1">
      <alignment horizontal="center" vertical="center"/>
    </xf>
    <xf numFmtId="0" fontId="22" fillId="4" borderId="13" xfId="3" applyFont="1" applyFill="1" applyBorder="1" applyAlignment="1">
      <alignment horizontal="center" vertical="center"/>
    </xf>
    <xf numFmtId="0" fontId="95" fillId="4" borderId="5" xfId="3" applyFont="1" applyFill="1" applyBorder="1" applyAlignment="1" applyProtection="1">
      <alignment horizontal="center" vertical="center"/>
      <protection hidden="1"/>
    </xf>
    <xf numFmtId="0" fontId="95" fillId="4" borderId="6" xfId="3" applyFont="1" applyFill="1" applyBorder="1" applyAlignment="1" applyProtection="1">
      <alignment horizontal="center" vertical="center"/>
      <protection hidden="1"/>
    </xf>
    <xf numFmtId="0" fontId="95" fillId="4" borderId="7" xfId="3" applyFont="1" applyFill="1" applyBorder="1" applyAlignment="1" applyProtection="1">
      <alignment horizontal="center" vertical="center"/>
      <protection hidden="1"/>
    </xf>
    <xf numFmtId="0" fontId="95" fillId="4" borderId="9" xfId="3" applyFont="1" applyFill="1" applyBorder="1" applyAlignment="1" applyProtection="1">
      <alignment horizontal="center" vertical="center"/>
      <protection hidden="1"/>
    </xf>
    <xf numFmtId="0" fontId="95" fillId="4" borderId="0" xfId="3" applyFont="1" applyFill="1" applyBorder="1" applyAlignment="1" applyProtection="1">
      <alignment horizontal="center" vertical="center"/>
      <protection hidden="1"/>
    </xf>
    <xf numFmtId="0" fontId="95" fillId="4" borderId="4" xfId="3" applyFont="1" applyFill="1" applyBorder="1" applyAlignment="1" applyProtection="1">
      <alignment horizontal="center" vertical="center"/>
      <protection hidden="1"/>
    </xf>
    <xf numFmtId="0" fontId="8" fillId="4" borderId="0" xfId="1" applyNumberFormat="1" applyFont="1" applyFill="1" applyBorder="1" applyAlignment="1">
      <alignment horizontal="center" vertical="center" wrapText="1"/>
    </xf>
    <xf numFmtId="0" fontId="8" fillId="4" borderId="4" xfId="1" applyNumberFormat="1" applyFont="1" applyFill="1" applyBorder="1" applyAlignment="1">
      <alignment horizontal="center" vertical="center" wrapText="1"/>
    </xf>
    <xf numFmtId="0" fontId="8" fillId="4" borderId="26" xfId="1" applyNumberFormat="1" applyFont="1" applyFill="1" applyBorder="1" applyAlignment="1">
      <alignment horizontal="center" vertical="center" wrapText="1"/>
    </xf>
    <xf numFmtId="0" fontId="8" fillId="4" borderId="27" xfId="1" applyNumberFormat="1" applyFont="1" applyFill="1" applyBorder="1" applyAlignment="1">
      <alignment horizontal="center" vertical="center" wrapText="1"/>
    </xf>
    <xf numFmtId="0" fontId="49" fillId="8" borderId="24" xfId="0" applyFont="1" applyFill="1" applyBorder="1" applyAlignment="1">
      <alignment horizontal="center" vertical="center"/>
    </xf>
    <xf numFmtId="0" fontId="49" fillId="8" borderId="25" xfId="0" applyFont="1" applyFill="1" applyBorder="1" applyAlignment="1">
      <alignment horizontal="center" vertical="center"/>
    </xf>
    <xf numFmtId="0" fontId="49" fillId="8" borderId="26" xfId="0" applyFont="1" applyFill="1" applyBorder="1" applyAlignment="1">
      <alignment horizontal="center" vertical="center"/>
    </xf>
    <xf numFmtId="0" fontId="49" fillId="8" borderId="27" xfId="0" applyFont="1" applyFill="1" applyBorder="1" applyAlignment="1">
      <alignment horizontal="center" vertical="center"/>
    </xf>
    <xf numFmtId="0" fontId="32" fillId="4" borderId="0" xfId="3" applyFont="1" applyFill="1" applyBorder="1" applyAlignment="1">
      <alignment horizontal="center" vertical="center"/>
    </xf>
    <xf numFmtId="0" fontId="3" fillId="0" borderId="0" xfId="2" applyAlignment="1">
      <alignment horizontal="center" vertical="center" wrapText="1"/>
    </xf>
    <xf numFmtId="0" fontId="3" fillId="0" borderId="4" xfId="2" applyBorder="1" applyAlignment="1">
      <alignment horizontal="center" vertical="center" wrapText="1"/>
    </xf>
    <xf numFmtId="1" fontId="15" fillId="6" borderId="0" xfId="1" applyNumberFormat="1" applyFont="1" applyFill="1" applyBorder="1" applyAlignment="1">
      <alignment horizontal="center" vertical="center"/>
    </xf>
    <xf numFmtId="0" fontId="8" fillId="4" borderId="24" xfId="3" applyFont="1" applyFill="1" applyBorder="1" applyAlignment="1" applyProtection="1">
      <alignment horizontal="center" vertical="center" wrapText="1"/>
      <protection hidden="1"/>
    </xf>
    <xf numFmtId="0" fontId="8" fillId="4" borderId="0" xfId="3" applyFont="1" applyFill="1" applyBorder="1" applyAlignment="1" applyProtection="1">
      <alignment horizontal="center" vertical="center" wrapText="1"/>
      <protection hidden="1"/>
    </xf>
    <xf numFmtId="0" fontId="90" fillId="13" borderId="25" xfId="3" applyFont="1" applyFill="1" applyBorder="1" applyAlignment="1">
      <alignment horizontal="center" vertical="center"/>
    </xf>
    <xf numFmtId="0" fontId="90" fillId="13" borderId="4" xfId="3" applyFont="1" applyFill="1" applyBorder="1" applyAlignment="1">
      <alignment horizontal="center" vertical="center"/>
    </xf>
    <xf numFmtId="0" fontId="25" fillId="4" borderId="0" xfId="3" applyFont="1" applyFill="1" applyBorder="1" applyAlignment="1" applyProtection="1">
      <alignment horizontal="center" vertical="center" wrapText="1"/>
      <protection hidden="1"/>
    </xf>
    <xf numFmtId="0" fontId="25" fillId="4" borderId="4" xfId="3" applyFont="1" applyFill="1" applyBorder="1" applyAlignment="1" applyProtection="1">
      <alignment horizontal="center" vertical="center" wrapText="1"/>
      <protection hidden="1"/>
    </xf>
    <xf numFmtId="0" fontId="25" fillId="4" borderId="17" xfId="3" applyFont="1" applyFill="1" applyBorder="1" applyAlignment="1" applyProtection="1">
      <alignment horizontal="center" vertical="center" wrapText="1"/>
      <protection hidden="1"/>
    </xf>
    <xf numFmtId="0" fontId="25" fillId="4" borderId="23" xfId="3" applyFont="1" applyFill="1" applyBorder="1" applyAlignment="1" applyProtection="1">
      <alignment horizontal="center" vertical="center" wrapText="1"/>
      <protection hidden="1"/>
    </xf>
    <xf numFmtId="0" fontId="8" fillId="4" borderId="1" xfId="3" applyFont="1" applyFill="1" applyBorder="1" applyAlignment="1" applyProtection="1">
      <alignment horizontal="center" vertical="center" wrapText="1"/>
      <protection hidden="1"/>
    </xf>
    <xf numFmtId="0" fontId="8" fillId="4" borderId="18" xfId="3" applyFont="1" applyFill="1" applyBorder="1" applyAlignment="1" applyProtection="1">
      <alignment horizontal="center" vertical="center" wrapText="1"/>
      <protection hidden="1"/>
    </xf>
    <xf numFmtId="0" fontId="8" fillId="4" borderId="20" xfId="3" applyFont="1" applyFill="1" applyBorder="1" applyAlignment="1" applyProtection="1">
      <alignment horizontal="center" vertical="center" wrapText="1"/>
      <protection hidden="1"/>
    </xf>
    <xf numFmtId="0" fontId="91" fillId="7" borderId="4" xfId="3" applyFont="1" applyFill="1" applyBorder="1" applyAlignment="1">
      <alignment horizontal="center" vertical="center"/>
    </xf>
    <xf numFmtId="0" fontId="22" fillId="4" borderId="51" xfId="3" applyFont="1" applyFill="1" applyBorder="1" applyAlignment="1">
      <alignment horizontal="center" vertical="center"/>
    </xf>
    <xf numFmtId="0" fontId="9" fillId="4" borderId="20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2" fontId="68" fillId="6" borderId="0" xfId="1" applyNumberFormat="1" applyFont="1" applyFill="1" applyBorder="1" applyAlignment="1">
      <alignment horizontal="center" vertical="center"/>
    </xf>
    <xf numFmtId="0" fontId="90" fillId="13" borderId="13" xfId="3" applyFont="1" applyFill="1" applyBorder="1" applyAlignment="1">
      <alignment horizontal="center" vertical="center"/>
    </xf>
    <xf numFmtId="0" fontId="36" fillId="4" borderId="9" xfId="3" applyFont="1" applyFill="1" applyBorder="1" applyAlignment="1">
      <alignment horizontal="right" vertical="center"/>
    </xf>
    <xf numFmtId="0" fontId="36" fillId="4" borderId="0" xfId="3" applyFont="1" applyFill="1" applyBorder="1" applyAlignment="1">
      <alignment horizontal="right" vertical="center"/>
    </xf>
    <xf numFmtId="1" fontId="82" fillId="6" borderId="0" xfId="1" applyNumberFormat="1" applyFont="1" applyFill="1" applyBorder="1" applyAlignment="1">
      <alignment horizontal="center" vertical="center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0" fontId="21" fillId="4" borderId="4" xfId="0" applyFont="1" applyFill="1" applyBorder="1" applyAlignment="1" applyProtection="1">
      <alignment horizontal="center" vertical="center"/>
      <protection locked="0"/>
    </xf>
    <xf numFmtId="0" fontId="94" fillId="4" borderId="34" xfId="3" applyFont="1" applyFill="1" applyBorder="1" applyAlignment="1" applyProtection="1">
      <alignment horizontal="center" vertical="center"/>
      <protection hidden="1"/>
    </xf>
    <xf numFmtId="0" fontId="94" fillId="4" borderId="20" xfId="3" applyFont="1" applyFill="1" applyBorder="1" applyAlignment="1" applyProtection="1">
      <alignment horizontal="center" vertical="center"/>
      <protection hidden="1"/>
    </xf>
    <xf numFmtId="0" fontId="8" fillId="4" borderId="20" xfId="1" applyNumberFormat="1" applyFont="1" applyFill="1" applyBorder="1" applyAlignment="1">
      <alignment horizontal="center" vertical="center" wrapText="1"/>
    </xf>
    <xf numFmtId="0" fontId="8" fillId="4" borderId="48" xfId="1" applyNumberFormat="1" applyFont="1" applyFill="1" applyBorder="1" applyAlignment="1">
      <alignment horizontal="center" vertical="center" wrapText="1"/>
    </xf>
    <xf numFmtId="0" fontId="49" fillId="8" borderId="49" xfId="0" applyFont="1" applyFill="1" applyBorder="1" applyAlignment="1">
      <alignment horizontal="center" vertical="center"/>
    </xf>
    <xf numFmtId="0" fontId="49" fillId="8" borderId="48" xfId="0" applyFont="1" applyFill="1" applyBorder="1" applyAlignment="1">
      <alignment horizontal="center" vertical="center"/>
    </xf>
    <xf numFmtId="0" fontId="8" fillId="4" borderId="49" xfId="3" applyFont="1" applyFill="1" applyBorder="1" applyAlignment="1" applyProtection="1">
      <alignment horizontal="center" vertical="center" wrapText="1"/>
      <protection hidden="1"/>
    </xf>
    <xf numFmtId="0" fontId="32" fillId="4" borderId="9" xfId="3" applyFont="1" applyFill="1" applyBorder="1" applyAlignment="1" applyProtection="1">
      <alignment horizontal="right" vertical="center" wrapText="1"/>
      <protection hidden="1"/>
    </xf>
    <xf numFmtId="0" fontId="32" fillId="4" borderId="0" xfId="3" applyFont="1" applyFill="1" applyBorder="1" applyAlignment="1" applyProtection="1">
      <alignment horizontal="right" vertical="center" wrapText="1"/>
      <protection hidden="1"/>
    </xf>
    <xf numFmtId="0" fontId="88" fillId="4" borderId="0" xfId="3" applyFont="1" applyFill="1" applyBorder="1" applyAlignment="1">
      <alignment horizontal="center" vertical="center"/>
    </xf>
    <xf numFmtId="1" fontId="83" fillId="6" borderId="0" xfId="1" applyNumberFormat="1" applyFont="1" applyFill="1" applyBorder="1" applyAlignment="1">
      <alignment horizontal="center" vertical="center"/>
    </xf>
    <xf numFmtId="0" fontId="25" fillId="4" borderId="20" xfId="3" applyFont="1" applyFill="1" applyBorder="1" applyAlignment="1" applyProtection="1">
      <alignment horizontal="center" vertical="center" wrapText="1"/>
      <protection hidden="1"/>
    </xf>
    <xf numFmtId="0" fontId="25" fillId="4" borderId="50" xfId="3" applyFont="1" applyFill="1" applyBorder="1" applyAlignment="1" applyProtection="1">
      <alignment horizontal="center" vertical="center" wrapText="1"/>
      <protection hidden="1"/>
    </xf>
    <xf numFmtId="164" fontId="39" fillId="4" borderId="0" xfId="1" applyNumberFormat="1" applyFont="1" applyFill="1" applyBorder="1" applyAlignment="1">
      <alignment horizontal="center" vertical="center"/>
    </xf>
    <xf numFmtId="0" fontId="204" fillId="11" borderId="1" xfId="2" applyFont="1" applyFill="1" applyBorder="1" applyAlignment="1">
      <alignment horizontal="center" vertical="center"/>
    </xf>
    <xf numFmtId="0" fontId="204" fillId="11" borderId="18" xfId="2" applyFont="1" applyFill="1" applyBorder="1" applyAlignment="1">
      <alignment horizontal="center" vertical="center"/>
    </xf>
    <xf numFmtId="0" fontId="204" fillId="11" borderId="78" xfId="2" applyFont="1" applyFill="1" applyBorder="1" applyAlignment="1">
      <alignment horizontal="center" vertical="center"/>
    </xf>
    <xf numFmtId="0" fontId="37" fillId="4" borderId="20" xfId="2" applyFont="1" applyFill="1" applyBorder="1" applyAlignment="1">
      <alignment horizontal="center" vertical="center"/>
    </xf>
    <xf numFmtId="0" fontId="37" fillId="4" borderId="0" xfId="2" applyFont="1" applyFill="1" applyBorder="1" applyAlignment="1">
      <alignment horizontal="center" vertical="center"/>
    </xf>
    <xf numFmtId="0" fontId="37" fillId="4" borderId="19" xfId="2" applyFont="1" applyFill="1" applyBorder="1" applyAlignment="1">
      <alignment horizontal="center" vertical="center"/>
    </xf>
    <xf numFmtId="0" fontId="205" fillId="28" borderId="20" xfId="2" applyFont="1" applyFill="1" applyBorder="1" applyAlignment="1">
      <alignment horizontal="left" vertical="center"/>
    </xf>
    <xf numFmtId="0" fontId="205" fillId="28" borderId="0" xfId="2" applyFont="1" applyFill="1" applyBorder="1" applyAlignment="1">
      <alignment horizontal="left" vertical="center"/>
    </xf>
    <xf numFmtId="0" fontId="205" fillId="28" borderId="19" xfId="2" applyFont="1" applyFill="1" applyBorder="1" applyAlignment="1">
      <alignment horizontal="left" vertical="center"/>
    </xf>
    <xf numFmtId="0" fontId="37" fillId="0" borderId="20" xfId="2" applyFont="1" applyBorder="1" applyAlignment="1">
      <alignment horizontal="center" vertical="center"/>
    </xf>
    <xf numFmtId="0" fontId="37" fillId="0" borderId="0" xfId="2" applyFont="1" applyBorder="1" applyAlignment="1">
      <alignment horizontal="center" vertical="center"/>
    </xf>
    <xf numFmtId="0" fontId="37" fillId="0" borderId="19" xfId="2" applyFont="1" applyBorder="1" applyAlignment="1">
      <alignment horizontal="center" vertical="center"/>
    </xf>
    <xf numFmtId="0" fontId="203" fillId="46" borderId="20" xfId="2" applyNumberFormat="1" applyFont="1" applyFill="1" applyBorder="1" applyAlignment="1">
      <alignment horizontal="center" vertical="center" wrapText="1"/>
    </xf>
    <xf numFmtId="0" fontId="203" fillId="46" borderId="0" xfId="2" applyNumberFormat="1" applyFont="1" applyFill="1" applyBorder="1" applyAlignment="1">
      <alignment horizontal="center" vertical="center" wrapText="1"/>
    </xf>
    <xf numFmtId="0" fontId="203" fillId="46" borderId="19" xfId="2" applyNumberFormat="1" applyFont="1" applyFill="1" applyBorder="1" applyAlignment="1">
      <alignment horizontal="center" vertical="center" wrapText="1"/>
    </xf>
    <xf numFmtId="0" fontId="203" fillId="46" borderId="50" xfId="2" applyNumberFormat="1" applyFont="1" applyFill="1" applyBorder="1" applyAlignment="1">
      <alignment horizontal="center" vertical="center" wrapText="1"/>
    </xf>
    <xf numFmtId="0" fontId="203" fillId="46" borderId="17" xfId="2" applyNumberFormat="1" applyFont="1" applyFill="1" applyBorder="1" applyAlignment="1">
      <alignment horizontal="center" vertical="center" wrapText="1"/>
    </xf>
    <xf numFmtId="0" fontId="203" fillId="46" borderId="21" xfId="2" applyNumberFormat="1" applyFont="1" applyFill="1" applyBorder="1" applyAlignment="1">
      <alignment horizontal="center" vertical="center" wrapText="1"/>
    </xf>
    <xf numFmtId="164" fontId="39" fillId="4" borderId="28" xfId="1" applyNumberFormat="1" applyFont="1" applyFill="1" applyBorder="1" applyAlignment="1">
      <alignment horizontal="center" vertical="center"/>
    </xf>
    <xf numFmtId="0" fontId="21" fillId="4" borderId="54" xfId="0" applyFont="1" applyFill="1" applyBorder="1" applyAlignment="1" applyProtection="1">
      <alignment horizontal="center" vertical="center"/>
      <protection locked="0"/>
    </xf>
    <xf numFmtId="0" fontId="21" fillId="4" borderId="55" xfId="0" applyFont="1" applyFill="1" applyBorder="1" applyAlignment="1" applyProtection="1">
      <alignment horizontal="center" vertical="center"/>
      <protection locked="0"/>
    </xf>
    <xf numFmtId="0" fontId="21" fillId="4" borderId="56" xfId="0" applyFont="1" applyFill="1" applyBorder="1" applyAlignment="1" applyProtection="1">
      <alignment horizontal="center" vertical="center"/>
      <protection locked="0"/>
    </xf>
    <xf numFmtId="0" fontId="218" fillId="0" borderId="79" xfId="0" applyFont="1" applyBorder="1" applyAlignment="1">
      <alignment horizontal="right" vertical="center" wrapText="1"/>
    </xf>
    <xf numFmtId="0" fontId="218" fillId="0" borderId="80" xfId="0" applyFont="1" applyBorder="1" applyAlignment="1">
      <alignment horizontal="right" vertical="center" wrapText="1"/>
    </xf>
    <xf numFmtId="0" fontId="218" fillId="0" borderId="9" xfId="0" applyFont="1" applyBorder="1" applyAlignment="1">
      <alignment horizontal="right" vertical="center" wrapText="1"/>
    </xf>
    <xf numFmtId="0" fontId="218" fillId="0" borderId="0" xfId="0" applyFont="1" applyBorder="1" applyAlignment="1">
      <alignment horizontal="right" vertical="center" wrapText="1"/>
    </xf>
    <xf numFmtId="0" fontId="218" fillId="0" borderId="60" xfId="0" applyFont="1" applyBorder="1" applyAlignment="1">
      <alignment horizontal="right" vertical="center" wrapText="1"/>
    </xf>
    <xf numFmtId="0" fontId="31" fillId="0" borderId="9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158" fillId="0" borderId="0" xfId="0" applyFont="1" applyAlignment="1">
      <alignment horizontal="center" vertical="center"/>
    </xf>
    <xf numFmtId="0" fontId="216" fillId="4" borderId="22" xfId="0" applyFont="1" applyFill="1" applyBorder="1" applyAlignment="1">
      <alignment horizontal="center" vertical="center"/>
    </xf>
    <xf numFmtId="0" fontId="216" fillId="4" borderId="17" xfId="0" applyFont="1" applyFill="1" applyBorder="1" applyAlignment="1">
      <alignment horizontal="center" vertical="center"/>
    </xf>
    <xf numFmtId="0" fontId="216" fillId="4" borderId="21" xfId="0" applyFont="1" applyFill="1" applyBorder="1" applyAlignment="1">
      <alignment horizontal="center" vertical="center"/>
    </xf>
    <xf numFmtId="0" fontId="217" fillId="47" borderId="0" xfId="0" applyFont="1" applyFill="1" applyBorder="1" applyAlignment="1">
      <alignment horizontal="center" vertical="center" wrapText="1"/>
    </xf>
    <xf numFmtId="0" fontId="135" fillId="0" borderId="57" xfId="0" applyFont="1" applyBorder="1" applyAlignment="1">
      <alignment horizontal="center" vertical="center"/>
    </xf>
    <xf numFmtId="0" fontId="135" fillId="0" borderId="58" xfId="0" applyFont="1" applyBorder="1" applyAlignment="1">
      <alignment horizontal="center" vertical="center"/>
    </xf>
    <xf numFmtId="0" fontId="135" fillId="0" borderId="59" xfId="0" applyFont="1" applyBorder="1" applyAlignment="1">
      <alignment horizontal="center" vertical="center"/>
    </xf>
    <xf numFmtId="0" fontId="214" fillId="4" borderId="9" xfId="0" applyFont="1" applyFill="1" applyBorder="1" applyAlignment="1">
      <alignment horizontal="center" vertical="center" wrapText="1"/>
    </xf>
    <xf numFmtId="0" fontId="214" fillId="4" borderId="0" xfId="0" applyFont="1" applyFill="1" applyBorder="1" applyAlignment="1">
      <alignment horizontal="center" vertical="center" wrapText="1"/>
    </xf>
    <xf numFmtId="0" fontId="214" fillId="4" borderId="19" xfId="0" applyFont="1" applyFill="1" applyBorder="1" applyAlignment="1">
      <alignment horizontal="center" vertical="center" wrapText="1"/>
    </xf>
    <xf numFmtId="0" fontId="216" fillId="4" borderId="9" xfId="0" applyFont="1" applyFill="1" applyBorder="1" applyAlignment="1">
      <alignment horizontal="center" vertical="center" wrapText="1"/>
    </xf>
    <xf numFmtId="0" fontId="216" fillId="4" borderId="0" xfId="0" applyFont="1" applyFill="1" applyBorder="1" applyAlignment="1">
      <alignment horizontal="center" vertical="center" wrapText="1"/>
    </xf>
    <xf numFmtId="0" fontId="216" fillId="4" borderId="19" xfId="0" applyFont="1" applyFill="1" applyBorder="1" applyAlignment="1">
      <alignment horizontal="center" vertical="center" wrapText="1"/>
    </xf>
    <xf numFmtId="0" fontId="228" fillId="4" borderId="9" xfId="0" applyFont="1" applyFill="1" applyBorder="1" applyAlignment="1">
      <alignment horizontal="center" vertical="center" wrapText="1"/>
    </xf>
    <xf numFmtId="0" fontId="228" fillId="4" borderId="0" xfId="0" applyFont="1" applyFill="1" applyBorder="1" applyAlignment="1">
      <alignment horizontal="center" vertical="center" wrapText="1"/>
    </xf>
    <xf numFmtId="0" fontId="228" fillId="4" borderId="19" xfId="0" applyFont="1" applyFill="1" applyBorder="1" applyAlignment="1">
      <alignment horizontal="center" vertical="center" wrapText="1"/>
    </xf>
    <xf numFmtId="0" fontId="215" fillId="4" borderId="20" xfId="0" applyFont="1" applyFill="1" applyBorder="1" applyAlignment="1">
      <alignment horizontal="center" vertical="center" wrapText="1"/>
    </xf>
    <xf numFmtId="0" fontId="215" fillId="4" borderId="0" xfId="0" applyFont="1" applyFill="1" applyBorder="1" applyAlignment="1">
      <alignment horizontal="center" vertical="center" wrapText="1"/>
    </xf>
    <xf numFmtId="0" fontId="215" fillId="4" borderId="60" xfId="0" applyFont="1" applyFill="1" applyBorder="1" applyAlignment="1">
      <alignment horizontal="center" vertical="center" wrapText="1"/>
    </xf>
    <xf numFmtId="0" fontId="216" fillId="4" borderId="9" xfId="0" applyFont="1" applyFill="1" applyBorder="1" applyAlignment="1">
      <alignment horizontal="center" vertical="center"/>
    </xf>
    <xf numFmtId="0" fontId="216" fillId="4" borderId="0" xfId="0" applyFont="1" applyFill="1" applyBorder="1" applyAlignment="1">
      <alignment horizontal="center" vertical="center"/>
    </xf>
    <xf numFmtId="0" fontId="216" fillId="4" borderId="19" xfId="0" applyFont="1" applyFill="1" applyBorder="1" applyAlignment="1">
      <alignment horizontal="center" vertical="center"/>
    </xf>
    <xf numFmtId="0" fontId="206" fillId="8" borderId="0" xfId="2" applyNumberFormat="1" applyFont="1" applyFill="1" applyBorder="1" applyAlignment="1">
      <alignment horizontal="center" vertical="center"/>
    </xf>
    <xf numFmtId="0" fontId="206" fillId="8" borderId="19" xfId="2" applyNumberFormat="1" applyFont="1" applyFill="1" applyBorder="1" applyAlignment="1">
      <alignment horizontal="center" vertical="center"/>
    </xf>
    <xf numFmtId="0" fontId="208" fillId="8" borderId="20" xfId="2" applyFont="1" applyFill="1" applyBorder="1" applyAlignment="1">
      <alignment horizontal="center" vertical="center"/>
    </xf>
    <xf numFmtId="0" fontId="208" fillId="8" borderId="50" xfId="2" applyFont="1" applyFill="1" applyBorder="1" applyAlignment="1">
      <alignment horizontal="center" vertical="center"/>
    </xf>
    <xf numFmtId="0" fontId="202" fillId="28" borderId="0" xfId="2" applyFont="1" applyFill="1" applyBorder="1" applyAlignment="1">
      <alignment horizontal="left" vertical="center"/>
    </xf>
    <xf numFmtId="0" fontId="202" fillId="28" borderId="19" xfId="2" applyFont="1" applyFill="1" applyBorder="1" applyAlignment="1">
      <alignment horizontal="left" vertical="center"/>
    </xf>
    <xf numFmtId="0" fontId="195" fillId="2" borderId="5" xfId="2" applyFont="1" applyFill="1" applyBorder="1" applyAlignment="1">
      <alignment horizontal="center" vertical="center"/>
    </xf>
    <xf numFmtId="0" fontId="195" fillId="2" borderId="6" xfId="2" applyFont="1" applyFill="1" applyBorder="1" applyAlignment="1">
      <alignment horizontal="center" vertical="center"/>
    </xf>
    <xf numFmtId="0" fontId="195" fillId="2" borderId="7" xfId="2" applyFont="1" applyFill="1" applyBorder="1" applyAlignment="1">
      <alignment horizontal="center" vertical="center"/>
    </xf>
    <xf numFmtId="0" fontId="192" fillId="4" borderId="0" xfId="0" applyFont="1" applyFill="1" applyBorder="1" applyAlignment="1">
      <alignment horizontal="center" vertical="center" wrapText="1"/>
    </xf>
    <xf numFmtId="0" fontId="192" fillId="4" borderId="4" xfId="0" applyFont="1" applyFill="1" applyBorder="1" applyAlignment="1">
      <alignment horizontal="center" vertical="center" wrapText="1"/>
    </xf>
    <xf numFmtId="0" fontId="174" fillId="21" borderId="0" xfId="2" applyFont="1" applyFill="1" applyBorder="1" applyAlignment="1">
      <alignment horizontal="center" vertical="center" wrapText="1"/>
    </xf>
    <xf numFmtId="0" fontId="174" fillId="21" borderId="60" xfId="2" applyFont="1" applyFill="1" applyBorder="1" applyAlignment="1">
      <alignment horizontal="center" vertical="center" wrapText="1"/>
    </xf>
    <xf numFmtId="0" fontId="174" fillId="21" borderId="19" xfId="2" applyFont="1" applyFill="1" applyBorder="1" applyAlignment="1">
      <alignment horizontal="center" vertical="center" wrapText="1"/>
    </xf>
    <xf numFmtId="0" fontId="174" fillId="20" borderId="0" xfId="2" applyFont="1" applyFill="1" applyBorder="1" applyAlignment="1">
      <alignment horizontal="center" vertical="center" wrapText="1"/>
    </xf>
    <xf numFmtId="0" fontId="174" fillId="20" borderId="60" xfId="2" applyFont="1" applyFill="1" applyBorder="1" applyAlignment="1">
      <alignment horizontal="center" vertical="center" wrapText="1"/>
    </xf>
    <xf numFmtId="0" fontId="174" fillId="20" borderId="19" xfId="2" applyFont="1" applyFill="1" applyBorder="1" applyAlignment="1">
      <alignment horizontal="center" vertical="center" wrapText="1"/>
    </xf>
    <xf numFmtId="0" fontId="207" fillId="8" borderId="0" xfId="2" applyNumberFormat="1" applyFont="1" applyFill="1" applyBorder="1" applyAlignment="1">
      <alignment horizontal="center" vertical="center" wrapText="1"/>
    </xf>
    <xf numFmtId="0" fontId="207" fillId="8" borderId="19" xfId="2" applyNumberFormat="1" applyFont="1" applyFill="1" applyBorder="1" applyAlignment="1">
      <alignment horizontal="center" vertical="center" wrapText="1"/>
    </xf>
    <xf numFmtId="0" fontId="207" fillId="8" borderId="17" xfId="2" applyNumberFormat="1" applyFont="1" applyFill="1" applyBorder="1" applyAlignment="1">
      <alignment horizontal="center" vertical="center" wrapText="1"/>
    </xf>
    <xf numFmtId="0" fontId="207" fillId="8" borderId="21" xfId="2" applyNumberFormat="1" applyFont="1" applyFill="1" applyBorder="1" applyAlignment="1">
      <alignment horizontal="center" vertical="center" wrapText="1"/>
    </xf>
    <xf numFmtId="0" fontId="163" fillId="11" borderId="18" xfId="2" applyFont="1" applyFill="1" applyBorder="1" applyAlignment="1">
      <alignment horizontal="center" vertical="center"/>
    </xf>
    <xf numFmtId="0" fontId="163" fillId="11" borderId="78" xfId="2" applyFont="1" applyFill="1" applyBorder="1" applyAlignment="1">
      <alignment horizontal="center" vertical="center"/>
    </xf>
    <xf numFmtId="0" fontId="201" fillId="4" borderId="0" xfId="2" applyFont="1" applyFill="1" applyBorder="1" applyAlignment="1">
      <alignment horizontal="center" vertical="center"/>
    </xf>
    <xf numFmtId="0" fontId="201" fillId="4" borderId="19" xfId="2" applyFont="1" applyFill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center"/>
    </xf>
    <xf numFmtId="0" fontId="181" fillId="30" borderId="0" xfId="2" applyNumberFormat="1" applyFont="1" applyFill="1" applyBorder="1" applyAlignment="1">
      <alignment horizontal="left" vertical="center"/>
    </xf>
    <xf numFmtId="0" fontId="181" fillId="30" borderId="19" xfId="2" applyNumberFormat="1" applyFont="1" applyFill="1" applyBorder="1" applyAlignment="1">
      <alignment horizontal="left" vertical="center"/>
    </xf>
    <xf numFmtId="0" fontId="40" fillId="42" borderId="0" xfId="2" applyFont="1" applyFill="1" applyBorder="1" applyAlignment="1">
      <alignment horizontal="center" vertical="center" wrapText="1"/>
    </xf>
    <xf numFmtId="0" fontId="40" fillId="42" borderId="60" xfId="2" applyFont="1" applyFill="1" applyBorder="1" applyAlignment="1">
      <alignment horizontal="center" vertical="center" wrapText="1"/>
    </xf>
    <xf numFmtId="0" fontId="174" fillId="10" borderId="0" xfId="2" applyFont="1" applyFill="1" applyBorder="1" applyAlignment="1">
      <alignment horizontal="center" vertical="center" wrapText="1"/>
    </xf>
    <xf numFmtId="0" fontId="174" fillId="10" borderId="60" xfId="2" applyFont="1" applyFill="1" applyBorder="1" applyAlignment="1">
      <alignment horizontal="center" vertical="center" wrapText="1"/>
    </xf>
    <xf numFmtId="0" fontId="40" fillId="44" borderId="0" xfId="2" applyFont="1" applyFill="1" applyBorder="1" applyAlignment="1">
      <alignment horizontal="center" vertical="center" wrapText="1"/>
    </xf>
    <xf numFmtId="0" fontId="40" fillId="44" borderId="60" xfId="2" applyFont="1" applyFill="1" applyBorder="1" applyAlignment="1">
      <alignment horizontal="center" vertical="center" wrapText="1"/>
    </xf>
    <xf numFmtId="0" fontId="40" fillId="44" borderId="19" xfId="2" applyFont="1" applyFill="1" applyBorder="1" applyAlignment="1">
      <alignment horizontal="center" vertical="center" wrapText="1"/>
    </xf>
    <xf numFmtId="0" fontId="40" fillId="43" borderId="0" xfId="2" applyFont="1" applyFill="1" applyBorder="1" applyAlignment="1">
      <alignment horizontal="center" vertical="center" wrapText="1"/>
    </xf>
    <xf numFmtId="0" fontId="40" fillId="43" borderId="60" xfId="2" applyFont="1" applyFill="1" applyBorder="1" applyAlignment="1">
      <alignment horizontal="center" vertical="center" wrapText="1"/>
    </xf>
    <xf numFmtId="0" fontId="40" fillId="43" borderId="19" xfId="2" applyFont="1" applyFill="1" applyBorder="1" applyAlignment="1">
      <alignment horizontal="center" vertical="center" wrapText="1"/>
    </xf>
    <xf numFmtId="0" fontId="174" fillId="10" borderId="19" xfId="2" applyFont="1" applyFill="1" applyBorder="1" applyAlignment="1">
      <alignment horizontal="center" vertical="center" wrapText="1"/>
    </xf>
    <xf numFmtId="0" fontId="40" fillId="42" borderId="19" xfId="2" applyFont="1" applyFill="1" applyBorder="1" applyAlignment="1">
      <alignment horizontal="center" vertical="center" wrapText="1"/>
    </xf>
    <xf numFmtId="0" fontId="229" fillId="0" borderId="0" xfId="0" applyFont="1" applyAlignment="1">
      <alignment horizontal="left" vertical="center"/>
    </xf>
    <xf numFmtId="0" fontId="231" fillId="0" borderId="0" xfId="0" applyFont="1" applyAlignment="1">
      <alignment horizontal="center" vertical="center" wrapText="1"/>
    </xf>
    <xf numFmtId="0" fontId="233" fillId="15" borderId="83" xfId="0" applyFont="1" applyFill="1" applyBorder="1" applyAlignment="1">
      <alignment horizontal="center" vertical="center" wrapText="1"/>
    </xf>
    <xf numFmtId="0" fontId="46" fillId="0" borderId="0" xfId="2" applyFont="1"/>
    <xf numFmtId="0" fontId="204" fillId="29" borderId="83" xfId="0" applyFont="1" applyFill="1" applyBorder="1" applyAlignment="1">
      <alignment horizontal="center" vertical="center" wrapText="1"/>
    </xf>
    <xf numFmtId="0" fontId="233" fillId="14" borderId="83" xfId="0" applyFont="1" applyFill="1" applyBorder="1" applyAlignment="1">
      <alignment horizontal="center" vertical="center" wrapText="1"/>
    </xf>
    <xf numFmtId="0" fontId="230" fillId="53" borderId="83" xfId="0" applyFont="1" applyFill="1" applyBorder="1" applyAlignment="1">
      <alignment horizontal="center" vertical="center" wrapText="1"/>
    </xf>
    <xf numFmtId="0" fontId="3" fillId="0" borderId="0" xfId="13" applyFont="1" applyAlignment="1">
      <alignment horizontal="center" vertical="center" wrapText="1"/>
    </xf>
    <xf numFmtId="0" fontId="204" fillId="0" borderId="0" xfId="0" applyFont="1" applyFill="1" applyBorder="1" applyAlignment="1">
      <alignment horizontal="centerContinuous" vertical="center"/>
    </xf>
    <xf numFmtId="0" fontId="3" fillId="0" borderId="0" xfId="13" applyFont="1" applyAlignment="1">
      <alignment horizontal="right" vertical="center"/>
    </xf>
    <xf numFmtId="2" fontId="233" fillId="14" borderId="84" xfId="0" applyNumberFormat="1" applyFont="1" applyFill="1" applyBorder="1" applyAlignment="1" applyProtection="1">
      <alignment horizontal="left" vertical="center"/>
      <protection locked="0"/>
    </xf>
    <xf numFmtId="2" fontId="204" fillId="29" borderId="85" xfId="0" applyNumberFormat="1" applyFont="1" applyFill="1" applyBorder="1" applyAlignment="1" applyProtection="1">
      <alignment horizontal="left" vertical="center"/>
      <protection locked="0"/>
    </xf>
    <xf numFmtId="2" fontId="233" fillId="49" borderId="0" xfId="0" applyNumberFormat="1" applyFont="1" applyFill="1" applyBorder="1" applyAlignment="1" applyProtection="1">
      <alignment horizontal="left" vertical="center"/>
      <protection locked="0"/>
    </xf>
  </cellXfs>
  <cellStyles count="14">
    <cellStyle name="Lien hypertexte" xfId="4" builtinId="8"/>
    <cellStyle name="Lien hypertexte 2" xfId="7"/>
    <cellStyle name="Lien hypertexte 3" xfId="10"/>
    <cellStyle name="Lien hypertexte 4" xfId="5"/>
    <cellStyle name="Normal" xfId="0" builtinId="0"/>
    <cellStyle name="Normal 2" xfId="2"/>
    <cellStyle name="Normal 2 2" xfId="3"/>
    <cellStyle name="Normal 2 2 2" xfId="8"/>
    <cellStyle name="Normal 2 3" xfId="6"/>
    <cellStyle name="Normal 4" xfId="9"/>
    <cellStyle name="Normal_Base de données recettes (1)" xfId="13"/>
    <cellStyle name="Normal_Comparer recettes 2009 OK" xfId="1"/>
    <cellStyle name="Normal_EFECTIF1" xfId="12"/>
    <cellStyle name="Normal_Forum Marais 15 09 2001 2" xfId="11"/>
  </cellStyles>
  <dxfs count="0"/>
  <tableStyles count="0" defaultTableStyle="TableStyleMedium2" defaultPivotStyle="PivotStyleLight16"/>
  <colors>
    <mruColors>
      <color rgb="FF0000FF"/>
      <color rgb="FFFFCC00"/>
      <color rgb="FFCC99FF"/>
      <color rgb="FFA80000"/>
      <color rgb="FFFF9900"/>
      <color rgb="FFFF00FF"/>
      <color rgb="FF00FFFF"/>
      <color rgb="FF993366"/>
      <color rgb="FFFFFF66"/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9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238125</xdr:colOff>
      <xdr:row>26</xdr:row>
      <xdr:rowOff>1</xdr:rowOff>
    </xdr:from>
    <xdr:to>
      <xdr:col>19</xdr:col>
      <xdr:colOff>419100</xdr:colOff>
      <xdr:row>26</xdr:row>
      <xdr:rowOff>171451</xdr:rowOff>
    </xdr:to>
    <xdr:pic>
      <xdr:nvPicPr>
        <xdr:cNvPr id="3" name="Picture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87275" y="5505451"/>
          <a:ext cx="180975" cy="171450"/>
        </a:xfrm>
        <a:prstGeom prst="rect">
          <a:avLst/>
        </a:prstGeom>
      </xdr:spPr>
    </xdr:pic>
    <xdr:clientData/>
  </xdr:twoCellAnchor>
  <xdr:twoCellAnchor editAs="oneCell">
    <xdr:from>
      <xdr:col>20</xdr:col>
      <xdr:colOff>219075</xdr:colOff>
      <xdr:row>26</xdr:row>
      <xdr:rowOff>19050</xdr:rowOff>
    </xdr:from>
    <xdr:to>
      <xdr:col>20</xdr:col>
      <xdr:colOff>409575</xdr:colOff>
      <xdr:row>27</xdr:row>
      <xdr:rowOff>0</xdr:rowOff>
    </xdr:to>
    <xdr:pic>
      <xdr:nvPicPr>
        <xdr:cNvPr id="4" name="Picture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82600" y="552450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21</xdr:col>
      <xdr:colOff>200025</xdr:colOff>
      <xdr:row>26</xdr:row>
      <xdr:rowOff>19050</xdr:rowOff>
    </xdr:from>
    <xdr:to>
      <xdr:col>21</xdr:col>
      <xdr:colOff>381000</xdr:colOff>
      <xdr:row>27</xdr:row>
      <xdr:rowOff>0</xdr:rowOff>
    </xdr:to>
    <xdr:pic>
      <xdr:nvPicPr>
        <xdr:cNvPr id="5" name="Picture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77925" y="5524500"/>
          <a:ext cx="180975" cy="190500"/>
        </a:xfrm>
        <a:prstGeom prst="rect">
          <a:avLst/>
        </a:prstGeom>
      </xdr:spPr>
    </xdr:pic>
    <xdr:clientData/>
  </xdr:twoCellAnchor>
  <xdr:twoCellAnchor editAs="oneCell">
    <xdr:from>
      <xdr:col>22</xdr:col>
      <xdr:colOff>180975</xdr:colOff>
      <xdr:row>26</xdr:row>
      <xdr:rowOff>0</xdr:rowOff>
    </xdr:from>
    <xdr:to>
      <xdr:col>22</xdr:col>
      <xdr:colOff>371475</xdr:colOff>
      <xdr:row>26</xdr:row>
      <xdr:rowOff>190500</xdr:rowOff>
    </xdr:to>
    <xdr:pic>
      <xdr:nvPicPr>
        <xdr:cNvPr id="6" name="Picture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573250" y="550545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24</xdr:col>
      <xdr:colOff>209550</xdr:colOff>
      <xdr:row>26</xdr:row>
      <xdr:rowOff>0</xdr:rowOff>
    </xdr:from>
    <xdr:to>
      <xdr:col>24</xdr:col>
      <xdr:colOff>416560</xdr:colOff>
      <xdr:row>26</xdr:row>
      <xdr:rowOff>207645</xdr:rowOff>
    </xdr:to>
    <xdr:pic>
      <xdr:nvPicPr>
        <xdr:cNvPr id="7" name="Picture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030575" y="5505450"/>
          <a:ext cx="207010" cy="207645"/>
        </a:xfrm>
        <a:prstGeom prst="rect">
          <a:avLst/>
        </a:prstGeom>
      </xdr:spPr>
    </xdr:pic>
    <xdr:clientData/>
  </xdr:twoCellAnchor>
  <xdr:twoCellAnchor editAs="oneCell">
    <xdr:from>
      <xdr:col>25</xdr:col>
      <xdr:colOff>171450</xdr:colOff>
      <xdr:row>26</xdr:row>
      <xdr:rowOff>0</xdr:rowOff>
    </xdr:from>
    <xdr:to>
      <xdr:col>25</xdr:col>
      <xdr:colOff>378460</xdr:colOff>
      <xdr:row>26</xdr:row>
      <xdr:rowOff>204470</xdr:rowOff>
    </xdr:to>
    <xdr:pic>
      <xdr:nvPicPr>
        <xdr:cNvPr id="8" name="Picture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706850" y="5505450"/>
          <a:ext cx="207010" cy="204470"/>
        </a:xfrm>
        <a:prstGeom prst="rect">
          <a:avLst/>
        </a:prstGeom>
      </xdr:spPr>
    </xdr:pic>
    <xdr:clientData/>
  </xdr:twoCellAnchor>
  <xdr:twoCellAnchor editAs="oneCell">
    <xdr:from>
      <xdr:col>26</xdr:col>
      <xdr:colOff>219075</xdr:colOff>
      <xdr:row>25</xdr:row>
      <xdr:rowOff>190500</xdr:rowOff>
    </xdr:from>
    <xdr:to>
      <xdr:col>26</xdr:col>
      <xdr:colOff>426085</xdr:colOff>
      <xdr:row>26</xdr:row>
      <xdr:rowOff>184785</xdr:rowOff>
    </xdr:to>
    <xdr:pic>
      <xdr:nvPicPr>
        <xdr:cNvPr id="9" name="Picture"/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468850" y="5486400"/>
          <a:ext cx="207010" cy="203835"/>
        </a:xfrm>
        <a:prstGeom prst="rect">
          <a:avLst/>
        </a:prstGeom>
      </xdr:spPr>
    </xdr:pic>
    <xdr:clientData/>
  </xdr:twoCellAnchor>
  <xdr:twoCellAnchor editAs="oneCell">
    <xdr:from>
      <xdr:col>27</xdr:col>
      <xdr:colOff>190500</xdr:colOff>
      <xdr:row>25</xdr:row>
      <xdr:rowOff>190500</xdr:rowOff>
    </xdr:from>
    <xdr:to>
      <xdr:col>27</xdr:col>
      <xdr:colOff>397510</xdr:colOff>
      <xdr:row>26</xdr:row>
      <xdr:rowOff>185420</xdr:rowOff>
    </xdr:to>
    <xdr:pic>
      <xdr:nvPicPr>
        <xdr:cNvPr id="10" name="Picture"/>
        <xdr:cNvPicPr/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154650" y="5486400"/>
          <a:ext cx="207010" cy="204470"/>
        </a:xfrm>
        <a:prstGeom prst="rect">
          <a:avLst/>
        </a:prstGeom>
      </xdr:spPr>
    </xdr:pic>
    <xdr:clientData/>
  </xdr:twoCellAnchor>
  <xdr:twoCellAnchor editAs="oneCell">
    <xdr:from>
      <xdr:col>18</xdr:col>
      <xdr:colOff>266701</xdr:colOff>
      <xdr:row>26</xdr:row>
      <xdr:rowOff>12700</xdr:rowOff>
    </xdr:from>
    <xdr:to>
      <xdr:col>18</xdr:col>
      <xdr:colOff>419101</xdr:colOff>
      <xdr:row>26</xdr:row>
      <xdr:rowOff>200026</xdr:rowOff>
    </xdr:to>
    <xdr:pic>
      <xdr:nvPicPr>
        <xdr:cNvPr id="2" name="Picture"/>
        <xdr:cNvPicPr/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801476" y="5518150"/>
          <a:ext cx="152400" cy="187326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266700</xdr:colOff>
      <xdr:row>16</xdr:row>
      <xdr:rowOff>19050</xdr:rowOff>
    </xdr:from>
    <xdr:to>
      <xdr:col>9</xdr:col>
      <xdr:colOff>419100</xdr:colOff>
      <xdr:row>16</xdr:row>
      <xdr:rowOff>206376</xdr:rowOff>
    </xdr:to>
    <xdr:pic>
      <xdr:nvPicPr>
        <xdr:cNvPr id="11" name="Picture"/>
        <xdr:cNvPicPr/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10300" y="3429000"/>
          <a:ext cx="152400" cy="187326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266700</xdr:colOff>
      <xdr:row>20</xdr:row>
      <xdr:rowOff>19050</xdr:rowOff>
    </xdr:from>
    <xdr:to>
      <xdr:col>9</xdr:col>
      <xdr:colOff>419100</xdr:colOff>
      <xdr:row>20</xdr:row>
      <xdr:rowOff>206376</xdr:rowOff>
    </xdr:to>
    <xdr:pic>
      <xdr:nvPicPr>
        <xdr:cNvPr id="13" name="Picture"/>
        <xdr:cNvPicPr/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10300" y="4267200"/>
          <a:ext cx="152400" cy="187326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266700</xdr:colOff>
      <xdr:row>21</xdr:row>
      <xdr:rowOff>38100</xdr:rowOff>
    </xdr:from>
    <xdr:to>
      <xdr:col>9</xdr:col>
      <xdr:colOff>419100</xdr:colOff>
      <xdr:row>22</xdr:row>
      <xdr:rowOff>15876</xdr:rowOff>
    </xdr:to>
    <xdr:pic>
      <xdr:nvPicPr>
        <xdr:cNvPr id="14" name="Picture"/>
        <xdr:cNvPicPr/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10300" y="4495800"/>
          <a:ext cx="152400" cy="187326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266700</xdr:colOff>
      <xdr:row>22</xdr:row>
      <xdr:rowOff>38100</xdr:rowOff>
    </xdr:from>
    <xdr:to>
      <xdr:col>9</xdr:col>
      <xdr:colOff>419100</xdr:colOff>
      <xdr:row>23</xdr:row>
      <xdr:rowOff>15876</xdr:rowOff>
    </xdr:to>
    <xdr:pic>
      <xdr:nvPicPr>
        <xdr:cNvPr id="15" name="Picture"/>
        <xdr:cNvPicPr/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10300" y="4705350"/>
          <a:ext cx="152400" cy="187326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266700</xdr:colOff>
      <xdr:row>23</xdr:row>
      <xdr:rowOff>38100</xdr:rowOff>
    </xdr:from>
    <xdr:to>
      <xdr:col>9</xdr:col>
      <xdr:colOff>419100</xdr:colOff>
      <xdr:row>24</xdr:row>
      <xdr:rowOff>15876</xdr:rowOff>
    </xdr:to>
    <xdr:pic>
      <xdr:nvPicPr>
        <xdr:cNvPr id="16" name="Picture"/>
        <xdr:cNvPicPr/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10300" y="4914900"/>
          <a:ext cx="152400" cy="187326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266700</xdr:colOff>
      <xdr:row>27</xdr:row>
      <xdr:rowOff>19050</xdr:rowOff>
    </xdr:from>
    <xdr:to>
      <xdr:col>9</xdr:col>
      <xdr:colOff>419100</xdr:colOff>
      <xdr:row>27</xdr:row>
      <xdr:rowOff>206376</xdr:rowOff>
    </xdr:to>
    <xdr:pic>
      <xdr:nvPicPr>
        <xdr:cNvPr id="17" name="Picture"/>
        <xdr:cNvPicPr/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10300" y="5734050"/>
          <a:ext cx="152400" cy="187326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285750</xdr:colOff>
      <xdr:row>34</xdr:row>
      <xdr:rowOff>19050</xdr:rowOff>
    </xdr:from>
    <xdr:to>
      <xdr:col>9</xdr:col>
      <xdr:colOff>438150</xdr:colOff>
      <xdr:row>34</xdr:row>
      <xdr:rowOff>206376</xdr:rowOff>
    </xdr:to>
    <xdr:pic>
      <xdr:nvPicPr>
        <xdr:cNvPr id="19" name="Picture"/>
        <xdr:cNvPicPr/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29350" y="7200900"/>
          <a:ext cx="152400" cy="187326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266700</xdr:colOff>
      <xdr:row>40</xdr:row>
      <xdr:rowOff>19050</xdr:rowOff>
    </xdr:from>
    <xdr:to>
      <xdr:col>9</xdr:col>
      <xdr:colOff>419100</xdr:colOff>
      <xdr:row>40</xdr:row>
      <xdr:rowOff>206376</xdr:rowOff>
    </xdr:to>
    <xdr:pic>
      <xdr:nvPicPr>
        <xdr:cNvPr id="20" name="Picture"/>
        <xdr:cNvPicPr/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10300" y="8458200"/>
          <a:ext cx="152400" cy="187326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266700</xdr:colOff>
      <xdr:row>47</xdr:row>
      <xdr:rowOff>19050</xdr:rowOff>
    </xdr:from>
    <xdr:to>
      <xdr:col>9</xdr:col>
      <xdr:colOff>419100</xdr:colOff>
      <xdr:row>47</xdr:row>
      <xdr:rowOff>206376</xdr:rowOff>
    </xdr:to>
    <xdr:pic>
      <xdr:nvPicPr>
        <xdr:cNvPr id="21" name="Picture"/>
        <xdr:cNvPicPr/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10300" y="9925050"/>
          <a:ext cx="152400" cy="187326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285750</xdr:colOff>
      <xdr:row>53</xdr:row>
      <xdr:rowOff>19050</xdr:rowOff>
    </xdr:from>
    <xdr:to>
      <xdr:col>9</xdr:col>
      <xdr:colOff>438150</xdr:colOff>
      <xdr:row>53</xdr:row>
      <xdr:rowOff>206376</xdr:rowOff>
    </xdr:to>
    <xdr:pic>
      <xdr:nvPicPr>
        <xdr:cNvPr id="23" name="Picture"/>
        <xdr:cNvPicPr/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29350" y="11182350"/>
          <a:ext cx="152400" cy="187326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247650</xdr:colOff>
      <xdr:row>17</xdr:row>
      <xdr:rowOff>19050</xdr:rowOff>
    </xdr:from>
    <xdr:to>
      <xdr:col>10</xdr:col>
      <xdr:colOff>428625</xdr:colOff>
      <xdr:row>17</xdr:row>
      <xdr:rowOff>190500</xdr:rowOff>
    </xdr:to>
    <xdr:pic>
      <xdr:nvPicPr>
        <xdr:cNvPr id="24" name="Picture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3638550"/>
          <a:ext cx="180975" cy="171450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247650</xdr:colOff>
      <xdr:row>20</xdr:row>
      <xdr:rowOff>19050</xdr:rowOff>
    </xdr:from>
    <xdr:to>
      <xdr:col>10</xdr:col>
      <xdr:colOff>428625</xdr:colOff>
      <xdr:row>20</xdr:row>
      <xdr:rowOff>190500</xdr:rowOff>
    </xdr:to>
    <xdr:pic>
      <xdr:nvPicPr>
        <xdr:cNvPr id="25" name="Picture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4267200"/>
          <a:ext cx="180975" cy="171450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247650</xdr:colOff>
      <xdr:row>21</xdr:row>
      <xdr:rowOff>19050</xdr:rowOff>
    </xdr:from>
    <xdr:to>
      <xdr:col>10</xdr:col>
      <xdr:colOff>428625</xdr:colOff>
      <xdr:row>21</xdr:row>
      <xdr:rowOff>190500</xdr:rowOff>
    </xdr:to>
    <xdr:pic>
      <xdr:nvPicPr>
        <xdr:cNvPr id="26" name="Picture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4476750"/>
          <a:ext cx="180975" cy="171450"/>
        </a:xfrm>
        <a:prstGeom prst="rect">
          <a:avLst/>
        </a:prstGeom>
      </xdr:spPr>
    </xdr:pic>
    <xdr:clientData/>
  </xdr:twoCellAnchor>
  <xdr:twoCellAnchor editAs="oneCell">
    <xdr:from>
      <xdr:col>10</xdr:col>
      <xdr:colOff>266700</xdr:colOff>
      <xdr:row>23</xdr:row>
      <xdr:rowOff>19050</xdr:rowOff>
    </xdr:from>
    <xdr:to>
      <xdr:col>10</xdr:col>
      <xdr:colOff>447675</xdr:colOff>
      <xdr:row>23</xdr:row>
      <xdr:rowOff>190500</xdr:rowOff>
    </xdr:to>
    <xdr:pic>
      <xdr:nvPicPr>
        <xdr:cNvPr id="27" name="Picture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4675" y="4895850"/>
          <a:ext cx="180975" cy="171450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247650</xdr:colOff>
      <xdr:row>24</xdr:row>
      <xdr:rowOff>19050</xdr:rowOff>
    </xdr:from>
    <xdr:to>
      <xdr:col>10</xdr:col>
      <xdr:colOff>428625</xdr:colOff>
      <xdr:row>24</xdr:row>
      <xdr:rowOff>190500</xdr:rowOff>
    </xdr:to>
    <xdr:pic>
      <xdr:nvPicPr>
        <xdr:cNvPr id="28" name="Picture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5105400"/>
          <a:ext cx="180975" cy="171450"/>
        </a:xfrm>
        <a:prstGeom prst="rect">
          <a:avLst/>
        </a:prstGeom>
      </xdr:spPr>
    </xdr:pic>
    <xdr:clientData/>
  </xdr:twoCellAnchor>
  <xdr:twoCellAnchor editAs="oneCell">
    <xdr:from>
      <xdr:col>10</xdr:col>
      <xdr:colOff>247650</xdr:colOff>
      <xdr:row>28</xdr:row>
      <xdr:rowOff>38100</xdr:rowOff>
    </xdr:from>
    <xdr:to>
      <xdr:col>10</xdr:col>
      <xdr:colOff>428625</xdr:colOff>
      <xdr:row>29</xdr:row>
      <xdr:rowOff>0</xdr:rowOff>
    </xdr:to>
    <xdr:pic>
      <xdr:nvPicPr>
        <xdr:cNvPr id="29" name="Picture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5962650"/>
          <a:ext cx="180975" cy="171450"/>
        </a:xfrm>
        <a:prstGeom prst="rect">
          <a:avLst/>
        </a:prstGeom>
      </xdr:spPr>
    </xdr:pic>
    <xdr:clientData/>
  </xdr:twoCellAnchor>
  <xdr:twoCellAnchor editAs="oneCell">
    <xdr:from>
      <xdr:col>10</xdr:col>
      <xdr:colOff>266700</xdr:colOff>
      <xdr:row>35</xdr:row>
      <xdr:rowOff>19050</xdr:rowOff>
    </xdr:from>
    <xdr:to>
      <xdr:col>10</xdr:col>
      <xdr:colOff>447675</xdr:colOff>
      <xdr:row>35</xdr:row>
      <xdr:rowOff>190500</xdr:rowOff>
    </xdr:to>
    <xdr:pic>
      <xdr:nvPicPr>
        <xdr:cNvPr id="31" name="Picture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4675" y="7410450"/>
          <a:ext cx="180975" cy="171450"/>
        </a:xfrm>
        <a:prstGeom prst="rect">
          <a:avLst/>
        </a:prstGeom>
      </xdr:spPr>
    </xdr:pic>
    <xdr:clientData/>
  </xdr:twoCellAnchor>
  <xdr:twoCellAnchor editAs="oneCell">
    <xdr:from>
      <xdr:col>10</xdr:col>
      <xdr:colOff>266700</xdr:colOff>
      <xdr:row>41</xdr:row>
      <xdr:rowOff>38100</xdr:rowOff>
    </xdr:from>
    <xdr:to>
      <xdr:col>10</xdr:col>
      <xdr:colOff>447675</xdr:colOff>
      <xdr:row>42</xdr:row>
      <xdr:rowOff>0</xdr:rowOff>
    </xdr:to>
    <xdr:pic>
      <xdr:nvPicPr>
        <xdr:cNvPr id="32" name="Picture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4675" y="8686800"/>
          <a:ext cx="180975" cy="171450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285750</xdr:colOff>
      <xdr:row>48</xdr:row>
      <xdr:rowOff>0</xdr:rowOff>
    </xdr:from>
    <xdr:to>
      <xdr:col>10</xdr:col>
      <xdr:colOff>466725</xdr:colOff>
      <xdr:row>48</xdr:row>
      <xdr:rowOff>171450</xdr:rowOff>
    </xdr:to>
    <xdr:pic>
      <xdr:nvPicPr>
        <xdr:cNvPr id="33" name="Picture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43725" y="10115550"/>
          <a:ext cx="180975" cy="171450"/>
        </a:xfrm>
        <a:prstGeom prst="rect">
          <a:avLst/>
        </a:prstGeom>
      </xdr:spPr>
    </xdr:pic>
    <xdr:clientData/>
  </xdr:twoCellAnchor>
  <xdr:twoCellAnchor editAs="oneCell">
    <xdr:from>
      <xdr:col>10</xdr:col>
      <xdr:colOff>266700</xdr:colOff>
      <xdr:row>53</xdr:row>
      <xdr:rowOff>19050</xdr:rowOff>
    </xdr:from>
    <xdr:to>
      <xdr:col>10</xdr:col>
      <xdr:colOff>447675</xdr:colOff>
      <xdr:row>53</xdr:row>
      <xdr:rowOff>190500</xdr:rowOff>
    </xdr:to>
    <xdr:pic>
      <xdr:nvPicPr>
        <xdr:cNvPr id="34" name="Picture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24675" y="11182350"/>
          <a:ext cx="180975" cy="171450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285750</xdr:colOff>
      <xdr:row>18</xdr:row>
      <xdr:rowOff>38100</xdr:rowOff>
    </xdr:from>
    <xdr:to>
      <xdr:col>11</xdr:col>
      <xdr:colOff>495300</xdr:colOff>
      <xdr:row>19</xdr:row>
      <xdr:rowOff>19050</xdr:rowOff>
    </xdr:to>
    <xdr:pic>
      <xdr:nvPicPr>
        <xdr:cNvPr id="39" name="Picture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58100" y="3867150"/>
          <a:ext cx="209550" cy="190500"/>
        </a:xfrm>
        <a:prstGeom prst="rect">
          <a:avLst/>
        </a:prstGeom>
      </xdr:spPr>
    </xdr:pic>
    <xdr:clientData/>
  </xdr:twoCellAnchor>
  <xdr:twoCellAnchor editAs="oneCell">
    <xdr:from>
      <xdr:col>11</xdr:col>
      <xdr:colOff>266700</xdr:colOff>
      <xdr:row>20</xdr:row>
      <xdr:rowOff>19050</xdr:rowOff>
    </xdr:from>
    <xdr:to>
      <xdr:col>11</xdr:col>
      <xdr:colOff>476250</xdr:colOff>
      <xdr:row>21</xdr:row>
      <xdr:rowOff>0</xdr:rowOff>
    </xdr:to>
    <xdr:pic>
      <xdr:nvPicPr>
        <xdr:cNvPr id="40" name="Picture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9050" y="4267200"/>
          <a:ext cx="209550" cy="190500"/>
        </a:xfrm>
        <a:prstGeom prst="rect">
          <a:avLst/>
        </a:prstGeom>
      </xdr:spPr>
    </xdr:pic>
    <xdr:clientData/>
  </xdr:twoCellAnchor>
  <xdr:twoCellAnchor editAs="oneCell">
    <xdr:from>
      <xdr:col>11</xdr:col>
      <xdr:colOff>266700</xdr:colOff>
      <xdr:row>21</xdr:row>
      <xdr:rowOff>0</xdr:rowOff>
    </xdr:from>
    <xdr:to>
      <xdr:col>11</xdr:col>
      <xdr:colOff>476250</xdr:colOff>
      <xdr:row>21</xdr:row>
      <xdr:rowOff>190500</xdr:rowOff>
    </xdr:to>
    <xdr:pic>
      <xdr:nvPicPr>
        <xdr:cNvPr id="41" name="Picture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9050" y="4457700"/>
          <a:ext cx="209550" cy="190500"/>
        </a:xfrm>
        <a:prstGeom prst="rect">
          <a:avLst/>
        </a:prstGeom>
      </xdr:spPr>
    </xdr:pic>
    <xdr:clientData/>
  </xdr:twoCellAnchor>
  <xdr:twoCellAnchor editAs="oneCell">
    <xdr:from>
      <xdr:col>11</xdr:col>
      <xdr:colOff>266700</xdr:colOff>
      <xdr:row>22</xdr:row>
      <xdr:rowOff>0</xdr:rowOff>
    </xdr:from>
    <xdr:to>
      <xdr:col>11</xdr:col>
      <xdr:colOff>476250</xdr:colOff>
      <xdr:row>22</xdr:row>
      <xdr:rowOff>190500</xdr:rowOff>
    </xdr:to>
    <xdr:pic>
      <xdr:nvPicPr>
        <xdr:cNvPr id="43" name="Picture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9050" y="4667250"/>
          <a:ext cx="209550" cy="190500"/>
        </a:xfrm>
        <a:prstGeom prst="rect">
          <a:avLst/>
        </a:prstGeom>
      </xdr:spPr>
    </xdr:pic>
    <xdr:clientData/>
  </xdr:twoCellAnchor>
  <xdr:twoCellAnchor editAs="oneCell">
    <xdr:from>
      <xdr:col>11</xdr:col>
      <xdr:colOff>266700</xdr:colOff>
      <xdr:row>23</xdr:row>
      <xdr:rowOff>0</xdr:rowOff>
    </xdr:from>
    <xdr:to>
      <xdr:col>11</xdr:col>
      <xdr:colOff>476250</xdr:colOff>
      <xdr:row>23</xdr:row>
      <xdr:rowOff>190500</xdr:rowOff>
    </xdr:to>
    <xdr:pic>
      <xdr:nvPicPr>
        <xdr:cNvPr id="44" name="Picture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9050" y="4876800"/>
          <a:ext cx="209550" cy="190500"/>
        </a:xfrm>
        <a:prstGeom prst="rect">
          <a:avLst/>
        </a:prstGeom>
      </xdr:spPr>
    </xdr:pic>
    <xdr:clientData/>
  </xdr:twoCellAnchor>
  <xdr:twoCellAnchor editAs="oneCell">
    <xdr:from>
      <xdr:col>11</xdr:col>
      <xdr:colOff>247650</xdr:colOff>
      <xdr:row>29</xdr:row>
      <xdr:rowOff>19050</xdr:rowOff>
    </xdr:from>
    <xdr:to>
      <xdr:col>11</xdr:col>
      <xdr:colOff>457200</xdr:colOff>
      <xdr:row>30</xdr:row>
      <xdr:rowOff>0</xdr:rowOff>
    </xdr:to>
    <xdr:pic>
      <xdr:nvPicPr>
        <xdr:cNvPr id="46" name="Picture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6153150"/>
          <a:ext cx="209550" cy="190500"/>
        </a:xfrm>
        <a:prstGeom prst="rect">
          <a:avLst/>
        </a:prstGeom>
      </xdr:spPr>
    </xdr:pic>
    <xdr:clientData/>
  </xdr:twoCellAnchor>
  <xdr:twoCellAnchor editAs="oneCell">
    <xdr:from>
      <xdr:col>11</xdr:col>
      <xdr:colOff>266700</xdr:colOff>
      <xdr:row>36</xdr:row>
      <xdr:rowOff>19050</xdr:rowOff>
    </xdr:from>
    <xdr:to>
      <xdr:col>11</xdr:col>
      <xdr:colOff>476250</xdr:colOff>
      <xdr:row>37</xdr:row>
      <xdr:rowOff>0</xdr:rowOff>
    </xdr:to>
    <xdr:pic>
      <xdr:nvPicPr>
        <xdr:cNvPr id="47" name="Picture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9050" y="7620000"/>
          <a:ext cx="209550" cy="190500"/>
        </a:xfrm>
        <a:prstGeom prst="rect">
          <a:avLst/>
        </a:prstGeom>
      </xdr:spPr>
    </xdr:pic>
    <xdr:clientData/>
  </xdr:twoCellAnchor>
  <xdr:twoCellAnchor editAs="oneCell">
    <xdr:from>
      <xdr:col>11</xdr:col>
      <xdr:colOff>247650</xdr:colOff>
      <xdr:row>42</xdr:row>
      <xdr:rowOff>38100</xdr:rowOff>
    </xdr:from>
    <xdr:to>
      <xdr:col>11</xdr:col>
      <xdr:colOff>457200</xdr:colOff>
      <xdr:row>43</xdr:row>
      <xdr:rowOff>19050</xdr:rowOff>
    </xdr:to>
    <xdr:pic>
      <xdr:nvPicPr>
        <xdr:cNvPr id="48" name="Picture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8896350"/>
          <a:ext cx="209550" cy="190500"/>
        </a:xfrm>
        <a:prstGeom prst="rect">
          <a:avLst/>
        </a:prstGeom>
      </xdr:spPr>
    </xdr:pic>
    <xdr:clientData/>
  </xdr:twoCellAnchor>
  <xdr:twoCellAnchor editAs="oneCell">
    <xdr:from>
      <xdr:col>11</xdr:col>
      <xdr:colOff>247650</xdr:colOff>
      <xdr:row>43</xdr:row>
      <xdr:rowOff>19050</xdr:rowOff>
    </xdr:from>
    <xdr:to>
      <xdr:col>11</xdr:col>
      <xdr:colOff>457200</xdr:colOff>
      <xdr:row>44</xdr:row>
      <xdr:rowOff>0</xdr:rowOff>
    </xdr:to>
    <xdr:pic>
      <xdr:nvPicPr>
        <xdr:cNvPr id="49" name="Picture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9086850"/>
          <a:ext cx="209550" cy="190500"/>
        </a:xfrm>
        <a:prstGeom prst="rect">
          <a:avLst/>
        </a:prstGeom>
      </xdr:spPr>
    </xdr:pic>
    <xdr:clientData/>
  </xdr:twoCellAnchor>
  <xdr:twoCellAnchor editAs="oneCell">
    <xdr:from>
      <xdr:col>11</xdr:col>
      <xdr:colOff>247650</xdr:colOff>
      <xdr:row>49</xdr:row>
      <xdr:rowOff>19050</xdr:rowOff>
    </xdr:from>
    <xdr:to>
      <xdr:col>11</xdr:col>
      <xdr:colOff>457200</xdr:colOff>
      <xdr:row>50</xdr:row>
      <xdr:rowOff>0</xdr:rowOff>
    </xdr:to>
    <xdr:pic>
      <xdr:nvPicPr>
        <xdr:cNvPr id="50" name="Picture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10344150"/>
          <a:ext cx="209550" cy="190500"/>
        </a:xfrm>
        <a:prstGeom prst="rect">
          <a:avLst/>
        </a:prstGeom>
      </xdr:spPr>
    </xdr:pic>
    <xdr:clientData/>
  </xdr:twoCellAnchor>
  <xdr:twoCellAnchor editAs="oneCell">
    <xdr:from>
      <xdr:col>11</xdr:col>
      <xdr:colOff>247650</xdr:colOff>
      <xdr:row>53</xdr:row>
      <xdr:rowOff>19050</xdr:rowOff>
    </xdr:from>
    <xdr:to>
      <xdr:col>11</xdr:col>
      <xdr:colOff>457200</xdr:colOff>
      <xdr:row>54</xdr:row>
      <xdr:rowOff>0</xdr:rowOff>
    </xdr:to>
    <xdr:pic>
      <xdr:nvPicPr>
        <xdr:cNvPr id="51" name="Picture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11182350"/>
          <a:ext cx="209550" cy="190500"/>
        </a:xfrm>
        <a:prstGeom prst="rect">
          <a:avLst/>
        </a:prstGeom>
      </xdr:spPr>
    </xdr:pic>
    <xdr:clientData/>
  </xdr:twoCellAnchor>
  <xdr:twoCellAnchor editAs="oneCell">
    <xdr:from>
      <xdr:col>12</xdr:col>
      <xdr:colOff>266700</xdr:colOff>
      <xdr:row>18</xdr:row>
      <xdr:rowOff>190500</xdr:rowOff>
    </xdr:from>
    <xdr:to>
      <xdr:col>12</xdr:col>
      <xdr:colOff>447675</xdr:colOff>
      <xdr:row>19</xdr:row>
      <xdr:rowOff>171450</xdr:rowOff>
    </xdr:to>
    <xdr:pic>
      <xdr:nvPicPr>
        <xdr:cNvPr id="45" name="Picture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53425" y="4019550"/>
          <a:ext cx="180975" cy="190500"/>
        </a:xfrm>
        <a:prstGeom prst="rect">
          <a:avLst/>
        </a:prstGeom>
      </xdr:spPr>
    </xdr:pic>
    <xdr:clientData/>
  </xdr:twoCellAnchor>
  <xdr:twoCellAnchor editAs="oneCell">
    <xdr:from>
      <xdr:col>12</xdr:col>
      <xdr:colOff>266700</xdr:colOff>
      <xdr:row>20</xdr:row>
      <xdr:rowOff>19050</xdr:rowOff>
    </xdr:from>
    <xdr:to>
      <xdr:col>12</xdr:col>
      <xdr:colOff>447675</xdr:colOff>
      <xdr:row>21</xdr:row>
      <xdr:rowOff>0</xdr:rowOff>
    </xdr:to>
    <xdr:pic>
      <xdr:nvPicPr>
        <xdr:cNvPr id="53" name="Picture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53425" y="4267200"/>
          <a:ext cx="180975" cy="190500"/>
        </a:xfrm>
        <a:prstGeom prst="rect">
          <a:avLst/>
        </a:prstGeom>
      </xdr:spPr>
    </xdr:pic>
    <xdr:clientData/>
  </xdr:twoCellAnchor>
  <xdr:twoCellAnchor editAs="oneCell">
    <xdr:from>
      <xdr:col>12</xdr:col>
      <xdr:colOff>266700</xdr:colOff>
      <xdr:row>21</xdr:row>
      <xdr:rowOff>19050</xdr:rowOff>
    </xdr:from>
    <xdr:to>
      <xdr:col>12</xdr:col>
      <xdr:colOff>447675</xdr:colOff>
      <xdr:row>22</xdr:row>
      <xdr:rowOff>0</xdr:rowOff>
    </xdr:to>
    <xdr:pic>
      <xdr:nvPicPr>
        <xdr:cNvPr id="54" name="Picture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53425" y="4476750"/>
          <a:ext cx="180975" cy="190500"/>
        </a:xfrm>
        <a:prstGeom prst="rect">
          <a:avLst/>
        </a:prstGeom>
      </xdr:spPr>
    </xdr:pic>
    <xdr:clientData/>
  </xdr:twoCellAnchor>
  <xdr:twoCellAnchor editAs="oneCell">
    <xdr:from>
      <xdr:col>12</xdr:col>
      <xdr:colOff>266700</xdr:colOff>
      <xdr:row>22</xdr:row>
      <xdr:rowOff>19050</xdr:rowOff>
    </xdr:from>
    <xdr:to>
      <xdr:col>12</xdr:col>
      <xdr:colOff>447675</xdr:colOff>
      <xdr:row>23</xdr:row>
      <xdr:rowOff>0</xdr:rowOff>
    </xdr:to>
    <xdr:pic>
      <xdr:nvPicPr>
        <xdr:cNvPr id="56" name="Picture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53425" y="4686300"/>
          <a:ext cx="180975" cy="190500"/>
        </a:xfrm>
        <a:prstGeom prst="rect">
          <a:avLst/>
        </a:prstGeom>
      </xdr:spPr>
    </xdr:pic>
    <xdr:clientData/>
  </xdr:twoCellAnchor>
  <xdr:twoCellAnchor editAs="oneCell">
    <xdr:from>
      <xdr:col>12</xdr:col>
      <xdr:colOff>266700</xdr:colOff>
      <xdr:row>23</xdr:row>
      <xdr:rowOff>19050</xdr:rowOff>
    </xdr:from>
    <xdr:to>
      <xdr:col>12</xdr:col>
      <xdr:colOff>447675</xdr:colOff>
      <xdr:row>24</xdr:row>
      <xdr:rowOff>0</xdr:rowOff>
    </xdr:to>
    <xdr:pic>
      <xdr:nvPicPr>
        <xdr:cNvPr id="58" name="Picture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53425" y="4895850"/>
          <a:ext cx="180975" cy="190500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285750</xdr:colOff>
      <xdr:row>30</xdr:row>
      <xdr:rowOff>19050</xdr:rowOff>
    </xdr:from>
    <xdr:to>
      <xdr:col>12</xdr:col>
      <xdr:colOff>466725</xdr:colOff>
      <xdr:row>31</xdr:row>
      <xdr:rowOff>0</xdr:rowOff>
    </xdr:to>
    <xdr:pic>
      <xdr:nvPicPr>
        <xdr:cNvPr id="60" name="Picture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72475" y="6362700"/>
          <a:ext cx="180975" cy="190500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285750</xdr:colOff>
      <xdr:row>37</xdr:row>
      <xdr:rowOff>19050</xdr:rowOff>
    </xdr:from>
    <xdr:to>
      <xdr:col>12</xdr:col>
      <xdr:colOff>466725</xdr:colOff>
      <xdr:row>38</xdr:row>
      <xdr:rowOff>0</xdr:rowOff>
    </xdr:to>
    <xdr:pic>
      <xdr:nvPicPr>
        <xdr:cNvPr id="61" name="Picture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72475" y="7829550"/>
          <a:ext cx="180975" cy="190500"/>
        </a:xfrm>
        <a:prstGeom prst="rect">
          <a:avLst/>
        </a:prstGeom>
      </xdr:spPr>
    </xdr:pic>
    <xdr:clientData/>
  </xdr:twoCellAnchor>
  <xdr:twoCellAnchor editAs="oneCell">
    <xdr:from>
      <xdr:col>12</xdr:col>
      <xdr:colOff>266700</xdr:colOff>
      <xdr:row>44</xdr:row>
      <xdr:rowOff>19050</xdr:rowOff>
    </xdr:from>
    <xdr:to>
      <xdr:col>12</xdr:col>
      <xdr:colOff>447675</xdr:colOff>
      <xdr:row>45</xdr:row>
      <xdr:rowOff>0</xdr:rowOff>
    </xdr:to>
    <xdr:pic>
      <xdr:nvPicPr>
        <xdr:cNvPr id="63" name="Picture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53425" y="9296400"/>
          <a:ext cx="180975" cy="190500"/>
        </a:xfrm>
        <a:prstGeom prst="rect">
          <a:avLst/>
        </a:prstGeom>
      </xdr:spPr>
    </xdr:pic>
    <xdr:clientData/>
  </xdr:twoCellAnchor>
  <xdr:twoCellAnchor editAs="oneCell">
    <xdr:from>
      <xdr:col>12</xdr:col>
      <xdr:colOff>266700</xdr:colOff>
      <xdr:row>50</xdr:row>
      <xdr:rowOff>19050</xdr:rowOff>
    </xdr:from>
    <xdr:to>
      <xdr:col>12</xdr:col>
      <xdr:colOff>447675</xdr:colOff>
      <xdr:row>51</xdr:row>
      <xdr:rowOff>0</xdr:rowOff>
    </xdr:to>
    <xdr:pic>
      <xdr:nvPicPr>
        <xdr:cNvPr id="64" name="Picture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53425" y="10553700"/>
          <a:ext cx="180975" cy="190500"/>
        </a:xfrm>
        <a:prstGeom prst="rect">
          <a:avLst/>
        </a:prstGeom>
      </xdr:spPr>
    </xdr:pic>
    <xdr:clientData/>
  </xdr:twoCellAnchor>
  <xdr:twoCellAnchor editAs="oneCell">
    <xdr:from>
      <xdr:col>12</xdr:col>
      <xdr:colOff>266700</xdr:colOff>
      <xdr:row>53</xdr:row>
      <xdr:rowOff>38100</xdr:rowOff>
    </xdr:from>
    <xdr:to>
      <xdr:col>12</xdr:col>
      <xdr:colOff>447675</xdr:colOff>
      <xdr:row>54</xdr:row>
      <xdr:rowOff>19050</xdr:rowOff>
    </xdr:to>
    <xdr:pic>
      <xdr:nvPicPr>
        <xdr:cNvPr id="65" name="Picture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53425" y="11201400"/>
          <a:ext cx="180975" cy="190500"/>
        </a:xfrm>
        <a:prstGeom prst="rect">
          <a:avLst/>
        </a:prstGeom>
      </xdr:spPr>
    </xdr:pic>
    <xdr:clientData/>
  </xdr:twoCellAnchor>
  <xdr:oneCellAnchor>
    <xdr:from>
      <xdr:col>18</xdr:col>
      <xdr:colOff>323850</xdr:colOff>
      <xdr:row>43</xdr:row>
      <xdr:rowOff>81738</xdr:rowOff>
    </xdr:from>
    <xdr:ext cx="628650" cy="375461"/>
    <xdr:sp macro="" textlink="">
      <xdr:nvSpPr>
        <xdr:cNvPr id="12" name="ZoneTexte 11"/>
        <xdr:cNvSpPr txBox="1"/>
      </xdr:nvSpPr>
      <xdr:spPr>
        <a:xfrm flipH="1" flipV="1">
          <a:off x="11858625" y="9149538"/>
          <a:ext cx="628650" cy="3754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133350</xdr:colOff>
      <xdr:row>4</xdr:row>
      <xdr:rowOff>19050</xdr:rowOff>
    </xdr:from>
    <xdr:ext cx="152400" cy="187326"/>
    <xdr:pic>
      <xdr:nvPicPr>
        <xdr:cNvPr id="10" name="Picture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82350" y="209550"/>
          <a:ext cx="152400" cy="187326"/>
        </a:xfrm>
        <a:prstGeom prst="rect">
          <a:avLst/>
        </a:prstGeom>
        <a:noFill/>
      </xdr:spPr>
    </xdr:pic>
    <xdr:clientData/>
  </xdr:oneCellAnchor>
  <xdr:oneCellAnchor>
    <xdr:from>
      <xdr:col>27</xdr:col>
      <xdr:colOff>57150</xdr:colOff>
      <xdr:row>4</xdr:row>
      <xdr:rowOff>0</xdr:rowOff>
    </xdr:from>
    <xdr:ext cx="180975" cy="171450"/>
    <xdr:pic>
      <xdr:nvPicPr>
        <xdr:cNvPr id="11" name="Picture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00" y="15068550"/>
          <a:ext cx="180975" cy="171450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</xdr:row>
      <xdr:rowOff>0</xdr:rowOff>
    </xdr:from>
    <xdr:ext cx="209550" cy="190500"/>
    <xdr:pic>
      <xdr:nvPicPr>
        <xdr:cNvPr id="12" name="Picture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53850" y="15068550"/>
          <a:ext cx="209550" cy="190500"/>
        </a:xfrm>
        <a:prstGeom prst="rect">
          <a:avLst/>
        </a:prstGeom>
      </xdr:spPr>
    </xdr:pic>
    <xdr:clientData/>
  </xdr:oneCellAnchor>
  <xdr:oneCellAnchor>
    <xdr:from>
      <xdr:col>29</xdr:col>
      <xdr:colOff>95250</xdr:colOff>
      <xdr:row>4</xdr:row>
      <xdr:rowOff>19050</xdr:rowOff>
    </xdr:from>
    <xdr:ext cx="180975" cy="190500"/>
    <xdr:pic>
      <xdr:nvPicPr>
        <xdr:cNvPr id="13" name="Picture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15800" y="209550"/>
          <a:ext cx="180975" cy="1905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346981</xdr:colOff>
      <xdr:row>18</xdr:row>
      <xdr:rowOff>81644</xdr:rowOff>
    </xdr:from>
    <xdr:to>
      <xdr:col>29</xdr:col>
      <xdr:colOff>707571</xdr:colOff>
      <xdr:row>19</xdr:row>
      <xdr:rowOff>1</xdr:rowOff>
    </xdr:to>
    <xdr:pic>
      <xdr:nvPicPr>
        <xdr:cNvPr id="18" name="Picture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61802" y="13457465"/>
          <a:ext cx="360590" cy="367393"/>
        </a:xfrm>
        <a:prstGeom prst="rect">
          <a:avLst/>
        </a:prstGeom>
      </xdr:spPr>
    </xdr:pic>
    <xdr:clientData/>
  </xdr:twoCellAnchor>
  <xdr:twoCellAnchor editAs="oneCell">
    <xdr:from>
      <xdr:col>30</xdr:col>
      <xdr:colOff>164647</xdr:colOff>
      <xdr:row>18</xdr:row>
      <xdr:rowOff>100693</xdr:rowOff>
    </xdr:from>
    <xdr:to>
      <xdr:col>30</xdr:col>
      <xdr:colOff>571501</xdr:colOff>
      <xdr:row>19</xdr:row>
      <xdr:rowOff>1</xdr:rowOff>
    </xdr:to>
    <xdr:pic>
      <xdr:nvPicPr>
        <xdr:cNvPr id="21" name="Picture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813611" y="13476514"/>
          <a:ext cx="406854" cy="348344"/>
        </a:xfrm>
        <a:prstGeom prst="rect">
          <a:avLst/>
        </a:prstGeom>
      </xdr:spPr>
    </xdr:pic>
    <xdr:clientData/>
  </xdr:twoCellAnchor>
  <xdr:twoCellAnchor editAs="oneCell">
    <xdr:from>
      <xdr:col>31</xdr:col>
      <xdr:colOff>172811</xdr:colOff>
      <xdr:row>18</xdr:row>
      <xdr:rowOff>46263</xdr:rowOff>
    </xdr:from>
    <xdr:to>
      <xdr:col>31</xdr:col>
      <xdr:colOff>544286</xdr:colOff>
      <xdr:row>19</xdr:row>
      <xdr:rowOff>0</xdr:rowOff>
    </xdr:to>
    <xdr:pic>
      <xdr:nvPicPr>
        <xdr:cNvPr id="22" name="Picture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583775" y="13422084"/>
          <a:ext cx="371475" cy="402773"/>
        </a:xfrm>
        <a:prstGeom prst="rect">
          <a:avLst/>
        </a:prstGeom>
      </xdr:spPr>
    </xdr:pic>
    <xdr:clientData/>
  </xdr:twoCellAnchor>
  <xdr:twoCellAnchor editAs="oneCell">
    <xdr:from>
      <xdr:col>32</xdr:col>
      <xdr:colOff>235403</xdr:colOff>
      <xdr:row>18</xdr:row>
      <xdr:rowOff>54427</xdr:rowOff>
    </xdr:from>
    <xdr:to>
      <xdr:col>32</xdr:col>
      <xdr:colOff>653143</xdr:colOff>
      <xdr:row>19</xdr:row>
      <xdr:rowOff>0</xdr:rowOff>
    </xdr:to>
    <xdr:pic>
      <xdr:nvPicPr>
        <xdr:cNvPr id="23" name="Picture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408367" y="13430248"/>
          <a:ext cx="417740" cy="394609"/>
        </a:xfrm>
        <a:prstGeom prst="rect">
          <a:avLst/>
        </a:prstGeom>
      </xdr:spPr>
    </xdr:pic>
    <xdr:clientData/>
  </xdr:twoCellAnchor>
  <xdr:twoCellAnchor editAs="oneCell">
    <xdr:from>
      <xdr:col>33</xdr:col>
      <xdr:colOff>263977</xdr:colOff>
      <xdr:row>18</xdr:row>
      <xdr:rowOff>81642</xdr:rowOff>
    </xdr:from>
    <xdr:to>
      <xdr:col>33</xdr:col>
      <xdr:colOff>625929</xdr:colOff>
      <xdr:row>19</xdr:row>
      <xdr:rowOff>13607</xdr:rowOff>
    </xdr:to>
    <xdr:pic>
      <xdr:nvPicPr>
        <xdr:cNvPr id="24" name="Picture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198941" y="13457463"/>
          <a:ext cx="361952" cy="381001"/>
        </a:xfrm>
        <a:prstGeom prst="rect">
          <a:avLst/>
        </a:prstGeom>
      </xdr:spPr>
    </xdr:pic>
    <xdr:clientData/>
  </xdr:twoCellAnchor>
  <xdr:twoCellAnchor editAs="oneCell">
    <xdr:from>
      <xdr:col>34</xdr:col>
      <xdr:colOff>144235</xdr:colOff>
      <xdr:row>18</xdr:row>
      <xdr:rowOff>54427</xdr:rowOff>
    </xdr:from>
    <xdr:to>
      <xdr:col>34</xdr:col>
      <xdr:colOff>571500</xdr:colOff>
      <xdr:row>18</xdr:row>
      <xdr:rowOff>421820</xdr:rowOff>
    </xdr:to>
    <xdr:pic>
      <xdr:nvPicPr>
        <xdr:cNvPr id="25" name="Picture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841199" y="13430248"/>
          <a:ext cx="427265" cy="367393"/>
        </a:xfrm>
        <a:prstGeom prst="rect">
          <a:avLst/>
        </a:prstGeom>
      </xdr:spPr>
    </xdr:pic>
    <xdr:clientData/>
  </xdr:twoCellAnchor>
  <xdr:twoCellAnchor editAs="oneCell">
    <xdr:from>
      <xdr:col>35</xdr:col>
      <xdr:colOff>191859</xdr:colOff>
      <xdr:row>18</xdr:row>
      <xdr:rowOff>68036</xdr:rowOff>
    </xdr:from>
    <xdr:to>
      <xdr:col>35</xdr:col>
      <xdr:colOff>517070</xdr:colOff>
      <xdr:row>18</xdr:row>
      <xdr:rowOff>421821</xdr:rowOff>
    </xdr:to>
    <xdr:pic>
      <xdr:nvPicPr>
        <xdr:cNvPr id="26" name="Picture"/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650823" y="13443857"/>
          <a:ext cx="325211" cy="353785"/>
        </a:xfrm>
        <a:prstGeom prst="rect">
          <a:avLst/>
        </a:prstGeom>
      </xdr:spPr>
    </xdr:pic>
    <xdr:clientData/>
  </xdr:twoCellAnchor>
  <xdr:twoCellAnchor editAs="oneCell">
    <xdr:from>
      <xdr:col>36</xdr:col>
      <xdr:colOff>81644</xdr:colOff>
      <xdr:row>18</xdr:row>
      <xdr:rowOff>40822</xdr:rowOff>
    </xdr:from>
    <xdr:to>
      <xdr:col>36</xdr:col>
      <xdr:colOff>435430</xdr:colOff>
      <xdr:row>18</xdr:row>
      <xdr:rowOff>408215</xdr:rowOff>
    </xdr:to>
    <xdr:pic>
      <xdr:nvPicPr>
        <xdr:cNvPr id="27" name="Picture"/>
        <xdr:cNvPicPr/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6302608" y="13416643"/>
          <a:ext cx="353786" cy="367393"/>
        </a:xfrm>
        <a:prstGeom prst="rect">
          <a:avLst/>
        </a:prstGeom>
      </xdr:spPr>
    </xdr:pic>
    <xdr:clientData/>
  </xdr:twoCellAnchor>
  <xdr:twoCellAnchor editAs="oneCell">
    <xdr:from>
      <xdr:col>28</xdr:col>
      <xdr:colOff>538845</xdr:colOff>
      <xdr:row>18</xdr:row>
      <xdr:rowOff>67127</xdr:rowOff>
    </xdr:from>
    <xdr:to>
      <xdr:col>28</xdr:col>
      <xdr:colOff>898072</xdr:colOff>
      <xdr:row>19</xdr:row>
      <xdr:rowOff>0</xdr:rowOff>
    </xdr:to>
    <xdr:pic>
      <xdr:nvPicPr>
        <xdr:cNvPr id="28" name="Picture"/>
        <xdr:cNvPicPr/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9956238" y="13442948"/>
          <a:ext cx="359227" cy="381909"/>
        </a:xfrm>
        <a:prstGeom prst="rect">
          <a:avLst/>
        </a:prstGeom>
        <a:noFill/>
      </xdr:spPr>
    </xdr:pic>
    <xdr:clientData/>
  </xdr:twoCellAnchor>
  <xdr:twoCellAnchor editAs="oneCell">
    <xdr:from>
      <xdr:col>34</xdr:col>
      <xdr:colOff>707571</xdr:colOff>
      <xdr:row>35</xdr:row>
      <xdr:rowOff>381000</xdr:rowOff>
    </xdr:from>
    <xdr:to>
      <xdr:col>36</xdr:col>
      <xdr:colOff>120373</xdr:colOff>
      <xdr:row>37</xdr:row>
      <xdr:rowOff>421821</xdr:rowOff>
    </xdr:to>
    <xdr:pic>
      <xdr:nvPicPr>
        <xdr:cNvPr id="14" name="Image 13" descr="http://joseph.larmarange.net/local/cache-vignettes/L128xH128/pdf-78a5f.png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42535" y="15552964"/>
          <a:ext cx="936802" cy="9388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vosmarmites.com/recettes/trucsastucescuisine/presentatruc3.html" TargetMode="External"/><Relationship Id="rId2" Type="http://schemas.openxmlformats.org/officeDocument/2006/relationships/hyperlink" Target="http://www.cuisinemaison.net/equivalence-des-poids" TargetMode="External"/><Relationship Id="rId1" Type="http://schemas.openxmlformats.org/officeDocument/2006/relationships/hyperlink" Target="http://www.yabiladi.com/forum/petit-rappelle-d-equivalence-pour-celles-54-1423019.html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avosmarmites.com/index.ht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vosmarmites.com/recettes/trucsastucescuisine/presentatruc3.html" TargetMode="External"/><Relationship Id="rId2" Type="http://schemas.openxmlformats.org/officeDocument/2006/relationships/hyperlink" Target="http://www.cuisinemaison.net/equivalence-des-poids" TargetMode="External"/><Relationship Id="rId1" Type="http://schemas.openxmlformats.org/officeDocument/2006/relationships/hyperlink" Target="http://www.yabiladi.com/forum/petit-rappelle-d-equivalence-pour-celles-54-1423019.html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www.avosmarmites.com/index.ht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vosmarmites.com/recettes/trucsastucescuisine/presentatruc3.html" TargetMode="External"/><Relationship Id="rId2" Type="http://schemas.openxmlformats.org/officeDocument/2006/relationships/hyperlink" Target="http://www.cuisinemaison.net/equivalence-des-poids" TargetMode="External"/><Relationship Id="rId1" Type="http://schemas.openxmlformats.org/officeDocument/2006/relationships/hyperlink" Target="http://www.yabiladi.com/forum/petit-rappelle-d-equivalence-pour-celles-54-1423019.html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://www.avosmarmites.com/index.ht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vosmarmites.com/recettes/trucsastucescuisine/presentatruc3.html" TargetMode="External"/><Relationship Id="rId2" Type="http://schemas.openxmlformats.org/officeDocument/2006/relationships/hyperlink" Target="http://www.cuisinemaison.net/equivalence-des-poids" TargetMode="External"/><Relationship Id="rId1" Type="http://schemas.openxmlformats.org/officeDocument/2006/relationships/hyperlink" Target="http://www.yabiladi.com/forum/petit-rappelle-d-equivalence-pour-celles-54-1423019.html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avosmarmites.com/index.ht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vosmarmites.com/recettes/trucsastucescuisine/presentatruc3.html" TargetMode="External"/><Relationship Id="rId2" Type="http://schemas.openxmlformats.org/officeDocument/2006/relationships/hyperlink" Target="http://www.cuisinemaison.net/equivalence-des-poids" TargetMode="External"/><Relationship Id="rId1" Type="http://schemas.openxmlformats.org/officeDocument/2006/relationships/hyperlink" Target="http://www.yabiladi.com/forum/petit-rappelle-d-equivalence-pour-celles-54-1423019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www.avosmarmites.com/index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joseph.larmarange.net/IMG/pdf/memo_caracteres_speciaux_windows.pdf" TargetMode="External"/><Relationship Id="rId3" Type="http://schemas.openxmlformats.org/officeDocument/2006/relationships/hyperlink" Target="http://unicode.org/fr/charts/charindex.html" TargetMode="External"/><Relationship Id="rId7" Type="http://schemas.openxmlformats.org/officeDocument/2006/relationships/hyperlink" Target="http://jacques-andre.fr/faqtypo/lessons.pdf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://blog.kristalsoft.com/Table-des-caracteres-unicode/2460-24FF/-/" TargetMode="External"/><Relationship Id="rId1" Type="http://schemas.openxmlformats.org/officeDocument/2006/relationships/hyperlink" Target="http://joseph.larmarange.net/IMG/pdf/memo_caracteres_speciaux_windows.pdf" TargetMode="External"/><Relationship Id="rId6" Type="http://schemas.openxmlformats.org/officeDocument/2006/relationships/hyperlink" Target="http://www.philing.net/" TargetMode="External"/><Relationship Id="rId11" Type="http://schemas.openxmlformats.org/officeDocument/2006/relationships/printerSettings" Target="../printerSettings/printerSettings9.bin"/><Relationship Id="rId5" Type="http://schemas.openxmlformats.org/officeDocument/2006/relationships/hyperlink" Target="https://pragmatice.net/kitinstit/3_installer_produire_polices_selection.htm" TargetMode="External"/><Relationship Id="rId10" Type="http://schemas.openxmlformats.org/officeDocument/2006/relationships/hyperlink" Target="https://www.youtube.com/watch?v=wMgBzUHzKvM" TargetMode="External"/><Relationship Id="rId4" Type="http://schemas.openxmlformats.org/officeDocument/2006/relationships/hyperlink" Target="https://www.osxfacile.com/palette.html" TargetMode="External"/><Relationship Id="rId9" Type="http://schemas.openxmlformats.org/officeDocument/2006/relationships/hyperlink" Target="http://fr.fontriv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showZeros="0" tabSelected="1" workbookViewId="0">
      <selection activeCell="Q17" sqref="Q17"/>
    </sheetView>
  </sheetViews>
  <sheetFormatPr baseColWidth="10" defaultRowHeight="15"/>
  <cols>
    <col min="1" max="1" width="3.42578125" style="3" customWidth="1"/>
    <col min="2" max="9" width="10.7109375" style="3" customWidth="1"/>
    <col min="10" max="14" width="10.7109375" style="25" customWidth="1"/>
    <col min="15" max="15" width="5.42578125" style="25" customWidth="1"/>
    <col min="16" max="16384" width="11.42578125" style="25"/>
  </cols>
  <sheetData>
    <row r="1" spans="1:16">
      <c r="A1" s="1">
        <v>2.71</v>
      </c>
      <c r="B1" s="2">
        <v>10</v>
      </c>
      <c r="C1" s="2">
        <v>10</v>
      </c>
      <c r="D1" s="2">
        <v>10</v>
      </c>
      <c r="E1" s="2">
        <v>10</v>
      </c>
      <c r="F1" s="2">
        <v>10</v>
      </c>
      <c r="G1" s="2">
        <v>10</v>
      </c>
      <c r="H1" s="2">
        <v>10</v>
      </c>
      <c r="I1" s="2">
        <v>10</v>
      </c>
      <c r="J1" s="2">
        <v>10</v>
      </c>
      <c r="K1" s="2">
        <v>10</v>
      </c>
      <c r="L1" s="2">
        <v>10</v>
      </c>
      <c r="M1" s="2">
        <v>10</v>
      </c>
      <c r="N1" s="2">
        <v>10</v>
      </c>
      <c r="O1" s="3" t="s">
        <v>84</v>
      </c>
    </row>
    <row r="2" spans="1:16" ht="15.75" thickBot="1">
      <c r="A2" s="27" t="s">
        <v>0</v>
      </c>
      <c r="B2" s="679" t="str">
        <f>B3</f>
        <v>Salades Allégées N° 1 à N° 24</v>
      </c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26"/>
    </row>
    <row r="3" spans="1:16" ht="23.25" customHeight="1">
      <c r="A3" s="680" t="str">
        <f>B3</f>
        <v>Salades Allégées N° 1 à N° 24</v>
      </c>
      <c r="B3" s="681" t="s">
        <v>445</v>
      </c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3"/>
      <c r="O3" s="26"/>
    </row>
    <row r="4" spans="1:16" ht="16.5" customHeight="1">
      <c r="A4" s="680"/>
      <c r="B4" s="684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6"/>
      <c r="O4" s="26"/>
    </row>
    <row r="5" spans="1:16" ht="16.5" customHeight="1">
      <c r="A5" s="680"/>
      <c r="B5" s="687" t="s">
        <v>470</v>
      </c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8"/>
      <c r="N5" s="689"/>
      <c r="O5" s="26"/>
    </row>
    <row r="6" spans="1:16" ht="19.5" customHeight="1">
      <c r="A6" s="680"/>
      <c r="B6" s="690"/>
      <c r="C6" s="691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2"/>
      <c r="O6" s="26"/>
    </row>
    <row r="7" spans="1:16" s="587" customFormat="1" ht="23.25" customHeight="1">
      <c r="A7" s="586" t="str">
        <f>B7</f>
        <v>Poulet haricots verts pamplemousse gruyère</v>
      </c>
      <c r="B7" s="585" t="s">
        <v>338</v>
      </c>
      <c r="C7" s="582"/>
      <c r="D7" s="582"/>
      <c r="E7" s="582"/>
      <c r="F7" s="582"/>
      <c r="G7" s="582"/>
      <c r="H7" s="582"/>
      <c r="I7" s="582"/>
      <c r="J7" s="582"/>
      <c r="K7" s="582"/>
      <c r="L7" s="582"/>
      <c r="M7" s="582"/>
      <c r="N7" s="583" t="s">
        <v>444</v>
      </c>
      <c r="O7" s="26"/>
      <c r="P7" s="25"/>
    </row>
    <row r="8" spans="1:16" s="587" customFormat="1" ht="17.100000000000001" customHeight="1">
      <c r="A8" s="586"/>
      <c r="B8" s="584" t="s">
        <v>286</v>
      </c>
      <c r="C8" s="588"/>
      <c r="D8" s="588"/>
      <c r="E8" s="588"/>
      <c r="F8" s="588"/>
      <c r="G8" s="588"/>
      <c r="H8" s="588"/>
      <c r="I8" s="588"/>
      <c r="J8" s="588"/>
      <c r="K8" s="588"/>
      <c r="L8" s="588"/>
      <c r="M8" s="588"/>
      <c r="N8" s="589"/>
      <c r="O8" s="26"/>
      <c r="P8" s="25"/>
    </row>
    <row r="9" spans="1:16" s="587" customFormat="1" ht="17.100000000000001" customHeight="1">
      <c r="A9" s="586"/>
      <c r="B9" s="584"/>
      <c r="C9" s="588"/>
      <c r="D9" s="588"/>
      <c r="E9" s="588"/>
      <c r="F9" s="588"/>
      <c r="G9" s="588"/>
      <c r="H9" s="588"/>
      <c r="I9" s="588"/>
      <c r="J9" s="588"/>
      <c r="K9" s="588"/>
      <c r="L9" s="588"/>
      <c r="M9" s="588"/>
      <c r="N9" s="589"/>
      <c r="O9" s="26"/>
      <c r="P9" s="25"/>
    </row>
    <row r="10" spans="1:16" s="587" customFormat="1" ht="23.25" customHeight="1">
      <c r="A10" s="586" t="str">
        <f>B10</f>
        <v>Jambon céléri branche ananas courgettes gouda</v>
      </c>
      <c r="B10" s="585" t="s">
        <v>339</v>
      </c>
      <c r="C10" s="582"/>
      <c r="D10" s="582"/>
      <c r="E10" s="582"/>
      <c r="F10" s="582"/>
      <c r="G10" s="582"/>
      <c r="H10" s="582"/>
      <c r="I10" s="582"/>
      <c r="J10" s="582"/>
      <c r="K10" s="582"/>
      <c r="L10" s="582"/>
      <c r="M10" s="582"/>
      <c r="N10" s="583" t="s">
        <v>446</v>
      </c>
      <c r="O10" s="26"/>
      <c r="P10" s="25"/>
    </row>
    <row r="11" spans="1:16" s="587" customFormat="1" ht="17.100000000000001" customHeight="1">
      <c r="A11" s="586"/>
      <c r="B11" s="584" t="s">
        <v>287</v>
      </c>
      <c r="C11" s="588"/>
      <c r="D11" s="588"/>
      <c r="E11" s="588"/>
      <c r="F11" s="588"/>
      <c r="G11" s="588"/>
      <c r="H11" s="588"/>
      <c r="I11" s="588"/>
      <c r="J11" s="588"/>
      <c r="K11" s="588"/>
      <c r="L11" s="588"/>
      <c r="M11" s="588"/>
      <c r="N11" s="589"/>
      <c r="O11" s="26"/>
      <c r="P11" s="25"/>
    </row>
    <row r="12" spans="1:16" s="587" customFormat="1" ht="17.100000000000001" customHeight="1">
      <c r="A12" s="586"/>
      <c r="B12" s="584"/>
      <c r="C12" s="588"/>
      <c r="D12" s="588"/>
      <c r="E12" s="588"/>
      <c r="F12" s="588"/>
      <c r="G12" s="588"/>
      <c r="H12" s="588"/>
      <c r="I12" s="588"/>
      <c r="J12" s="588"/>
      <c r="K12" s="588"/>
      <c r="L12" s="588"/>
      <c r="M12" s="588"/>
      <c r="N12" s="589"/>
      <c r="O12" s="26"/>
      <c r="P12" s="25"/>
    </row>
    <row r="13" spans="1:16" s="587" customFormat="1" ht="23.25" customHeight="1">
      <c r="A13" s="586" t="str">
        <f>B13</f>
        <v>Porc céléri rave carottes cuites Edam</v>
      </c>
      <c r="B13" s="585" t="s">
        <v>340</v>
      </c>
      <c r="C13" s="582"/>
      <c r="D13" s="582"/>
      <c r="E13" s="582"/>
      <c r="F13" s="582"/>
      <c r="G13" s="582"/>
      <c r="H13" s="582"/>
      <c r="I13" s="582"/>
      <c r="J13" s="582"/>
      <c r="K13" s="582"/>
      <c r="L13" s="582"/>
      <c r="M13" s="582"/>
      <c r="N13" s="583" t="s">
        <v>447</v>
      </c>
      <c r="O13" s="26"/>
      <c r="P13" s="25"/>
    </row>
    <row r="14" spans="1:16" s="587" customFormat="1" ht="17.100000000000001" customHeight="1">
      <c r="A14" s="586"/>
      <c r="B14" s="584" t="s">
        <v>288</v>
      </c>
      <c r="C14" s="588"/>
      <c r="D14" s="588"/>
      <c r="E14" s="588"/>
      <c r="F14" s="588"/>
      <c r="G14" s="588"/>
      <c r="H14" s="588"/>
      <c r="I14" s="588"/>
      <c r="J14" s="588"/>
      <c r="K14" s="588"/>
      <c r="L14" s="588"/>
      <c r="M14" s="588"/>
      <c r="N14" s="589"/>
      <c r="O14" s="26"/>
      <c r="P14" s="25"/>
    </row>
    <row r="15" spans="1:16" s="587" customFormat="1" ht="17.100000000000001" customHeight="1">
      <c r="A15" s="586"/>
      <c r="B15" s="584"/>
      <c r="C15" s="588"/>
      <c r="D15" s="588"/>
      <c r="E15" s="588"/>
      <c r="F15" s="588"/>
      <c r="G15" s="588"/>
      <c r="H15" s="588"/>
      <c r="I15" s="588"/>
      <c r="J15" s="588"/>
      <c r="K15" s="588"/>
      <c r="L15" s="588"/>
      <c r="M15" s="588"/>
      <c r="N15" s="589"/>
      <c r="O15" s="26"/>
      <c r="P15" s="25"/>
    </row>
    <row r="16" spans="1:16" s="587" customFormat="1" ht="23.25" customHeight="1">
      <c r="A16" s="586" t="str">
        <f>B16</f>
        <v>Bœuf tomates champignons tome de savoie</v>
      </c>
      <c r="B16" s="585" t="s">
        <v>341</v>
      </c>
      <c r="C16" s="582"/>
      <c r="D16" s="582"/>
      <c r="E16" s="582"/>
      <c r="F16" s="582"/>
      <c r="G16" s="582"/>
      <c r="H16" s="582"/>
      <c r="I16" s="582"/>
      <c r="J16" s="582"/>
      <c r="K16" s="582"/>
      <c r="L16" s="582"/>
      <c r="M16" s="582"/>
      <c r="N16" s="583" t="s">
        <v>448</v>
      </c>
      <c r="O16" s="26"/>
      <c r="P16" s="25"/>
    </row>
    <row r="17" spans="1:16" s="587" customFormat="1" ht="17.100000000000001" customHeight="1">
      <c r="A17" s="586"/>
      <c r="B17" s="584" t="s">
        <v>289</v>
      </c>
      <c r="C17" s="588"/>
      <c r="D17" s="588"/>
      <c r="E17" s="588"/>
      <c r="F17" s="588"/>
      <c r="G17" s="588"/>
      <c r="H17" s="588"/>
      <c r="I17" s="588"/>
      <c r="J17" s="588"/>
      <c r="K17" s="588"/>
      <c r="L17" s="588"/>
      <c r="M17" s="588"/>
      <c r="N17" s="589"/>
      <c r="O17" s="26"/>
      <c r="P17" s="25"/>
    </row>
    <row r="18" spans="1:16" s="587" customFormat="1" ht="17.100000000000001" customHeight="1">
      <c r="A18" s="586"/>
      <c r="B18" s="584"/>
      <c r="C18" s="588"/>
      <c r="D18" s="588"/>
      <c r="E18" s="588"/>
      <c r="F18" s="588"/>
      <c r="G18" s="588"/>
      <c r="H18" s="588"/>
      <c r="I18" s="588"/>
      <c r="J18" s="588"/>
      <c r="K18" s="588"/>
      <c r="L18" s="588"/>
      <c r="M18" s="588"/>
      <c r="N18" s="589"/>
      <c r="O18" s="26"/>
      <c r="P18" s="25"/>
    </row>
    <row r="19" spans="1:16" s="587" customFormat="1" ht="23.25" customHeight="1">
      <c r="A19" s="586" t="str">
        <f>B19</f>
        <v>Dinde fenouil poivrons haricots verts Pyrennée</v>
      </c>
      <c r="B19" s="585" t="s">
        <v>342</v>
      </c>
      <c r="C19" s="582"/>
      <c r="D19" s="582"/>
      <c r="E19" s="582"/>
      <c r="F19" s="582"/>
      <c r="G19" s="582"/>
      <c r="H19" s="582"/>
      <c r="I19" s="582"/>
      <c r="J19" s="582"/>
      <c r="K19" s="582"/>
      <c r="L19" s="582"/>
      <c r="M19" s="582"/>
      <c r="N19" s="583" t="s">
        <v>449</v>
      </c>
      <c r="O19" s="26"/>
      <c r="P19" s="25"/>
    </row>
    <row r="20" spans="1:16" s="587" customFormat="1" ht="17.100000000000001" customHeight="1">
      <c r="A20" s="586"/>
      <c r="B20" s="584" t="s">
        <v>343</v>
      </c>
      <c r="C20" s="588"/>
      <c r="D20" s="588"/>
      <c r="E20" s="588"/>
      <c r="F20" s="588"/>
      <c r="G20" s="588"/>
      <c r="H20" s="588"/>
      <c r="I20" s="588"/>
      <c r="J20" s="588"/>
      <c r="K20" s="588"/>
      <c r="L20" s="588"/>
      <c r="M20" s="588"/>
      <c r="N20" s="589"/>
      <c r="O20" s="26"/>
    </row>
    <row r="21" spans="1:16" s="587" customFormat="1" ht="17.100000000000001" customHeight="1">
      <c r="A21" s="586"/>
      <c r="B21" s="584"/>
      <c r="C21" s="588"/>
      <c r="D21" s="588"/>
      <c r="E21" s="588"/>
      <c r="F21" s="588"/>
      <c r="G21" s="588"/>
      <c r="H21" s="588"/>
      <c r="I21" s="588"/>
      <c r="J21" s="588"/>
      <c r="K21" s="588"/>
      <c r="L21" s="588"/>
      <c r="M21" s="588"/>
      <c r="N21" s="589"/>
      <c r="O21" s="26"/>
    </row>
    <row r="22" spans="1:16" s="587" customFormat="1" ht="23.25" customHeight="1">
      <c r="A22" s="586" t="str">
        <f>B22</f>
        <v>Dinde haricots verts concombre bleu</v>
      </c>
      <c r="B22" s="585" t="s">
        <v>324</v>
      </c>
      <c r="C22" s="582"/>
      <c r="D22" s="582"/>
      <c r="E22" s="582"/>
      <c r="F22" s="582"/>
      <c r="G22" s="582"/>
      <c r="H22" s="582"/>
      <c r="I22" s="582"/>
      <c r="J22" s="582"/>
      <c r="K22" s="582"/>
      <c r="L22" s="582"/>
      <c r="M22" s="582"/>
      <c r="N22" s="583" t="s">
        <v>450</v>
      </c>
      <c r="O22" s="26"/>
    </row>
    <row r="23" spans="1:16" s="587" customFormat="1" ht="17.100000000000001" customHeight="1">
      <c r="A23" s="586"/>
      <c r="B23" s="584" t="s">
        <v>291</v>
      </c>
      <c r="C23" s="588"/>
      <c r="D23" s="588"/>
      <c r="E23" s="588"/>
      <c r="F23" s="588"/>
      <c r="G23" s="588"/>
      <c r="H23" s="588"/>
      <c r="I23" s="588"/>
      <c r="J23" s="588"/>
      <c r="K23" s="588"/>
      <c r="L23" s="588"/>
      <c r="M23" s="588"/>
      <c r="N23" s="589"/>
      <c r="O23" s="26"/>
    </row>
    <row r="24" spans="1:16" s="587" customFormat="1" ht="17.100000000000001" customHeight="1">
      <c r="A24" s="586"/>
      <c r="B24" s="584"/>
      <c r="C24" s="588"/>
      <c r="D24" s="588"/>
      <c r="E24" s="588"/>
      <c r="F24" s="588"/>
      <c r="G24" s="588"/>
      <c r="H24" s="588"/>
      <c r="I24" s="588"/>
      <c r="J24" s="588"/>
      <c r="K24" s="588"/>
      <c r="L24" s="588"/>
      <c r="M24" s="588"/>
      <c r="N24" s="589"/>
      <c r="O24" s="26"/>
    </row>
    <row r="25" spans="1:16" s="587" customFormat="1" ht="23.25" customHeight="1">
      <c r="A25" s="586" t="str">
        <f>B25</f>
        <v>Bœuf poireau carotte St paulin</v>
      </c>
      <c r="B25" s="585" t="s">
        <v>323</v>
      </c>
      <c r="C25" s="582"/>
      <c r="D25" s="582"/>
      <c r="E25" s="582"/>
      <c r="F25" s="582"/>
      <c r="G25" s="582"/>
      <c r="H25" s="582"/>
      <c r="I25" s="582"/>
      <c r="J25" s="582"/>
      <c r="K25" s="582"/>
      <c r="L25" s="582"/>
      <c r="M25" s="582"/>
      <c r="N25" s="583" t="s">
        <v>451</v>
      </c>
      <c r="O25" s="26"/>
    </row>
    <row r="26" spans="1:16" s="587" customFormat="1" ht="17.100000000000001" customHeight="1">
      <c r="A26" s="586"/>
      <c r="B26" s="584" t="s">
        <v>292</v>
      </c>
      <c r="C26" s="588"/>
      <c r="D26" s="588"/>
      <c r="E26" s="588"/>
      <c r="F26" s="588"/>
      <c r="G26" s="588"/>
      <c r="H26" s="588"/>
      <c r="I26" s="588"/>
      <c r="J26" s="588"/>
      <c r="K26" s="588"/>
      <c r="L26" s="588"/>
      <c r="M26" s="588"/>
      <c r="N26" s="589"/>
      <c r="O26" s="26"/>
    </row>
    <row r="27" spans="1:16" s="587" customFormat="1" ht="17.100000000000001" customHeight="1">
      <c r="A27" s="586"/>
      <c r="B27" s="584"/>
      <c r="C27" s="588"/>
      <c r="D27" s="588"/>
      <c r="E27" s="588"/>
      <c r="F27" s="588"/>
      <c r="G27" s="588"/>
      <c r="H27" s="588"/>
      <c r="I27" s="588"/>
      <c r="J27" s="588"/>
      <c r="K27" s="588"/>
      <c r="L27" s="588"/>
      <c r="M27" s="588"/>
      <c r="N27" s="589"/>
      <c r="O27" s="26"/>
    </row>
    <row r="28" spans="1:16" s="587" customFormat="1" ht="23.25" customHeight="1">
      <c r="A28" s="586" t="str">
        <f>B28</f>
        <v>Poulet choux fleur carotte mimolette</v>
      </c>
      <c r="B28" s="585" t="s">
        <v>322</v>
      </c>
      <c r="C28" s="582"/>
      <c r="D28" s="582"/>
      <c r="E28" s="582"/>
      <c r="F28" s="582"/>
      <c r="G28" s="582"/>
      <c r="H28" s="582"/>
      <c r="I28" s="582"/>
      <c r="J28" s="582"/>
      <c r="K28" s="582"/>
      <c r="L28" s="582"/>
      <c r="M28" s="582"/>
      <c r="N28" s="583" t="s">
        <v>452</v>
      </c>
      <c r="O28" s="26"/>
    </row>
    <row r="29" spans="1:16" s="587" customFormat="1" ht="17.100000000000001" customHeight="1">
      <c r="A29" s="586"/>
      <c r="B29" s="584" t="s">
        <v>293</v>
      </c>
      <c r="C29" s="588"/>
      <c r="D29" s="588"/>
      <c r="E29" s="588"/>
      <c r="F29" s="588"/>
      <c r="G29" s="588"/>
      <c r="H29" s="588"/>
      <c r="I29" s="588"/>
      <c r="J29" s="588"/>
      <c r="K29" s="588"/>
      <c r="L29" s="588"/>
      <c r="M29" s="588"/>
      <c r="N29" s="589"/>
      <c r="O29" s="26"/>
    </row>
    <row r="30" spans="1:16" s="587" customFormat="1" ht="17.100000000000001" customHeight="1">
      <c r="A30" s="586"/>
      <c r="B30" s="584"/>
      <c r="C30" s="588"/>
      <c r="D30" s="588"/>
      <c r="E30" s="588"/>
      <c r="F30" s="588"/>
      <c r="G30" s="588"/>
      <c r="H30" s="588"/>
      <c r="I30" s="588"/>
      <c r="J30" s="588"/>
      <c r="K30" s="588"/>
      <c r="L30" s="588"/>
      <c r="M30" s="588"/>
      <c r="N30" s="589"/>
      <c r="O30" s="26"/>
    </row>
    <row r="31" spans="1:16" s="587" customFormat="1" ht="23.25" customHeight="1">
      <c r="A31" s="586" t="str">
        <f>B31</f>
        <v>Moules maïs fenouil pyrennées</v>
      </c>
      <c r="B31" s="585" t="s">
        <v>326</v>
      </c>
      <c r="C31" s="582"/>
      <c r="D31" s="582"/>
      <c r="E31" s="582"/>
      <c r="F31" s="582"/>
      <c r="G31" s="582"/>
      <c r="H31" s="582"/>
      <c r="I31" s="582"/>
      <c r="J31" s="582"/>
      <c r="K31" s="582"/>
      <c r="L31" s="582"/>
      <c r="M31" s="582"/>
      <c r="N31" s="583" t="s">
        <v>453</v>
      </c>
      <c r="O31" s="26"/>
    </row>
    <row r="32" spans="1:16" s="587" customFormat="1" ht="17.100000000000001" customHeight="1">
      <c r="A32" s="586"/>
      <c r="B32" s="584" t="s">
        <v>294</v>
      </c>
      <c r="C32" s="588"/>
      <c r="D32" s="588"/>
      <c r="E32" s="588"/>
      <c r="F32" s="588"/>
      <c r="G32" s="588"/>
      <c r="H32" s="588"/>
      <c r="I32" s="588"/>
      <c r="J32" s="588"/>
      <c r="K32" s="588"/>
      <c r="L32" s="588"/>
      <c r="M32" s="588"/>
      <c r="N32" s="589"/>
      <c r="O32" s="26"/>
    </row>
    <row r="33" spans="1:15" s="587" customFormat="1" ht="17.100000000000001" customHeight="1">
      <c r="A33" s="586"/>
      <c r="B33" s="584"/>
      <c r="C33" s="588"/>
      <c r="D33" s="588"/>
      <c r="E33" s="588"/>
      <c r="F33" s="588"/>
      <c r="G33" s="588"/>
      <c r="H33" s="588"/>
      <c r="I33" s="588"/>
      <c r="J33" s="588"/>
      <c r="K33" s="588"/>
      <c r="L33" s="588"/>
      <c r="M33" s="588"/>
      <c r="N33" s="589"/>
      <c r="O33" s="26"/>
    </row>
    <row r="34" spans="1:15" s="587" customFormat="1" ht="23.25" customHeight="1">
      <c r="A34" s="586" t="str">
        <f>B34</f>
        <v>Dinde fenouil poivrons haricots verts</v>
      </c>
      <c r="B34" s="585" t="s">
        <v>76</v>
      </c>
      <c r="C34" s="582"/>
      <c r="D34" s="582"/>
      <c r="E34" s="582"/>
      <c r="F34" s="582"/>
      <c r="G34" s="582"/>
      <c r="H34" s="582"/>
      <c r="I34" s="582"/>
      <c r="J34" s="582"/>
      <c r="K34" s="582"/>
      <c r="L34" s="582"/>
      <c r="M34" s="582"/>
      <c r="N34" s="583" t="s">
        <v>454</v>
      </c>
      <c r="O34" s="26"/>
    </row>
    <row r="35" spans="1:15" s="587" customFormat="1" ht="17.100000000000001" customHeight="1">
      <c r="A35" s="586"/>
      <c r="B35" s="584" t="s">
        <v>295</v>
      </c>
      <c r="C35" s="588"/>
      <c r="D35" s="588"/>
      <c r="E35" s="588"/>
      <c r="F35" s="588"/>
      <c r="G35" s="588"/>
      <c r="H35" s="588"/>
      <c r="I35" s="588"/>
      <c r="J35" s="588"/>
      <c r="K35" s="588"/>
      <c r="L35" s="588"/>
      <c r="M35" s="588"/>
      <c r="N35" s="589"/>
      <c r="O35" s="26"/>
    </row>
    <row r="36" spans="1:15" s="587" customFormat="1" ht="17.100000000000001" customHeight="1">
      <c r="A36" s="586"/>
      <c r="B36" s="584"/>
      <c r="C36" s="588"/>
      <c r="D36" s="588"/>
      <c r="E36" s="588"/>
      <c r="F36" s="588"/>
      <c r="G36" s="588"/>
      <c r="H36" s="588"/>
      <c r="I36" s="588"/>
      <c r="J36" s="588"/>
      <c r="K36" s="588"/>
      <c r="L36" s="588"/>
      <c r="M36" s="588"/>
      <c r="N36" s="589"/>
      <c r="O36" s="26"/>
    </row>
    <row r="37" spans="1:15" s="587" customFormat="1" ht="23.25" customHeight="1">
      <c r="A37" s="586" t="str">
        <f>B37</f>
        <v>Crevettes cœurs de palmier agrumes gouda</v>
      </c>
      <c r="B37" s="585" t="s">
        <v>328</v>
      </c>
      <c r="C37" s="582"/>
      <c r="D37" s="582"/>
      <c r="E37" s="582"/>
      <c r="F37" s="582"/>
      <c r="G37" s="582"/>
      <c r="H37" s="582"/>
      <c r="I37" s="582"/>
      <c r="J37" s="582"/>
      <c r="K37" s="582"/>
      <c r="L37" s="582"/>
      <c r="M37" s="582"/>
      <c r="N37" s="583" t="s">
        <v>455</v>
      </c>
      <c r="O37" s="26"/>
    </row>
    <row r="38" spans="1:15" s="587" customFormat="1" ht="17.100000000000001" customHeight="1">
      <c r="A38" s="586"/>
      <c r="B38" s="584" t="s">
        <v>296</v>
      </c>
      <c r="C38" s="588"/>
      <c r="D38" s="588"/>
      <c r="E38" s="588"/>
      <c r="F38" s="588"/>
      <c r="G38" s="588"/>
      <c r="H38" s="588"/>
      <c r="I38" s="588"/>
      <c r="J38" s="588"/>
      <c r="K38" s="588"/>
      <c r="L38" s="588"/>
      <c r="M38" s="588"/>
      <c r="N38" s="589"/>
      <c r="O38" s="26"/>
    </row>
    <row r="39" spans="1:15" s="587" customFormat="1" ht="17.100000000000001" customHeight="1">
      <c r="A39" s="586"/>
      <c r="B39" s="584"/>
      <c r="C39" s="588"/>
      <c r="D39" s="588"/>
      <c r="E39" s="588"/>
      <c r="F39" s="588"/>
      <c r="G39" s="588"/>
      <c r="H39" s="588"/>
      <c r="I39" s="588"/>
      <c r="J39" s="588"/>
      <c r="K39" s="588"/>
      <c r="L39" s="588"/>
      <c r="M39" s="588"/>
      <c r="N39" s="589"/>
      <c r="O39" s="26"/>
    </row>
    <row r="40" spans="1:15" s="587" customFormat="1" ht="23.25" customHeight="1">
      <c r="A40" s="586" t="str">
        <f>B40</f>
        <v>Veau rôti haricots mange tout carotte raisins mimolette</v>
      </c>
      <c r="B40" s="585" t="s">
        <v>331</v>
      </c>
      <c r="C40" s="582"/>
      <c r="D40" s="582"/>
      <c r="E40" s="582"/>
      <c r="F40" s="582"/>
      <c r="G40" s="582"/>
      <c r="H40" s="582"/>
      <c r="I40" s="582"/>
      <c r="J40" s="582"/>
      <c r="K40" s="582"/>
      <c r="L40" s="582"/>
      <c r="M40" s="582"/>
      <c r="N40" s="583" t="s">
        <v>456</v>
      </c>
      <c r="O40" s="26"/>
    </row>
    <row r="41" spans="1:15" s="587" customFormat="1" ht="17.100000000000001" customHeight="1">
      <c r="A41" s="586"/>
      <c r="B41" s="584" t="s">
        <v>297</v>
      </c>
      <c r="C41" s="588"/>
      <c r="D41" s="588"/>
      <c r="E41" s="588"/>
      <c r="F41" s="588"/>
      <c r="G41" s="588"/>
      <c r="H41" s="588"/>
      <c r="I41" s="588"/>
      <c r="J41" s="588"/>
      <c r="K41" s="588"/>
      <c r="L41" s="588"/>
      <c r="M41" s="588"/>
      <c r="N41" s="589"/>
      <c r="O41" s="26"/>
    </row>
    <row r="42" spans="1:15" s="587" customFormat="1" ht="17.100000000000001" customHeight="1">
      <c r="A42" s="586"/>
      <c r="B42" s="584"/>
      <c r="C42" s="588"/>
      <c r="D42" s="588"/>
      <c r="E42" s="588"/>
      <c r="F42" s="588"/>
      <c r="G42" s="588"/>
      <c r="H42" s="588"/>
      <c r="I42" s="588"/>
      <c r="J42" s="588"/>
      <c r="K42" s="588"/>
      <c r="L42" s="588"/>
      <c r="M42" s="588"/>
      <c r="N42" s="589"/>
      <c r="O42" s="26"/>
    </row>
    <row r="43" spans="1:15" s="587" customFormat="1" ht="23.25" customHeight="1">
      <c r="A43" s="586" t="str">
        <f>B43</f>
        <v>Poulet fond artichaut amandes mimolette</v>
      </c>
      <c r="B43" s="585" t="s">
        <v>332</v>
      </c>
      <c r="C43" s="582"/>
      <c r="D43" s="582"/>
      <c r="E43" s="582"/>
      <c r="F43" s="582"/>
      <c r="G43" s="582"/>
      <c r="H43" s="582"/>
      <c r="I43" s="582"/>
      <c r="J43" s="582"/>
      <c r="K43" s="582"/>
      <c r="L43" s="582"/>
      <c r="M43" s="582"/>
      <c r="N43" s="583" t="s">
        <v>457</v>
      </c>
      <c r="O43" s="26"/>
    </row>
    <row r="44" spans="1:15" s="587" customFormat="1" ht="17.100000000000001" customHeight="1">
      <c r="A44" s="586"/>
      <c r="B44" s="584" t="s">
        <v>298</v>
      </c>
      <c r="C44" s="588"/>
      <c r="D44" s="588"/>
      <c r="E44" s="588"/>
      <c r="F44" s="588"/>
      <c r="G44" s="588"/>
      <c r="H44" s="588"/>
      <c r="I44" s="588"/>
      <c r="J44" s="588"/>
      <c r="K44" s="588"/>
      <c r="L44" s="588"/>
      <c r="M44" s="588"/>
      <c r="N44" s="589"/>
      <c r="O44" s="26"/>
    </row>
    <row r="45" spans="1:15" s="587" customFormat="1" ht="17.100000000000001" customHeight="1">
      <c r="A45" s="586"/>
      <c r="B45" s="584"/>
      <c r="C45" s="588"/>
      <c r="D45" s="588"/>
      <c r="E45" s="588"/>
      <c r="F45" s="588"/>
      <c r="G45" s="588"/>
      <c r="H45" s="588"/>
      <c r="I45" s="588"/>
      <c r="J45" s="588"/>
      <c r="K45" s="588"/>
      <c r="L45" s="588"/>
      <c r="M45" s="588"/>
      <c r="N45" s="589"/>
      <c r="O45" s="26"/>
    </row>
    <row r="46" spans="1:15" s="587" customFormat="1" ht="23.25" customHeight="1">
      <c r="A46" s="586" t="str">
        <f>B46</f>
        <v>Dinde carotte cuite choux blanc poivron bleu</v>
      </c>
      <c r="B46" s="585" t="s">
        <v>334</v>
      </c>
      <c r="C46" s="582"/>
      <c r="D46" s="582"/>
      <c r="E46" s="582"/>
      <c r="F46" s="582"/>
      <c r="G46" s="582"/>
      <c r="H46" s="582"/>
      <c r="I46" s="582"/>
      <c r="J46" s="582"/>
      <c r="K46" s="582"/>
      <c r="L46" s="582"/>
      <c r="M46" s="582"/>
      <c r="N46" s="583" t="s">
        <v>458</v>
      </c>
      <c r="O46" s="26"/>
    </row>
    <row r="47" spans="1:15" s="587" customFormat="1" ht="17.100000000000001" customHeight="1">
      <c r="A47" s="586"/>
      <c r="B47" s="584" t="s">
        <v>299</v>
      </c>
      <c r="C47" s="588"/>
      <c r="D47" s="588"/>
      <c r="E47" s="588"/>
      <c r="F47" s="588"/>
      <c r="G47" s="588"/>
      <c r="H47" s="588"/>
      <c r="I47" s="588"/>
      <c r="J47" s="588"/>
      <c r="K47" s="588"/>
      <c r="L47" s="588"/>
      <c r="M47" s="588"/>
      <c r="N47" s="589"/>
      <c r="O47" s="26"/>
    </row>
    <row r="48" spans="1:15" s="587" customFormat="1" ht="17.100000000000001" customHeight="1">
      <c r="A48" s="586"/>
      <c r="B48" s="584"/>
      <c r="C48" s="588"/>
      <c r="D48" s="588"/>
      <c r="E48" s="588"/>
      <c r="F48" s="588"/>
      <c r="G48" s="588"/>
      <c r="H48" s="588"/>
      <c r="I48" s="588"/>
      <c r="J48" s="588"/>
      <c r="K48" s="588"/>
      <c r="L48" s="588"/>
      <c r="M48" s="588"/>
      <c r="N48" s="589"/>
      <c r="O48" s="26"/>
    </row>
    <row r="49" spans="1:15" s="587" customFormat="1" ht="23.25" customHeight="1">
      <c r="A49" s="586" t="str">
        <f>B49</f>
        <v>Bœuf carotte et champignons crus Edam</v>
      </c>
      <c r="B49" s="585" t="s">
        <v>336</v>
      </c>
      <c r="C49" s="582"/>
      <c r="D49" s="582"/>
      <c r="E49" s="582"/>
      <c r="F49" s="582"/>
      <c r="G49" s="582"/>
      <c r="H49" s="582"/>
      <c r="I49" s="582"/>
      <c r="J49" s="582"/>
      <c r="K49" s="582"/>
      <c r="L49" s="582"/>
      <c r="M49" s="582"/>
      <c r="N49" s="583" t="s">
        <v>459</v>
      </c>
      <c r="O49" s="26"/>
    </row>
    <row r="50" spans="1:15" s="587" customFormat="1" ht="17.100000000000001" customHeight="1">
      <c r="A50" s="586"/>
      <c r="B50" s="584" t="s">
        <v>300</v>
      </c>
      <c r="C50" s="588"/>
      <c r="D50" s="588"/>
      <c r="E50" s="588"/>
      <c r="F50" s="588"/>
      <c r="G50" s="588"/>
      <c r="H50" s="588"/>
      <c r="I50" s="588"/>
      <c r="J50" s="588"/>
      <c r="K50" s="588"/>
      <c r="L50" s="588"/>
      <c r="M50" s="588"/>
      <c r="N50" s="589"/>
      <c r="O50" s="26"/>
    </row>
    <row r="51" spans="1:15" s="587" customFormat="1" ht="17.100000000000001" customHeight="1">
      <c r="A51" s="586"/>
      <c r="B51" s="584"/>
      <c r="C51" s="588"/>
      <c r="D51" s="588"/>
      <c r="E51" s="588"/>
      <c r="F51" s="588"/>
      <c r="G51" s="588"/>
      <c r="H51" s="588"/>
      <c r="I51" s="588"/>
      <c r="J51" s="588"/>
      <c r="K51" s="588"/>
      <c r="L51" s="588"/>
      <c r="M51" s="588"/>
      <c r="N51" s="589"/>
      <c r="O51" s="26"/>
    </row>
    <row r="52" spans="1:15" s="587" customFormat="1" ht="23.25" customHeight="1">
      <c r="A52" s="586" t="str">
        <f>B52</f>
        <v>Saumon fenouil pamplemousse Gruyère</v>
      </c>
      <c r="B52" s="585" t="s">
        <v>345</v>
      </c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3" t="s">
        <v>460</v>
      </c>
      <c r="O52" s="26"/>
    </row>
    <row r="53" spans="1:15" s="587" customFormat="1" ht="17.100000000000001" customHeight="1">
      <c r="A53" s="586"/>
      <c r="B53" s="584" t="s">
        <v>301</v>
      </c>
      <c r="C53" s="588"/>
      <c r="D53" s="588"/>
      <c r="E53" s="588"/>
      <c r="F53" s="588"/>
      <c r="G53" s="588"/>
      <c r="H53" s="588"/>
      <c r="I53" s="588"/>
      <c r="J53" s="588"/>
      <c r="K53" s="588"/>
      <c r="L53" s="588"/>
      <c r="M53" s="588"/>
      <c r="N53" s="589"/>
      <c r="O53" s="26"/>
    </row>
    <row r="54" spans="1:15" s="587" customFormat="1" ht="17.100000000000001" customHeight="1">
      <c r="A54" s="586"/>
      <c r="B54" s="584"/>
      <c r="C54" s="588"/>
      <c r="D54" s="588"/>
      <c r="E54" s="588"/>
      <c r="F54" s="588"/>
      <c r="G54" s="588"/>
      <c r="H54" s="588"/>
      <c r="I54" s="588"/>
      <c r="J54" s="588"/>
      <c r="K54" s="588"/>
      <c r="L54" s="588"/>
      <c r="M54" s="588"/>
      <c r="N54" s="589"/>
      <c r="O54" s="26"/>
    </row>
    <row r="55" spans="1:15" s="587" customFormat="1" ht="23.25" customHeight="1">
      <c r="A55" s="586" t="str">
        <f>B55</f>
        <v>Omelette pointes d'asperge poivron vert Gouda</v>
      </c>
      <c r="B55" s="585" t="s">
        <v>347</v>
      </c>
      <c r="C55" s="582"/>
      <c r="D55" s="582"/>
      <c r="E55" s="582"/>
      <c r="F55" s="582"/>
      <c r="G55" s="582"/>
      <c r="H55" s="582"/>
      <c r="I55" s="582"/>
      <c r="J55" s="582"/>
      <c r="K55" s="582"/>
      <c r="L55" s="582"/>
      <c r="M55" s="582"/>
      <c r="N55" s="583" t="s">
        <v>461</v>
      </c>
      <c r="O55" s="26"/>
    </row>
    <row r="56" spans="1:15" s="587" customFormat="1" ht="17.100000000000001" customHeight="1">
      <c r="A56" s="586"/>
      <c r="B56" s="584" t="s">
        <v>302</v>
      </c>
      <c r="C56" s="588"/>
      <c r="D56" s="588"/>
      <c r="E56" s="588"/>
      <c r="F56" s="588"/>
      <c r="G56" s="588"/>
      <c r="H56" s="588"/>
      <c r="I56" s="588"/>
      <c r="J56" s="588"/>
      <c r="K56" s="588"/>
      <c r="L56" s="588"/>
      <c r="M56" s="588"/>
      <c r="N56" s="589"/>
      <c r="O56" s="26"/>
    </row>
    <row r="57" spans="1:15" s="587" customFormat="1" ht="17.100000000000001" customHeight="1">
      <c r="A57" s="586"/>
      <c r="B57" s="584"/>
      <c r="C57" s="588"/>
      <c r="D57" s="588"/>
      <c r="E57" s="588"/>
      <c r="F57" s="588"/>
      <c r="G57" s="588"/>
      <c r="H57" s="588"/>
      <c r="I57" s="588"/>
      <c r="J57" s="588"/>
      <c r="K57" s="588"/>
      <c r="L57" s="588"/>
      <c r="M57" s="588"/>
      <c r="N57" s="589"/>
      <c r="O57" s="26"/>
    </row>
    <row r="58" spans="1:15" s="587" customFormat="1" ht="23.25" customHeight="1">
      <c r="A58" s="586" t="str">
        <f>B58</f>
        <v>Jambon carotte cuite céléri branche Roquefort</v>
      </c>
      <c r="B58" s="585" t="s">
        <v>349</v>
      </c>
      <c r="C58" s="582"/>
      <c r="D58" s="582"/>
      <c r="E58" s="582"/>
      <c r="F58" s="582"/>
      <c r="G58" s="582"/>
      <c r="H58" s="582"/>
      <c r="I58" s="582"/>
      <c r="J58" s="582"/>
      <c r="K58" s="582"/>
      <c r="L58" s="582"/>
      <c r="M58" s="582"/>
      <c r="N58" s="583" t="s">
        <v>462</v>
      </c>
      <c r="O58" s="26"/>
    </row>
    <row r="59" spans="1:15" s="587" customFormat="1" ht="17.100000000000001" customHeight="1">
      <c r="A59" s="586"/>
      <c r="B59" s="584" t="s">
        <v>303</v>
      </c>
      <c r="C59" s="588"/>
      <c r="D59" s="588"/>
      <c r="E59" s="588"/>
      <c r="F59" s="588"/>
      <c r="G59" s="588"/>
      <c r="H59" s="588"/>
      <c r="I59" s="588"/>
      <c r="J59" s="588"/>
      <c r="K59" s="588"/>
      <c r="L59" s="588"/>
      <c r="M59" s="588"/>
      <c r="N59" s="589"/>
      <c r="O59" s="26"/>
    </row>
    <row r="60" spans="1:15" s="587" customFormat="1" ht="17.100000000000001" customHeight="1">
      <c r="A60" s="586"/>
      <c r="B60" s="584"/>
      <c r="C60" s="588"/>
      <c r="D60" s="588"/>
      <c r="E60" s="588"/>
      <c r="F60" s="588"/>
      <c r="G60" s="588"/>
      <c r="H60" s="588"/>
      <c r="I60" s="588"/>
      <c r="J60" s="588"/>
      <c r="K60" s="588"/>
      <c r="L60" s="588"/>
      <c r="M60" s="588"/>
      <c r="N60" s="589"/>
      <c r="O60" s="26"/>
    </row>
    <row r="61" spans="1:15" s="587" customFormat="1" ht="23.25" customHeight="1">
      <c r="A61" s="586" t="str">
        <f>B61</f>
        <v>Veau rôti tomate cuite ananas melon Pyrennées</v>
      </c>
      <c r="B61" s="585" t="s">
        <v>351</v>
      </c>
      <c r="C61" s="582"/>
      <c r="D61" s="582"/>
      <c r="E61" s="582"/>
      <c r="F61" s="582"/>
      <c r="G61" s="582"/>
      <c r="H61" s="582"/>
      <c r="I61" s="582"/>
      <c r="J61" s="582"/>
      <c r="K61" s="582"/>
      <c r="L61" s="582"/>
      <c r="M61" s="582"/>
      <c r="N61" s="583" t="s">
        <v>463</v>
      </c>
      <c r="O61" s="26"/>
    </row>
    <row r="62" spans="1:15" s="587" customFormat="1" ht="17.100000000000001" customHeight="1">
      <c r="A62" s="586"/>
      <c r="B62" s="584" t="s">
        <v>304</v>
      </c>
      <c r="C62" s="588"/>
      <c r="D62" s="588"/>
      <c r="E62" s="588"/>
      <c r="F62" s="588"/>
      <c r="G62" s="588"/>
      <c r="H62" s="588"/>
      <c r="I62" s="588"/>
      <c r="J62" s="588"/>
      <c r="K62" s="588"/>
      <c r="L62" s="588"/>
      <c r="M62" s="588"/>
      <c r="N62" s="589"/>
      <c r="O62" s="26"/>
    </row>
    <row r="63" spans="1:15" s="587" customFormat="1" ht="17.100000000000001" customHeight="1">
      <c r="A63" s="586"/>
      <c r="B63" s="584"/>
      <c r="C63" s="588"/>
      <c r="D63" s="588"/>
      <c r="E63" s="588"/>
      <c r="F63" s="588"/>
      <c r="G63" s="588"/>
      <c r="H63" s="588"/>
      <c r="I63" s="588"/>
      <c r="J63" s="588"/>
      <c r="K63" s="588"/>
      <c r="L63" s="588"/>
      <c r="M63" s="588"/>
      <c r="N63" s="589"/>
      <c r="O63" s="26"/>
    </row>
    <row r="64" spans="1:15" s="587" customFormat="1" ht="23.25" customHeight="1">
      <c r="A64" s="586" t="str">
        <f>B64</f>
        <v>Crevettes soja carotte Gruyère</v>
      </c>
      <c r="B64" s="585" t="s">
        <v>353</v>
      </c>
      <c r="C64" s="582"/>
      <c r="D64" s="582"/>
      <c r="E64" s="582"/>
      <c r="F64" s="582"/>
      <c r="G64" s="582"/>
      <c r="H64" s="582"/>
      <c r="I64" s="582"/>
      <c r="J64" s="582"/>
      <c r="K64" s="582"/>
      <c r="L64" s="582"/>
      <c r="M64" s="582"/>
      <c r="N64" s="583" t="s">
        <v>464</v>
      </c>
      <c r="O64" s="26"/>
    </row>
    <row r="65" spans="1:15" s="587" customFormat="1" ht="17.100000000000001" customHeight="1">
      <c r="A65" s="586"/>
      <c r="B65" s="584" t="s">
        <v>305</v>
      </c>
      <c r="C65" s="588"/>
      <c r="D65" s="588"/>
      <c r="E65" s="588"/>
      <c r="F65" s="588"/>
      <c r="G65" s="588"/>
      <c r="H65" s="588"/>
      <c r="I65" s="588"/>
      <c r="J65" s="588"/>
      <c r="K65" s="588"/>
      <c r="L65" s="588"/>
      <c r="M65" s="588"/>
      <c r="N65" s="589"/>
      <c r="O65" s="26"/>
    </row>
    <row r="66" spans="1:15" s="587" customFormat="1" ht="17.100000000000001" customHeight="1">
      <c r="A66" s="586"/>
      <c r="B66" s="584"/>
      <c r="C66" s="588"/>
      <c r="D66" s="588"/>
      <c r="E66" s="588"/>
      <c r="F66" s="588"/>
      <c r="G66" s="588"/>
      <c r="H66" s="588"/>
      <c r="I66" s="588"/>
      <c r="J66" s="588"/>
      <c r="K66" s="588"/>
      <c r="L66" s="588"/>
      <c r="M66" s="588"/>
      <c r="N66" s="589"/>
      <c r="O66" s="26"/>
    </row>
    <row r="67" spans="1:15" s="587" customFormat="1" ht="23.25" customHeight="1">
      <c r="A67" s="586" t="str">
        <f>B67</f>
        <v>Bœuf rôti haricots verts radis Mimolette</v>
      </c>
      <c r="B67" s="585" t="s">
        <v>355</v>
      </c>
      <c r="C67" s="582"/>
      <c r="D67" s="582"/>
      <c r="E67" s="582"/>
      <c r="F67" s="582"/>
      <c r="G67" s="582"/>
      <c r="H67" s="582"/>
      <c r="I67" s="582"/>
      <c r="J67" s="582"/>
      <c r="K67" s="582"/>
      <c r="L67" s="582"/>
      <c r="M67" s="582"/>
      <c r="N67" s="583" t="s">
        <v>465</v>
      </c>
      <c r="O67" s="26"/>
    </row>
    <row r="68" spans="1:15" s="587" customFormat="1" ht="17.100000000000001" customHeight="1">
      <c r="A68" s="586"/>
      <c r="B68" s="584" t="s">
        <v>306</v>
      </c>
      <c r="C68" s="588"/>
      <c r="D68" s="588"/>
      <c r="E68" s="588"/>
      <c r="F68" s="588"/>
      <c r="G68" s="588"/>
      <c r="H68" s="588"/>
      <c r="I68" s="588"/>
      <c r="J68" s="588"/>
      <c r="K68" s="588"/>
      <c r="L68" s="588"/>
      <c r="M68" s="588"/>
      <c r="N68" s="589"/>
      <c r="O68" s="26"/>
    </row>
    <row r="69" spans="1:15" s="587" customFormat="1" ht="17.100000000000001" customHeight="1">
      <c r="A69" s="586"/>
      <c r="B69" s="584"/>
      <c r="C69" s="588"/>
      <c r="D69" s="588"/>
      <c r="E69" s="588"/>
      <c r="F69" s="588"/>
      <c r="G69" s="588"/>
      <c r="H69" s="588"/>
      <c r="I69" s="588"/>
      <c r="J69" s="588"/>
      <c r="K69" s="588"/>
      <c r="L69" s="588"/>
      <c r="M69" s="588"/>
      <c r="N69" s="589"/>
      <c r="O69" s="26"/>
    </row>
    <row r="70" spans="1:15" s="587" customFormat="1" ht="23.25" customHeight="1">
      <c r="A70" s="586" t="str">
        <f>B70</f>
        <v>Bœuf carotte cuite choux blanc Gruyère</v>
      </c>
      <c r="B70" s="585" t="s">
        <v>357</v>
      </c>
      <c r="C70" s="582"/>
      <c r="D70" s="582"/>
      <c r="E70" s="582"/>
      <c r="F70" s="582"/>
      <c r="G70" s="582"/>
      <c r="H70" s="582"/>
      <c r="I70" s="582"/>
      <c r="J70" s="582"/>
      <c r="K70" s="582"/>
      <c r="L70" s="582"/>
      <c r="M70" s="582"/>
      <c r="N70" s="583" t="s">
        <v>466</v>
      </c>
      <c r="O70" s="26"/>
    </row>
    <row r="71" spans="1:15" s="587" customFormat="1" ht="17.100000000000001" customHeight="1">
      <c r="A71" s="586"/>
      <c r="B71" s="584" t="s">
        <v>307</v>
      </c>
      <c r="C71" s="588"/>
      <c r="D71" s="588"/>
      <c r="E71" s="588"/>
      <c r="F71" s="588"/>
      <c r="G71" s="588"/>
      <c r="H71" s="588"/>
      <c r="I71" s="588"/>
      <c r="J71" s="588"/>
      <c r="K71" s="588"/>
      <c r="L71" s="588"/>
      <c r="M71" s="588"/>
      <c r="N71" s="589"/>
      <c r="O71" s="26"/>
    </row>
    <row r="72" spans="1:15" s="587" customFormat="1" ht="17.100000000000001" customHeight="1">
      <c r="A72" s="586"/>
      <c r="B72" s="584"/>
      <c r="C72" s="588"/>
      <c r="D72" s="588"/>
      <c r="E72" s="588"/>
      <c r="F72" s="588"/>
      <c r="G72" s="588"/>
      <c r="H72" s="588"/>
      <c r="I72" s="588"/>
      <c r="J72" s="588"/>
      <c r="K72" s="588"/>
      <c r="L72" s="588"/>
      <c r="M72" s="588"/>
      <c r="N72" s="589"/>
      <c r="O72" s="26"/>
    </row>
    <row r="73" spans="1:15" s="587" customFormat="1" ht="23.25" customHeight="1">
      <c r="A73" s="586" t="str">
        <f>B73</f>
        <v>Jambon de pays haricots beurre raisins de smyrne Gouda</v>
      </c>
      <c r="B73" s="585" t="s">
        <v>359</v>
      </c>
      <c r="C73" s="582"/>
      <c r="D73" s="582"/>
      <c r="E73" s="582"/>
      <c r="F73" s="582"/>
      <c r="G73" s="582"/>
      <c r="H73" s="582"/>
      <c r="I73" s="582"/>
      <c r="J73" s="582"/>
      <c r="K73" s="582"/>
      <c r="L73" s="582"/>
      <c r="M73" s="582"/>
      <c r="N73" s="583" t="s">
        <v>467</v>
      </c>
      <c r="O73" s="26"/>
    </row>
    <row r="74" spans="1:15" s="587" customFormat="1" ht="17.100000000000001" customHeight="1">
      <c r="A74" s="586"/>
      <c r="B74" s="584" t="s">
        <v>308</v>
      </c>
      <c r="C74" s="588"/>
      <c r="D74" s="588"/>
      <c r="E74" s="588"/>
      <c r="F74" s="588"/>
      <c r="G74" s="588"/>
      <c r="H74" s="588"/>
      <c r="I74" s="588"/>
      <c r="J74" s="588"/>
      <c r="K74" s="588"/>
      <c r="L74" s="588"/>
      <c r="M74" s="588"/>
      <c r="N74" s="589"/>
      <c r="O74" s="26"/>
    </row>
    <row r="75" spans="1:15" s="587" customFormat="1" ht="17.100000000000001" customHeight="1">
      <c r="A75" s="586"/>
      <c r="B75" s="584"/>
      <c r="C75" s="588"/>
      <c r="D75" s="588"/>
      <c r="E75" s="588"/>
      <c r="F75" s="588"/>
      <c r="G75" s="588"/>
      <c r="H75" s="588"/>
      <c r="I75" s="588"/>
      <c r="J75" s="588"/>
      <c r="K75" s="588"/>
      <c r="L75" s="588"/>
      <c r="M75" s="588"/>
      <c r="N75" s="589"/>
      <c r="O75" s="26"/>
    </row>
    <row r="76" spans="1:15" s="587" customFormat="1" ht="23.25" customHeight="1">
      <c r="A76" s="586" t="str">
        <f>B76</f>
        <v>Filet de cabillaud macédoine fenouil Edam</v>
      </c>
      <c r="B76" s="585" t="s">
        <v>361</v>
      </c>
      <c r="C76" s="582"/>
      <c r="D76" s="582"/>
      <c r="E76" s="582"/>
      <c r="F76" s="582"/>
      <c r="G76" s="582"/>
      <c r="H76" s="582"/>
      <c r="I76" s="582"/>
      <c r="J76" s="582"/>
      <c r="K76" s="582"/>
      <c r="L76" s="582"/>
      <c r="M76" s="582"/>
      <c r="N76" s="583" t="s">
        <v>468</v>
      </c>
      <c r="O76" s="26"/>
    </row>
    <row r="77" spans="1:15" s="587" customFormat="1" ht="17.100000000000001" customHeight="1">
      <c r="A77" s="586"/>
      <c r="B77" s="584" t="s">
        <v>309</v>
      </c>
      <c r="C77" s="588"/>
      <c r="D77" s="588"/>
      <c r="E77" s="588"/>
      <c r="F77" s="588"/>
      <c r="G77" s="588"/>
      <c r="H77" s="588"/>
      <c r="I77" s="588"/>
      <c r="J77" s="588"/>
      <c r="K77" s="588"/>
      <c r="L77" s="588"/>
      <c r="M77" s="588"/>
      <c r="N77" s="589"/>
      <c r="O77" s="26"/>
    </row>
    <row r="78" spans="1:15" s="587" customFormat="1" ht="17.100000000000001" customHeight="1">
      <c r="A78" s="586"/>
      <c r="B78" s="584"/>
      <c r="C78" s="588"/>
      <c r="D78" s="588"/>
      <c r="E78" s="588"/>
      <c r="F78" s="588"/>
      <c r="G78" s="588"/>
      <c r="H78" s="588"/>
      <c r="I78" s="588"/>
      <c r="J78" s="588"/>
      <c r="K78" s="588"/>
      <c r="L78" s="588"/>
      <c r="M78" s="588"/>
      <c r="N78" s="589"/>
      <c r="O78" s="26"/>
    </row>
    <row r="79" spans="1:15" s="587" customFormat="1" ht="23.25" customHeight="1">
      <c r="A79" s="586" t="str">
        <f>B79</f>
        <v>Sauces Fromage Blanc et Sauce yaourt</v>
      </c>
      <c r="B79" s="585" t="s">
        <v>367</v>
      </c>
      <c r="C79" s="582"/>
      <c r="D79" s="582"/>
      <c r="E79" s="582"/>
      <c r="F79" s="582"/>
      <c r="G79" s="582"/>
      <c r="H79" s="582"/>
      <c r="I79" s="582"/>
      <c r="J79" s="582"/>
      <c r="K79" s="582"/>
      <c r="L79" s="582"/>
      <c r="M79" s="582"/>
      <c r="N79" s="583" t="s">
        <v>469</v>
      </c>
      <c r="O79" s="26"/>
    </row>
    <row r="80" spans="1:15" s="587" customFormat="1" ht="17.100000000000001" customHeight="1">
      <c r="A80" s="586"/>
      <c r="B80" s="584" t="s">
        <v>368</v>
      </c>
      <c r="C80" s="588"/>
      <c r="D80" s="588"/>
      <c r="E80" s="588"/>
      <c r="F80" s="588"/>
      <c r="G80" s="588"/>
      <c r="H80" s="588"/>
      <c r="I80" s="588"/>
      <c r="J80" s="588"/>
      <c r="K80" s="588"/>
      <c r="L80" s="588"/>
      <c r="M80" s="588"/>
      <c r="N80" s="589"/>
      <c r="O80" s="26"/>
    </row>
    <row r="81" spans="1:15" s="587" customFormat="1" ht="17.100000000000001" customHeight="1">
      <c r="A81" s="586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9"/>
      <c r="O81" s="26"/>
    </row>
    <row r="82" spans="1:15" s="587" customFormat="1" ht="17.100000000000001" customHeight="1">
      <c r="A82" s="586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9"/>
    </row>
    <row r="83" spans="1:15" ht="17.100000000000001" customHeight="1">
      <c r="A83" s="586"/>
      <c r="B83" s="18"/>
      <c r="C83" s="6"/>
      <c r="D83" s="19" t="s">
        <v>82</v>
      </c>
      <c r="E83" s="16" t="s">
        <v>52</v>
      </c>
      <c r="F83" s="12" t="s">
        <v>47</v>
      </c>
      <c r="G83" s="13" t="s">
        <v>48</v>
      </c>
      <c r="H83" s="312" t="s">
        <v>316</v>
      </c>
      <c r="I83" s="14" t="s">
        <v>49</v>
      </c>
      <c r="J83" s="15" t="s">
        <v>50</v>
      </c>
      <c r="K83" s="17" t="s">
        <v>51</v>
      </c>
      <c r="L83" s="272"/>
      <c r="M83" s="272"/>
      <c r="N83" s="273"/>
      <c r="O83" s="587"/>
    </row>
    <row r="84" spans="1:15" ht="17.100000000000001" customHeight="1">
      <c r="A84" s="586"/>
      <c r="B84" s="18" t="s">
        <v>84</v>
      </c>
      <c r="C84" s="6"/>
      <c r="D84" s="19"/>
      <c r="E84" s="18"/>
      <c r="F84" s="8"/>
      <c r="G84" s="8"/>
      <c r="H84" s="8"/>
      <c r="I84" s="8"/>
      <c r="J84" s="8"/>
      <c r="K84" s="8"/>
      <c r="L84" s="8"/>
      <c r="M84" s="8"/>
      <c r="N84" s="311"/>
      <c r="O84" s="587"/>
    </row>
    <row r="85" spans="1:15" ht="17.100000000000001" customHeight="1">
      <c r="A85" s="586"/>
      <c r="B85" s="21">
        <v>10</v>
      </c>
      <c r="C85" s="2">
        <v>10</v>
      </c>
      <c r="D85" s="2">
        <v>10</v>
      </c>
      <c r="E85" s="2">
        <v>10</v>
      </c>
      <c r="F85" s="2">
        <v>10</v>
      </c>
      <c r="G85" s="2">
        <v>10</v>
      </c>
      <c r="H85" s="2">
        <v>10</v>
      </c>
      <c r="I85" s="2">
        <v>10</v>
      </c>
      <c r="J85" s="2">
        <v>10</v>
      </c>
      <c r="K85" s="2">
        <v>10</v>
      </c>
      <c r="L85" s="2">
        <v>10</v>
      </c>
      <c r="M85" s="2">
        <v>10</v>
      </c>
      <c r="N85" s="22">
        <v>10</v>
      </c>
      <c r="O85" s="587"/>
    </row>
    <row r="86" spans="1:15" s="587" customFormat="1" ht="17.100000000000001" customHeight="1">
      <c r="A86" s="586"/>
      <c r="B86" s="673" t="s">
        <v>11</v>
      </c>
      <c r="C86" s="674"/>
      <c r="D86" s="674"/>
      <c r="E86" s="674"/>
      <c r="F86" s="674"/>
      <c r="G86" s="674"/>
      <c r="H86" s="674"/>
      <c r="I86" s="674"/>
      <c r="J86" s="674"/>
      <c r="K86" s="674"/>
      <c r="L86" s="674"/>
      <c r="M86" s="674"/>
      <c r="N86" s="675"/>
    </row>
    <row r="87" spans="1:15" s="587" customFormat="1" ht="17.100000000000001" customHeight="1" thickBot="1">
      <c r="A87" s="586"/>
      <c r="B87" s="676"/>
      <c r="C87" s="677"/>
      <c r="D87" s="677"/>
      <c r="E87" s="677"/>
      <c r="F87" s="677"/>
      <c r="G87" s="677"/>
      <c r="H87" s="677"/>
      <c r="I87" s="677"/>
      <c r="J87" s="677"/>
      <c r="K87" s="677"/>
      <c r="L87" s="677"/>
      <c r="M87" s="677"/>
      <c r="N87" s="678"/>
    </row>
    <row r="88" spans="1:15" ht="21" customHeight="1">
      <c r="O88" s="587"/>
    </row>
    <row r="89" spans="1:15">
      <c r="O89" s="587"/>
    </row>
  </sheetData>
  <mergeCells count="5">
    <mergeCell ref="B86:N87"/>
    <mergeCell ref="B2:N2"/>
    <mergeCell ref="A3:A6"/>
    <mergeCell ref="B3:N4"/>
    <mergeCell ref="B5:N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7"/>
  <sheetViews>
    <sheetView showZeros="0" workbookViewId="0">
      <selection activeCell="T28" sqref="T28"/>
    </sheetView>
  </sheetViews>
  <sheetFormatPr baseColWidth="10" defaultRowHeight="15"/>
  <cols>
    <col min="1" max="1" width="3.42578125" style="3" customWidth="1"/>
    <col min="2" max="9" width="10.7109375" style="3" customWidth="1"/>
    <col min="10" max="14" width="10.7109375" style="25" customWidth="1"/>
    <col min="15" max="15" width="5.42578125" style="25" customWidth="1"/>
    <col min="16" max="16" width="3.42578125" style="25" customWidth="1"/>
    <col min="17" max="29" width="10.7109375" style="25" customWidth="1"/>
    <col min="30" max="16384" width="11.42578125" style="25"/>
  </cols>
  <sheetData>
    <row r="1" spans="1:29">
      <c r="A1" s="1">
        <v>2.71</v>
      </c>
      <c r="B1" s="2">
        <v>10</v>
      </c>
      <c r="C1" s="2">
        <v>10</v>
      </c>
      <c r="D1" s="2">
        <v>10</v>
      </c>
      <c r="E1" s="2">
        <v>10</v>
      </c>
      <c r="F1" s="2">
        <v>10</v>
      </c>
      <c r="G1" s="2">
        <v>10</v>
      </c>
      <c r="H1" s="2">
        <v>10</v>
      </c>
      <c r="I1" s="2">
        <v>10</v>
      </c>
      <c r="J1" s="2">
        <v>10</v>
      </c>
      <c r="K1" s="2">
        <v>10</v>
      </c>
      <c r="L1" s="2">
        <v>10</v>
      </c>
      <c r="M1" s="2">
        <v>10</v>
      </c>
      <c r="N1" s="2">
        <v>10</v>
      </c>
      <c r="O1" s="3" t="s">
        <v>84</v>
      </c>
    </row>
    <row r="2" spans="1:29" ht="15.75" thickBot="1">
      <c r="A2" s="27" t="s">
        <v>0</v>
      </c>
      <c r="B2" s="679" t="str">
        <f>B3</f>
        <v>Salades Allégées N° 1 à N° 5</v>
      </c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26"/>
      <c r="P2" s="27" t="s">
        <v>0</v>
      </c>
      <c r="Q2" s="679" t="str">
        <f>R3</f>
        <v>Salades Allégées N° 1 à N° 5</v>
      </c>
      <c r="R2" s="679"/>
      <c r="S2" s="679"/>
      <c r="T2" s="679"/>
      <c r="U2" s="679"/>
      <c r="V2" s="679"/>
      <c r="W2" s="679"/>
      <c r="X2" s="679"/>
      <c r="Y2" s="679"/>
      <c r="Z2" s="679"/>
      <c r="AA2" s="679"/>
      <c r="AB2" s="679"/>
      <c r="AC2" s="679"/>
    </row>
    <row r="3" spans="1:29" ht="23.25" customHeight="1">
      <c r="A3" s="680" t="str">
        <f>B3</f>
        <v>Salades Allégées N° 1 à N° 5</v>
      </c>
      <c r="B3" s="681" t="s">
        <v>92</v>
      </c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3"/>
      <c r="O3" s="26"/>
      <c r="P3" s="680" t="str">
        <f>R3</f>
        <v>Salades Allégées N° 1 à N° 5</v>
      </c>
      <c r="Q3" s="693" t="s">
        <v>113</v>
      </c>
      <c r="R3" s="757" t="str">
        <f>B3</f>
        <v>Salades Allégées N° 1 à N° 5</v>
      </c>
      <c r="S3" s="682"/>
      <c r="T3" s="682"/>
      <c r="U3" s="682"/>
      <c r="V3" s="682"/>
      <c r="W3" s="682"/>
      <c r="X3" s="682"/>
      <c r="Y3" s="682"/>
      <c r="Z3" s="682"/>
      <c r="AA3" s="682"/>
      <c r="AB3" s="682"/>
      <c r="AC3" s="683"/>
    </row>
    <row r="4" spans="1:29" ht="16.5" customHeight="1">
      <c r="A4" s="680"/>
      <c r="B4" s="684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6"/>
      <c r="O4" s="26"/>
      <c r="P4" s="680"/>
      <c r="Q4" s="694"/>
      <c r="R4" s="758"/>
      <c r="S4" s="685"/>
      <c r="T4" s="685"/>
      <c r="U4" s="685"/>
      <c r="V4" s="685"/>
      <c r="W4" s="685"/>
      <c r="X4" s="685"/>
      <c r="Y4" s="685"/>
      <c r="Z4" s="685"/>
      <c r="AA4" s="685"/>
      <c r="AB4" s="685"/>
      <c r="AC4" s="686"/>
    </row>
    <row r="5" spans="1:29" ht="16.5" customHeight="1">
      <c r="A5" s="680"/>
      <c r="B5" s="687" t="s">
        <v>372</v>
      </c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8"/>
      <c r="N5" s="689"/>
      <c r="O5" s="26"/>
      <c r="P5" s="680"/>
      <c r="Q5" s="306">
        <v>16.5</v>
      </c>
      <c r="R5" s="759" t="str">
        <f>B5</f>
        <v>SALADE REPAS ALLÉGÉS 370 Calories (en moyenne /portion sauce comprise) Poids portion 0.295 Kg</v>
      </c>
      <c r="S5" s="722"/>
      <c r="T5" s="722"/>
      <c r="U5" s="722"/>
      <c r="V5" s="722"/>
      <c r="W5" s="722"/>
      <c r="X5" s="722"/>
      <c r="Y5" s="722"/>
      <c r="Z5" s="722"/>
      <c r="AA5" s="722"/>
      <c r="AB5" s="722"/>
      <c r="AC5" s="723"/>
    </row>
    <row r="6" spans="1:29" ht="16.5" customHeight="1" thickBot="1">
      <c r="A6" s="680"/>
      <c r="B6" s="690"/>
      <c r="C6" s="691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2"/>
      <c r="O6" s="26"/>
      <c r="P6" s="680"/>
      <c r="Q6" s="177" t="s">
        <v>12</v>
      </c>
      <c r="R6" s="760"/>
      <c r="S6" s="724"/>
      <c r="T6" s="724"/>
      <c r="U6" s="724"/>
      <c r="V6" s="724"/>
      <c r="W6" s="724"/>
      <c r="X6" s="724"/>
      <c r="Y6" s="724"/>
      <c r="Z6" s="724"/>
      <c r="AA6" s="724"/>
      <c r="AB6" s="724"/>
      <c r="AC6" s="725"/>
    </row>
    <row r="7" spans="1:29" ht="16.5" customHeight="1">
      <c r="A7" s="680"/>
      <c r="B7" s="103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7"/>
      <c r="O7" s="26"/>
      <c r="P7" s="680"/>
      <c r="Q7" s="176"/>
      <c r="R7" s="761" t="s">
        <v>1</v>
      </c>
      <c r="S7" s="726"/>
      <c r="T7" s="726"/>
      <c r="U7" s="726"/>
      <c r="V7" s="726"/>
      <c r="W7" s="726"/>
      <c r="X7" s="726"/>
      <c r="Y7" s="726"/>
      <c r="Z7" s="726"/>
      <c r="AA7" s="726"/>
      <c r="AB7" s="726"/>
      <c r="AC7" s="727"/>
    </row>
    <row r="8" spans="1:29" ht="16.5" customHeight="1" thickBot="1">
      <c r="A8" s="680"/>
      <c r="B8" s="32"/>
      <c r="C8" s="28"/>
      <c r="D8" s="28"/>
      <c r="E8" s="28"/>
      <c r="F8" s="28"/>
      <c r="G8" s="28"/>
      <c r="H8" s="28"/>
      <c r="I8" s="132" t="s">
        <v>77</v>
      </c>
      <c r="J8" s="137" t="s">
        <v>72</v>
      </c>
      <c r="K8" s="28"/>
      <c r="L8" s="28"/>
      <c r="M8" s="28"/>
      <c r="N8" s="29"/>
      <c r="O8" s="26"/>
      <c r="P8" s="680"/>
      <c r="Q8" s="176"/>
      <c r="R8" s="762"/>
      <c r="S8" s="728"/>
      <c r="T8" s="728"/>
      <c r="U8" s="728"/>
      <c r="V8" s="728"/>
      <c r="W8" s="728"/>
      <c r="X8" s="728"/>
      <c r="Y8" s="728"/>
      <c r="Z8" s="728"/>
      <c r="AA8" s="728"/>
      <c r="AB8" s="728"/>
      <c r="AC8" s="729"/>
    </row>
    <row r="9" spans="1:29" ht="16.5" customHeight="1">
      <c r="A9" s="680"/>
      <c r="B9" s="32"/>
      <c r="C9" s="28"/>
      <c r="D9" s="28"/>
      <c r="E9" s="28"/>
      <c r="F9" s="28"/>
      <c r="G9" s="730" t="s">
        <v>107</v>
      </c>
      <c r="H9" s="730"/>
      <c r="I9" s="133" t="s">
        <v>78</v>
      </c>
      <c r="J9" s="138" t="s">
        <v>73</v>
      </c>
      <c r="K9" s="28"/>
      <c r="L9" s="28"/>
      <c r="M9" s="28"/>
      <c r="N9" s="29"/>
      <c r="O9" s="26"/>
      <c r="P9" s="680"/>
      <c r="Q9" s="176"/>
      <c r="R9" s="763" t="s">
        <v>110</v>
      </c>
      <c r="S9" s="734"/>
      <c r="T9" s="734"/>
      <c r="U9" s="734"/>
      <c r="V9" s="734"/>
      <c r="W9" s="734"/>
      <c r="X9" s="734"/>
      <c r="Y9" s="734"/>
      <c r="Z9" s="734"/>
      <c r="AA9" s="734"/>
      <c r="AB9" s="734"/>
      <c r="AC9" s="736" t="s">
        <v>106</v>
      </c>
    </row>
    <row r="10" spans="1:29" ht="16.5" customHeight="1">
      <c r="A10" s="680"/>
      <c r="B10" s="764" t="s">
        <v>87</v>
      </c>
      <c r="C10" s="765"/>
      <c r="D10" s="765"/>
      <c r="E10" s="765"/>
      <c r="F10" s="766" t="s">
        <v>31</v>
      </c>
      <c r="G10" s="767">
        <v>25</v>
      </c>
      <c r="H10" s="767"/>
      <c r="I10" s="134" t="s">
        <v>79</v>
      </c>
      <c r="J10" s="139" t="s">
        <v>74</v>
      </c>
      <c r="K10" s="28"/>
      <c r="L10" s="28"/>
      <c r="M10" s="28"/>
      <c r="N10" s="29"/>
      <c r="O10" s="26"/>
      <c r="P10" s="680"/>
      <c r="Q10" s="176"/>
      <c r="R10" s="744"/>
      <c r="S10" s="735"/>
      <c r="T10" s="735"/>
      <c r="U10" s="735"/>
      <c r="V10" s="735"/>
      <c r="W10" s="735"/>
      <c r="X10" s="735"/>
      <c r="Y10" s="735"/>
      <c r="Z10" s="735"/>
      <c r="AA10" s="735"/>
      <c r="AB10" s="735"/>
      <c r="AC10" s="737"/>
    </row>
    <row r="11" spans="1:29" ht="16.5" customHeight="1">
      <c r="A11" s="680"/>
      <c r="B11" s="764"/>
      <c r="C11" s="765"/>
      <c r="D11" s="765"/>
      <c r="E11" s="765"/>
      <c r="F11" s="766"/>
      <c r="G11" s="767"/>
      <c r="H11" s="767"/>
      <c r="I11" s="135" t="s">
        <v>80</v>
      </c>
      <c r="J11" s="140" t="s">
        <v>75</v>
      </c>
      <c r="K11" s="28"/>
      <c r="L11" s="28"/>
      <c r="M11" s="28"/>
      <c r="N11" s="29"/>
      <c r="O11" s="26"/>
      <c r="P11" s="680"/>
      <c r="Q11" s="176"/>
      <c r="R11" s="768" t="s">
        <v>382</v>
      </c>
      <c r="S11" s="738"/>
      <c r="T11" s="738"/>
      <c r="U11" s="738"/>
      <c r="V11" s="738"/>
      <c r="W11" s="738"/>
      <c r="X11" s="738"/>
      <c r="Y11" s="738"/>
      <c r="Z11" s="738"/>
      <c r="AA11" s="738"/>
      <c r="AB11" s="738"/>
      <c r="AC11" s="739"/>
    </row>
    <row r="12" spans="1:29" ht="16.5" customHeight="1">
      <c r="A12" s="680"/>
      <c r="B12" s="10"/>
      <c r="C12" s="10"/>
      <c r="D12" s="28"/>
      <c r="E12" s="47"/>
      <c r="F12" s="49"/>
      <c r="G12" s="49"/>
      <c r="H12" s="49"/>
      <c r="I12" s="136" t="s">
        <v>81</v>
      </c>
      <c r="J12" s="141" t="s">
        <v>76</v>
      </c>
      <c r="K12" s="28"/>
      <c r="L12" s="28"/>
      <c r="M12" s="28"/>
      <c r="N12" s="29"/>
      <c r="O12" s="26"/>
      <c r="P12" s="680"/>
      <c r="Q12" s="176"/>
      <c r="R12" s="769"/>
      <c r="S12" s="740"/>
      <c r="T12" s="740"/>
      <c r="U12" s="740"/>
      <c r="V12" s="740"/>
      <c r="W12" s="740"/>
      <c r="X12" s="740"/>
      <c r="Y12" s="740"/>
      <c r="Z12" s="740"/>
      <c r="AA12" s="740"/>
      <c r="AB12" s="740"/>
      <c r="AC12" s="741"/>
    </row>
    <row r="13" spans="1:29" ht="16.5" customHeight="1">
      <c r="A13" s="680"/>
      <c r="B13" s="170" t="s">
        <v>106</v>
      </c>
      <c r="C13" s="171" t="s">
        <v>106</v>
      </c>
      <c r="D13" s="28"/>
      <c r="E13" s="47"/>
      <c r="F13" s="49"/>
      <c r="G13" s="49"/>
      <c r="H13" s="49"/>
      <c r="I13" s="108"/>
      <c r="J13" s="117"/>
      <c r="K13" s="28"/>
      <c r="L13" s="28"/>
      <c r="M13" s="28"/>
      <c r="N13" s="29"/>
      <c r="O13" s="26"/>
      <c r="P13" s="680"/>
      <c r="Q13" s="176"/>
      <c r="R13" s="742" t="s">
        <v>111</v>
      </c>
      <c r="S13" s="743"/>
      <c r="T13" s="743"/>
      <c r="U13" s="743"/>
      <c r="V13" s="743"/>
      <c r="W13" s="743"/>
      <c r="X13" s="743"/>
      <c r="Y13" s="743"/>
      <c r="Z13" s="743"/>
      <c r="AA13" s="743"/>
      <c r="AB13" s="743"/>
      <c r="AC13" s="745" t="s">
        <v>107</v>
      </c>
    </row>
    <row r="14" spans="1:29" ht="16.5" customHeight="1">
      <c r="A14" s="680"/>
      <c r="B14" s="69" t="s">
        <v>88</v>
      </c>
      <c r="C14" s="70" t="s">
        <v>16</v>
      </c>
      <c r="D14" s="71" t="s">
        <v>32</v>
      </c>
      <c r="E14" s="51"/>
      <c r="F14" s="51"/>
      <c r="G14" s="72"/>
      <c r="H14" s="73"/>
      <c r="I14" s="70" t="s">
        <v>88</v>
      </c>
      <c r="J14" s="131" t="s">
        <v>93</v>
      </c>
      <c r="K14" s="131"/>
      <c r="L14" s="73"/>
      <c r="M14" s="58"/>
      <c r="N14" s="81"/>
      <c r="O14" s="26"/>
      <c r="P14" s="680"/>
      <c r="Q14" s="176"/>
      <c r="R14" s="744"/>
      <c r="S14" s="735"/>
      <c r="T14" s="735"/>
      <c r="U14" s="735"/>
      <c r="V14" s="735"/>
      <c r="W14" s="735"/>
      <c r="X14" s="735"/>
      <c r="Y14" s="735"/>
      <c r="Z14" s="735"/>
      <c r="AA14" s="735"/>
      <c r="AB14" s="735"/>
      <c r="AC14" s="745"/>
    </row>
    <row r="15" spans="1:29" ht="16.5" customHeight="1">
      <c r="A15" s="680"/>
      <c r="B15" s="54"/>
      <c r="C15" s="54"/>
      <c r="D15" s="30"/>
      <c r="E15" s="28"/>
      <c r="F15" s="28"/>
      <c r="G15" s="98"/>
      <c r="H15" s="50"/>
      <c r="I15" s="54"/>
      <c r="J15" s="109"/>
      <c r="K15" s="110"/>
      <c r="L15" s="50"/>
      <c r="M15" s="33"/>
      <c r="N15" s="111"/>
      <c r="O15" s="26"/>
      <c r="P15" s="680"/>
      <c r="Q15" s="176"/>
      <c r="R15" s="345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11"/>
    </row>
    <row r="16" spans="1:29" ht="16.5" customHeight="1">
      <c r="A16" s="680"/>
      <c r="B16" s="54"/>
      <c r="C16" s="755" t="s">
        <v>410</v>
      </c>
      <c r="D16" s="755"/>
      <c r="E16" s="755"/>
      <c r="F16" s="755"/>
      <c r="G16" s="755"/>
      <c r="H16" s="755"/>
      <c r="I16" s="755"/>
      <c r="J16" s="755"/>
      <c r="K16" s="755"/>
      <c r="L16" s="755"/>
      <c r="M16" s="755"/>
      <c r="N16" s="756"/>
      <c r="O16" s="26"/>
      <c r="P16" s="680"/>
      <c r="Q16" s="308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11"/>
    </row>
    <row r="17" spans="1:29" ht="16.5" customHeight="1">
      <c r="A17" s="680"/>
      <c r="B17" s="32"/>
      <c r="C17" s="99">
        <v>0.05</v>
      </c>
      <c r="D17" s="59" t="s">
        <v>37</v>
      </c>
      <c r="E17" s="60"/>
      <c r="F17" s="60"/>
      <c r="G17" s="707">
        <f>(C17/G77)*G10</f>
        <v>1.25</v>
      </c>
      <c r="H17" s="707"/>
      <c r="I17" s="77">
        <f>(B17/G77)*G10</f>
        <v>0</v>
      </c>
      <c r="J17" s="142" t="s">
        <v>2</v>
      </c>
      <c r="K17" s="143" t="s">
        <v>3</v>
      </c>
      <c r="L17" s="144" t="s">
        <v>4</v>
      </c>
      <c r="M17" s="145" t="s">
        <v>5</v>
      </c>
      <c r="N17" s="128" t="s">
        <v>6</v>
      </c>
      <c r="O17" s="26"/>
      <c r="P17" s="680"/>
      <c r="Q17" s="308"/>
      <c r="R17" s="28"/>
      <c r="S17" s="10"/>
      <c r="T17" s="385" t="s">
        <v>411</v>
      </c>
      <c r="U17" s="431">
        <v>1</v>
      </c>
      <c r="V17" s="432">
        <v>2</v>
      </c>
      <c r="W17" s="433">
        <v>3</v>
      </c>
      <c r="X17" s="434">
        <v>4</v>
      </c>
      <c r="Y17" s="435">
        <v>5</v>
      </c>
      <c r="Z17" s="28"/>
      <c r="AA17" s="28"/>
      <c r="AB17" s="28"/>
      <c r="AC17" s="29"/>
    </row>
    <row r="18" spans="1:29" ht="16.5" customHeight="1">
      <c r="A18" s="680"/>
      <c r="B18" s="76">
        <v>1</v>
      </c>
      <c r="C18" s="94"/>
      <c r="D18" s="65" t="s">
        <v>45</v>
      </c>
      <c r="E18" s="65"/>
      <c r="F18" s="65"/>
      <c r="G18" s="707">
        <f>(C18/G77)*G10</f>
        <v>0</v>
      </c>
      <c r="H18" s="707"/>
      <c r="I18" s="77">
        <f>(B18/G77)*G10</f>
        <v>25</v>
      </c>
      <c r="J18" s="142" t="s">
        <v>2</v>
      </c>
      <c r="K18" s="143" t="s">
        <v>3</v>
      </c>
      <c r="L18" s="144" t="s">
        <v>4</v>
      </c>
      <c r="M18" s="145" t="s">
        <v>5</v>
      </c>
      <c r="N18" s="128" t="s">
        <v>6</v>
      </c>
      <c r="O18" s="26"/>
      <c r="P18" s="680"/>
      <c r="Q18" s="308"/>
      <c r="R18" s="28"/>
      <c r="S18" s="28"/>
      <c r="T18" s="28"/>
      <c r="U18" s="425">
        <v>6</v>
      </c>
      <c r="V18" s="419">
        <v>7</v>
      </c>
      <c r="W18" s="424">
        <v>8</v>
      </c>
      <c r="X18" s="405">
        <v>9</v>
      </c>
      <c r="Y18" s="436">
        <v>10</v>
      </c>
      <c r="Z18" s="28"/>
      <c r="AA18" s="28"/>
      <c r="AB18" s="28"/>
      <c r="AC18" s="29"/>
    </row>
    <row r="19" spans="1:29" ht="16.5" customHeight="1">
      <c r="A19" s="680"/>
      <c r="B19" s="32"/>
      <c r="C19" s="99">
        <v>0.01</v>
      </c>
      <c r="D19" s="63" t="s">
        <v>42</v>
      </c>
      <c r="E19" s="63"/>
      <c r="F19" s="63"/>
      <c r="G19" s="707">
        <f>(C19/G77)*G10</f>
        <v>0.25</v>
      </c>
      <c r="H19" s="707"/>
      <c r="I19" s="77">
        <f>(B19/G77)*G10</f>
        <v>0</v>
      </c>
      <c r="J19" s="142" t="s">
        <v>2</v>
      </c>
      <c r="K19" s="143" t="s">
        <v>3</v>
      </c>
      <c r="L19" s="144" t="s">
        <v>4</v>
      </c>
      <c r="M19" s="145" t="s">
        <v>5</v>
      </c>
      <c r="N19" s="128" t="s">
        <v>6</v>
      </c>
      <c r="O19" s="26"/>
      <c r="P19" s="680"/>
      <c r="Q19" s="308"/>
      <c r="R19" s="28"/>
      <c r="S19" s="28"/>
      <c r="T19" s="28"/>
      <c r="U19" s="425" t="s">
        <v>187</v>
      </c>
      <c r="V19" s="419" t="s">
        <v>187</v>
      </c>
      <c r="W19" s="424" t="s">
        <v>187</v>
      </c>
      <c r="X19" s="405" t="s">
        <v>187</v>
      </c>
      <c r="Y19" s="437" t="s">
        <v>187</v>
      </c>
      <c r="Z19" s="28"/>
      <c r="AA19" s="28"/>
      <c r="AB19" s="28"/>
      <c r="AC19" s="29"/>
    </row>
    <row r="20" spans="1:29" ht="16.5" customHeight="1">
      <c r="A20" s="680"/>
      <c r="B20" s="32"/>
      <c r="C20" s="99">
        <v>0.01</v>
      </c>
      <c r="D20" s="64" t="s">
        <v>43</v>
      </c>
      <c r="E20" s="64"/>
      <c r="F20" s="64"/>
      <c r="G20" s="707">
        <f>(C20/G77)*G10</f>
        <v>0.25</v>
      </c>
      <c r="H20" s="707"/>
      <c r="I20" s="77">
        <f>(B20/G77)*G10</f>
        <v>0</v>
      </c>
      <c r="J20" s="142" t="s">
        <v>2</v>
      </c>
      <c r="K20" s="143" t="s">
        <v>3</v>
      </c>
      <c r="L20" s="144" t="s">
        <v>4</v>
      </c>
      <c r="M20" s="145" t="s">
        <v>5</v>
      </c>
      <c r="N20" s="128" t="s">
        <v>6</v>
      </c>
      <c r="O20" s="26"/>
      <c r="P20" s="680"/>
      <c r="Q20" s="30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9"/>
    </row>
    <row r="21" spans="1:29" ht="16.5" customHeight="1">
      <c r="A21" s="680"/>
      <c r="B21" s="76">
        <v>0.5</v>
      </c>
      <c r="C21" s="94"/>
      <c r="D21" s="64" t="s">
        <v>173</v>
      </c>
      <c r="E21" s="64"/>
      <c r="F21" s="64"/>
      <c r="G21" s="707">
        <f>(C21/G77)*G10</f>
        <v>0</v>
      </c>
      <c r="H21" s="707"/>
      <c r="I21" s="77">
        <f>(B21/G77)*G10</f>
        <v>12.5</v>
      </c>
      <c r="J21" s="142" t="s">
        <v>2</v>
      </c>
      <c r="K21" s="143" t="s">
        <v>3</v>
      </c>
      <c r="L21" s="144" t="s">
        <v>4</v>
      </c>
      <c r="M21" s="145" t="s">
        <v>5</v>
      </c>
      <c r="N21" s="128" t="s">
        <v>6</v>
      </c>
      <c r="O21" s="26"/>
      <c r="P21" s="680"/>
      <c r="Q21" s="308"/>
      <c r="R21" s="28"/>
      <c r="S21" s="28"/>
      <c r="T21" s="385" t="s">
        <v>414</v>
      </c>
      <c r="U21" s="118" t="s">
        <v>2</v>
      </c>
      <c r="V21" s="119" t="s">
        <v>3</v>
      </c>
      <c r="W21" s="120" t="s">
        <v>4</v>
      </c>
      <c r="X21" s="125" t="s">
        <v>5</v>
      </c>
      <c r="Y21" s="164" t="s">
        <v>6</v>
      </c>
      <c r="Z21" s="28"/>
      <c r="AA21" s="28"/>
      <c r="AB21" s="28"/>
      <c r="AC21" s="29"/>
    </row>
    <row r="22" spans="1:29" ht="16.5" customHeight="1">
      <c r="A22" s="680"/>
      <c r="B22" s="96"/>
      <c r="C22" s="96"/>
      <c r="D22" s="114"/>
      <c r="E22" s="114"/>
      <c r="F22" s="114"/>
      <c r="G22" s="100"/>
      <c r="H22" s="100"/>
      <c r="I22" s="113"/>
      <c r="J22" s="121"/>
      <c r="K22" s="121"/>
      <c r="L22" s="113"/>
      <c r="M22" s="113"/>
      <c r="N22" s="129"/>
      <c r="O22" s="26"/>
      <c r="P22" s="680"/>
      <c r="Q22" s="30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9"/>
    </row>
    <row r="23" spans="1:29" ht="16.5" customHeight="1">
      <c r="A23" s="680"/>
      <c r="B23" s="97"/>
      <c r="C23" s="157" t="s">
        <v>115</v>
      </c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8"/>
      <c r="O23" s="26"/>
      <c r="P23" s="680"/>
      <c r="Q23" s="30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9"/>
    </row>
    <row r="24" spans="1:29" ht="16.5" customHeight="1">
      <c r="A24" s="680"/>
      <c r="C24" s="99">
        <v>7.0000000000000007E-2</v>
      </c>
      <c r="D24" s="65" t="s">
        <v>46</v>
      </c>
      <c r="E24" s="65"/>
      <c r="F24" s="65"/>
      <c r="G24" s="707">
        <f>(C24/G77)*G10</f>
        <v>1.7500000000000002</v>
      </c>
      <c r="H24" s="707"/>
      <c r="I24" s="77">
        <f>(B24/G77)*G10</f>
        <v>0</v>
      </c>
      <c r="J24" s="142" t="s">
        <v>2</v>
      </c>
      <c r="K24" s="146"/>
      <c r="L24" s="146"/>
      <c r="M24" s="146"/>
      <c r="N24" s="147"/>
      <c r="O24" s="26"/>
      <c r="P24" s="680"/>
      <c r="Q24" s="30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9"/>
    </row>
    <row r="25" spans="1:29" ht="16.5" customHeight="1">
      <c r="A25" s="680"/>
      <c r="C25" s="99">
        <v>7.0000000000000007E-2</v>
      </c>
      <c r="D25" s="65" t="s">
        <v>58</v>
      </c>
      <c r="E25" s="65"/>
      <c r="F25" s="65"/>
      <c r="G25" s="707">
        <f>(C25/G77)*G10</f>
        <v>1.7500000000000002</v>
      </c>
      <c r="H25" s="707"/>
      <c r="I25" s="77">
        <f>(B25/G77)*G10</f>
        <v>0</v>
      </c>
      <c r="J25" s="126"/>
      <c r="K25" s="143" t="s">
        <v>3</v>
      </c>
      <c r="L25" s="146"/>
      <c r="M25" s="146"/>
      <c r="N25" s="147"/>
      <c r="O25" s="26"/>
      <c r="P25" s="680"/>
      <c r="Q25" s="30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9"/>
    </row>
    <row r="26" spans="1:29" ht="16.5" customHeight="1">
      <c r="A26" s="680"/>
      <c r="C26" s="99">
        <v>7.0000000000000007E-2</v>
      </c>
      <c r="D26" s="65" t="s">
        <v>63</v>
      </c>
      <c r="E26" s="65"/>
      <c r="F26" s="65"/>
      <c r="G26" s="707">
        <f>(C26/G77)*G10</f>
        <v>1.7500000000000002</v>
      </c>
      <c r="H26" s="707"/>
      <c r="I26" s="77">
        <f>(B26/G77)*G10</f>
        <v>0</v>
      </c>
      <c r="J26" s="126"/>
      <c r="K26" s="148"/>
      <c r="L26" s="144" t="s">
        <v>4</v>
      </c>
      <c r="M26" s="146"/>
      <c r="N26" s="149"/>
      <c r="O26" s="26"/>
      <c r="P26" s="680"/>
      <c r="Q26" s="306">
        <v>16.5</v>
      </c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9"/>
    </row>
    <row r="27" spans="1:29" ht="16.5" customHeight="1">
      <c r="A27" s="680"/>
      <c r="C27" s="99">
        <v>7.0000000000000007E-2</v>
      </c>
      <c r="D27" s="65" t="s">
        <v>67</v>
      </c>
      <c r="E27" s="65"/>
      <c r="F27" s="65"/>
      <c r="G27" s="707">
        <f>(C27/G77)*G10</f>
        <v>1.7500000000000002</v>
      </c>
      <c r="H27" s="707"/>
      <c r="I27" s="77">
        <f>(B27/G77)*G10</f>
        <v>0</v>
      </c>
      <c r="J27" s="126"/>
      <c r="K27" s="148"/>
      <c r="L27" s="146"/>
      <c r="M27" s="145" t="s">
        <v>5</v>
      </c>
      <c r="N27" s="149"/>
      <c r="O27" s="26"/>
      <c r="P27" s="680"/>
      <c r="Q27" s="307" t="s">
        <v>12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9"/>
    </row>
    <row r="28" spans="1:29" ht="16.5" customHeight="1">
      <c r="A28" s="680"/>
      <c r="C28" s="99">
        <v>7.0000000000000007E-2</v>
      </c>
      <c r="D28" s="65" t="s">
        <v>71</v>
      </c>
      <c r="E28" s="65"/>
      <c r="F28" s="65"/>
      <c r="G28" s="707">
        <f>(C28/G77)*G10</f>
        <v>1.7500000000000002</v>
      </c>
      <c r="H28" s="707"/>
      <c r="I28" s="77">
        <f>(B28/G77)*G10</f>
        <v>0</v>
      </c>
      <c r="J28" s="126"/>
      <c r="K28" s="148"/>
      <c r="L28" s="146"/>
      <c r="M28" s="146"/>
      <c r="N28" s="128" t="s">
        <v>6</v>
      </c>
      <c r="O28" s="26"/>
      <c r="P28" s="680"/>
      <c r="Q28" s="30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9"/>
    </row>
    <row r="29" spans="1:29" ht="16.5" customHeight="1">
      <c r="A29" s="680"/>
      <c r="B29" s="6"/>
      <c r="C29" s="48"/>
      <c r="D29" s="112"/>
      <c r="E29" s="112"/>
      <c r="F29" s="112"/>
      <c r="G29" s="100"/>
      <c r="H29" s="100"/>
      <c r="I29" s="113"/>
      <c r="J29" s="123"/>
      <c r="K29" s="122"/>
      <c r="L29" s="28"/>
      <c r="M29" s="28"/>
      <c r="N29" s="116"/>
      <c r="O29" s="26"/>
      <c r="P29" s="680"/>
      <c r="Q29" s="30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9"/>
    </row>
    <row r="30" spans="1:29" ht="16.5" customHeight="1">
      <c r="A30" s="680"/>
      <c r="B30" s="97"/>
      <c r="C30" s="157" t="s">
        <v>116</v>
      </c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8"/>
      <c r="O30" s="26"/>
      <c r="P30" s="680"/>
      <c r="Q30" s="30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9"/>
    </row>
    <row r="31" spans="1:29" ht="16.5" customHeight="1">
      <c r="A31" s="680"/>
      <c r="B31" s="32"/>
      <c r="C31" s="99">
        <v>0.05</v>
      </c>
      <c r="D31" s="61" t="s">
        <v>39</v>
      </c>
      <c r="E31" s="61"/>
      <c r="F31" s="61"/>
      <c r="G31" s="707">
        <f>(C31/G77)*G10</f>
        <v>1.25</v>
      </c>
      <c r="H31" s="707"/>
      <c r="I31" s="77">
        <f>(B31/G77)*G10</f>
        <v>0</v>
      </c>
      <c r="J31" s="142" t="s">
        <v>2</v>
      </c>
      <c r="K31" s="150"/>
      <c r="L31" s="152"/>
      <c r="M31" s="150"/>
      <c r="N31" s="128" t="s">
        <v>6</v>
      </c>
      <c r="O31" s="26"/>
      <c r="P31" s="680"/>
      <c r="Q31" s="30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9"/>
    </row>
    <row r="32" spans="1:29" ht="16.5" customHeight="1">
      <c r="A32" s="680"/>
      <c r="B32" s="32"/>
      <c r="C32" s="99">
        <v>0.05</v>
      </c>
      <c r="D32" s="61" t="s">
        <v>55</v>
      </c>
      <c r="E32" s="61"/>
      <c r="F32" s="61"/>
      <c r="G32" s="707">
        <f>(C32/G77)*G10</f>
        <v>1.25</v>
      </c>
      <c r="H32" s="707"/>
      <c r="I32" s="77">
        <f>(B32/G77)*G10</f>
        <v>0</v>
      </c>
      <c r="J32" s="126"/>
      <c r="K32" s="143" t="s">
        <v>3</v>
      </c>
      <c r="L32" s="150"/>
      <c r="M32" s="150"/>
      <c r="N32" s="151"/>
      <c r="O32" s="26"/>
      <c r="P32" s="680"/>
      <c r="Q32" s="30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9"/>
    </row>
    <row r="33" spans="1:29" ht="16.5" customHeight="1">
      <c r="A33" s="680"/>
      <c r="B33" s="32"/>
      <c r="C33" s="99">
        <v>0.05</v>
      </c>
      <c r="D33" s="61" t="s">
        <v>61</v>
      </c>
      <c r="E33" s="61"/>
      <c r="F33" s="61"/>
      <c r="G33" s="707">
        <f>(C33/G77)*G10</f>
        <v>1.25</v>
      </c>
      <c r="H33" s="707"/>
      <c r="I33" s="77">
        <f>(B33/G77)*G10</f>
        <v>0</v>
      </c>
      <c r="J33" s="126"/>
      <c r="K33" s="152"/>
      <c r="L33" s="144" t="s">
        <v>4</v>
      </c>
      <c r="M33" s="150"/>
      <c r="N33" s="151"/>
      <c r="O33" s="26"/>
      <c r="P33" s="680"/>
      <c r="Q33" s="30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9"/>
    </row>
    <row r="34" spans="1:29" ht="16.5" customHeight="1">
      <c r="A34" s="680"/>
      <c r="B34" s="32"/>
      <c r="C34" s="99">
        <v>0.05</v>
      </c>
      <c r="D34" s="61" t="s">
        <v>65</v>
      </c>
      <c r="E34" s="61"/>
      <c r="F34" s="61"/>
      <c r="G34" s="707">
        <f>(C34/G77)*G10</f>
        <v>1.25</v>
      </c>
      <c r="H34" s="707"/>
      <c r="I34" s="77">
        <f>(B34/G77)*G10</f>
        <v>0</v>
      </c>
      <c r="J34" s="126"/>
      <c r="K34" s="152"/>
      <c r="L34" s="150"/>
      <c r="M34" s="145" t="s">
        <v>5</v>
      </c>
      <c r="N34" s="151"/>
      <c r="O34" s="26"/>
      <c r="P34" s="680"/>
      <c r="Q34" s="30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9"/>
    </row>
    <row r="35" spans="1:29" ht="16.5" customHeight="1">
      <c r="A35" s="680"/>
      <c r="B35" s="6"/>
      <c r="C35" s="48"/>
      <c r="D35" s="112"/>
      <c r="E35" s="112"/>
      <c r="F35" s="112"/>
      <c r="G35" s="100"/>
      <c r="H35" s="100"/>
      <c r="I35" s="113"/>
      <c r="J35" s="105"/>
      <c r="K35" s="122"/>
      <c r="L35" s="28"/>
      <c r="M35" s="28"/>
      <c r="N35" s="116"/>
      <c r="O35" s="26"/>
      <c r="P35" s="680"/>
      <c r="Q35" s="30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9"/>
    </row>
    <row r="36" spans="1:29" ht="16.5" customHeight="1">
      <c r="A36" s="680"/>
      <c r="B36" s="25"/>
      <c r="C36" s="157" t="s">
        <v>94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8"/>
      <c r="O36" s="26"/>
      <c r="P36" s="680"/>
      <c r="Q36" s="30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9"/>
    </row>
    <row r="37" spans="1:29" ht="16.5" customHeight="1">
      <c r="A37" s="680"/>
      <c r="B37" s="76">
        <v>4</v>
      </c>
      <c r="C37" s="94"/>
      <c r="D37" s="59" t="s">
        <v>36</v>
      </c>
      <c r="E37" s="60"/>
      <c r="F37" s="60"/>
      <c r="G37" s="707">
        <f>(C37/G77)*G10</f>
        <v>0</v>
      </c>
      <c r="H37" s="707"/>
      <c r="I37" s="77">
        <f>(B37/G77)*G10</f>
        <v>100</v>
      </c>
      <c r="J37" s="142" t="s">
        <v>2</v>
      </c>
      <c r="K37" s="146"/>
      <c r="L37" s="146"/>
      <c r="M37" s="146"/>
      <c r="N37" s="153"/>
      <c r="O37" s="26"/>
      <c r="P37" s="680"/>
      <c r="Q37" s="30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9"/>
    </row>
    <row r="38" spans="1:29" ht="16.5" customHeight="1">
      <c r="A38" s="680"/>
      <c r="B38" s="32"/>
      <c r="C38" s="266">
        <v>2.5000000000000001E-2</v>
      </c>
      <c r="D38" s="59" t="s">
        <v>38</v>
      </c>
      <c r="E38" s="60"/>
      <c r="F38" s="60"/>
      <c r="G38" s="707">
        <f>(C38/G77)*G10</f>
        <v>0.625</v>
      </c>
      <c r="H38" s="707"/>
      <c r="I38" s="77">
        <f>(B38/G77)*G10</f>
        <v>0</v>
      </c>
      <c r="J38" s="142" t="s">
        <v>2</v>
      </c>
      <c r="K38" s="126"/>
      <c r="L38" s="126"/>
      <c r="M38" s="145" t="s">
        <v>5</v>
      </c>
      <c r="N38" s="127"/>
      <c r="O38" s="26"/>
      <c r="P38" s="680"/>
      <c r="Q38" s="30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9"/>
    </row>
    <row r="39" spans="1:29" ht="16.5" customHeight="1">
      <c r="A39" s="680"/>
      <c r="B39" s="76">
        <v>1</v>
      </c>
      <c r="C39" s="96"/>
      <c r="D39" s="59" t="s">
        <v>53</v>
      </c>
      <c r="E39" s="60"/>
      <c r="F39" s="60"/>
      <c r="G39" s="707">
        <f>(C39/G77)*G10</f>
        <v>0</v>
      </c>
      <c r="H39" s="707"/>
      <c r="I39" s="77">
        <f>(B39/G77)*G10</f>
        <v>25</v>
      </c>
      <c r="J39" s="126"/>
      <c r="K39" s="143" t="s">
        <v>3</v>
      </c>
      <c r="L39" s="146"/>
      <c r="M39" s="146"/>
      <c r="N39" s="153"/>
      <c r="O39" s="26"/>
      <c r="P39" s="680"/>
      <c r="Q39" s="30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9"/>
    </row>
    <row r="40" spans="1:29" ht="16.5" customHeight="1">
      <c r="A40" s="680"/>
      <c r="C40" s="266">
        <v>2.5000000000000001E-2</v>
      </c>
      <c r="D40" s="59" t="s">
        <v>54</v>
      </c>
      <c r="E40" s="60"/>
      <c r="F40" s="60"/>
      <c r="G40" s="707">
        <f>(C40/G77)*G10</f>
        <v>0.625</v>
      </c>
      <c r="H40" s="707"/>
      <c r="I40" s="77">
        <f>(B40/G77)*G10</f>
        <v>0</v>
      </c>
      <c r="J40" s="126"/>
      <c r="K40" s="143" t="s">
        <v>3</v>
      </c>
      <c r="L40" s="146"/>
      <c r="M40" s="146"/>
      <c r="N40" s="154"/>
      <c r="O40" s="26"/>
      <c r="P40" s="680"/>
      <c r="Q40" s="30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9"/>
    </row>
    <row r="41" spans="1:29" ht="16.5" customHeight="1">
      <c r="A41" s="680"/>
      <c r="B41" s="76">
        <v>2</v>
      </c>
      <c r="C41" s="20">
        <v>2.5000000000000001E-2</v>
      </c>
      <c r="D41" s="59" t="s">
        <v>59</v>
      </c>
      <c r="E41" s="60"/>
      <c r="F41" s="60"/>
      <c r="G41" s="707">
        <f>(C41/G77)*G10</f>
        <v>0.625</v>
      </c>
      <c r="H41" s="707"/>
      <c r="I41" s="77">
        <f>(B41/G77)*G10</f>
        <v>50</v>
      </c>
      <c r="J41" s="126"/>
      <c r="K41" s="155"/>
      <c r="L41" s="144" t="s">
        <v>4</v>
      </c>
      <c r="M41" s="155"/>
      <c r="N41" s="154"/>
      <c r="O41" s="26"/>
      <c r="P41" s="680"/>
      <c r="Q41" s="30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9"/>
    </row>
    <row r="42" spans="1:29" ht="16.5" customHeight="1">
      <c r="A42" s="680"/>
      <c r="B42" s="95">
        <v>2</v>
      </c>
      <c r="C42" s="96"/>
      <c r="D42" s="59" t="s">
        <v>60</v>
      </c>
      <c r="E42" s="60"/>
      <c r="F42" s="60"/>
      <c r="G42" s="707">
        <f>(C42/G77)*G10</f>
        <v>0</v>
      </c>
      <c r="H42" s="707"/>
      <c r="I42" s="77">
        <f>(B42/G77)*G10</f>
        <v>50</v>
      </c>
      <c r="J42" s="126"/>
      <c r="K42" s="126"/>
      <c r="L42" s="144" t="s">
        <v>4</v>
      </c>
      <c r="M42" s="126"/>
      <c r="N42" s="127"/>
      <c r="O42" s="26"/>
      <c r="P42" s="680"/>
      <c r="Q42" s="30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9"/>
    </row>
    <row r="43" spans="1:29" ht="16.5" customHeight="1">
      <c r="A43" s="680"/>
      <c r="B43" s="76">
        <v>2</v>
      </c>
      <c r="C43" s="94"/>
      <c r="D43" s="59" t="s">
        <v>64</v>
      </c>
      <c r="E43" s="60"/>
      <c r="F43" s="60"/>
      <c r="G43" s="707">
        <f>(C43/G77)*G10</f>
        <v>0</v>
      </c>
      <c r="H43" s="707"/>
      <c r="I43" s="77">
        <f>(B43/G77)*G10</f>
        <v>50</v>
      </c>
      <c r="J43" s="126"/>
      <c r="K43" s="126"/>
      <c r="L43" s="126"/>
      <c r="M43" s="145" t="s">
        <v>5</v>
      </c>
      <c r="N43" s="127"/>
      <c r="O43" s="26"/>
      <c r="P43" s="680"/>
      <c r="Q43" s="30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9"/>
    </row>
    <row r="44" spans="1:29" ht="16.5" customHeight="1">
      <c r="A44" s="680"/>
      <c r="B44" s="76">
        <v>4</v>
      </c>
      <c r="C44" s="20">
        <v>2.5000000000000001E-2</v>
      </c>
      <c r="D44" s="59" t="s">
        <v>68</v>
      </c>
      <c r="E44" s="60"/>
      <c r="F44" s="60"/>
      <c r="G44" s="707">
        <f>(C44/G77)*G10</f>
        <v>0.625</v>
      </c>
      <c r="H44" s="707"/>
      <c r="I44" s="77">
        <f>(B44/G77)*G10</f>
        <v>100</v>
      </c>
      <c r="J44" s="126"/>
      <c r="K44" s="126"/>
      <c r="L44" s="126"/>
      <c r="M44" s="126"/>
      <c r="N44" s="128" t="s">
        <v>6</v>
      </c>
      <c r="O44" s="26"/>
      <c r="P44" s="680"/>
      <c r="Q44" s="30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9"/>
    </row>
    <row r="45" spans="1:29" ht="16.5" customHeight="1">
      <c r="A45" s="680"/>
      <c r="B45" s="76">
        <v>1</v>
      </c>
      <c r="C45" s="94"/>
      <c r="D45" s="59" t="s">
        <v>69</v>
      </c>
      <c r="E45" s="60"/>
      <c r="F45" s="60"/>
      <c r="G45" s="707">
        <f>(C45/G77)*G10</f>
        <v>0</v>
      </c>
      <c r="H45" s="707"/>
      <c r="I45" s="77">
        <f>(B45/G77)*G10</f>
        <v>25</v>
      </c>
      <c r="J45" s="126"/>
      <c r="K45" s="126"/>
      <c r="L45" s="126"/>
      <c r="M45" s="126"/>
      <c r="N45" s="128" t="s">
        <v>6</v>
      </c>
      <c r="O45" s="26"/>
      <c r="P45" s="680"/>
      <c r="Q45" s="30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9"/>
    </row>
    <row r="46" spans="1:29" ht="16.5" customHeight="1">
      <c r="A46" s="680"/>
      <c r="B46" s="32"/>
      <c r="C46" s="48"/>
      <c r="D46" s="115"/>
      <c r="E46" s="115"/>
      <c r="F46" s="115"/>
      <c r="G46" s="106"/>
      <c r="H46" s="106"/>
      <c r="I46" s="130"/>
      <c r="J46" s="124"/>
      <c r="K46" s="123"/>
      <c r="L46" s="84"/>
      <c r="M46" s="84"/>
      <c r="N46" s="85"/>
      <c r="O46" s="26"/>
      <c r="P46" s="680"/>
      <c r="Q46" s="30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9"/>
    </row>
    <row r="47" spans="1:29" ht="16.5" customHeight="1">
      <c r="A47" s="680"/>
      <c r="B47" s="97"/>
      <c r="C47" s="157" t="s">
        <v>369</v>
      </c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8"/>
      <c r="O47" s="26"/>
      <c r="P47" s="680"/>
      <c r="Q47" s="30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9"/>
    </row>
    <row r="48" spans="1:29" ht="16.5" customHeight="1">
      <c r="A48" s="680"/>
      <c r="B48" s="32"/>
      <c r="C48" s="99">
        <v>0.03</v>
      </c>
      <c r="D48" s="62" t="s">
        <v>41</v>
      </c>
      <c r="E48" s="62"/>
      <c r="F48" s="62"/>
      <c r="G48" s="707">
        <f>(C48/G77)*G10</f>
        <v>0.75</v>
      </c>
      <c r="H48" s="707"/>
      <c r="I48" s="77">
        <f>(B48/G77)*G10</f>
        <v>0</v>
      </c>
      <c r="J48" s="142" t="s">
        <v>2</v>
      </c>
      <c r="K48" s="126"/>
      <c r="L48" s="144"/>
      <c r="M48" s="126"/>
      <c r="N48" s="127"/>
      <c r="O48" s="26"/>
      <c r="P48" s="680"/>
      <c r="Q48" s="30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9"/>
    </row>
    <row r="49" spans="1:29" ht="16.5" customHeight="1">
      <c r="A49" s="680"/>
      <c r="B49" s="32"/>
      <c r="C49" s="99">
        <v>0.03</v>
      </c>
      <c r="D49" s="62" t="s">
        <v>56</v>
      </c>
      <c r="E49" s="62"/>
      <c r="F49" s="62"/>
      <c r="G49" s="707">
        <f>(C49/G77)*G10</f>
        <v>0.75</v>
      </c>
      <c r="H49" s="707"/>
      <c r="I49" s="77">
        <f>(B49/G77)*G10</f>
        <v>0</v>
      </c>
      <c r="J49" s="126"/>
      <c r="K49" s="143" t="s">
        <v>3</v>
      </c>
      <c r="L49" s="126"/>
      <c r="M49" s="126"/>
      <c r="N49" s="127"/>
      <c r="O49" s="26"/>
      <c r="P49" s="680"/>
      <c r="Q49" s="30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9"/>
    </row>
    <row r="50" spans="1:29" ht="16.5" customHeight="1">
      <c r="A50" s="680"/>
      <c r="B50" s="32"/>
      <c r="C50" s="99">
        <v>0.03</v>
      </c>
      <c r="D50" s="62" t="s">
        <v>62</v>
      </c>
      <c r="E50" s="62"/>
      <c r="F50" s="62"/>
      <c r="G50" s="707">
        <f>(C50/G77)*G10</f>
        <v>0.75</v>
      </c>
      <c r="H50" s="707"/>
      <c r="I50" s="77">
        <f>(B50/G77)*G10</f>
        <v>0</v>
      </c>
      <c r="J50" s="126"/>
      <c r="K50" s="126"/>
      <c r="L50" s="144" t="s">
        <v>4</v>
      </c>
      <c r="M50" s="126"/>
      <c r="N50" s="127"/>
      <c r="O50" s="26"/>
      <c r="P50" s="680"/>
      <c r="Q50" s="30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9"/>
    </row>
    <row r="51" spans="1:29" ht="16.5" customHeight="1">
      <c r="A51" s="680"/>
      <c r="B51" s="32"/>
      <c r="C51" s="99">
        <v>0.03</v>
      </c>
      <c r="D51" s="62" t="s">
        <v>66</v>
      </c>
      <c r="E51" s="62"/>
      <c r="F51" s="62"/>
      <c r="G51" s="707">
        <f>(C51/G77)*G10</f>
        <v>0.75</v>
      </c>
      <c r="H51" s="707"/>
      <c r="I51" s="77">
        <f>(B51/G77)*G10</f>
        <v>0</v>
      </c>
      <c r="J51" s="126"/>
      <c r="K51" s="126"/>
      <c r="L51" s="126"/>
      <c r="M51" s="145" t="s">
        <v>5</v>
      </c>
      <c r="N51" s="127"/>
      <c r="O51" s="26"/>
      <c r="P51" s="680"/>
      <c r="Q51" s="30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9"/>
    </row>
    <row r="52" spans="1:29" ht="16.5" customHeight="1">
      <c r="A52" s="680"/>
      <c r="B52" s="32"/>
      <c r="C52" s="266">
        <v>0.03</v>
      </c>
      <c r="D52" s="62" t="s">
        <v>70</v>
      </c>
      <c r="E52" s="62"/>
      <c r="F52" s="62"/>
      <c r="G52" s="707">
        <f>(C52/G77)*G10</f>
        <v>0.75</v>
      </c>
      <c r="H52" s="707"/>
      <c r="I52" s="77">
        <f>(B52/G77)*G10</f>
        <v>0</v>
      </c>
      <c r="J52" s="126"/>
      <c r="K52" s="126"/>
      <c r="L52" s="126"/>
      <c r="M52" s="126"/>
      <c r="N52" s="128" t="s">
        <v>6</v>
      </c>
      <c r="O52" s="26"/>
      <c r="P52" s="680"/>
      <c r="Q52" s="30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9"/>
    </row>
    <row r="53" spans="1:29" ht="16.5" customHeight="1">
      <c r="A53" s="680"/>
      <c r="B53" s="32"/>
      <c r="C53" s="48"/>
      <c r="D53" s="115"/>
      <c r="E53" s="115"/>
      <c r="F53" s="115"/>
      <c r="G53" s="274"/>
      <c r="H53" s="274"/>
      <c r="I53" s="130"/>
      <c r="J53" s="124"/>
      <c r="K53" s="123"/>
      <c r="L53" s="84"/>
      <c r="M53" s="84"/>
      <c r="N53" s="85"/>
      <c r="O53" s="26"/>
      <c r="P53" s="680"/>
      <c r="Q53" s="30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9"/>
    </row>
    <row r="54" spans="1:29" ht="16.5" customHeight="1">
      <c r="A54" s="680"/>
      <c r="B54" s="97"/>
      <c r="C54" s="157" t="s">
        <v>370</v>
      </c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8"/>
      <c r="O54" s="26"/>
      <c r="P54" s="680"/>
      <c r="Q54" s="30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9"/>
    </row>
    <row r="55" spans="1:29" ht="16.5" customHeight="1">
      <c r="A55" s="680"/>
      <c r="B55" s="32"/>
      <c r="C55" s="266">
        <v>0.05</v>
      </c>
      <c r="D55" s="62" t="s">
        <v>40</v>
      </c>
      <c r="E55" s="62"/>
      <c r="F55" s="62"/>
      <c r="G55" s="707">
        <f>(C55/G77)*G10</f>
        <v>1.25</v>
      </c>
      <c r="H55" s="707"/>
      <c r="I55" s="77">
        <f>(B55/G77)*G10</f>
        <v>0</v>
      </c>
      <c r="J55" s="142" t="s">
        <v>2</v>
      </c>
      <c r="K55" s="126"/>
      <c r="L55" s="144" t="s">
        <v>4</v>
      </c>
      <c r="M55" s="145" t="s">
        <v>5</v>
      </c>
      <c r="N55" s="127"/>
      <c r="O55" s="26"/>
      <c r="P55" s="680"/>
      <c r="Q55" s="30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9"/>
    </row>
    <row r="56" spans="1:29" ht="16.5" customHeight="1">
      <c r="A56" s="680"/>
      <c r="B56" s="32"/>
      <c r="C56" s="99">
        <v>0.05</v>
      </c>
      <c r="D56" s="62" t="s">
        <v>57</v>
      </c>
      <c r="E56" s="62"/>
      <c r="F56" s="62"/>
      <c r="G56" s="707">
        <f>(C56/G77)*G10</f>
        <v>1.25</v>
      </c>
      <c r="H56" s="707"/>
      <c r="I56" s="77">
        <f>(B56/G77)*G10</f>
        <v>0</v>
      </c>
      <c r="J56" s="126"/>
      <c r="K56" s="143" t="s">
        <v>3</v>
      </c>
      <c r="L56" s="126"/>
      <c r="M56" s="126"/>
      <c r="N56" s="128" t="s">
        <v>6</v>
      </c>
      <c r="O56" s="26"/>
      <c r="P56" s="680"/>
      <c r="Q56" s="306">
        <v>16.5</v>
      </c>
      <c r="R56" s="28"/>
      <c r="S56" s="272"/>
      <c r="T56" s="19" t="s">
        <v>85</v>
      </c>
      <c r="U56" s="76">
        <v>1</v>
      </c>
      <c r="V56" s="77">
        <v>1</v>
      </c>
      <c r="W56" s="272"/>
      <c r="X56" s="19" t="s">
        <v>86</v>
      </c>
      <c r="Y56" s="266">
        <v>0.03</v>
      </c>
      <c r="Z56" s="707">
        <v>0.03</v>
      </c>
      <c r="AA56" s="707"/>
      <c r="AB56" s="28"/>
      <c r="AC56" s="29"/>
    </row>
    <row r="57" spans="1:29" ht="16.5" customHeight="1">
      <c r="A57" s="680"/>
      <c r="B57" s="32"/>
      <c r="C57" s="48"/>
      <c r="D57" s="31"/>
      <c r="E57" s="33"/>
      <c r="F57" s="34"/>
      <c r="G57" s="100"/>
      <c r="H57" s="100"/>
      <c r="I57" s="82"/>
      <c r="J57" s="82"/>
      <c r="K57" s="82"/>
      <c r="L57" s="82"/>
      <c r="M57" s="82"/>
      <c r="N57" s="86"/>
      <c r="O57" s="26"/>
      <c r="P57" s="680"/>
      <c r="Q57" s="307" t="s">
        <v>12</v>
      </c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9"/>
    </row>
    <row r="58" spans="1:29" ht="16.5" customHeight="1">
      <c r="A58" s="680"/>
      <c r="B58" s="32"/>
      <c r="C58" s="28"/>
      <c r="D58" s="56"/>
      <c r="E58" s="56"/>
      <c r="F58" s="162" t="s">
        <v>97</v>
      </c>
      <c r="G58" s="712">
        <f>SUM(J63:N63)</f>
        <v>35.25</v>
      </c>
      <c r="H58" s="712"/>
      <c r="I58" s="159">
        <f>SUM(J64:N64)</f>
        <v>612.5</v>
      </c>
      <c r="J58" s="87"/>
      <c r="K58" s="82"/>
      <c r="L58" s="87"/>
      <c r="M58" s="87"/>
      <c r="N58" s="88"/>
      <c r="P58" s="680"/>
      <c r="Q58" s="30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9"/>
    </row>
    <row r="59" spans="1:29" ht="16.5" customHeight="1">
      <c r="A59" s="680"/>
      <c r="B59" s="32"/>
      <c r="C59" s="28"/>
      <c r="D59" s="56"/>
      <c r="E59" s="56"/>
      <c r="F59" s="162"/>
      <c r="G59" s="102"/>
      <c r="H59" s="102"/>
      <c r="I59" s="87"/>
      <c r="J59" s="118" t="s">
        <v>2</v>
      </c>
      <c r="K59" s="119" t="s">
        <v>3</v>
      </c>
      <c r="L59" s="120" t="s">
        <v>4</v>
      </c>
      <c r="M59" s="125" t="s">
        <v>5</v>
      </c>
      <c r="N59" s="164" t="s">
        <v>6</v>
      </c>
      <c r="P59" s="680"/>
      <c r="Q59" s="30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9"/>
    </row>
    <row r="60" spans="1:29" ht="16.5" customHeight="1">
      <c r="A60" s="680"/>
      <c r="B60" s="32"/>
      <c r="C60" s="28"/>
      <c r="D60" s="56"/>
      <c r="E60" s="56"/>
      <c r="F60" s="56"/>
      <c r="G60" s="56"/>
      <c r="H60" s="56"/>
      <c r="I60" s="162" t="s">
        <v>95</v>
      </c>
      <c r="J60" s="37">
        <f>J63/G10</f>
        <v>0.27</v>
      </c>
      <c r="K60" s="37">
        <f>K63/G10</f>
        <v>0.29499999999999998</v>
      </c>
      <c r="L60" s="37">
        <f>L63/G10</f>
        <v>0.3</v>
      </c>
      <c r="M60" s="37">
        <f>M63/G10</f>
        <v>0.25</v>
      </c>
      <c r="N60" s="160">
        <f>N63/G10</f>
        <v>0.29499999999999998</v>
      </c>
      <c r="P60" s="680"/>
      <c r="Q60" s="30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9"/>
    </row>
    <row r="61" spans="1:29" ht="16.5" customHeight="1">
      <c r="A61" s="680"/>
      <c r="B61" s="32"/>
      <c r="C61" s="28"/>
      <c r="D61" s="56"/>
      <c r="E61" s="56"/>
      <c r="F61" s="156"/>
      <c r="G61" s="156"/>
      <c r="H61" s="156"/>
      <c r="I61" s="163" t="s">
        <v>96</v>
      </c>
      <c r="J61" s="159">
        <f>J64/G10</f>
        <v>6.5</v>
      </c>
      <c r="K61" s="159">
        <f>K64/G10</f>
        <v>2.5</v>
      </c>
      <c r="L61" s="159">
        <f>L64/G10</f>
        <v>3.5</v>
      </c>
      <c r="M61" s="159">
        <f>M64/G10</f>
        <v>4.5</v>
      </c>
      <c r="N61" s="161">
        <f>N64/G10</f>
        <v>7.5</v>
      </c>
      <c r="P61" s="680"/>
      <c r="Q61" s="30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9"/>
    </row>
    <row r="62" spans="1:29" ht="16.5" customHeight="1">
      <c r="A62" s="680"/>
      <c r="B62" s="32"/>
      <c r="C62" s="28"/>
      <c r="D62" s="56"/>
      <c r="E62" s="56"/>
      <c r="F62" s="87"/>
      <c r="G62" s="87"/>
      <c r="H62" s="87"/>
      <c r="I62" s="87"/>
      <c r="J62" s="118"/>
      <c r="K62" s="119"/>
      <c r="L62" s="120"/>
      <c r="M62" s="125"/>
      <c r="N62" s="164"/>
      <c r="P62" s="680"/>
      <c r="Q62" s="30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9"/>
    </row>
    <row r="63" spans="1:29" ht="16.5" customHeight="1">
      <c r="A63" s="680"/>
      <c r="B63" s="32"/>
      <c r="C63" s="28"/>
      <c r="D63" s="56"/>
      <c r="E63" s="56"/>
      <c r="F63" s="56"/>
      <c r="G63" s="37"/>
      <c r="H63" s="37"/>
      <c r="I63" s="162" t="s">
        <v>98</v>
      </c>
      <c r="J63" s="37">
        <f>SUM(G17:H21,G24,G34,G37,G45,G52:H55)</f>
        <v>6.75</v>
      </c>
      <c r="K63" s="37">
        <f>SUM(G17:H21,G25,G31,G38:H39,G48,G56)</f>
        <v>7.375</v>
      </c>
      <c r="L63" s="37">
        <f>SUM(G17:H21,G26,G32,G40:H41,G49,G52)</f>
        <v>7.5</v>
      </c>
      <c r="M63" s="37">
        <f>SUM(G17:H21,G27,G33,G42,G45,G50,G52)</f>
        <v>6.25</v>
      </c>
      <c r="N63" s="160">
        <f>SUM(G17:H21,G28,G34,G43:H44,G51,G56)</f>
        <v>7.375</v>
      </c>
      <c r="P63" s="680"/>
      <c r="Q63" s="30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9"/>
    </row>
    <row r="64" spans="1:29" ht="16.5" customHeight="1">
      <c r="A64" s="680"/>
      <c r="B64" s="32"/>
      <c r="C64" s="28"/>
      <c r="D64" s="156"/>
      <c r="E64" s="156"/>
      <c r="F64" s="156"/>
      <c r="G64" s="82"/>
      <c r="H64" s="82"/>
      <c r="I64" s="163" t="s">
        <v>96</v>
      </c>
      <c r="J64" s="159">
        <f>SUM(I17:I21,I24,I34,I37,I45,I52:I55)</f>
        <v>162.5</v>
      </c>
      <c r="K64" s="159">
        <f>SUM(I17:I21,I25,I31,I38:I39,I48,I56)</f>
        <v>62.5</v>
      </c>
      <c r="L64" s="159">
        <f>SUM(I17:I21,I26,I32,I40:I41,I49,I52)</f>
        <v>87.5</v>
      </c>
      <c r="M64" s="159">
        <f>SUM(I17:I21,I27,I33,I42,I45,I50,I52)</f>
        <v>112.5</v>
      </c>
      <c r="N64" s="161">
        <f>SUM(I17:I21,I28,I34,I43:I44,I51,I56)</f>
        <v>187.5</v>
      </c>
      <c r="P64" s="680"/>
      <c r="Q64" s="30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9"/>
    </row>
    <row r="65" spans="1:29" ht="16.5" customHeight="1" thickBot="1">
      <c r="A65" s="680"/>
      <c r="B65" s="180"/>
      <c r="C65" s="181"/>
      <c r="D65" s="182"/>
      <c r="E65" s="182"/>
      <c r="F65" s="183"/>
      <c r="G65" s="184"/>
      <c r="H65" s="184"/>
      <c r="I65" s="184"/>
      <c r="J65" s="184"/>
      <c r="K65" s="184"/>
      <c r="L65" s="184"/>
      <c r="M65" s="184"/>
      <c r="N65" s="185"/>
      <c r="P65" s="680"/>
      <c r="Q65" s="30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9"/>
    </row>
    <row r="66" spans="1:29" ht="16.5" customHeight="1">
      <c r="A66" s="680"/>
      <c r="B66" s="165"/>
      <c r="C66" s="36"/>
      <c r="D66" s="166" t="s">
        <v>99</v>
      </c>
      <c r="E66" s="64" t="s">
        <v>173</v>
      </c>
      <c r="F66" s="64"/>
      <c r="G66" s="64"/>
      <c r="H66" s="11" t="s">
        <v>174</v>
      </c>
      <c r="I66" s="11"/>
      <c r="J66" s="11"/>
      <c r="K66" s="11"/>
      <c r="L66" s="11"/>
      <c r="M66" s="11"/>
      <c r="N66" s="167"/>
      <c r="P66" s="680"/>
      <c r="Q66" s="30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9"/>
    </row>
    <row r="67" spans="1:29" ht="16.5" customHeight="1">
      <c r="A67" s="680"/>
      <c r="B67" s="165" t="s">
        <v>114</v>
      </c>
      <c r="C67" s="3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8"/>
      <c r="P67" s="680"/>
      <c r="Q67" s="30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9"/>
    </row>
    <row r="68" spans="1:29" ht="16.5" customHeight="1">
      <c r="A68" s="680"/>
      <c r="B68" s="178" t="s">
        <v>31</v>
      </c>
      <c r="C68" s="9" t="s">
        <v>103</v>
      </c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8"/>
      <c r="P68" s="680"/>
      <c r="Q68" s="30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9"/>
    </row>
    <row r="69" spans="1:29" ht="16.5" customHeight="1">
      <c r="A69" s="680"/>
      <c r="B69" s="165"/>
      <c r="C69" s="178" t="s">
        <v>31</v>
      </c>
      <c r="D69" s="9" t="s">
        <v>104</v>
      </c>
      <c r="E69" s="166"/>
      <c r="F69" s="166"/>
      <c r="G69" s="166"/>
      <c r="H69" s="166"/>
      <c r="I69" s="166"/>
      <c r="J69" s="166"/>
      <c r="K69" s="166"/>
      <c r="L69" s="166"/>
      <c r="M69" s="166"/>
      <c r="N69" s="168"/>
      <c r="P69" s="680"/>
      <c r="Q69" s="30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9"/>
    </row>
    <row r="70" spans="1:29" ht="16.5" customHeight="1">
      <c r="A70" s="680"/>
      <c r="B70" s="165"/>
      <c r="C70" s="178"/>
      <c r="D70" s="178" t="s">
        <v>31</v>
      </c>
      <c r="E70" s="9" t="s">
        <v>105</v>
      </c>
      <c r="F70" s="166"/>
      <c r="G70" s="166"/>
      <c r="H70" s="166"/>
      <c r="I70" s="166"/>
      <c r="J70" s="166"/>
      <c r="K70" s="166"/>
      <c r="L70" s="166"/>
      <c r="M70" s="166"/>
      <c r="N70" s="168"/>
      <c r="P70" s="680"/>
      <c r="Q70" s="30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9"/>
    </row>
    <row r="71" spans="1:29" ht="16.5" customHeight="1">
      <c r="A71" s="680"/>
      <c r="B71" s="165"/>
      <c r="C71" s="10"/>
      <c r="D71" s="166"/>
      <c r="E71" s="178" t="s">
        <v>31</v>
      </c>
      <c r="F71" s="9" t="s">
        <v>100</v>
      </c>
      <c r="G71" s="166"/>
      <c r="H71" s="166"/>
      <c r="I71" s="166"/>
      <c r="J71" s="166"/>
      <c r="K71" s="166"/>
      <c r="L71" s="166"/>
      <c r="M71" s="166"/>
      <c r="N71" s="168"/>
      <c r="P71" s="680"/>
      <c r="Q71" s="30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9"/>
    </row>
    <row r="72" spans="1:29" ht="16.5" customHeight="1">
      <c r="A72" s="680"/>
      <c r="B72" s="165"/>
      <c r="C72" s="10"/>
      <c r="D72" s="166"/>
      <c r="E72" s="166"/>
      <c r="F72" s="166"/>
      <c r="G72" s="178" t="s">
        <v>31</v>
      </c>
      <c r="H72" s="9" t="s">
        <v>101</v>
      </c>
      <c r="I72" s="166"/>
      <c r="J72" s="166"/>
      <c r="K72" s="166"/>
      <c r="L72" s="166"/>
      <c r="M72" s="166"/>
      <c r="N72" s="168"/>
      <c r="P72" s="680"/>
      <c r="Q72" s="30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9"/>
    </row>
    <row r="73" spans="1:29" ht="16.5" customHeight="1">
      <c r="A73" s="680"/>
      <c r="B73" s="165"/>
      <c r="C73" s="10"/>
      <c r="D73" s="166"/>
      <c r="E73" s="166"/>
      <c r="F73" s="166"/>
      <c r="G73" s="166"/>
      <c r="H73" s="178" t="s">
        <v>31</v>
      </c>
      <c r="I73" s="9" t="s">
        <v>102</v>
      </c>
      <c r="J73" s="166"/>
      <c r="K73" s="166"/>
      <c r="L73" s="166"/>
      <c r="M73" s="166"/>
      <c r="N73" s="168"/>
      <c r="P73" s="680"/>
      <c r="Q73" s="30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9"/>
    </row>
    <row r="74" spans="1:29" ht="16.5" customHeight="1" thickBot="1">
      <c r="A74" s="680"/>
      <c r="B74"/>
      <c r="C74" s="36"/>
      <c r="D74" s="56"/>
      <c r="E74" s="56"/>
      <c r="F74" s="56"/>
      <c r="G74" s="102"/>
      <c r="H74" s="188" t="s">
        <v>118</v>
      </c>
      <c r="I74" s="187" t="s">
        <v>117</v>
      </c>
      <c r="J74" s="53"/>
      <c r="K74" s="89"/>
      <c r="L74" s="87"/>
      <c r="M74" s="87"/>
      <c r="N74" s="169"/>
      <c r="P74" s="680"/>
      <c r="Q74" s="30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9"/>
    </row>
    <row r="75" spans="1:29" ht="16.5" customHeight="1">
      <c r="A75" s="680"/>
      <c r="B75" s="713" t="s">
        <v>112</v>
      </c>
      <c r="C75" s="714"/>
      <c r="D75" s="714"/>
      <c r="E75" s="714"/>
      <c r="F75" s="714"/>
      <c r="G75" s="714"/>
      <c r="H75" s="714"/>
      <c r="I75" s="714"/>
      <c r="J75" s="714"/>
      <c r="K75" s="714"/>
      <c r="L75" s="714"/>
      <c r="M75" s="714"/>
      <c r="N75" s="715"/>
      <c r="P75" s="680"/>
      <c r="Q75" s="308"/>
      <c r="R75" s="746" t="s">
        <v>376</v>
      </c>
      <c r="S75" s="714"/>
      <c r="T75" s="714"/>
      <c r="U75" s="714"/>
      <c r="V75" s="714"/>
      <c r="W75" s="714"/>
      <c r="X75" s="714"/>
      <c r="Y75" s="714"/>
      <c r="Z75" s="714"/>
      <c r="AA75" s="714"/>
      <c r="AB75" s="714"/>
      <c r="AC75" s="751" t="s">
        <v>108</v>
      </c>
    </row>
    <row r="76" spans="1:29" ht="16.5" customHeight="1">
      <c r="A76" s="680"/>
      <c r="B76" s="32"/>
      <c r="C76" s="36"/>
      <c r="D76" s="101"/>
      <c r="E76" s="101"/>
      <c r="F76" s="101"/>
      <c r="G76" s="695" t="s">
        <v>108</v>
      </c>
      <c r="H76" s="695"/>
      <c r="I76" s="87"/>
      <c r="J76" s="87"/>
      <c r="K76" s="87"/>
      <c r="L76" s="74"/>
      <c r="M76" s="74"/>
      <c r="N76" s="75"/>
      <c r="P76" s="680"/>
      <c r="Q76" s="308"/>
      <c r="R76" s="338"/>
      <c r="S76" s="35"/>
      <c r="T76" s="35"/>
      <c r="U76" s="35"/>
      <c r="V76" s="35"/>
      <c r="W76" s="35"/>
      <c r="X76" s="35"/>
      <c r="Y76" s="35"/>
      <c r="Z76" s="35"/>
      <c r="AA76" s="35"/>
      <c r="AB76" s="339" t="s">
        <v>83</v>
      </c>
      <c r="AC76" s="737"/>
    </row>
    <row r="77" spans="1:29" ht="16.5" customHeight="1">
      <c r="A77" s="680"/>
      <c r="B77" s="752" t="s">
        <v>83</v>
      </c>
      <c r="C77" s="753"/>
      <c r="D77" s="753"/>
      <c r="E77" s="753"/>
      <c r="F77" s="753"/>
      <c r="G77" s="754">
        <v>1</v>
      </c>
      <c r="H77" s="754"/>
      <c r="I77" s="87"/>
      <c r="J77" s="87"/>
      <c r="K77" s="87"/>
      <c r="L77" s="74"/>
      <c r="M77" s="74"/>
      <c r="N77" s="75"/>
      <c r="P77" s="680"/>
      <c r="Q77" s="308"/>
      <c r="R77" s="747" t="s">
        <v>371</v>
      </c>
      <c r="S77" s="748"/>
      <c r="T77" s="748"/>
      <c r="U77" s="748"/>
      <c r="V77" s="748"/>
      <c r="W77" s="748"/>
      <c r="X77" s="748"/>
      <c r="Y77" s="748"/>
      <c r="Z77" s="748"/>
      <c r="AA77" s="748"/>
      <c r="AB77" s="748"/>
      <c r="AC77" s="749"/>
    </row>
    <row r="78" spans="1:29" ht="16.5" customHeight="1">
      <c r="A78" s="680"/>
      <c r="B78" s="752"/>
      <c r="C78" s="753"/>
      <c r="D78" s="753"/>
      <c r="E78" s="753"/>
      <c r="F78" s="753"/>
      <c r="G78" s="754"/>
      <c r="H78" s="754"/>
      <c r="I78" s="87"/>
      <c r="J78" s="87"/>
      <c r="K78" s="87"/>
      <c r="L78" s="74"/>
      <c r="M78" s="74"/>
      <c r="N78" s="75"/>
      <c r="P78" s="680"/>
      <c r="Q78" s="308"/>
      <c r="R78" s="747"/>
      <c r="S78" s="748"/>
      <c r="T78" s="748"/>
      <c r="U78" s="748"/>
      <c r="V78" s="748"/>
      <c r="W78" s="748"/>
      <c r="X78" s="748"/>
      <c r="Y78" s="748"/>
      <c r="Z78" s="748"/>
      <c r="AA78" s="748"/>
      <c r="AB78" s="748"/>
      <c r="AC78" s="749"/>
    </row>
    <row r="79" spans="1:29" ht="16.5" customHeight="1">
      <c r="A79" s="680"/>
      <c r="B79" s="340"/>
      <c r="C79" s="341"/>
      <c r="D79" s="341"/>
      <c r="E79" s="341"/>
      <c r="F79" s="341"/>
      <c r="G79" s="341"/>
      <c r="H79" s="341"/>
      <c r="I79" s="341"/>
      <c r="J79" s="341"/>
      <c r="K79" s="341"/>
      <c r="L79" s="341"/>
      <c r="M79" s="341"/>
      <c r="N79" s="342"/>
      <c r="P79" s="680"/>
      <c r="Q79" s="308"/>
      <c r="R79" s="747"/>
      <c r="S79" s="748"/>
      <c r="T79" s="748"/>
      <c r="U79" s="748"/>
      <c r="V79" s="748"/>
      <c r="W79" s="748"/>
      <c r="X79" s="748"/>
      <c r="Y79" s="748"/>
      <c r="Z79" s="748"/>
      <c r="AA79" s="748"/>
      <c r="AB79" s="748"/>
      <c r="AC79" s="749"/>
    </row>
    <row r="80" spans="1:29" ht="16.5" customHeight="1">
      <c r="A80" s="680"/>
      <c r="B80" s="18"/>
      <c r="C80" s="6"/>
      <c r="D80" s="19" t="s">
        <v>82</v>
      </c>
      <c r="E80" s="16" t="s">
        <v>52</v>
      </c>
      <c r="F80" s="12" t="s">
        <v>47</v>
      </c>
      <c r="G80" s="13" t="s">
        <v>48</v>
      </c>
      <c r="H80" s="312" t="s">
        <v>316</v>
      </c>
      <c r="I80" s="14" t="s">
        <v>49</v>
      </c>
      <c r="J80" s="15" t="s">
        <v>50</v>
      </c>
      <c r="K80" s="17" t="s">
        <v>51</v>
      </c>
      <c r="L80" s="192"/>
      <c r="M80" s="192"/>
      <c r="N80" s="193"/>
      <c r="P80" s="680"/>
      <c r="Q80" s="309" t="s">
        <v>12</v>
      </c>
      <c r="R80" s="18"/>
      <c r="S80" s="19"/>
      <c r="T80" s="68" t="s">
        <v>383</v>
      </c>
      <c r="U80" s="696">
        <v>1</v>
      </c>
      <c r="V80" s="696"/>
      <c r="W80" s="271" t="s">
        <v>384</v>
      </c>
      <c r="X80" s="750">
        <v>0.75</v>
      </c>
      <c r="Y80" s="750"/>
      <c r="Z80" s="28"/>
      <c r="AA80" s="28"/>
      <c r="AB80" s="28"/>
      <c r="AC80" s="29"/>
    </row>
    <row r="81" spans="1:29" ht="16.5" customHeight="1">
      <c r="A81" s="680"/>
      <c r="B81" s="18" t="s">
        <v>84</v>
      </c>
      <c r="C81" s="6"/>
      <c r="D81" s="19"/>
      <c r="E81" s="18"/>
      <c r="F81" s="8"/>
      <c r="G81" s="8"/>
      <c r="H81" s="8"/>
      <c r="I81" s="8"/>
      <c r="J81" s="8"/>
      <c r="K81" s="8"/>
      <c r="L81" s="8"/>
      <c r="M81" s="8"/>
      <c r="N81" s="311" t="s">
        <v>315</v>
      </c>
      <c r="P81" s="680"/>
      <c r="Q81" s="310">
        <v>16.5</v>
      </c>
      <c r="R81" s="18"/>
      <c r="S81" s="19"/>
      <c r="T81" s="19"/>
      <c r="U81" s="8"/>
      <c r="V81" s="8"/>
      <c r="W81" s="8"/>
      <c r="X81" s="8"/>
      <c r="Y81" s="8"/>
      <c r="Z81" s="8"/>
      <c r="AA81" s="8"/>
      <c r="AB81" s="8"/>
      <c r="AC81" s="311" t="s">
        <v>84</v>
      </c>
    </row>
    <row r="82" spans="1:29" ht="16.5" customHeight="1" thickBot="1">
      <c r="A82" s="680"/>
      <c r="B82" s="21">
        <v>10</v>
      </c>
      <c r="C82" s="2">
        <v>10</v>
      </c>
      <c r="D82" s="2">
        <v>10</v>
      </c>
      <c r="E82" s="2">
        <v>10</v>
      </c>
      <c r="F82" s="2">
        <v>10</v>
      </c>
      <c r="G82" s="2">
        <v>10</v>
      </c>
      <c r="H82" s="2">
        <v>10</v>
      </c>
      <c r="I82" s="2">
        <v>10</v>
      </c>
      <c r="J82" s="2">
        <v>10</v>
      </c>
      <c r="K82" s="2">
        <v>10</v>
      </c>
      <c r="L82" s="2">
        <v>10</v>
      </c>
      <c r="M82" s="2">
        <v>10</v>
      </c>
      <c r="N82" s="22">
        <v>10</v>
      </c>
      <c r="P82" s="680"/>
      <c r="Q82" s="78">
        <v>10</v>
      </c>
      <c r="R82" s="79">
        <v>10</v>
      </c>
      <c r="S82" s="79">
        <v>10</v>
      </c>
      <c r="T82" s="79">
        <v>10</v>
      </c>
      <c r="U82" s="79">
        <v>10</v>
      </c>
      <c r="V82" s="79">
        <v>10</v>
      </c>
      <c r="W82" s="79">
        <v>10</v>
      </c>
      <c r="X82" s="79">
        <v>10</v>
      </c>
      <c r="Y82" s="79">
        <v>10</v>
      </c>
      <c r="Z82" s="79">
        <v>10</v>
      </c>
      <c r="AA82" s="79">
        <v>10</v>
      </c>
      <c r="AB82" s="79">
        <v>10</v>
      </c>
      <c r="AC82" s="80">
        <v>10</v>
      </c>
    </row>
    <row r="83" spans="1:29" ht="16.5" customHeight="1">
      <c r="A83" s="680"/>
      <c r="B83" s="172" t="s">
        <v>106</v>
      </c>
      <c r="C83" s="40" t="s">
        <v>14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2"/>
      <c r="P83" s="680"/>
      <c r="Q83" s="32"/>
      <c r="R83" s="28"/>
      <c r="S83" s="697" t="s">
        <v>33</v>
      </c>
      <c r="T83" s="697"/>
      <c r="U83" s="697"/>
      <c r="V83" s="699" t="s">
        <v>34</v>
      </c>
      <c r="W83" s="699"/>
      <c r="X83" s="699"/>
      <c r="Y83" s="699"/>
      <c r="Z83" s="699"/>
      <c r="AA83" s="699"/>
      <c r="AB83" s="699"/>
      <c r="AC83" s="700"/>
    </row>
    <row r="84" spans="1:29" ht="16.5" customHeight="1">
      <c r="A84" s="680"/>
      <c r="B84" s="173" t="s">
        <v>107</v>
      </c>
      <c r="C84" s="43" t="s">
        <v>109</v>
      </c>
      <c r="D84" s="38"/>
      <c r="E84" s="38"/>
      <c r="F84" s="38"/>
      <c r="G84" s="38"/>
      <c r="H84" s="38"/>
      <c r="I84" s="38"/>
      <c r="J84" s="38"/>
      <c r="K84" s="38"/>
      <c r="L84" s="38"/>
      <c r="M84" s="28"/>
      <c r="N84" s="39"/>
      <c r="P84" s="680"/>
      <c r="Q84" s="32"/>
      <c r="R84" s="28" t="s">
        <v>7</v>
      </c>
      <c r="S84" s="698"/>
      <c r="T84" s="698"/>
      <c r="U84" s="698"/>
      <c r="V84" s="44"/>
      <c r="W84" s="44" t="s">
        <v>35</v>
      </c>
      <c r="X84" s="44"/>
      <c r="Y84" s="44"/>
      <c r="Z84" s="44"/>
      <c r="AA84" s="44"/>
      <c r="AB84" s="44"/>
      <c r="AC84" s="45"/>
    </row>
    <row r="85" spans="1:29" ht="16.5" customHeight="1">
      <c r="A85" s="680"/>
      <c r="B85" s="174" t="s">
        <v>108</v>
      </c>
      <c r="C85" s="175" t="s">
        <v>83</v>
      </c>
      <c r="D85" s="38"/>
      <c r="E85" s="38"/>
      <c r="F85" s="38"/>
      <c r="G85" s="38"/>
      <c r="H85" s="38"/>
      <c r="I85" s="38"/>
      <c r="J85" s="38"/>
      <c r="K85" s="38"/>
      <c r="L85" s="38"/>
      <c r="M85" s="28"/>
      <c r="N85" s="39"/>
      <c r="P85" s="680"/>
      <c r="Q85" s="32"/>
      <c r="R85" s="28"/>
      <c r="S85" s="28"/>
      <c r="T85" s="28"/>
      <c r="U85" s="28"/>
      <c r="V85" s="44"/>
      <c r="W85" s="44"/>
      <c r="X85" s="44"/>
      <c r="Y85" s="44"/>
      <c r="Z85" s="44"/>
      <c r="AA85" s="44"/>
      <c r="AB85" s="44"/>
      <c r="AC85" s="45"/>
    </row>
    <row r="86" spans="1:29" ht="16.5" customHeight="1">
      <c r="A86" s="680"/>
      <c r="B86" s="701" t="s">
        <v>11</v>
      </c>
      <c r="C86" s="702"/>
      <c r="D86" s="702"/>
      <c r="E86" s="702"/>
      <c r="F86" s="702"/>
      <c r="G86" s="702"/>
      <c r="H86" s="702"/>
      <c r="I86" s="702"/>
      <c r="J86" s="702"/>
      <c r="K86" s="702"/>
      <c r="L86" s="702"/>
      <c r="M86" s="702"/>
      <c r="N86" s="703"/>
      <c r="P86" s="680"/>
      <c r="Q86" s="701" t="s">
        <v>11</v>
      </c>
      <c r="R86" s="702"/>
      <c r="S86" s="702"/>
      <c r="T86" s="702"/>
      <c r="U86" s="702"/>
      <c r="V86" s="702"/>
      <c r="W86" s="702"/>
      <c r="X86" s="702"/>
      <c r="Y86" s="702"/>
      <c r="Z86" s="702"/>
      <c r="AA86" s="702"/>
      <c r="AB86" s="702"/>
      <c r="AC86" s="703"/>
    </row>
    <row r="87" spans="1:29" ht="16.5" customHeight="1" thickBot="1">
      <c r="A87" s="680"/>
      <c r="B87" s="704"/>
      <c r="C87" s="705"/>
      <c r="D87" s="705"/>
      <c r="E87" s="705"/>
      <c r="F87" s="705"/>
      <c r="G87" s="705"/>
      <c r="H87" s="705"/>
      <c r="I87" s="705"/>
      <c r="J87" s="705"/>
      <c r="K87" s="705"/>
      <c r="L87" s="705"/>
      <c r="M87" s="705"/>
      <c r="N87" s="706"/>
      <c r="P87" s="680"/>
      <c r="Q87" s="704"/>
      <c r="R87" s="705"/>
      <c r="S87" s="705"/>
      <c r="T87" s="705"/>
      <c r="U87" s="705"/>
      <c r="V87" s="705"/>
      <c r="W87" s="705"/>
      <c r="X87" s="705"/>
      <c r="Y87" s="705"/>
      <c r="Z87" s="705"/>
      <c r="AA87" s="705"/>
      <c r="AB87" s="705"/>
      <c r="AC87" s="706"/>
    </row>
    <row r="89" spans="1:29" ht="15.75" thickBot="1">
      <c r="A89" s="27" t="s">
        <v>0</v>
      </c>
      <c r="B89" s="679" t="str">
        <f>B90</f>
        <v>Poulet haricots verts pamplemousse gruyère</v>
      </c>
      <c r="C89" s="679"/>
      <c r="D89" s="679"/>
      <c r="E89" s="679"/>
      <c r="F89" s="679"/>
      <c r="G89" s="679"/>
      <c r="H89" s="679"/>
      <c r="I89" s="679"/>
      <c r="J89" s="679"/>
      <c r="K89" s="679"/>
      <c r="L89" s="679"/>
      <c r="M89" s="679"/>
      <c r="N89" s="679"/>
      <c r="O89" s="26"/>
      <c r="P89" s="27" t="s">
        <v>0</v>
      </c>
      <c r="Q89" s="679" t="str">
        <f>Q90</f>
        <v>Hauteurs de lignes</v>
      </c>
      <c r="R89" s="679"/>
      <c r="S89" s="679"/>
      <c r="T89" s="679"/>
      <c r="U89" s="679"/>
      <c r="V89" s="679"/>
      <c r="W89" s="679"/>
      <c r="X89" s="679"/>
      <c r="Y89" s="679"/>
      <c r="Z89" s="679"/>
      <c r="AA89" s="679"/>
      <c r="AB89" s="679"/>
      <c r="AC89" s="679"/>
    </row>
    <row r="90" spans="1:29" ht="23.25" customHeight="1">
      <c r="A90" s="680" t="str">
        <f>B90</f>
        <v>Poulet haricots verts pamplemousse gruyère</v>
      </c>
      <c r="B90" s="716" t="s">
        <v>338</v>
      </c>
      <c r="C90" s="717"/>
      <c r="D90" s="717"/>
      <c r="E90" s="717"/>
      <c r="F90" s="717"/>
      <c r="G90" s="717"/>
      <c r="H90" s="717"/>
      <c r="I90" s="717"/>
      <c r="J90" s="717"/>
      <c r="K90" s="717"/>
      <c r="L90" s="717"/>
      <c r="M90" s="717"/>
      <c r="N90" s="718"/>
      <c r="O90" s="26"/>
      <c r="P90" s="680" t="str">
        <f>Q90</f>
        <v>Hauteurs de lignes</v>
      </c>
      <c r="Q90" s="305" t="s">
        <v>113</v>
      </c>
      <c r="R90" s="717" t="str">
        <f>B90</f>
        <v>Poulet haricots verts pamplemousse gruyère</v>
      </c>
      <c r="S90" s="717"/>
      <c r="T90" s="717"/>
      <c r="U90" s="717"/>
      <c r="V90" s="717"/>
      <c r="W90" s="717"/>
      <c r="X90" s="717"/>
      <c r="Y90" s="717"/>
      <c r="Z90" s="717"/>
      <c r="AA90" s="717"/>
      <c r="AB90" s="717"/>
      <c r="AC90" s="718"/>
    </row>
    <row r="91" spans="1:29" ht="17.100000000000001" customHeight="1">
      <c r="A91" s="680"/>
      <c r="B91" s="719"/>
      <c r="C91" s="720"/>
      <c r="D91" s="720"/>
      <c r="E91" s="720"/>
      <c r="F91" s="720"/>
      <c r="G91" s="720"/>
      <c r="H91" s="720"/>
      <c r="I91" s="720"/>
      <c r="J91" s="720"/>
      <c r="K91" s="720"/>
      <c r="L91" s="720"/>
      <c r="M91" s="720"/>
      <c r="N91" s="721"/>
      <c r="O91" s="26"/>
      <c r="P91" s="680"/>
      <c r="Q91" s="306">
        <v>16.5</v>
      </c>
      <c r="R91" s="720"/>
      <c r="S91" s="720"/>
      <c r="T91" s="720"/>
      <c r="U91" s="720"/>
      <c r="V91" s="720"/>
      <c r="W91" s="720"/>
      <c r="X91" s="720"/>
      <c r="Y91" s="720"/>
      <c r="Z91" s="720"/>
      <c r="AA91" s="720"/>
      <c r="AB91" s="720"/>
      <c r="AC91" s="721"/>
    </row>
    <row r="92" spans="1:29" ht="17.100000000000001" customHeight="1">
      <c r="A92" s="680"/>
      <c r="B92" s="687" t="s">
        <v>310</v>
      </c>
      <c r="C92" s="688"/>
      <c r="D92" s="688"/>
      <c r="E92" s="688"/>
      <c r="F92" s="688"/>
      <c r="G92" s="688"/>
      <c r="H92" s="688"/>
      <c r="I92" s="688"/>
      <c r="J92" s="688"/>
      <c r="K92" s="688"/>
      <c r="L92" s="688"/>
      <c r="M92" s="688"/>
      <c r="N92" s="689"/>
      <c r="O92" s="26"/>
      <c r="P92" s="680"/>
      <c r="Q92" s="307" t="s">
        <v>12</v>
      </c>
      <c r="R92" s="722" t="str">
        <f>B92</f>
        <v>Salade repas Allégée N° 1</v>
      </c>
      <c r="S92" s="722"/>
      <c r="T92" s="722"/>
      <c r="U92" s="722"/>
      <c r="V92" s="722"/>
      <c r="W92" s="722"/>
      <c r="X92" s="722"/>
      <c r="Y92" s="722"/>
      <c r="Z92" s="722"/>
      <c r="AA92" s="722"/>
      <c r="AB92" s="722"/>
      <c r="AC92" s="723"/>
    </row>
    <row r="93" spans="1:29" ht="17.100000000000001" customHeight="1" thickBot="1">
      <c r="A93" s="680"/>
      <c r="B93" s="690"/>
      <c r="C93" s="691"/>
      <c r="D93" s="691"/>
      <c r="E93" s="691"/>
      <c r="F93" s="691"/>
      <c r="G93" s="691"/>
      <c r="H93" s="691"/>
      <c r="I93" s="691"/>
      <c r="J93" s="691"/>
      <c r="K93" s="691"/>
      <c r="L93" s="691"/>
      <c r="M93" s="691"/>
      <c r="N93" s="692"/>
      <c r="O93" s="26"/>
      <c r="P93" s="680"/>
      <c r="Q93" s="308"/>
      <c r="R93" s="724"/>
      <c r="S93" s="724"/>
      <c r="T93" s="724"/>
      <c r="U93" s="724"/>
      <c r="V93" s="724"/>
      <c r="W93" s="724"/>
      <c r="X93" s="724"/>
      <c r="Y93" s="724"/>
      <c r="Z93" s="724"/>
      <c r="AA93" s="724"/>
      <c r="AB93" s="724"/>
      <c r="AC93" s="725"/>
    </row>
    <row r="94" spans="1:29" ht="17.100000000000001" customHeight="1">
      <c r="A94" s="680"/>
      <c r="B94" s="32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9"/>
      <c r="O94" s="26"/>
      <c r="P94" s="680"/>
      <c r="Q94" s="308"/>
      <c r="R94" s="726" t="s">
        <v>1</v>
      </c>
      <c r="S94" s="726"/>
      <c r="T94" s="726"/>
      <c r="U94" s="726"/>
      <c r="V94" s="726"/>
      <c r="W94" s="726"/>
      <c r="X94" s="726"/>
      <c r="Y94" s="726"/>
      <c r="Z94" s="726"/>
      <c r="AA94" s="726"/>
      <c r="AB94" s="726"/>
      <c r="AC94" s="727"/>
    </row>
    <row r="95" spans="1:29" ht="17.100000000000001" customHeight="1" thickBot="1">
      <c r="A95" s="680"/>
      <c r="B95" s="32"/>
      <c r="C95" s="28"/>
      <c r="D95" s="28"/>
      <c r="E95" s="28"/>
      <c r="F95" s="28"/>
      <c r="G95" s="730" t="s">
        <v>107</v>
      </c>
      <c r="H95" s="730"/>
      <c r="I95" s="731" t="s">
        <v>286</v>
      </c>
      <c r="J95" s="731"/>
      <c r="K95" s="731"/>
      <c r="L95" s="731"/>
      <c r="M95" s="731"/>
      <c r="N95" s="732"/>
      <c r="O95" s="26"/>
      <c r="P95" s="680"/>
      <c r="Q95" s="308"/>
      <c r="R95" s="728"/>
      <c r="S95" s="728"/>
      <c r="T95" s="728"/>
      <c r="U95" s="728"/>
      <c r="V95" s="728"/>
      <c r="W95" s="728"/>
      <c r="X95" s="728"/>
      <c r="Y95" s="728"/>
      <c r="Z95" s="728"/>
      <c r="AA95" s="728"/>
      <c r="AB95" s="728"/>
      <c r="AC95" s="729"/>
    </row>
    <row r="96" spans="1:29" ht="17.100000000000001" customHeight="1">
      <c r="A96" s="680"/>
      <c r="B96" s="32"/>
      <c r="C96" s="28"/>
      <c r="D96" s="28"/>
      <c r="E96" s="186" t="s">
        <v>87</v>
      </c>
      <c r="F96" s="49" t="s">
        <v>31</v>
      </c>
      <c r="G96" s="733">
        <v>10</v>
      </c>
      <c r="H96" s="733"/>
      <c r="I96" s="731"/>
      <c r="J96" s="731"/>
      <c r="K96" s="731"/>
      <c r="L96" s="731"/>
      <c r="M96" s="731"/>
      <c r="N96" s="732"/>
      <c r="O96" s="26"/>
      <c r="P96" s="680"/>
      <c r="Q96" s="308"/>
      <c r="R96" s="734" t="s">
        <v>110</v>
      </c>
      <c r="S96" s="734"/>
      <c r="T96" s="734"/>
      <c r="U96" s="734"/>
      <c r="V96" s="734"/>
      <c r="W96" s="734"/>
      <c r="X96" s="734"/>
      <c r="Y96" s="734"/>
      <c r="Z96" s="734"/>
      <c r="AA96" s="734"/>
      <c r="AB96" s="734"/>
      <c r="AC96" s="736" t="s">
        <v>106</v>
      </c>
    </row>
    <row r="97" spans="1:29" ht="17.100000000000001" customHeight="1">
      <c r="A97" s="680"/>
      <c r="B97" s="170" t="s">
        <v>106</v>
      </c>
      <c r="C97" s="171" t="s">
        <v>106</v>
      </c>
      <c r="D97" s="28"/>
      <c r="E97" s="47"/>
      <c r="F97" s="49"/>
      <c r="G97" s="733"/>
      <c r="H97" s="733"/>
      <c r="I97" s="55"/>
      <c r="J97" s="277" t="s">
        <v>379</v>
      </c>
      <c r="K97" s="28"/>
      <c r="L97" s="28"/>
      <c r="M97" s="28"/>
      <c r="N97" s="29"/>
      <c r="O97" s="26"/>
      <c r="P97" s="680"/>
      <c r="Q97" s="308"/>
      <c r="R97" s="735"/>
      <c r="S97" s="735"/>
      <c r="T97" s="735"/>
      <c r="U97" s="735"/>
      <c r="V97" s="735"/>
      <c r="W97" s="735"/>
      <c r="X97" s="735"/>
      <c r="Y97" s="735"/>
      <c r="Z97" s="735"/>
      <c r="AA97" s="735"/>
      <c r="AB97" s="735"/>
      <c r="AC97" s="737"/>
    </row>
    <row r="98" spans="1:29" ht="17.100000000000001" customHeight="1">
      <c r="A98" s="680"/>
      <c r="B98" s="69" t="s">
        <v>88</v>
      </c>
      <c r="C98" s="70" t="s">
        <v>16</v>
      </c>
      <c r="D98" s="71" t="s">
        <v>32</v>
      </c>
      <c r="E98" s="51"/>
      <c r="F98" s="51"/>
      <c r="G98" s="72"/>
      <c r="H98" s="73"/>
      <c r="I98" s="70" t="s">
        <v>88</v>
      </c>
      <c r="J98" s="52"/>
      <c r="K98" s="58"/>
      <c r="L98" s="58"/>
      <c r="M98" s="58"/>
      <c r="N98" s="344" t="s">
        <v>381</v>
      </c>
      <c r="O98" s="26"/>
      <c r="P98" s="680"/>
      <c r="Q98" s="308"/>
      <c r="R98" s="738" t="s">
        <v>382</v>
      </c>
      <c r="S98" s="738"/>
      <c r="T98" s="738"/>
      <c r="U98" s="738"/>
      <c r="V98" s="738"/>
      <c r="W98" s="738"/>
      <c r="X98" s="738"/>
      <c r="Y98" s="738"/>
      <c r="Z98" s="738"/>
      <c r="AA98" s="738"/>
      <c r="AB98" s="738"/>
      <c r="AC98" s="739"/>
    </row>
    <row r="99" spans="1:29" ht="17.100000000000001" customHeight="1">
      <c r="A99" s="680"/>
      <c r="C99" s="266">
        <v>7.0000000000000007E-2</v>
      </c>
      <c r="D99" s="65" t="s">
        <v>46</v>
      </c>
      <c r="E99" s="65"/>
      <c r="F99" s="65"/>
      <c r="G99" s="707">
        <f>(C99/G116)*G96</f>
        <v>0.70000000000000007</v>
      </c>
      <c r="H99" s="707"/>
      <c r="I99" s="77">
        <f>(B99/G116)*G96</f>
        <v>0</v>
      </c>
      <c r="J99" s="321"/>
      <c r="K99" s="84"/>
      <c r="L99" s="84"/>
      <c r="M99" s="84"/>
      <c r="N99" s="85"/>
      <c r="O99" s="26"/>
      <c r="P99" s="680"/>
      <c r="Q99" s="308"/>
      <c r="R99" s="740"/>
      <c r="S99" s="740"/>
      <c r="T99" s="740"/>
      <c r="U99" s="740"/>
      <c r="V99" s="740"/>
      <c r="W99" s="740"/>
      <c r="X99" s="740"/>
      <c r="Y99" s="740"/>
      <c r="Z99" s="740"/>
      <c r="AA99" s="740"/>
      <c r="AB99" s="740"/>
      <c r="AC99" s="741"/>
    </row>
    <row r="100" spans="1:29" ht="17.100000000000001" customHeight="1">
      <c r="A100" s="680"/>
      <c r="B100" s="76">
        <v>1</v>
      </c>
      <c r="C100" s="48"/>
      <c r="D100" s="65" t="s">
        <v>45</v>
      </c>
      <c r="E100" s="65"/>
      <c r="F100" s="65"/>
      <c r="G100" s="707">
        <f>(C100/G116)*G96</f>
        <v>0</v>
      </c>
      <c r="H100" s="707"/>
      <c r="I100" s="77">
        <f>(B100/G116)*G96</f>
        <v>10</v>
      </c>
      <c r="J100" s="321" t="s">
        <v>363</v>
      </c>
      <c r="K100" s="84"/>
      <c r="L100" s="84"/>
      <c r="M100" s="84"/>
      <c r="N100" s="85"/>
      <c r="O100" s="26"/>
      <c r="P100" s="680"/>
      <c r="Q100" s="308"/>
      <c r="R100" s="742" t="s">
        <v>111</v>
      </c>
      <c r="S100" s="743"/>
      <c r="T100" s="743"/>
      <c r="U100" s="743"/>
      <c r="V100" s="743"/>
      <c r="W100" s="743"/>
      <c r="X100" s="743"/>
      <c r="Y100" s="743"/>
      <c r="Z100" s="743"/>
      <c r="AA100" s="743"/>
      <c r="AB100" s="743"/>
      <c r="AC100" s="745" t="s">
        <v>107</v>
      </c>
    </row>
    <row r="101" spans="1:29" ht="17.100000000000001" customHeight="1">
      <c r="A101" s="680"/>
      <c r="B101" s="76">
        <v>4</v>
      </c>
      <c r="C101" s="48"/>
      <c r="D101" s="59" t="s">
        <v>36</v>
      </c>
      <c r="E101" s="60"/>
      <c r="F101" s="60"/>
      <c r="G101" s="707">
        <f>(C101/G116)*G96</f>
        <v>0</v>
      </c>
      <c r="H101" s="707"/>
      <c r="I101" s="77">
        <f>(B101/G116)*G96</f>
        <v>40</v>
      </c>
      <c r="J101" s="321" t="s">
        <v>363</v>
      </c>
      <c r="K101" s="84"/>
      <c r="L101" s="84"/>
      <c r="M101" s="84"/>
      <c r="N101" s="85"/>
      <c r="O101" s="26"/>
      <c r="P101" s="680"/>
      <c r="Q101" s="308"/>
      <c r="R101" s="744"/>
      <c r="S101" s="735"/>
      <c r="T101" s="735"/>
      <c r="U101" s="735"/>
      <c r="V101" s="735"/>
      <c r="W101" s="735"/>
      <c r="X101" s="735"/>
      <c r="Y101" s="735"/>
      <c r="Z101" s="735"/>
      <c r="AA101" s="735"/>
      <c r="AB101" s="735"/>
      <c r="AC101" s="745"/>
    </row>
    <row r="102" spans="1:29" ht="17.100000000000001" customHeight="1">
      <c r="A102" s="680"/>
      <c r="C102" s="189">
        <v>0.05</v>
      </c>
      <c r="D102" s="59" t="s">
        <v>37</v>
      </c>
      <c r="E102" s="60"/>
      <c r="F102" s="60"/>
      <c r="G102" s="707">
        <f>(C102/G116)*G96</f>
        <v>0.5</v>
      </c>
      <c r="H102" s="707"/>
      <c r="I102" s="77">
        <f>(B102/G116)*G96</f>
        <v>0</v>
      </c>
      <c r="J102" s="84"/>
      <c r="K102" s="84"/>
      <c r="L102" s="84"/>
      <c r="M102" s="84"/>
      <c r="N102" s="85"/>
      <c r="O102" s="26"/>
      <c r="P102" s="680"/>
      <c r="Q102" s="308"/>
      <c r="R102" s="345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111"/>
    </row>
    <row r="103" spans="1:29" ht="17.100000000000001" customHeight="1">
      <c r="A103" s="680"/>
      <c r="C103" s="189">
        <v>2.5000000000000001E-2</v>
      </c>
      <c r="D103" s="59" t="s">
        <v>38</v>
      </c>
      <c r="E103" s="60"/>
      <c r="F103" s="60"/>
      <c r="G103" s="707">
        <f>(C103/G116)*G96</f>
        <v>0.25</v>
      </c>
      <c r="H103" s="707"/>
      <c r="I103" s="77">
        <f>(B103/G116)*G96</f>
        <v>0</v>
      </c>
      <c r="J103" s="84"/>
      <c r="K103" s="84"/>
      <c r="L103" s="84"/>
      <c r="M103" s="84"/>
      <c r="N103" s="85"/>
      <c r="O103" s="26"/>
      <c r="P103" s="680"/>
      <c r="Q103" s="308"/>
      <c r="R103" s="345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111"/>
    </row>
    <row r="104" spans="1:29" ht="17.100000000000001" customHeight="1">
      <c r="A104" s="680"/>
      <c r="C104" s="189">
        <v>0.05</v>
      </c>
      <c r="D104" s="61" t="s">
        <v>39</v>
      </c>
      <c r="E104" s="61"/>
      <c r="F104" s="61"/>
      <c r="G104" s="707">
        <f>(C104/G116)*G96</f>
        <v>0.5</v>
      </c>
      <c r="H104" s="707"/>
      <c r="I104" s="77">
        <f>(B104/G116)*G96</f>
        <v>0</v>
      </c>
      <c r="J104" s="84"/>
      <c r="K104" s="84"/>
      <c r="L104" s="84"/>
      <c r="M104" s="84"/>
      <c r="N104" s="85"/>
      <c r="O104" s="26"/>
      <c r="P104" s="680"/>
      <c r="Q104" s="30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9"/>
    </row>
    <row r="105" spans="1:29" ht="17.100000000000001" customHeight="1">
      <c r="A105" s="680"/>
      <c r="C105" s="189">
        <v>0.03</v>
      </c>
      <c r="D105" s="62" t="s">
        <v>41</v>
      </c>
      <c r="E105" s="62"/>
      <c r="F105" s="62"/>
      <c r="G105" s="707">
        <f>(C105/G116)*G96</f>
        <v>0.3</v>
      </c>
      <c r="H105" s="707"/>
      <c r="I105" s="77">
        <f>(B105/G116)*G96</f>
        <v>0</v>
      </c>
      <c r="J105" s="84"/>
      <c r="K105" s="84"/>
      <c r="L105" s="84"/>
      <c r="M105" s="84"/>
      <c r="N105" s="85"/>
      <c r="O105" s="26"/>
      <c r="P105" s="680"/>
      <c r="Q105" s="30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9"/>
    </row>
    <row r="106" spans="1:29" ht="17.100000000000001" customHeight="1">
      <c r="A106" s="680"/>
      <c r="C106" s="189">
        <v>0.05</v>
      </c>
      <c r="D106" s="62" t="s">
        <v>40</v>
      </c>
      <c r="E106" s="62"/>
      <c r="F106" s="62"/>
      <c r="G106" s="707">
        <f>(C106/G116)*G96</f>
        <v>0.5</v>
      </c>
      <c r="H106" s="707"/>
      <c r="I106" s="77">
        <f>(B106/G116)*G96</f>
        <v>0</v>
      </c>
      <c r="J106" s="84"/>
      <c r="K106" s="84"/>
      <c r="L106" s="28"/>
      <c r="M106" s="84"/>
      <c r="N106" s="343" t="s">
        <v>380</v>
      </c>
      <c r="O106" s="26"/>
      <c r="P106" s="680"/>
      <c r="Q106" s="30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9"/>
    </row>
    <row r="107" spans="1:29" ht="17.100000000000001" customHeight="1">
      <c r="A107" s="680"/>
      <c r="C107" s="189">
        <v>0.01</v>
      </c>
      <c r="D107" s="63" t="s">
        <v>42</v>
      </c>
      <c r="E107" s="63"/>
      <c r="F107" s="63"/>
      <c r="G107" s="707">
        <f>(C107/G116)*G96</f>
        <v>0.1</v>
      </c>
      <c r="H107" s="707"/>
      <c r="I107" s="77">
        <f>(B107/G116)*G96</f>
        <v>0</v>
      </c>
      <c r="J107" s="84"/>
      <c r="K107" s="84"/>
      <c r="L107" s="28"/>
      <c r="M107" s="84"/>
      <c r="N107" s="343" t="s">
        <v>377</v>
      </c>
      <c r="O107" s="26"/>
      <c r="P107" s="680"/>
      <c r="Q107" s="30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9"/>
    </row>
    <row r="108" spans="1:29" ht="17.100000000000001" customHeight="1">
      <c r="A108" s="680"/>
      <c r="C108" s="189">
        <v>0.01</v>
      </c>
      <c r="D108" s="64" t="s">
        <v>43</v>
      </c>
      <c r="E108" s="64"/>
      <c r="F108" s="64"/>
      <c r="G108" s="707">
        <f>(C108/G116)*G96</f>
        <v>0.1</v>
      </c>
      <c r="H108" s="707"/>
      <c r="I108" s="77">
        <f>(B108/G116)*G96</f>
        <v>0</v>
      </c>
      <c r="J108" s="84"/>
      <c r="K108" s="84"/>
      <c r="L108" s="28"/>
      <c r="M108" s="84"/>
      <c r="N108" s="343" t="s">
        <v>378</v>
      </c>
      <c r="O108" s="26"/>
      <c r="P108" s="680"/>
      <c r="Q108" s="30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9"/>
    </row>
    <row r="109" spans="1:29" ht="17.100000000000001" customHeight="1">
      <c r="A109" s="680"/>
      <c r="B109" s="76">
        <v>0.5</v>
      </c>
      <c r="C109" s="94"/>
      <c r="D109" s="64" t="s">
        <v>173</v>
      </c>
      <c r="E109" s="64"/>
      <c r="F109" s="64"/>
      <c r="G109" s="707">
        <f>(C109/G116)*G96</f>
        <v>0</v>
      </c>
      <c r="H109" s="707"/>
      <c r="I109" s="77">
        <f>(B109/G116)*G96</f>
        <v>5</v>
      </c>
      <c r="J109" s="321" t="s">
        <v>373</v>
      </c>
      <c r="K109" s="84"/>
      <c r="L109" s="84"/>
      <c r="M109" s="84"/>
      <c r="N109" s="85"/>
      <c r="O109" s="26"/>
      <c r="P109" s="680"/>
      <c r="Q109" s="308"/>
      <c r="R109" s="28"/>
      <c r="S109" s="192"/>
      <c r="T109" s="19" t="s">
        <v>85</v>
      </c>
      <c r="U109" s="76">
        <v>1</v>
      </c>
      <c r="V109" s="77">
        <v>1</v>
      </c>
      <c r="W109" s="192"/>
      <c r="X109" s="19" t="s">
        <v>86</v>
      </c>
      <c r="Y109" s="189">
        <v>0.03</v>
      </c>
      <c r="Z109" s="707">
        <v>0.03</v>
      </c>
      <c r="AA109" s="707"/>
      <c r="AB109" s="28"/>
      <c r="AC109" s="29"/>
    </row>
    <row r="110" spans="1:29" ht="17.100000000000001" customHeight="1">
      <c r="A110" s="680"/>
      <c r="B110" s="32"/>
      <c r="C110" s="48"/>
      <c r="D110" s="31"/>
      <c r="E110" s="33"/>
      <c r="F110" s="34"/>
      <c r="G110" s="708">
        <f>(C110/G116)*G96</f>
        <v>0</v>
      </c>
      <c r="H110" s="708"/>
      <c r="I110" s="130">
        <f>(B110/G116)*G96</f>
        <v>0</v>
      </c>
      <c r="J110" s="82"/>
      <c r="K110" s="82"/>
      <c r="L110" s="82"/>
      <c r="M110" s="82"/>
      <c r="N110" s="86"/>
      <c r="O110" s="26"/>
      <c r="P110" s="680"/>
      <c r="Q110" s="30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9"/>
    </row>
    <row r="111" spans="1:29" ht="17.100000000000001" customHeight="1">
      <c r="A111" s="680"/>
      <c r="B111" s="709" t="s">
        <v>317</v>
      </c>
      <c r="C111" s="710"/>
      <c r="D111" s="28"/>
      <c r="E111" s="28"/>
      <c r="F111" s="28"/>
      <c r="G111" s="46"/>
      <c r="H111" s="50"/>
      <c r="I111" s="28"/>
      <c r="J111" s="87"/>
      <c r="K111" s="83"/>
      <c r="L111" s="87"/>
      <c r="M111" s="87"/>
      <c r="N111" s="88"/>
      <c r="P111" s="680"/>
      <c r="Q111" s="30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9"/>
    </row>
    <row r="112" spans="1:29" ht="17.100000000000001" customHeight="1">
      <c r="A112" s="680"/>
      <c r="B112" s="314">
        <f>SUM(B99:B110)</f>
        <v>5.5</v>
      </c>
      <c r="C112" s="313">
        <f>SUM(C99:C110)</f>
        <v>0.29500000000000004</v>
      </c>
      <c r="D112" s="711" t="s">
        <v>90</v>
      </c>
      <c r="E112" s="711"/>
      <c r="F112" s="711"/>
      <c r="G112" s="712">
        <f>SUM(G99:G110)</f>
        <v>2.95</v>
      </c>
      <c r="H112" s="712">
        <f>SUM(H99:H110)</f>
        <v>0</v>
      </c>
      <c r="I112" s="320">
        <f>SUM(I99:I110)</f>
        <v>55</v>
      </c>
      <c r="J112" s="53"/>
      <c r="K112" s="89"/>
      <c r="L112" s="87"/>
      <c r="M112" s="87"/>
      <c r="N112" s="88"/>
      <c r="P112" s="680"/>
      <c r="Q112" s="30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9"/>
    </row>
    <row r="113" spans="1:29" ht="17.100000000000001" customHeight="1" thickBot="1">
      <c r="A113" s="680"/>
      <c r="B113" s="25"/>
      <c r="C113" s="36"/>
      <c r="D113" s="56"/>
      <c r="E113" s="56"/>
      <c r="F113" s="56"/>
      <c r="G113" s="191"/>
      <c r="H113" s="191"/>
      <c r="I113" s="25"/>
      <c r="J113" s="53"/>
      <c r="K113" s="89"/>
      <c r="L113" s="87"/>
      <c r="M113" s="87"/>
      <c r="N113" s="88"/>
      <c r="P113" s="680"/>
      <c r="Q113" s="30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9"/>
    </row>
    <row r="114" spans="1:29" ht="17.100000000000001" customHeight="1">
      <c r="A114" s="680"/>
      <c r="B114" s="713" t="s">
        <v>91</v>
      </c>
      <c r="C114" s="714"/>
      <c r="D114" s="714"/>
      <c r="E114" s="714"/>
      <c r="F114" s="714"/>
      <c r="G114" s="714"/>
      <c r="H114" s="714"/>
      <c r="I114" s="714"/>
      <c r="J114" s="714"/>
      <c r="K114" s="714"/>
      <c r="L114" s="714"/>
      <c r="M114" s="714"/>
      <c r="N114" s="715"/>
      <c r="P114" s="680"/>
      <c r="Q114" s="308"/>
      <c r="R114" s="746" t="s">
        <v>376</v>
      </c>
      <c r="S114" s="714"/>
      <c r="T114" s="714"/>
      <c r="U114" s="714"/>
      <c r="V114" s="714"/>
      <c r="W114" s="714"/>
      <c r="X114" s="714"/>
      <c r="Y114" s="714"/>
      <c r="Z114" s="714"/>
      <c r="AA114" s="714"/>
      <c r="AB114" s="714"/>
      <c r="AC114" s="751" t="s">
        <v>108</v>
      </c>
    </row>
    <row r="115" spans="1:29" ht="17.100000000000001" customHeight="1">
      <c r="A115" s="680"/>
      <c r="B115" s="32"/>
      <c r="C115" s="36"/>
      <c r="D115" s="190"/>
      <c r="E115" s="190"/>
      <c r="F115" s="190"/>
      <c r="G115" s="695" t="s">
        <v>108</v>
      </c>
      <c r="H115" s="695"/>
      <c r="I115" s="87"/>
      <c r="J115" s="87"/>
      <c r="K115" s="87"/>
      <c r="L115" s="74"/>
      <c r="M115" s="74"/>
      <c r="N115" s="75"/>
      <c r="P115" s="680"/>
      <c r="Q115" s="308"/>
      <c r="R115" s="338"/>
      <c r="S115" s="35"/>
      <c r="T115" s="35"/>
      <c r="U115" s="35"/>
      <c r="V115" s="35"/>
      <c r="W115" s="35"/>
      <c r="X115" s="35"/>
      <c r="Y115" s="35"/>
      <c r="Z115" s="35"/>
      <c r="AA115" s="35"/>
      <c r="AB115" s="339" t="s">
        <v>83</v>
      </c>
      <c r="AC115" s="737"/>
    </row>
    <row r="116" spans="1:29" ht="17.100000000000001" customHeight="1">
      <c r="A116" s="680"/>
      <c r="B116" s="66"/>
      <c r="C116" s="67"/>
      <c r="D116" s="67"/>
      <c r="E116" s="67"/>
      <c r="F116" s="68" t="s">
        <v>83</v>
      </c>
      <c r="G116" s="696">
        <v>1</v>
      </c>
      <c r="H116" s="696"/>
      <c r="I116" s="87"/>
      <c r="J116" s="87"/>
      <c r="K116" s="87"/>
      <c r="L116" s="74"/>
      <c r="M116" s="74"/>
      <c r="N116" s="75"/>
      <c r="P116" s="680"/>
      <c r="Q116" s="308"/>
      <c r="R116" s="747" t="s">
        <v>371</v>
      </c>
      <c r="S116" s="748"/>
      <c r="T116" s="748"/>
      <c r="U116" s="748"/>
      <c r="V116" s="748"/>
      <c r="W116" s="748"/>
      <c r="X116" s="748"/>
      <c r="Y116" s="748"/>
      <c r="Z116" s="748"/>
      <c r="AA116" s="748"/>
      <c r="AB116" s="748"/>
      <c r="AC116" s="749"/>
    </row>
    <row r="117" spans="1:29" ht="17.100000000000001" customHeight="1">
      <c r="A117" s="680"/>
      <c r="B117" s="340"/>
      <c r="C117" s="341"/>
      <c r="D117" s="341"/>
      <c r="E117" s="341"/>
      <c r="F117" s="341"/>
      <c r="G117" s="341"/>
      <c r="H117" s="341"/>
      <c r="I117" s="341"/>
      <c r="J117" s="341"/>
      <c r="K117" s="341"/>
      <c r="L117" s="341"/>
      <c r="M117" s="341"/>
      <c r="N117" s="342"/>
      <c r="O117" s="315"/>
      <c r="P117" s="680"/>
      <c r="Q117" s="308"/>
      <c r="R117" s="747"/>
      <c r="S117" s="748"/>
      <c r="T117" s="748"/>
      <c r="U117" s="748"/>
      <c r="V117" s="748"/>
      <c r="W117" s="748"/>
      <c r="X117" s="748"/>
      <c r="Y117" s="748"/>
      <c r="Z117" s="748"/>
      <c r="AA117" s="748"/>
      <c r="AB117" s="748"/>
      <c r="AC117" s="749"/>
    </row>
    <row r="118" spans="1:29" ht="17.100000000000001" customHeight="1">
      <c r="A118" s="680"/>
      <c r="B118" s="18"/>
      <c r="C118" s="6"/>
      <c r="D118" s="19" t="s">
        <v>82</v>
      </c>
      <c r="E118" s="16" t="s">
        <v>52</v>
      </c>
      <c r="F118" s="12" t="s">
        <v>47</v>
      </c>
      <c r="G118" s="13" t="s">
        <v>48</v>
      </c>
      <c r="H118" s="312" t="s">
        <v>316</v>
      </c>
      <c r="I118" s="14" t="s">
        <v>49</v>
      </c>
      <c r="J118" s="15" t="s">
        <v>50</v>
      </c>
      <c r="K118" s="17" t="s">
        <v>51</v>
      </c>
      <c r="L118" s="192"/>
      <c r="M118" s="192"/>
      <c r="N118" s="193"/>
      <c r="O118" s="315"/>
      <c r="P118" s="680"/>
      <c r="Q118" s="309" t="s">
        <v>12</v>
      </c>
      <c r="R118" s="747"/>
      <c r="S118" s="748"/>
      <c r="T118" s="748"/>
      <c r="U118" s="748"/>
      <c r="V118" s="748"/>
      <c r="W118" s="748"/>
      <c r="X118" s="748"/>
      <c r="Y118" s="748"/>
      <c r="Z118" s="748"/>
      <c r="AA118" s="748"/>
      <c r="AB118" s="748"/>
      <c r="AC118" s="749"/>
    </row>
    <row r="119" spans="1:29" ht="17.100000000000001" customHeight="1">
      <c r="A119" s="680"/>
      <c r="B119" s="18" t="s">
        <v>84</v>
      </c>
      <c r="C119" s="6"/>
      <c r="D119" s="19"/>
      <c r="E119" s="18"/>
      <c r="F119" s="8"/>
      <c r="G119" s="8"/>
      <c r="H119" s="8"/>
      <c r="I119" s="8"/>
      <c r="J119" s="8"/>
      <c r="K119" s="8"/>
      <c r="L119" s="8"/>
      <c r="M119" s="8"/>
      <c r="N119" s="311" t="s">
        <v>315</v>
      </c>
      <c r="O119" s="315"/>
      <c r="P119" s="680"/>
      <c r="Q119" s="310">
        <v>16.5</v>
      </c>
      <c r="R119" s="18"/>
      <c r="S119" s="19"/>
      <c r="T119" s="68" t="s">
        <v>383</v>
      </c>
      <c r="U119" s="696">
        <v>1</v>
      </c>
      <c r="V119" s="696"/>
      <c r="W119" s="271" t="s">
        <v>384</v>
      </c>
      <c r="X119" s="750">
        <v>0.75</v>
      </c>
      <c r="Y119" s="750"/>
      <c r="AA119" s="8"/>
      <c r="AB119" s="8"/>
      <c r="AC119" s="311" t="s">
        <v>84</v>
      </c>
    </row>
    <row r="120" spans="1:29" ht="17.100000000000001" customHeight="1" thickBot="1">
      <c r="A120" s="680"/>
      <c r="B120" s="21">
        <v>10</v>
      </c>
      <c r="C120" s="2">
        <v>10</v>
      </c>
      <c r="D120" s="2">
        <v>10</v>
      </c>
      <c r="E120" s="2">
        <v>10</v>
      </c>
      <c r="F120" s="2">
        <v>10</v>
      </c>
      <c r="G120" s="2">
        <v>10</v>
      </c>
      <c r="H120" s="2">
        <v>10</v>
      </c>
      <c r="I120" s="2">
        <v>10</v>
      </c>
      <c r="J120" s="2">
        <v>10</v>
      </c>
      <c r="K120" s="2">
        <v>10</v>
      </c>
      <c r="L120" s="2">
        <v>10</v>
      </c>
      <c r="M120" s="2">
        <v>10</v>
      </c>
      <c r="N120" s="22">
        <v>10</v>
      </c>
      <c r="O120" s="315"/>
      <c r="P120" s="680"/>
      <c r="Q120" s="78">
        <v>10</v>
      </c>
      <c r="R120" s="79">
        <v>10</v>
      </c>
      <c r="S120" s="79">
        <v>10</v>
      </c>
      <c r="T120" s="79">
        <v>10</v>
      </c>
      <c r="U120" s="79">
        <v>10</v>
      </c>
      <c r="V120" s="79">
        <v>10</v>
      </c>
      <c r="W120" s="79">
        <v>10</v>
      </c>
      <c r="X120" s="79">
        <v>10</v>
      </c>
      <c r="Y120" s="79">
        <v>10</v>
      </c>
      <c r="Z120" s="79">
        <v>10</v>
      </c>
      <c r="AA120" s="79">
        <v>10</v>
      </c>
      <c r="AB120" s="79">
        <v>10</v>
      </c>
      <c r="AC120" s="80">
        <v>10</v>
      </c>
    </row>
    <row r="121" spans="1:29" ht="17.100000000000001" customHeight="1">
      <c r="A121" s="680"/>
      <c r="B121" s="172" t="s">
        <v>106</v>
      </c>
      <c r="C121" s="40" t="s">
        <v>14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2"/>
      <c r="O121" s="315"/>
      <c r="P121" s="680"/>
      <c r="Q121" s="32"/>
      <c r="R121" s="28"/>
      <c r="S121" s="697" t="s">
        <v>33</v>
      </c>
      <c r="T121" s="697"/>
      <c r="U121" s="697"/>
      <c r="V121" s="699" t="s">
        <v>34</v>
      </c>
      <c r="W121" s="699"/>
      <c r="X121" s="699"/>
      <c r="Y121" s="699"/>
      <c r="Z121" s="699"/>
      <c r="AA121" s="699"/>
      <c r="AB121" s="699"/>
      <c r="AC121" s="700"/>
    </row>
    <row r="122" spans="1:29" ht="17.100000000000001" customHeight="1">
      <c r="A122" s="680"/>
      <c r="B122" s="173" t="s">
        <v>107</v>
      </c>
      <c r="C122" s="43" t="s">
        <v>109</v>
      </c>
      <c r="D122" s="38"/>
      <c r="E122" s="38"/>
      <c r="F122" s="38"/>
      <c r="G122" s="38"/>
      <c r="H122" s="38"/>
      <c r="I122" s="38"/>
      <c r="J122" s="38"/>
      <c r="K122" s="38"/>
      <c r="L122" s="38"/>
      <c r="M122" s="28"/>
      <c r="N122" s="39"/>
      <c r="O122" s="315"/>
      <c r="P122" s="680"/>
      <c r="Q122" s="32"/>
      <c r="R122" s="28" t="s">
        <v>7</v>
      </c>
      <c r="S122" s="698"/>
      <c r="T122" s="698"/>
      <c r="U122" s="698"/>
      <c r="V122" s="44"/>
      <c r="W122" s="44" t="s">
        <v>35</v>
      </c>
      <c r="X122" s="44"/>
      <c r="Y122" s="44"/>
      <c r="Z122" s="44"/>
      <c r="AA122" s="44"/>
      <c r="AB122" s="44"/>
      <c r="AC122" s="45"/>
    </row>
    <row r="123" spans="1:29" ht="17.100000000000001" customHeight="1">
      <c r="A123" s="680"/>
      <c r="B123" s="174" t="s">
        <v>108</v>
      </c>
      <c r="C123" s="175" t="s">
        <v>83</v>
      </c>
      <c r="D123" s="38"/>
      <c r="E123" s="38"/>
      <c r="F123" s="38"/>
      <c r="G123" s="38"/>
      <c r="H123" s="38"/>
      <c r="I123" s="38"/>
      <c r="J123" s="38"/>
      <c r="K123" s="38"/>
      <c r="L123" s="38"/>
      <c r="M123" s="28"/>
      <c r="N123" s="39"/>
      <c r="O123" s="315"/>
      <c r="P123" s="680"/>
      <c r="Q123" s="32"/>
      <c r="R123" s="28"/>
      <c r="S123" s="28"/>
      <c r="T123" s="28"/>
      <c r="U123" s="28"/>
      <c r="V123" s="44"/>
      <c r="W123" s="44"/>
      <c r="X123" s="44"/>
      <c r="Y123" s="44"/>
      <c r="Z123" s="44"/>
      <c r="AA123" s="44"/>
      <c r="AB123" s="44"/>
      <c r="AC123" s="45"/>
    </row>
    <row r="124" spans="1:29" ht="17.100000000000001" customHeight="1">
      <c r="A124" s="680"/>
      <c r="B124" s="701" t="s">
        <v>11</v>
      </c>
      <c r="C124" s="702"/>
      <c r="D124" s="702"/>
      <c r="E124" s="702"/>
      <c r="F124" s="702"/>
      <c r="G124" s="702"/>
      <c r="H124" s="702"/>
      <c r="I124" s="702"/>
      <c r="J124" s="702"/>
      <c r="K124" s="702"/>
      <c r="L124" s="702"/>
      <c r="M124" s="702"/>
      <c r="N124" s="703"/>
      <c r="O124" s="315"/>
      <c r="P124" s="680"/>
      <c r="Q124" s="701" t="s">
        <v>11</v>
      </c>
      <c r="R124" s="702"/>
      <c r="S124" s="702"/>
      <c r="T124" s="702"/>
      <c r="U124" s="702"/>
      <c r="V124" s="702"/>
      <c r="W124" s="702"/>
      <c r="X124" s="702"/>
      <c r="Y124" s="702"/>
      <c r="Z124" s="702"/>
      <c r="AA124" s="702"/>
      <c r="AB124" s="702"/>
      <c r="AC124" s="703"/>
    </row>
    <row r="125" spans="1:29" ht="17.100000000000001" customHeight="1" thickBot="1">
      <c r="A125" s="680"/>
      <c r="B125" s="704"/>
      <c r="C125" s="705"/>
      <c r="D125" s="705"/>
      <c r="E125" s="705"/>
      <c r="F125" s="705"/>
      <c r="G125" s="705"/>
      <c r="H125" s="705"/>
      <c r="I125" s="705"/>
      <c r="J125" s="705"/>
      <c r="K125" s="705"/>
      <c r="L125" s="705"/>
      <c r="M125" s="705"/>
      <c r="N125" s="706"/>
      <c r="O125" s="315"/>
      <c r="P125" s="680"/>
      <c r="Q125" s="704"/>
      <c r="R125" s="705"/>
      <c r="S125" s="705"/>
      <c r="T125" s="705"/>
      <c r="U125" s="705"/>
      <c r="V125" s="705"/>
      <c r="W125" s="705"/>
      <c r="X125" s="705"/>
      <c r="Y125" s="705"/>
      <c r="Z125" s="705"/>
      <c r="AA125" s="705"/>
      <c r="AB125" s="705"/>
      <c r="AC125" s="706"/>
    </row>
    <row r="127" spans="1:29" ht="15.75" thickBot="1">
      <c r="A127" s="27" t="s">
        <v>0</v>
      </c>
      <c r="B127" s="679" t="str">
        <f>B128</f>
        <v>Jambon céléri branche ananas courgettes gouda</v>
      </c>
      <c r="C127" s="679"/>
      <c r="D127" s="679"/>
      <c r="E127" s="679"/>
      <c r="F127" s="679"/>
      <c r="G127" s="679"/>
      <c r="H127" s="679"/>
      <c r="I127" s="679"/>
      <c r="J127" s="679"/>
      <c r="K127" s="679"/>
      <c r="L127" s="679"/>
      <c r="M127" s="679"/>
      <c r="N127" s="679"/>
      <c r="O127" s="26"/>
      <c r="P127" s="27" t="s">
        <v>0</v>
      </c>
      <c r="Q127" s="679" t="str">
        <f>Q128</f>
        <v>Hauteurs de lignes</v>
      </c>
      <c r="R127" s="679"/>
      <c r="S127" s="679"/>
      <c r="T127" s="679"/>
      <c r="U127" s="679"/>
      <c r="V127" s="679"/>
      <c r="W127" s="679"/>
      <c r="X127" s="679"/>
      <c r="Y127" s="679"/>
      <c r="Z127" s="679"/>
      <c r="AA127" s="679"/>
      <c r="AB127" s="679"/>
      <c r="AC127" s="679"/>
    </row>
    <row r="128" spans="1:29" ht="23.25" customHeight="1">
      <c r="A128" s="680" t="str">
        <f>B128</f>
        <v>Jambon céléri branche ananas courgettes gouda</v>
      </c>
      <c r="B128" s="716" t="s">
        <v>339</v>
      </c>
      <c r="C128" s="717"/>
      <c r="D128" s="717"/>
      <c r="E128" s="717"/>
      <c r="F128" s="717"/>
      <c r="G128" s="717"/>
      <c r="H128" s="717"/>
      <c r="I128" s="717"/>
      <c r="J128" s="717"/>
      <c r="K128" s="717"/>
      <c r="L128" s="717"/>
      <c r="M128" s="717"/>
      <c r="N128" s="718"/>
      <c r="O128" s="26"/>
      <c r="P128" s="680" t="str">
        <f>Q128</f>
        <v>Hauteurs de lignes</v>
      </c>
      <c r="Q128" s="305" t="s">
        <v>113</v>
      </c>
      <c r="R128" s="717" t="str">
        <f>B128</f>
        <v>Jambon céléri branche ananas courgettes gouda</v>
      </c>
      <c r="S128" s="717"/>
      <c r="T128" s="717"/>
      <c r="U128" s="717"/>
      <c r="V128" s="717"/>
      <c r="W128" s="717"/>
      <c r="X128" s="717"/>
      <c r="Y128" s="717"/>
      <c r="Z128" s="717"/>
      <c r="AA128" s="717"/>
      <c r="AB128" s="717"/>
      <c r="AC128" s="718"/>
    </row>
    <row r="129" spans="1:29" ht="17.100000000000001" customHeight="1">
      <c r="A129" s="680"/>
      <c r="B129" s="719"/>
      <c r="C129" s="720"/>
      <c r="D129" s="720"/>
      <c r="E129" s="720"/>
      <c r="F129" s="720"/>
      <c r="G129" s="720"/>
      <c r="H129" s="720"/>
      <c r="I129" s="720"/>
      <c r="J129" s="720"/>
      <c r="K129" s="720"/>
      <c r="L129" s="720"/>
      <c r="M129" s="720"/>
      <c r="N129" s="721"/>
      <c r="O129" s="26"/>
      <c r="P129" s="680"/>
      <c r="Q129" s="306">
        <v>16.5</v>
      </c>
      <c r="R129" s="720"/>
      <c r="S129" s="720"/>
      <c r="T129" s="720"/>
      <c r="U129" s="720"/>
      <c r="V129" s="720"/>
      <c r="W129" s="720"/>
      <c r="X129" s="720"/>
      <c r="Y129" s="720"/>
      <c r="Z129" s="720"/>
      <c r="AA129" s="720"/>
      <c r="AB129" s="720"/>
      <c r="AC129" s="721"/>
    </row>
    <row r="130" spans="1:29" ht="17.100000000000001" customHeight="1">
      <c r="A130" s="680"/>
      <c r="B130" s="687" t="s">
        <v>311</v>
      </c>
      <c r="C130" s="688"/>
      <c r="D130" s="688"/>
      <c r="E130" s="688"/>
      <c r="F130" s="688"/>
      <c r="G130" s="688"/>
      <c r="H130" s="688"/>
      <c r="I130" s="688"/>
      <c r="J130" s="688"/>
      <c r="K130" s="688"/>
      <c r="L130" s="688"/>
      <c r="M130" s="688"/>
      <c r="N130" s="689"/>
      <c r="O130" s="26"/>
      <c r="P130" s="680"/>
      <c r="Q130" s="307" t="s">
        <v>12</v>
      </c>
      <c r="R130" s="722" t="str">
        <f>B130</f>
        <v>Salade repas Allégée N° 2</v>
      </c>
      <c r="S130" s="722"/>
      <c r="T130" s="722"/>
      <c r="U130" s="722"/>
      <c r="V130" s="722"/>
      <c r="W130" s="722"/>
      <c r="X130" s="722"/>
      <c r="Y130" s="722"/>
      <c r="Z130" s="722"/>
      <c r="AA130" s="722"/>
      <c r="AB130" s="722"/>
      <c r="AC130" s="723"/>
    </row>
    <row r="131" spans="1:29" ht="17.100000000000001" customHeight="1" thickBot="1">
      <c r="A131" s="680"/>
      <c r="B131" s="690"/>
      <c r="C131" s="691"/>
      <c r="D131" s="691"/>
      <c r="E131" s="691"/>
      <c r="F131" s="691"/>
      <c r="G131" s="691"/>
      <c r="H131" s="691"/>
      <c r="I131" s="691"/>
      <c r="J131" s="691"/>
      <c r="K131" s="691"/>
      <c r="L131" s="691"/>
      <c r="M131" s="691"/>
      <c r="N131" s="692"/>
      <c r="O131" s="26"/>
      <c r="P131" s="680"/>
      <c r="Q131" s="308"/>
      <c r="R131" s="724"/>
      <c r="S131" s="724"/>
      <c r="T131" s="724"/>
      <c r="U131" s="724"/>
      <c r="V131" s="724"/>
      <c r="W131" s="724"/>
      <c r="X131" s="724"/>
      <c r="Y131" s="724"/>
      <c r="Z131" s="724"/>
      <c r="AA131" s="724"/>
      <c r="AB131" s="724"/>
      <c r="AC131" s="725"/>
    </row>
    <row r="132" spans="1:29" ht="17.100000000000001" customHeight="1">
      <c r="A132" s="680"/>
      <c r="B132" s="32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9"/>
      <c r="O132" s="26"/>
      <c r="P132" s="680"/>
      <c r="Q132" s="308"/>
      <c r="R132" s="726" t="s">
        <v>1</v>
      </c>
      <c r="S132" s="726"/>
      <c r="T132" s="726"/>
      <c r="U132" s="726"/>
      <c r="V132" s="726"/>
      <c r="W132" s="726"/>
      <c r="X132" s="726"/>
      <c r="Y132" s="726"/>
      <c r="Z132" s="726"/>
      <c r="AA132" s="726"/>
      <c r="AB132" s="726"/>
      <c r="AC132" s="727"/>
    </row>
    <row r="133" spans="1:29" ht="17.100000000000001" customHeight="1" thickBot="1">
      <c r="A133" s="680"/>
      <c r="B133" s="32"/>
      <c r="C133" s="28"/>
      <c r="D133" s="28"/>
      <c r="E133" s="28"/>
      <c r="F133" s="28"/>
      <c r="G133" s="730" t="s">
        <v>107</v>
      </c>
      <c r="H133" s="730"/>
      <c r="I133" s="731" t="s">
        <v>287</v>
      </c>
      <c r="J133" s="731"/>
      <c r="K133" s="731"/>
      <c r="L133" s="731"/>
      <c r="M133" s="731"/>
      <c r="N133" s="732"/>
      <c r="O133" s="26"/>
      <c r="P133" s="680"/>
      <c r="Q133" s="308"/>
      <c r="R133" s="728"/>
      <c r="S133" s="728"/>
      <c r="T133" s="728"/>
      <c r="U133" s="728"/>
      <c r="V133" s="728"/>
      <c r="W133" s="728"/>
      <c r="X133" s="728"/>
      <c r="Y133" s="728"/>
      <c r="Z133" s="728"/>
      <c r="AA133" s="728"/>
      <c r="AB133" s="728"/>
      <c r="AC133" s="729"/>
    </row>
    <row r="134" spans="1:29" ht="17.100000000000001" customHeight="1">
      <c r="A134" s="680"/>
      <c r="B134" s="32"/>
      <c r="C134" s="28"/>
      <c r="D134" s="28"/>
      <c r="E134" s="186" t="s">
        <v>87</v>
      </c>
      <c r="F134" s="49" t="s">
        <v>31</v>
      </c>
      <c r="G134" s="733">
        <v>10</v>
      </c>
      <c r="H134" s="733"/>
      <c r="I134" s="731"/>
      <c r="J134" s="731"/>
      <c r="K134" s="731"/>
      <c r="L134" s="731"/>
      <c r="M134" s="731"/>
      <c r="N134" s="732"/>
      <c r="O134" s="26"/>
      <c r="P134" s="680"/>
      <c r="Q134" s="308"/>
      <c r="R134" s="734" t="s">
        <v>110</v>
      </c>
      <c r="S134" s="734"/>
      <c r="T134" s="734"/>
      <c r="U134" s="734"/>
      <c r="V134" s="734"/>
      <c r="W134" s="734"/>
      <c r="X134" s="734"/>
      <c r="Y134" s="734"/>
      <c r="Z134" s="734"/>
      <c r="AA134" s="734"/>
      <c r="AB134" s="734"/>
      <c r="AC134" s="736" t="s">
        <v>106</v>
      </c>
    </row>
    <row r="135" spans="1:29" ht="17.100000000000001" customHeight="1">
      <c r="A135" s="680"/>
      <c r="B135" s="170" t="s">
        <v>106</v>
      </c>
      <c r="C135" s="171" t="s">
        <v>106</v>
      </c>
      <c r="D135" s="28"/>
      <c r="E135" s="47"/>
      <c r="F135" s="49"/>
      <c r="G135" s="733"/>
      <c r="H135" s="733"/>
      <c r="I135" s="55"/>
      <c r="J135" s="277" t="s">
        <v>379</v>
      </c>
      <c r="K135" s="28"/>
      <c r="L135" s="28"/>
      <c r="M135" s="28"/>
      <c r="N135" s="29"/>
      <c r="O135" s="26"/>
      <c r="P135" s="680"/>
      <c r="Q135" s="308"/>
      <c r="R135" s="735"/>
      <c r="S135" s="735"/>
      <c r="T135" s="735"/>
      <c r="U135" s="735"/>
      <c r="V135" s="735"/>
      <c r="W135" s="735"/>
      <c r="X135" s="735"/>
      <c r="Y135" s="735"/>
      <c r="Z135" s="735"/>
      <c r="AA135" s="735"/>
      <c r="AB135" s="735"/>
      <c r="AC135" s="737"/>
    </row>
    <row r="136" spans="1:29" ht="17.100000000000001" customHeight="1">
      <c r="A136" s="680"/>
      <c r="B136" s="69" t="s">
        <v>88</v>
      </c>
      <c r="C136" s="70" t="s">
        <v>16</v>
      </c>
      <c r="D136" s="71" t="s">
        <v>32</v>
      </c>
      <c r="E136" s="51"/>
      <c r="F136" s="51"/>
      <c r="G136" s="72"/>
      <c r="H136" s="73"/>
      <c r="I136" s="70" t="s">
        <v>88</v>
      </c>
      <c r="J136" s="52"/>
      <c r="K136" s="58"/>
      <c r="L136" s="58"/>
      <c r="M136" s="58"/>
      <c r="N136" s="344" t="s">
        <v>381</v>
      </c>
      <c r="O136" s="26"/>
      <c r="P136" s="680"/>
      <c r="Q136" s="308"/>
      <c r="R136" s="738" t="s">
        <v>382</v>
      </c>
      <c r="S136" s="738"/>
      <c r="T136" s="738"/>
      <c r="U136" s="738"/>
      <c r="V136" s="738"/>
      <c r="W136" s="738"/>
      <c r="X136" s="738"/>
      <c r="Y136" s="738"/>
      <c r="Z136" s="738"/>
      <c r="AA136" s="738"/>
      <c r="AB136" s="738"/>
      <c r="AC136" s="739"/>
    </row>
    <row r="137" spans="1:29" ht="17.100000000000001" customHeight="1">
      <c r="A137" s="680"/>
      <c r="C137" s="266">
        <v>7.0000000000000007E-2</v>
      </c>
      <c r="D137" s="65" t="s">
        <v>58</v>
      </c>
      <c r="E137" s="65"/>
      <c r="F137" s="65"/>
      <c r="G137" s="707">
        <f>(C137/G154)*G134</f>
        <v>0.70000000000000007</v>
      </c>
      <c r="H137" s="707"/>
      <c r="I137" s="77">
        <f>(B137/G154)*G134</f>
        <v>0</v>
      </c>
      <c r="J137" s="321"/>
      <c r="K137" s="84"/>
      <c r="L137" s="84"/>
      <c r="M137" s="84"/>
      <c r="N137" s="85"/>
      <c r="O137" s="26"/>
      <c r="P137" s="680"/>
      <c r="Q137" s="308"/>
      <c r="R137" s="740"/>
      <c r="S137" s="740"/>
      <c r="T137" s="740"/>
      <c r="U137" s="740"/>
      <c r="V137" s="740"/>
      <c r="W137" s="740"/>
      <c r="X137" s="740"/>
      <c r="Y137" s="740"/>
      <c r="Z137" s="740"/>
      <c r="AA137" s="740"/>
      <c r="AB137" s="740"/>
      <c r="AC137" s="741"/>
    </row>
    <row r="138" spans="1:29" ht="17.100000000000001" customHeight="1">
      <c r="A138" s="680"/>
      <c r="B138" s="76">
        <v>1</v>
      </c>
      <c r="C138" s="90"/>
      <c r="D138" s="65" t="s">
        <v>45</v>
      </c>
      <c r="E138" s="65"/>
      <c r="F138" s="65"/>
      <c r="G138" s="707">
        <f>(C138/G154)*G134</f>
        <v>0</v>
      </c>
      <c r="H138" s="707"/>
      <c r="I138" s="77">
        <f>(B138/G154)*G134</f>
        <v>10</v>
      </c>
      <c r="J138" s="321" t="s">
        <v>363</v>
      </c>
      <c r="K138" s="84"/>
      <c r="L138" s="84"/>
      <c r="M138" s="84"/>
      <c r="N138" s="85"/>
      <c r="O138" s="26"/>
      <c r="P138" s="680"/>
      <c r="Q138" s="308"/>
      <c r="R138" s="742" t="s">
        <v>111</v>
      </c>
      <c r="S138" s="743"/>
      <c r="T138" s="743"/>
      <c r="U138" s="743"/>
      <c r="V138" s="743"/>
      <c r="W138" s="743"/>
      <c r="X138" s="743"/>
      <c r="Y138" s="743"/>
      <c r="Z138" s="743"/>
      <c r="AA138" s="743"/>
      <c r="AB138" s="743"/>
      <c r="AC138" s="745" t="s">
        <v>107</v>
      </c>
    </row>
    <row r="139" spans="1:29" ht="17.100000000000001" customHeight="1">
      <c r="A139" s="680"/>
      <c r="B139" s="76">
        <v>1</v>
      </c>
      <c r="C139" s="91"/>
      <c r="D139" s="59" t="s">
        <v>53</v>
      </c>
      <c r="E139" s="60"/>
      <c r="F139" s="60"/>
      <c r="G139" s="707">
        <f>(C139/G154)*G134</f>
        <v>0</v>
      </c>
      <c r="H139" s="707"/>
      <c r="I139" s="77">
        <f>(B139/G154)*G134</f>
        <v>10</v>
      </c>
      <c r="J139" s="321" t="s">
        <v>364</v>
      </c>
      <c r="K139" s="84"/>
      <c r="L139" s="84"/>
      <c r="M139" s="84"/>
      <c r="N139" s="85"/>
      <c r="O139" s="26"/>
      <c r="P139" s="680"/>
      <c r="Q139" s="308"/>
      <c r="R139" s="744"/>
      <c r="S139" s="735"/>
      <c r="T139" s="735"/>
      <c r="U139" s="735"/>
      <c r="V139" s="735"/>
      <c r="W139" s="735"/>
      <c r="X139" s="735"/>
      <c r="Y139" s="735"/>
      <c r="Z139" s="735"/>
      <c r="AA139" s="735"/>
      <c r="AB139" s="735"/>
      <c r="AC139" s="745"/>
    </row>
    <row r="140" spans="1:29" ht="17.100000000000001" customHeight="1">
      <c r="A140" s="680"/>
      <c r="C140" s="189">
        <v>2.5000000000000001E-2</v>
      </c>
      <c r="D140" s="59" t="s">
        <v>54</v>
      </c>
      <c r="E140" s="60"/>
      <c r="F140" s="60"/>
      <c r="G140" s="707">
        <f>(C140/G154)*G134</f>
        <v>0.25</v>
      </c>
      <c r="H140" s="707"/>
      <c r="I140" s="77">
        <f>(B140/G154)*G134</f>
        <v>0</v>
      </c>
      <c r="J140" s="84"/>
      <c r="K140" s="84"/>
      <c r="L140" s="84"/>
      <c r="M140" s="84"/>
      <c r="N140" s="85"/>
      <c r="O140" s="26"/>
      <c r="P140" s="680"/>
      <c r="Q140" s="308"/>
      <c r="R140" s="345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111"/>
    </row>
    <row r="141" spans="1:29" ht="17.100000000000001" customHeight="1">
      <c r="A141" s="680"/>
      <c r="C141" s="189">
        <v>0.05</v>
      </c>
      <c r="D141" s="59" t="s">
        <v>37</v>
      </c>
      <c r="E141" s="60"/>
      <c r="F141" s="60"/>
      <c r="G141" s="707">
        <f>(C141/G154)*G134</f>
        <v>0.5</v>
      </c>
      <c r="H141" s="707"/>
      <c r="I141" s="77">
        <f>(B141/G154)*G134</f>
        <v>0</v>
      </c>
      <c r="J141" s="84"/>
      <c r="K141" s="84"/>
      <c r="L141" s="84"/>
      <c r="M141" s="84"/>
      <c r="N141" s="85"/>
      <c r="O141" s="26"/>
      <c r="P141" s="680"/>
      <c r="Q141" s="308"/>
      <c r="R141" s="345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111"/>
    </row>
    <row r="142" spans="1:29" ht="17.100000000000001" customHeight="1">
      <c r="A142" s="680"/>
      <c r="C142" s="189">
        <v>0.05</v>
      </c>
      <c r="D142" s="61" t="s">
        <v>55</v>
      </c>
      <c r="E142" s="61"/>
      <c r="F142" s="61"/>
      <c r="G142" s="707">
        <f>(C142/G154)*G134</f>
        <v>0.5</v>
      </c>
      <c r="H142" s="707"/>
      <c r="I142" s="77">
        <f>(B142/G154)*G134</f>
        <v>0</v>
      </c>
      <c r="J142" s="84"/>
      <c r="K142" s="84"/>
      <c r="L142" s="84"/>
      <c r="M142" s="84"/>
      <c r="N142" s="85"/>
      <c r="O142" s="26"/>
      <c r="P142" s="680"/>
      <c r="Q142" s="30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9"/>
    </row>
    <row r="143" spans="1:29" ht="17.100000000000001" customHeight="1">
      <c r="A143" s="680"/>
      <c r="C143" s="189">
        <v>0.03</v>
      </c>
      <c r="D143" s="62" t="s">
        <v>56</v>
      </c>
      <c r="E143" s="62"/>
      <c r="F143" s="62"/>
      <c r="G143" s="707">
        <f>(C143/G154)*G134</f>
        <v>0.3</v>
      </c>
      <c r="H143" s="707"/>
      <c r="I143" s="77">
        <f>(B143/G154)*G134</f>
        <v>0</v>
      </c>
      <c r="J143" s="84"/>
      <c r="K143" s="84"/>
      <c r="L143" s="84"/>
      <c r="M143" s="84"/>
      <c r="N143" s="85"/>
      <c r="O143" s="26"/>
      <c r="P143" s="680"/>
      <c r="Q143" s="30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9"/>
    </row>
    <row r="144" spans="1:29" ht="17.100000000000001" customHeight="1">
      <c r="A144" s="680"/>
      <c r="C144" s="189">
        <v>0.05</v>
      </c>
      <c r="D144" s="62" t="s">
        <v>57</v>
      </c>
      <c r="E144" s="62"/>
      <c r="F144" s="62"/>
      <c r="G144" s="707">
        <f>(C144/G154)*G134</f>
        <v>0.5</v>
      </c>
      <c r="H144" s="707"/>
      <c r="I144" s="77">
        <f>(B144/G154)*G134</f>
        <v>0</v>
      </c>
      <c r="J144" s="84"/>
      <c r="K144" s="84"/>
      <c r="L144" s="28"/>
      <c r="M144" s="84"/>
      <c r="N144" s="343" t="s">
        <v>380</v>
      </c>
      <c r="O144" s="26"/>
      <c r="P144" s="680"/>
      <c r="Q144" s="30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9"/>
    </row>
    <row r="145" spans="1:29" ht="17.100000000000001" customHeight="1">
      <c r="A145" s="680"/>
      <c r="C145" s="189">
        <v>0.01</v>
      </c>
      <c r="D145" s="63" t="s">
        <v>42</v>
      </c>
      <c r="E145" s="63"/>
      <c r="F145" s="63"/>
      <c r="G145" s="707">
        <f>(C145/G154)*G134</f>
        <v>0.1</v>
      </c>
      <c r="H145" s="707"/>
      <c r="I145" s="77">
        <f>(B145/G154)*G134</f>
        <v>0</v>
      </c>
      <c r="J145" s="84"/>
      <c r="K145" s="84"/>
      <c r="L145" s="84"/>
      <c r="M145" s="84"/>
      <c r="N145" s="343" t="s">
        <v>377</v>
      </c>
      <c r="O145" s="26"/>
      <c r="P145" s="680"/>
      <c r="Q145" s="30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9"/>
    </row>
    <row r="146" spans="1:29" ht="17.100000000000001" customHeight="1">
      <c r="A146" s="680"/>
      <c r="C146" s="189">
        <v>0.01</v>
      </c>
      <c r="D146" s="64" t="s">
        <v>43</v>
      </c>
      <c r="E146" s="64"/>
      <c r="F146" s="64"/>
      <c r="G146" s="707">
        <f>(C146/G154)*G134</f>
        <v>0.1</v>
      </c>
      <c r="H146" s="707"/>
      <c r="I146" s="77">
        <f>(B146/G154)*G134</f>
        <v>0</v>
      </c>
      <c r="J146" s="84"/>
      <c r="K146" s="84"/>
      <c r="L146" s="84"/>
      <c r="M146" s="84"/>
      <c r="N146" s="343" t="s">
        <v>378</v>
      </c>
      <c r="O146" s="26"/>
      <c r="P146" s="680"/>
      <c r="Q146" s="30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9"/>
    </row>
    <row r="147" spans="1:29" ht="17.100000000000001" customHeight="1">
      <c r="A147" s="680"/>
      <c r="B147" s="76">
        <v>0.5</v>
      </c>
      <c r="C147" s="94"/>
      <c r="D147" s="64" t="s">
        <v>173</v>
      </c>
      <c r="E147" s="64"/>
      <c r="F147" s="64"/>
      <c r="G147" s="707">
        <f>(C147/G154)*G134</f>
        <v>0</v>
      </c>
      <c r="H147" s="707"/>
      <c r="I147" s="77">
        <f>(B147/G154)*G134</f>
        <v>5</v>
      </c>
      <c r="J147" s="321" t="s">
        <v>373</v>
      </c>
      <c r="K147" s="84"/>
      <c r="L147" s="84"/>
      <c r="M147" s="84"/>
      <c r="N147" s="85"/>
      <c r="O147" s="26"/>
      <c r="P147" s="680"/>
      <c r="Q147" s="308"/>
      <c r="R147" s="28"/>
      <c r="S147" s="272"/>
      <c r="T147" s="19" t="s">
        <v>85</v>
      </c>
      <c r="U147" s="76">
        <v>1</v>
      </c>
      <c r="V147" s="77">
        <v>1</v>
      </c>
      <c r="W147" s="272"/>
      <c r="X147" s="19" t="s">
        <v>86</v>
      </c>
      <c r="Y147" s="266">
        <v>0.03</v>
      </c>
      <c r="Z147" s="707">
        <v>0.03</v>
      </c>
      <c r="AA147" s="707"/>
      <c r="AB147" s="28"/>
      <c r="AC147" s="29"/>
    </row>
    <row r="148" spans="1:29" ht="17.100000000000001" customHeight="1">
      <c r="A148" s="680"/>
      <c r="B148" s="32"/>
      <c r="C148" s="48"/>
      <c r="D148" s="31"/>
      <c r="E148" s="33"/>
      <c r="F148" s="34"/>
      <c r="G148" s="708">
        <f>(C148/G154)*G134</f>
        <v>0</v>
      </c>
      <c r="H148" s="708"/>
      <c r="I148" s="130">
        <f>(B148/G154)*G134</f>
        <v>0</v>
      </c>
      <c r="J148" s="82"/>
      <c r="K148" s="82"/>
      <c r="L148" s="82"/>
      <c r="M148" s="82"/>
      <c r="N148" s="86"/>
      <c r="O148" s="26"/>
      <c r="P148" s="680"/>
      <c r="Q148" s="30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9"/>
    </row>
    <row r="149" spans="1:29" ht="17.100000000000001" customHeight="1">
      <c r="A149" s="680"/>
      <c r="B149" s="709" t="s">
        <v>317</v>
      </c>
      <c r="C149" s="710"/>
      <c r="D149" s="28"/>
      <c r="E149" s="28"/>
      <c r="F149" s="28"/>
      <c r="G149" s="46"/>
      <c r="H149" s="50"/>
      <c r="I149" s="28"/>
      <c r="J149" s="87"/>
      <c r="K149" s="83"/>
      <c r="L149" s="87"/>
      <c r="M149" s="87"/>
      <c r="N149" s="88"/>
      <c r="P149" s="680"/>
      <c r="Q149" s="30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9"/>
    </row>
    <row r="150" spans="1:29" ht="17.100000000000001" customHeight="1">
      <c r="A150" s="680"/>
      <c r="B150" s="314">
        <f>SUM(B137:B148)</f>
        <v>2.5</v>
      </c>
      <c r="C150" s="313">
        <f>SUM(C137:C148)</f>
        <v>0.29500000000000004</v>
      </c>
      <c r="D150" s="711" t="s">
        <v>90</v>
      </c>
      <c r="E150" s="711"/>
      <c r="F150" s="711"/>
      <c r="G150" s="712">
        <f>SUM(G137:G148)</f>
        <v>2.95</v>
      </c>
      <c r="H150" s="712">
        <f>SUM(H137:H148)</f>
        <v>0</v>
      </c>
      <c r="I150" s="320">
        <f>SUM(I137:I148)</f>
        <v>25</v>
      </c>
      <c r="J150" s="53"/>
      <c r="K150" s="89"/>
      <c r="L150" s="87"/>
      <c r="M150" s="87"/>
      <c r="N150" s="88"/>
      <c r="P150" s="680"/>
      <c r="Q150" s="30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9"/>
    </row>
    <row r="151" spans="1:29" ht="17.100000000000001" customHeight="1" thickBot="1">
      <c r="A151" s="680"/>
      <c r="B151" s="25"/>
      <c r="C151" s="36"/>
      <c r="D151" s="56"/>
      <c r="E151" s="56"/>
      <c r="F151" s="56"/>
      <c r="G151" s="191"/>
      <c r="H151" s="191"/>
      <c r="I151" s="25"/>
      <c r="J151" s="53"/>
      <c r="K151" s="89"/>
      <c r="L151" s="87"/>
      <c r="M151" s="87"/>
      <c r="N151" s="88"/>
      <c r="P151" s="680"/>
      <c r="Q151" s="30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9"/>
    </row>
    <row r="152" spans="1:29" ht="17.100000000000001" customHeight="1">
      <c r="A152" s="680"/>
      <c r="B152" s="713" t="s">
        <v>91</v>
      </c>
      <c r="C152" s="714"/>
      <c r="D152" s="714"/>
      <c r="E152" s="714"/>
      <c r="F152" s="714"/>
      <c r="G152" s="714"/>
      <c r="H152" s="714"/>
      <c r="I152" s="714"/>
      <c r="J152" s="714"/>
      <c r="K152" s="714"/>
      <c r="L152" s="714"/>
      <c r="M152" s="714"/>
      <c r="N152" s="715"/>
      <c r="P152" s="680"/>
      <c r="Q152" s="308"/>
      <c r="R152" s="746" t="s">
        <v>376</v>
      </c>
      <c r="S152" s="714"/>
      <c r="T152" s="714"/>
      <c r="U152" s="714"/>
      <c r="V152" s="714"/>
      <c r="W152" s="714"/>
      <c r="X152" s="714"/>
      <c r="Y152" s="714"/>
      <c r="Z152" s="714"/>
      <c r="AA152" s="714"/>
      <c r="AB152" s="714"/>
      <c r="AC152" s="751" t="s">
        <v>108</v>
      </c>
    </row>
    <row r="153" spans="1:29" ht="17.100000000000001" customHeight="1">
      <c r="A153" s="680"/>
      <c r="B153" s="32"/>
      <c r="C153" s="36"/>
      <c r="D153" s="190"/>
      <c r="E153" s="190"/>
      <c r="F153" s="190"/>
      <c r="G153" s="695" t="s">
        <v>108</v>
      </c>
      <c r="H153" s="695"/>
      <c r="I153" s="87"/>
      <c r="J153" s="87"/>
      <c r="K153" s="87"/>
      <c r="L153" s="74"/>
      <c r="M153" s="74"/>
      <c r="N153" s="75"/>
      <c r="P153" s="680"/>
      <c r="Q153" s="308"/>
      <c r="R153" s="338"/>
      <c r="S153" s="35"/>
      <c r="T153" s="35"/>
      <c r="U153" s="35"/>
      <c r="V153" s="35"/>
      <c r="W153" s="35"/>
      <c r="X153" s="35"/>
      <c r="Y153" s="35"/>
      <c r="Z153" s="35"/>
      <c r="AA153" s="35"/>
      <c r="AB153" s="339" t="s">
        <v>83</v>
      </c>
      <c r="AC153" s="737"/>
    </row>
    <row r="154" spans="1:29" ht="17.100000000000001" customHeight="1">
      <c r="A154" s="680"/>
      <c r="B154" s="66"/>
      <c r="C154" s="67"/>
      <c r="D154" s="67"/>
      <c r="E154" s="67"/>
      <c r="F154" s="68" t="s">
        <v>83</v>
      </c>
      <c r="G154" s="696">
        <v>1</v>
      </c>
      <c r="H154" s="696"/>
      <c r="I154" s="87"/>
      <c r="J154" s="87"/>
      <c r="K154" s="87"/>
      <c r="L154" s="74"/>
      <c r="M154" s="74"/>
      <c r="N154" s="75"/>
      <c r="P154" s="680"/>
      <c r="Q154" s="308"/>
      <c r="R154" s="747" t="s">
        <v>371</v>
      </c>
      <c r="S154" s="748"/>
      <c r="T154" s="748"/>
      <c r="U154" s="748"/>
      <c r="V154" s="748"/>
      <c r="W154" s="748"/>
      <c r="X154" s="748"/>
      <c r="Y154" s="748"/>
      <c r="Z154" s="748"/>
      <c r="AA154" s="748"/>
      <c r="AB154" s="748"/>
      <c r="AC154" s="749"/>
    </row>
    <row r="155" spans="1:29" ht="17.100000000000001" customHeight="1">
      <c r="A155" s="680"/>
      <c r="B155" s="340"/>
      <c r="C155" s="341"/>
      <c r="D155" s="341"/>
      <c r="E155" s="341"/>
      <c r="F155" s="341"/>
      <c r="G155" s="341"/>
      <c r="H155" s="341"/>
      <c r="I155" s="341"/>
      <c r="J155" s="341"/>
      <c r="K155" s="341"/>
      <c r="L155" s="341"/>
      <c r="M155" s="341"/>
      <c r="N155" s="342"/>
      <c r="P155" s="680"/>
      <c r="Q155" s="308"/>
      <c r="R155" s="747"/>
      <c r="S155" s="748"/>
      <c r="T155" s="748"/>
      <c r="U155" s="748"/>
      <c r="V155" s="748"/>
      <c r="W155" s="748"/>
      <c r="X155" s="748"/>
      <c r="Y155" s="748"/>
      <c r="Z155" s="748"/>
      <c r="AA155" s="748"/>
      <c r="AB155" s="748"/>
      <c r="AC155" s="749"/>
    </row>
    <row r="156" spans="1:29" ht="17.100000000000001" customHeight="1">
      <c r="A156" s="680"/>
      <c r="B156" s="18"/>
      <c r="C156" s="6"/>
      <c r="D156" s="19" t="s">
        <v>82</v>
      </c>
      <c r="E156" s="16" t="s">
        <v>52</v>
      </c>
      <c r="F156" s="12" t="s">
        <v>47</v>
      </c>
      <c r="G156" s="13" t="s">
        <v>48</v>
      </c>
      <c r="H156" s="312" t="s">
        <v>316</v>
      </c>
      <c r="I156" s="14" t="s">
        <v>49</v>
      </c>
      <c r="J156" s="15" t="s">
        <v>50</v>
      </c>
      <c r="K156" s="17" t="s">
        <v>51</v>
      </c>
      <c r="L156" s="192"/>
      <c r="M156" s="192"/>
      <c r="N156" s="193"/>
      <c r="P156" s="680"/>
      <c r="Q156" s="309" t="s">
        <v>12</v>
      </c>
      <c r="R156" s="747"/>
      <c r="S156" s="748"/>
      <c r="T156" s="748"/>
      <c r="U156" s="748"/>
      <c r="V156" s="748"/>
      <c r="W156" s="748"/>
      <c r="X156" s="748"/>
      <c r="Y156" s="748"/>
      <c r="Z156" s="748"/>
      <c r="AA156" s="748"/>
      <c r="AB156" s="748"/>
      <c r="AC156" s="749"/>
    </row>
    <row r="157" spans="1:29" ht="17.100000000000001" customHeight="1">
      <c r="A157" s="680"/>
      <c r="B157" s="18" t="s">
        <v>84</v>
      </c>
      <c r="C157" s="6"/>
      <c r="D157" s="19"/>
      <c r="E157" s="18"/>
      <c r="F157" s="8"/>
      <c r="G157" s="8"/>
      <c r="H157" s="8"/>
      <c r="I157" s="8"/>
      <c r="J157" s="8"/>
      <c r="K157" s="8"/>
      <c r="L157" s="8"/>
      <c r="M157" s="8"/>
      <c r="N157" s="311" t="s">
        <v>315</v>
      </c>
      <c r="P157" s="680"/>
      <c r="Q157" s="310">
        <v>16.5</v>
      </c>
      <c r="R157" s="18"/>
      <c r="S157" s="19"/>
      <c r="T157" s="68" t="s">
        <v>383</v>
      </c>
      <c r="U157" s="696">
        <v>1</v>
      </c>
      <c r="V157" s="696"/>
      <c r="W157" s="271" t="s">
        <v>384</v>
      </c>
      <c r="X157" s="750">
        <v>0.75</v>
      </c>
      <c r="Y157" s="750"/>
      <c r="AA157" s="8"/>
      <c r="AB157" s="8"/>
      <c r="AC157" s="311" t="s">
        <v>84</v>
      </c>
    </row>
    <row r="158" spans="1:29" ht="17.100000000000001" customHeight="1" thickBot="1">
      <c r="A158" s="680"/>
      <c r="B158" s="21">
        <v>10</v>
      </c>
      <c r="C158" s="2">
        <v>10</v>
      </c>
      <c r="D158" s="2">
        <v>10</v>
      </c>
      <c r="E158" s="2">
        <v>10</v>
      </c>
      <c r="F158" s="2">
        <v>10</v>
      </c>
      <c r="G158" s="2">
        <v>10</v>
      </c>
      <c r="H158" s="2">
        <v>10</v>
      </c>
      <c r="I158" s="2">
        <v>10</v>
      </c>
      <c r="J158" s="2">
        <v>10</v>
      </c>
      <c r="K158" s="2">
        <v>10</v>
      </c>
      <c r="L158" s="2">
        <v>10</v>
      </c>
      <c r="M158" s="2">
        <v>10</v>
      </c>
      <c r="N158" s="22">
        <v>10</v>
      </c>
      <c r="P158" s="680"/>
      <c r="Q158" s="78">
        <v>10</v>
      </c>
      <c r="R158" s="79">
        <v>10</v>
      </c>
      <c r="S158" s="79">
        <v>10</v>
      </c>
      <c r="T158" s="79">
        <v>10</v>
      </c>
      <c r="U158" s="79">
        <v>10</v>
      </c>
      <c r="V158" s="79">
        <v>10</v>
      </c>
      <c r="W158" s="79">
        <v>10</v>
      </c>
      <c r="X158" s="79">
        <v>10</v>
      </c>
      <c r="Y158" s="79">
        <v>10</v>
      </c>
      <c r="Z158" s="79">
        <v>10</v>
      </c>
      <c r="AA158" s="79">
        <v>10</v>
      </c>
      <c r="AB158" s="79">
        <v>10</v>
      </c>
      <c r="AC158" s="80">
        <v>10</v>
      </c>
    </row>
    <row r="159" spans="1:29" ht="17.100000000000001" customHeight="1">
      <c r="A159" s="680"/>
      <c r="B159" s="172" t="s">
        <v>106</v>
      </c>
      <c r="C159" s="40" t="s">
        <v>14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2"/>
      <c r="P159" s="680"/>
      <c r="Q159" s="32"/>
      <c r="R159" s="28"/>
      <c r="S159" s="697" t="s">
        <v>33</v>
      </c>
      <c r="T159" s="697"/>
      <c r="U159" s="697"/>
      <c r="V159" s="699" t="s">
        <v>34</v>
      </c>
      <c r="W159" s="699"/>
      <c r="X159" s="699"/>
      <c r="Y159" s="699"/>
      <c r="Z159" s="699"/>
      <c r="AA159" s="699"/>
      <c r="AB159" s="699"/>
      <c r="AC159" s="700"/>
    </row>
    <row r="160" spans="1:29" ht="17.100000000000001" customHeight="1">
      <c r="A160" s="680"/>
      <c r="B160" s="173" t="s">
        <v>107</v>
      </c>
      <c r="C160" s="43" t="s">
        <v>109</v>
      </c>
      <c r="D160" s="38"/>
      <c r="E160" s="38"/>
      <c r="F160" s="38"/>
      <c r="G160" s="38"/>
      <c r="H160" s="38"/>
      <c r="I160" s="38"/>
      <c r="J160" s="38"/>
      <c r="K160" s="38"/>
      <c r="L160" s="38"/>
      <c r="M160" s="28"/>
      <c r="N160" s="39"/>
      <c r="P160" s="680"/>
      <c r="Q160" s="32"/>
      <c r="R160" s="28" t="s">
        <v>7</v>
      </c>
      <c r="S160" s="698"/>
      <c r="T160" s="698"/>
      <c r="U160" s="698"/>
      <c r="V160" s="44"/>
      <c r="W160" s="44" t="s">
        <v>35</v>
      </c>
      <c r="X160" s="44"/>
      <c r="Y160" s="44"/>
      <c r="Z160" s="44"/>
      <c r="AA160" s="44"/>
      <c r="AB160" s="44"/>
      <c r="AC160" s="45"/>
    </row>
    <row r="161" spans="1:29" ht="17.100000000000001" customHeight="1">
      <c r="A161" s="680"/>
      <c r="B161" s="174" t="s">
        <v>108</v>
      </c>
      <c r="C161" s="175" t="s">
        <v>83</v>
      </c>
      <c r="D161" s="38"/>
      <c r="E161" s="38"/>
      <c r="F161" s="38"/>
      <c r="G161" s="38"/>
      <c r="H161" s="38"/>
      <c r="I161" s="38"/>
      <c r="J161" s="38"/>
      <c r="K161" s="38"/>
      <c r="L161" s="38"/>
      <c r="M161" s="28"/>
      <c r="N161" s="39"/>
      <c r="P161" s="680"/>
      <c r="Q161" s="32"/>
      <c r="R161" s="28"/>
      <c r="S161" s="28"/>
      <c r="T161" s="28"/>
      <c r="U161" s="28"/>
      <c r="V161" s="44"/>
      <c r="W161" s="44"/>
      <c r="X161" s="44"/>
      <c r="Y161" s="44"/>
      <c r="Z161" s="44"/>
      <c r="AA161" s="44"/>
      <c r="AB161" s="44"/>
      <c r="AC161" s="45"/>
    </row>
    <row r="162" spans="1:29" ht="17.100000000000001" customHeight="1">
      <c r="A162" s="680"/>
      <c r="B162" s="701" t="s">
        <v>11</v>
      </c>
      <c r="C162" s="702"/>
      <c r="D162" s="702"/>
      <c r="E162" s="702"/>
      <c r="F162" s="702"/>
      <c r="G162" s="702"/>
      <c r="H162" s="702"/>
      <c r="I162" s="702"/>
      <c r="J162" s="702"/>
      <c r="K162" s="702"/>
      <c r="L162" s="702"/>
      <c r="M162" s="702"/>
      <c r="N162" s="703"/>
      <c r="P162" s="680"/>
      <c r="Q162" s="701" t="s">
        <v>11</v>
      </c>
      <c r="R162" s="702"/>
      <c r="S162" s="702"/>
      <c r="T162" s="702"/>
      <c r="U162" s="702"/>
      <c r="V162" s="702"/>
      <c r="W162" s="702"/>
      <c r="X162" s="702"/>
      <c r="Y162" s="702"/>
      <c r="Z162" s="702"/>
      <c r="AA162" s="702"/>
      <c r="AB162" s="702"/>
      <c r="AC162" s="703"/>
    </row>
    <row r="163" spans="1:29" ht="17.100000000000001" customHeight="1" thickBot="1">
      <c r="A163" s="680"/>
      <c r="B163" s="704"/>
      <c r="C163" s="705"/>
      <c r="D163" s="705"/>
      <c r="E163" s="705"/>
      <c r="F163" s="705"/>
      <c r="G163" s="705"/>
      <c r="H163" s="705"/>
      <c r="I163" s="705"/>
      <c r="J163" s="705"/>
      <c r="K163" s="705"/>
      <c r="L163" s="705"/>
      <c r="M163" s="705"/>
      <c r="N163" s="706"/>
      <c r="P163" s="680"/>
      <c r="Q163" s="704"/>
      <c r="R163" s="705"/>
      <c r="S163" s="705"/>
      <c r="T163" s="705"/>
      <c r="U163" s="705"/>
      <c r="V163" s="705"/>
      <c r="W163" s="705"/>
      <c r="X163" s="705"/>
      <c r="Y163" s="705"/>
      <c r="Z163" s="705"/>
      <c r="AA163" s="705"/>
      <c r="AB163" s="705"/>
      <c r="AC163" s="706"/>
    </row>
    <row r="165" spans="1:29" ht="15.75" thickBot="1">
      <c r="A165" s="27" t="s">
        <v>0</v>
      </c>
      <c r="B165" s="679" t="str">
        <f>B166</f>
        <v>Porc céléri rave carottes cuites Edam</v>
      </c>
      <c r="C165" s="679"/>
      <c r="D165" s="679"/>
      <c r="E165" s="679"/>
      <c r="F165" s="679"/>
      <c r="G165" s="679"/>
      <c r="H165" s="679"/>
      <c r="I165" s="679"/>
      <c r="J165" s="679"/>
      <c r="K165" s="679"/>
      <c r="L165" s="679"/>
      <c r="M165" s="679"/>
      <c r="N165" s="679"/>
      <c r="O165" s="26"/>
      <c r="P165" s="27" t="s">
        <v>0</v>
      </c>
      <c r="Q165" s="679" t="str">
        <f>Q166</f>
        <v>Hauteurs de lignes</v>
      </c>
      <c r="R165" s="679"/>
      <c r="S165" s="679"/>
      <c r="T165" s="679"/>
      <c r="U165" s="679"/>
      <c r="V165" s="679"/>
      <c r="W165" s="679"/>
      <c r="X165" s="679"/>
      <c r="Y165" s="679"/>
      <c r="Z165" s="679"/>
      <c r="AA165" s="679"/>
      <c r="AB165" s="679"/>
      <c r="AC165" s="679"/>
    </row>
    <row r="166" spans="1:29" ht="23.25" customHeight="1">
      <c r="A166" s="680" t="str">
        <f>B166</f>
        <v>Porc céléri rave carottes cuites Edam</v>
      </c>
      <c r="B166" s="716" t="s">
        <v>340</v>
      </c>
      <c r="C166" s="717"/>
      <c r="D166" s="717"/>
      <c r="E166" s="717"/>
      <c r="F166" s="717"/>
      <c r="G166" s="717"/>
      <c r="H166" s="717"/>
      <c r="I166" s="717"/>
      <c r="J166" s="717"/>
      <c r="K166" s="717"/>
      <c r="L166" s="717"/>
      <c r="M166" s="717"/>
      <c r="N166" s="718"/>
      <c r="O166" s="26"/>
      <c r="P166" s="680" t="str">
        <f>Q166</f>
        <v>Hauteurs de lignes</v>
      </c>
      <c r="Q166" s="305" t="s">
        <v>113</v>
      </c>
      <c r="R166" s="717" t="str">
        <f>B166</f>
        <v>Porc céléri rave carottes cuites Edam</v>
      </c>
      <c r="S166" s="717"/>
      <c r="T166" s="717"/>
      <c r="U166" s="717"/>
      <c r="V166" s="717"/>
      <c r="W166" s="717"/>
      <c r="X166" s="717"/>
      <c r="Y166" s="717"/>
      <c r="Z166" s="717"/>
      <c r="AA166" s="717"/>
      <c r="AB166" s="717"/>
      <c r="AC166" s="718"/>
    </row>
    <row r="167" spans="1:29" ht="17.100000000000001" customHeight="1">
      <c r="A167" s="680"/>
      <c r="B167" s="719"/>
      <c r="C167" s="720"/>
      <c r="D167" s="720"/>
      <c r="E167" s="720"/>
      <c r="F167" s="720"/>
      <c r="G167" s="720"/>
      <c r="H167" s="720"/>
      <c r="I167" s="720"/>
      <c r="J167" s="720"/>
      <c r="K167" s="720"/>
      <c r="L167" s="720"/>
      <c r="M167" s="720"/>
      <c r="N167" s="721"/>
      <c r="O167" s="26"/>
      <c r="P167" s="680"/>
      <c r="Q167" s="306">
        <v>16.5</v>
      </c>
      <c r="R167" s="720"/>
      <c r="S167" s="720"/>
      <c r="T167" s="720"/>
      <c r="U167" s="720"/>
      <c r="V167" s="720"/>
      <c r="W167" s="720"/>
      <c r="X167" s="720"/>
      <c r="Y167" s="720"/>
      <c r="Z167" s="720"/>
      <c r="AA167" s="720"/>
      <c r="AB167" s="720"/>
      <c r="AC167" s="721"/>
    </row>
    <row r="168" spans="1:29" ht="17.100000000000001" customHeight="1">
      <c r="A168" s="680"/>
      <c r="B168" s="687" t="s">
        <v>312</v>
      </c>
      <c r="C168" s="688"/>
      <c r="D168" s="688"/>
      <c r="E168" s="688"/>
      <c r="F168" s="688"/>
      <c r="G168" s="688"/>
      <c r="H168" s="688"/>
      <c r="I168" s="688"/>
      <c r="J168" s="688"/>
      <c r="K168" s="688"/>
      <c r="L168" s="688"/>
      <c r="M168" s="688"/>
      <c r="N168" s="689"/>
      <c r="O168" s="26"/>
      <c r="P168" s="680"/>
      <c r="Q168" s="307" t="s">
        <v>12</v>
      </c>
      <c r="R168" s="722" t="str">
        <f>B168</f>
        <v>Salade repas Allégée N° 3</v>
      </c>
      <c r="S168" s="722"/>
      <c r="T168" s="722"/>
      <c r="U168" s="722"/>
      <c r="V168" s="722"/>
      <c r="W168" s="722"/>
      <c r="X168" s="722"/>
      <c r="Y168" s="722"/>
      <c r="Z168" s="722"/>
      <c r="AA168" s="722"/>
      <c r="AB168" s="722"/>
      <c r="AC168" s="723"/>
    </row>
    <row r="169" spans="1:29" ht="17.100000000000001" customHeight="1" thickBot="1">
      <c r="A169" s="680"/>
      <c r="B169" s="690"/>
      <c r="C169" s="691"/>
      <c r="D169" s="691"/>
      <c r="E169" s="691"/>
      <c r="F169" s="691"/>
      <c r="G169" s="691"/>
      <c r="H169" s="691"/>
      <c r="I169" s="691"/>
      <c r="J169" s="691"/>
      <c r="K169" s="691"/>
      <c r="L169" s="691"/>
      <c r="M169" s="691"/>
      <c r="N169" s="692"/>
      <c r="O169" s="26"/>
      <c r="P169" s="680"/>
      <c r="Q169" s="308"/>
      <c r="R169" s="724"/>
      <c r="S169" s="724"/>
      <c r="T169" s="724"/>
      <c r="U169" s="724"/>
      <c r="V169" s="724"/>
      <c r="W169" s="724"/>
      <c r="X169" s="724"/>
      <c r="Y169" s="724"/>
      <c r="Z169" s="724"/>
      <c r="AA169" s="724"/>
      <c r="AB169" s="724"/>
      <c r="AC169" s="725"/>
    </row>
    <row r="170" spans="1:29" ht="17.100000000000001" customHeight="1">
      <c r="A170" s="680"/>
      <c r="B170" s="32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9"/>
      <c r="O170" s="26"/>
      <c r="P170" s="680"/>
      <c r="Q170" s="308"/>
      <c r="R170" s="726" t="s">
        <v>1</v>
      </c>
      <c r="S170" s="726"/>
      <c r="T170" s="726"/>
      <c r="U170" s="726"/>
      <c r="V170" s="726"/>
      <c r="W170" s="726"/>
      <c r="X170" s="726"/>
      <c r="Y170" s="726"/>
      <c r="Z170" s="726"/>
      <c r="AA170" s="726"/>
      <c r="AB170" s="726"/>
      <c r="AC170" s="727"/>
    </row>
    <row r="171" spans="1:29" ht="17.100000000000001" customHeight="1" thickBot="1">
      <c r="A171" s="680"/>
      <c r="B171" s="32"/>
      <c r="C171" s="28"/>
      <c r="D171" s="28"/>
      <c r="E171" s="28"/>
      <c r="F171" s="28"/>
      <c r="G171" s="730" t="s">
        <v>107</v>
      </c>
      <c r="H171" s="730"/>
      <c r="I171" s="731" t="s">
        <v>288</v>
      </c>
      <c r="J171" s="731"/>
      <c r="K171" s="731"/>
      <c r="L171" s="731"/>
      <c r="M171" s="731"/>
      <c r="N171" s="732"/>
      <c r="O171" s="26"/>
      <c r="P171" s="680"/>
      <c r="Q171" s="308"/>
      <c r="R171" s="728"/>
      <c r="S171" s="728"/>
      <c r="T171" s="728"/>
      <c r="U171" s="728"/>
      <c r="V171" s="728"/>
      <c r="W171" s="728"/>
      <c r="X171" s="728"/>
      <c r="Y171" s="728"/>
      <c r="Z171" s="728"/>
      <c r="AA171" s="728"/>
      <c r="AB171" s="728"/>
      <c r="AC171" s="729"/>
    </row>
    <row r="172" spans="1:29" ht="17.100000000000001" customHeight="1">
      <c r="A172" s="680"/>
      <c r="B172" s="32"/>
      <c r="C172" s="28"/>
      <c r="D172" s="28"/>
      <c r="E172" s="186" t="s">
        <v>87</v>
      </c>
      <c r="F172" s="49" t="s">
        <v>31</v>
      </c>
      <c r="G172" s="733">
        <v>10</v>
      </c>
      <c r="H172" s="733"/>
      <c r="I172" s="731"/>
      <c r="J172" s="731"/>
      <c r="K172" s="731"/>
      <c r="L172" s="731"/>
      <c r="M172" s="731"/>
      <c r="N172" s="732"/>
      <c r="O172" s="26"/>
      <c r="P172" s="680"/>
      <c r="Q172" s="308"/>
      <c r="R172" s="734" t="s">
        <v>110</v>
      </c>
      <c r="S172" s="734"/>
      <c r="T172" s="734"/>
      <c r="U172" s="734"/>
      <c r="V172" s="734"/>
      <c r="W172" s="734"/>
      <c r="X172" s="734"/>
      <c r="Y172" s="734"/>
      <c r="Z172" s="734"/>
      <c r="AA172" s="734"/>
      <c r="AB172" s="734"/>
      <c r="AC172" s="736" t="s">
        <v>106</v>
      </c>
    </row>
    <row r="173" spans="1:29" ht="17.100000000000001" customHeight="1">
      <c r="A173" s="680"/>
      <c r="B173" s="170" t="s">
        <v>106</v>
      </c>
      <c r="C173" s="171" t="s">
        <v>106</v>
      </c>
      <c r="D173" s="28"/>
      <c r="E173" s="47"/>
      <c r="F173" s="49"/>
      <c r="G173" s="733"/>
      <c r="H173" s="733"/>
      <c r="I173" s="55"/>
      <c r="J173" s="277" t="s">
        <v>379</v>
      </c>
      <c r="K173" s="28"/>
      <c r="L173" s="28"/>
      <c r="M173" s="28"/>
      <c r="N173" s="29"/>
      <c r="O173" s="26"/>
      <c r="P173" s="680"/>
      <c r="Q173" s="308"/>
      <c r="R173" s="735"/>
      <c r="S173" s="735"/>
      <c r="T173" s="735"/>
      <c r="U173" s="735"/>
      <c r="V173" s="735"/>
      <c r="W173" s="735"/>
      <c r="X173" s="735"/>
      <c r="Y173" s="735"/>
      <c r="Z173" s="735"/>
      <c r="AA173" s="735"/>
      <c r="AB173" s="735"/>
      <c r="AC173" s="737"/>
    </row>
    <row r="174" spans="1:29" ht="17.100000000000001" customHeight="1">
      <c r="A174" s="680"/>
      <c r="B174" s="69" t="s">
        <v>88</v>
      </c>
      <c r="C174" s="70" t="s">
        <v>16</v>
      </c>
      <c r="D174" s="71" t="s">
        <v>32</v>
      </c>
      <c r="E174" s="51"/>
      <c r="F174" s="51"/>
      <c r="G174" s="72"/>
      <c r="H174" s="73"/>
      <c r="I174" s="70" t="s">
        <v>88</v>
      </c>
      <c r="J174" s="52"/>
      <c r="K174" s="58"/>
      <c r="L174" s="58"/>
      <c r="M174" s="58"/>
      <c r="N174" s="344" t="s">
        <v>381</v>
      </c>
      <c r="O174" s="26"/>
      <c r="P174" s="680"/>
      <c r="Q174" s="308"/>
      <c r="R174" s="738" t="s">
        <v>382</v>
      </c>
      <c r="S174" s="738"/>
      <c r="T174" s="738"/>
      <c r="U174" s="738"/>
      <c r="V174" s="738"/>
      <c r="W174" s="738"/>
      <c r="X174" s="738"/>
      <c r="Y174" s="738"/>
      <c r="Z174" s="738"/>
      <c r="AA174" s="738"/>
      <c r="AB174" s="738"/>
      <c r="AC174" s="739"/>
    </row>
    <row r="175" spans="1:29" ht="17.100000000000001" customHeight="1">
      <c r="A175" s="680"/>
      <c r="C175" s="266">
        <v>7.0000000000000007E-2</v>
      </c>
      <c r="D175" s="65" t="s">
        <v>63</v>
      </c>
      <c r="E175" s="65"/>
      <c r="F175" s="65"/>
      <c r="G175" s="707">
        <f>(C175/G192)*G172</f>
        <v>0.70000000000000007</v>
      </c>
      <c r="H175" s="707"/>
      <c r="I175" s="77">
        <f>(B175/G192)*G172</f>
        <v>0</v>
      </c>
      <c r="J175" s="321"/>
      <c r="K175" s="84"/>
      <c r="L175" s="84"/>
      <c r="M175" s="84"/>
      <c r="N175" s="85"/>
      <c r="O175" s="26"/>
      <c r="P175" s="680"/>
      <c r="Q175" s="308"/>
      <c r="R175" s="740"/>
      <c r="S175" s="740"/>
      <c r="T175" s="740"/>
      <c r="U175" s="740"/>
      <c r="V175" s="740"/>
      <c r="W175" s="740"/>
      <c r="X175" s="740"/>
      <c r="Y175" s="740"/>
      <c r="Z175" s="740"/>
      <c r="AA175" s="740"/>
      <c r="AB175" s="740"/>
      <c r="AC175" s="741"/>
    </row>
    <row r="176" spans="1:29" ht="17.100000000000001" customHeight="1">
      <c r="A176" s="680"/>
      <c r="B176" s="76">
        <v>1</v>
      </c>
      <c r="C176" s="92"/>
      <c r="D176" s="65" t="s">
        <v>45</v>
      </c>
      <c r="E176" s="65"/>
      <c r="F176" s="65"/>
      <c r="G176" s="707">
        <f>(C176/G192)*G172</f>
        <v>0</v>
      </c>
      <c r="H176" s="707"/>
      <c r="I176" s="77">
        <f>(B176/G192)*G172</f>
        <v>10</v>
      </c>
      <c r="J176" s="321" t="s">
        <v>363</v>
      </c>
      <c r="K176" s="84"/>
      <c r="L176" s="84"/>
      <c r="M176" s="84"/>
      <c r="N176" s="85"/>
      <c r="O176" s="26"/>
      <c r="P176" s="680"/>
      <c r="Q176" s="308"/>
      <c r="R176" s="742" t="s">
        <v>111</v>
      </c>
      <c r="S176" s="743"/>
      <c r="T176" s="743"/>
      <c r="U176" s="743"/>
      <c r="V176" s="743"/>
      <c r="W176" s="743"/>
      <c r="X176" s="743"/>
      <c r="Y176" s="743"/>
      <c r="Z176" s="743"/>
      <c r="AA176" s="743"/>
      <c r="AB176" s="743"/>
      <c r="AC176" s="745" t="s">
        <v>107</v>
      </c>
    </row>
    <row r="177" spans="1:29" ht="17.100000000000001" customHeight="1">
      <c r="A177" s="680"/>
      <c r="C177" s="189">
        <v>2.5000000000000001E-2</v>
      </c>
      <c r="D177" s="59" t="s">
        <v>59</v>
      </c>
      <c r="E177" s="60"/>
      <c r="F177" s="60"/>
      <c r="G177" s="707">
        <f>(C177/G192)*G172</f>
        <v>0.25</v>
      </c>
      <c r="H177" s="707"/>
      <c r="I177" s="77">
        <f>(B177/G192)*G172</f>
        <v>0</v>
      </c>
      <c r="J177" s="84"/>
      <c r="K177" s="84"/>
      <c r="L177" s="84"/>
      <c r="M177" s="84"/>
      <c r="N177" s="85"/>
      <c r="O177" s="26"/>
      <c r="P177" s="680"/>
      <c r="Q177" s="308"/>
      <c r="R177" s="744"/>
      <c r="S177" s="735"/>
      <c r="T177" s="735"/>
      <c r="U177" s="735"/>
      <c r="V177" s="735"/>
      <c r="W177" s="735"/>
      <c r="X177" s="735"/>
      <c r="Y177" s="735"/>
      <c r="Z177" s="735"/>
      <c r="AA177" s="735"/>
      <c r="AB177" s="735"/>
      <c r="AC177" s="745"/>
    </row>
    <row r="178" spans="1:29" ht="17.100000000000001" customHeight="1">
      <c r="A178" s="680"/>
      <c r="B178" s="76">
        <v>2</v>
      </c>
      <c r="C178" s="92"/>
      <c r="D178" s="59" t="s">
        <v>60</v>
      </c>
      <c r="E178" s="60"/>
      <c r="F178" s="60"/>
      <c r="G178" s="707">
        <f>(C178/G192)*G172</f>
        <v>0</v>
      </c>
      <c r="H178" s="707"/>
      <c r="I178" s="77">
        <f>(B178/G192)*G172</f>
        <v>20</v>
      </c>
      <c r="J178" s="321" t="s">
        <v>374</v>
      </c>
      <c r="K178" s="84"/>
      <c r="L178" s="84"/>
      <c r="M178" s="84"/>
      <c r="N178" s="85"/>
      <c r="O178" s="26"/>
      <c r="P178" s="680"/>
      <c r="Q178" s="308"/>
      <c r="R178" s="345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111"/>
    </row>
    <row r="179" spans="1:29" ht="17.100000000000001" customHeight="1">
      <c r="A179" s="680"/>
      <c r="C179" s="189">
        <v>0.05</v>
      </c>
      <c r="D179" s="59" t="s">
        <v>37</v>
      </c>
      <c r="E179" s="60"/>
      <c r="F179" s="60"/>
      <c r="G179" s="707">
        <f>(C179/G192)*G172</f>
        <v>0.5</v>
      </c>
      <c r="H179" s="707"/>
      <c r="I179" s="77">
        <f>(B179/G192)*G172</f>
        <v>0</v>
      </c>
      <c r="J179" s="84"/>
      <c r="K179" s="84"/>
      <c r="L179" s="84"/>
      <c r="M179" s="84"/>
      <c r="N179" s="85"/>
      <c r="O179" s="26"/>
      <c r="P179" s="680"/>
      <c r="Q179" s="308"/>
      <c r="R179" s="345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111"/>
    </row>
    <row r="180" spans="1:29" ht="17.100000000000001" customHeight="1">
      <c r="A180" s="680"/>
      <c r="C180" s="189">
        <v>0.05</v>
      </c>
      <c r="D180" s="61" t="s">
        <v>61</v>
      </c>
      <c r="E180" s="61"/>
      <c r="F180" s="61"/>
      <c r="G180" s="707">
        <f>(C180/G192)*G172</f>
        <v>0.5</v>
      </c>
      <c r="H180" s="707"/>
      <c r="I180" s="77">
        <f>(B180/G192)*G172</f>
        <v>0</v>
      </c>
      <c r="J180" s="84"/>
      <c r="K180" s="84"/>
      <c r="L180" s="84"/>
      <c r="M180" s="84"/>
      <c r="N180" s="85"/>
      <c r="O180" s="26"/>
      <c r="P180" s="680"/>
      <c r="Q180" s="30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9"/>
    </row>
    <row r="181" spans="1:29" ht="17.100000000000001" customHeight="1">
      <c r="A181" s="680"/>
      <c r="C181" s="189">
        <v>0.03</v>
      </c>
      <c r="D181" s="62" t="s">
        <v>62</v>
      </c>
      <c r="E181" s="62"/>
      <c r="F181" s="62"/>
      <c r="G181" s="707">
        <f>(C181/G192)*G172</f>
        <v>0.3</v>
      </c>
      <c r="H181" s="707"/>
      <c r="I181" s="77">
        <f>(B181/G192)*G172</f>
        <v>0</v>
      </c>
      <c r="J181" s="84"/>
      <c r="K181" s="84"/>
      <c r="L181" s="84"/>
      <c r="M181" s="84"/>
      <c r="N181" s="85"/>
      <c r="O181" s="26"/>
      <c r="P181" s="680"/>
      <c r="Q181" s="30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9"/>
    </row>
    <row r="182" spans="1:29" ht="17.100000000000001" customHeight="1">
      <c r="A182" s="680"/>
      <c r="C182" s="189">
        <v>0.05</v>
      </c>
      <c r="D182" s="62" t="s">
        <v>40</v>
      </c>
      <c r="E182" s="62"/>
      <c r="F182" s="62"/>
      <c r="G182" s="707">
        <f>(C182/G192)*G172</f>
        <v>0.5</v>
      </c>
      <c r="H182" s="707"/>
      <c r="I182" s="77">
        <f>(B182/G192)*G172</f>
        <v>0</v>
      </c>
      <c r="J182" s="84"/>
      <c r="K182" s="84"/>
      <c r="L182" s="28"/>
      <c r="M182" s="84"/>
      <c r="N182" s="343" t="s">
        <v>380</v>
      </c>
      <c r="O182" s="26"/>
      <c r="P182" s="680"/>
      <c r="Q182" s="30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9"/>
    </row>
    <row r="183" spans="1:29" ht="17.100000000000001" customHeight="1">
      <c r="A183" s="680"/>
      <c r="C183" s="189">
        <v>0.01</v>
      </c>
      <c r="D183" s="63" t="s">
        <v>42</v>
      </c>
      <c r="E183" s="63"/>
      <c r="F183" s="63"/>
      <c r="G183" s="707">
        <f>(C183/G192)*G172</f>
        <v>0.1</v>
      </c>
      <c r="H183" s="707"/>
      <c r="I183" s="77">
        <f>(B183/G192)*G172</f>
        <v>0</v>
      </c>
      <c r="J183" s="84"/>
      <c r="K183" s="84"/>
      <c r="L183" s="84"/>
      <c r="M183" s="84"/>
      <c r="N183" s="343" t="s">
        <v>377</v>
      </c>
      <c r="O183" s="26"/>
      <c r="P183" s="680"/>
      <c r="Q183" s="30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9"/>
    </row>
    <row r="184" spans="1:29" ht="17.100000000000001" customHeight="1">
      <c r="A184" s="680"/>
      <c r="C184" s="189">
        <v>0.01</v>
      </c>
      <c r="D184" s="64" t="s">
        <v>43</v>
      </c>
      <c r="E184" s="64"/>
      <c r="F184" s="64"/>
      <c r="G184" s="707">
        <f>(C184/G192)*G172</f>
        <v>0.1</v>
      </c>
      <c r="H184" s="707"/>
      <c r="I184" s="77">
        <f>(B184/G192)*G172</f>
        <v>0</v>
      </c>
      <c r="J184" s="84"/>
      <c r="K184" s="84"/>
      <c r="L184" s="84"/>
      <c r="M184" s="84"/>
      <c r="N184" s="343" t="s">
        <v>378</v>
      </c>
      <c r="O184" s="26"/>
      <c r="P184" s="680"/>
      <c r="Q184" s="30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9"/>
    </row>
    <row r="185" spans="1:29" ht="17.100000000000001" customHeight="1">
      <c r="A185" s="680"/>
      <c r="B185" s="76">
        <v>0.5</v>
      </c>
      <c r="C185" s="94"/>
      <c r="D185" s="64" t="s">
        <v>173</v>
      </c>
      <c r="E185" s="64"/>
      <c r="F185" s="64"/>
      <c r="G185" s="707">
        <f>(C185/G192)*G172</f>
        <v>0</v>
      </c>
      <c r="H185" s="707"/>
      <c r="I185" s="77">
        <f>(B185/G192)*G172</f>
        <v>5</v>
      </c>
      <c r="J185" s="321" t="s">
        <v>373</v>
      </c>
      <c r="K185" s="84"/>
      <c r="L185" s="84"/>
      <c r="M185" s="84"/>
      <c r="N185" s="85"/>
      <c r="O185" s="26"/>
      <c r="P185" s="680"/>
      <c r="Q185" s="308"/>
      <c r="R185" s="28"/>
      <c r="S185" s="272"/>
      <c r="T185" s="19" t="s">
        <v>85</v>
      </c>
      <c r="U185" s="76">
        <v>1</v>
      </c>
      <c r="V185" s="77">
        <v>1</v>
      </c>
      <c r="W185" s="272"/>
      <c r="X185" s="19" t="s">
        <v>86</v>
      </c>
      <c r="Y185" s="266">
        <v>0.03</v>
      </c>
      <c r="Z185" s="707">
        <v>0.03</v>
      </c>
      <c r="AA185" s="707"/>
      <c r="AB185" s="28"/>
      <c r="AC185" s="29"/>
    </row>
    <row r="186" spans="1:29" ht="17.100000000000001" customHeight="1">
      <c r="A186" s="680"/>
      <c r="B186" s="32"/>
      <c r="C186" s="48"/>
      <c r="D186" s="31"/>
      <c r="E186" s="33"/>
      <c r="F186" s="34"/>
      <c r="G186" s="708">
        <f>(C186/G192)*G172</f>
        <v>0</v>
      </c>
      <c r="H186" s="708"/>
      <c r="I186" s="130">
        <f>(B186/G192)*G172</f>
        <v>0</v>
      </c>
      <c r="J186" s="82"/>
      <c r="K186" s="82"/>
      <c r="L186" s="82"/>
      <c r="M186" s="82"/>
      <c r="N186" s="86"/>
      <c r="O186" s="26"/>
      <c r="P186" s="680"/>
      <c r="Q186" s="30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9"/>
    </row>
    <row r="187" spans="1:29" ht="17.100000000000001" customHeight="1">
      <c r="A187" s="680"/>
      <c r="B187" s="709" t="s">
        <v>317</v>
      </c>
      <c r="C187" s="710"/>
      <c r="D187" s="28"/>
      <c r="E187" s="28"/>
      <c r="F187" s="28"/>
      <c r="G187" s="46"/>
      <c r="H187" s="50"/>
      <c r="I187" s="28"/>
      <c r="J187" s="87"/>
      <c r="K187" s="83"/>
      <c r="L187" s="87"/>
      <c r="M187" s="87"/>
      <c r="N187" s="88"/>
      <c r="P187" s="680"/>
      <c r="Q187" s="30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9"/>
    </row>
    <row r="188" spans="1:29" ht="17.100000000000001" customHeight="1">
      <c r="A188" s="680"/>
      <c r="B188" s="314">
        <f>SUM(B175:B186)</f>
        <v>3.5</v>
      </c>
      <c r="C188" s="313">
        <f>SUM(C175:C186)</f>
        <v>0.29500000000000004</v>
      </c>
      <c r="D188" s="711" t="s">
        <v>90</v>
      </c>
      <c r="E188" s="711"/>
      <c r="F188" s="711"/>
      <c r="G188" s="712">
        <f>SUM(G175:G186)</f>
        <v>2.95</v>
      </c>
      <c r="H188" s="712">
        <f>SUM(H175:H186)</f>
        <v>0</v>
      </c>
      <c r="I188" s="320">
        <f>SUM(I175:I186)</f>
        <v>35</v>
      </c>
      <c r="J188" s="53"/>
      <c r="K188" s="89"/>
      <c r="L188" s="87"/>
      <c r="M188" s="87"/>
      <c r="N188" s="88"/>
      <c r="P188" s="680"/>
      <c r="Q188" s="30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9"/>
    </row>
    <row r="189" spans="1:29" ht="17.100000000000001" customHeight="1" thickBot="1">
      <c r="A189" s="680"/>
      <c r="B189" s="25"/>
      <c r="C189" s="36"/>
      <c r="D189" s="56"/>
      <c r="E189" s="56"/>
      <c r="F189" s="56"/>
      <c r="G189" s="191"/>
      <c r="H189" s="191"/>
      <c r="I189" s="25"/>
      <c r="J189" s="53"/>
      <c r="K189" s="89"/>
      <c r="L189" s="87"/>
      <c r="M189" s="87"/>
      <c r="N189" s="88"/>
      <c r="P189" s="680"/>
      <c r="Q189" s="30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9"/>
    </row>
    <row r="190" spans="1:29" ht="17.100000000000001" customHeight="1">
      <c r="A190" s="680"/>
      <c r="B190" s="713" t="s">
        <v>91</v>
      </c>
      <c r="C190" s="714"/>
      <c r="D190" s="714"/>
      <c r="E190" s="714"/>
      <c r="F190" s="714"/>
      <c r="G190" s="714"/>
      <c r="H190" s="714"/>
      <c r="I190" s="714"/>
      <c r="J190" s="714"/>
      <c r="K190" s="714"/>
      <c r="L190" s="714"/>
      <c r="M190" s="714"/>
      <c r="N190" s="715"/>
      <c r="P190" s="680"/>
      <c r="Q190" s="308"/>
      <c r="R190" s="746" t="s">
        <v>376</v>
      </c>
      <c r="S190" s="714"/>
      <c r="T190" s="714"/>
      <c r="U190" s="714"/>
      <c r="V190" s="714"/>
      <c r="W190" s="714"/>
      <c r="X190" s="714"/>
      <c r="Y190" s="714"/>
      <c r="Z190" s="714"/>
      <c r="AA190" s="714"/>
      <c r="AB190" s="714"/>
      <c r="AC190" s="751" t="s">
        <v>108</v>
      </c>
    </row>
    <row r="191" spans="1:29" ht="17.100000000000001" customHeight="1">
      <c r="A191" s="680"/>
      <c r="B191" s="32"/>
      <c r="C191" s="36"/>
      <c r="D191" s="190"/>
      <c r="E191" s="190"/>
      <c r="F191" s="190"/>
      <c r="G191" s="695" t="s">
        <v>108</v>
      </c>
      <c r="H191" s="695"/>
      <c r="I191" s="87"/>
      <c r="J191" s="87"/>
      <c r="K191" s="87"/>
      <c r="L191" s="74"/>
      <c r="M191" s="74"/>
      <c r="N191" s="75"/>
      <c r="P191" s="680"/>
      <c r="Q191" s="308"/>
      <c r="R191" s="338"/>
      <c r="S191" s="35"/>
      <c r="T191" s="35"/>
      <c r="U191" s="35"/>
      <c r="V191" s="35"/>
      <c r="W191" s="35"/>
      <c r="X191" s="35"/>
      <c r="Y191" s="35"/>
      <c r="Z191" s="35"/>
      <c r="AA191" s="35"/>
      <c r="AB191" s="339" t="s">
        <v>83</v>
      </c>
      <c r="AC191" s="737"/>
    </row>
    <row r="192" spans="1:29" ht="17.100000000000001" customHeight="1">
      <c r="A192" s="680"/>
      <c r="B192" s="66"/>
      <c r="C192" s="67"/>
      <c r="D192" s="67"/>
      <c r="E192" s="67"/>
      <c r="F192" s="68" t="s">
        <v>83</v>
      </c>
      <c r="G192" s="696">
        <v>1</v>
      </c>
      <c r="H192" s="696"/>
      <c r="I192" s="87"/>
      <c r="J192" s="87"/>
      <c r="K192" s="87"/>
      <c r="L192" s="74"/>
      <c r="M192" s="74"/>
      <c r="N192" s="75"/>
      <c r="P192" s="680"/>
      <c r="Q192" s="308"/>
      <c r="R192" s="747" t="s">
        <v>371</v>
      </c>
      <c r="S192" s="748"/>
      <c r="T192" s="748"/>
      <c r="U192" s="748"/>
      <c r="V192" s="748"/>
      <c r="W192" s="748"/>
      <c r="X192" s="748"/>
      <c r="Y192" s="748"/>
      <c r="Z192" s="748"/>
      <c r="AA192" s="748"/>
      <c r="AB192" s="748"/>
      <c r="AC192" s="749"/>
    </row>
    <row r="193" spans="1:29" ht="17.100000000000001" customHeight="1">
      <c r="A193" s="680"/>
      <c r="B193" s="340"/>
      <c r="C193" s="341"/>
      <c r="D193" s="341"/>
      <c r="E193" s="341"/>
      <c r="F193" s="341"/>
      <c r="G193" s="341"/>
      <c r="H193" s="341"/>
      <c r="I193" s="341"/>
      <c r="J193" s="341"/>
      <c r="K193" s="341"/>
      <c r="L193" s="341"/>
      <c r="M193" s="341"/>
      <c r="N193" s="342"/>
      <c r="P193" s="680"/>
      <c r="Q193" s="308"/>
      <c r="R193" s="747"/>
      <c r="S193" s="748"/>
      <c r="T193" s="748"/>
      <c r="U193" s="748"/>
      <c r="V193" s="748"/>
      <c r="W193" s="748"/>
      <c r="X193" s="748"/>
      <c r="Y193" s="748"/>
      <c r="Z193" s="748"/>
      <c r="AA193" s="748"/>
      <c r="AB193" s="748"/>
      <c r="AC193" s="749"/>
    </row>
    <row r="194" spans="1:29" ht="17.100000000000001" customHeight="1">
      <c r="A194" s="680"/>
      <c r="B194" s="18"/>
      <c r="C194" s="6"/>
      <c r="D194" s="19" t="s">
        <v>82</v>
      </c>
      <c r="E194" s="16" t="s">
        <v>52</v>
      </c>
      <c r="F194" s="12" t="s">
        <v>47</v>
      </c>
      <c r="G194" s="13" t="s">
        <v>48</v>
      </c>
      <c r="H194" s="312" t="s">
        <v>316</v>
      </c>
      <c r="I194" s="14" t="s">
        <v>49</v>
      </c>
      <c r="J194" s="15" t="s">
        <v>50</v>
      </c>
      <c r="K194" s="17" t="s">
        <v>51</v>
      </c>
      <c r="L194" s="192"/>
      <c r="M194" s="192"/>
      <c r="N194" s="193"/>
      <c r="P194" s="680"/>
      <c r="Q194" s="309" t="s">
        <v>12</v>
      </c>
      <c r="R194" s="747"/>
      <c r="S194" s="748"/>
      <c r="T194" s="748"/>
      <c r="U194" s="748"/>
      <c r="V194" s="748"/>
      <c r="W194" s="748"/>
      <c r="X194" s="748"/>
      <c r="Y194" s="748"/>
      <c r="Z194" s="748"/>
      <c r="AA194" s="748"/>
      <c r="AB194" s="748"/>
      <c r="AC194" s="749"/>
    </row>
    <row r="195" spans="1:29" ht="17.100000000000001" customHeight="1">
      <c r="A195" s="680"/>
      <c r="B195" s="18" t="s">
        <v>84</v>
      </c>
      <c r="C195" s="6"/>
      <c r="D195" s="19"/>
      <c r="E195" s="18"/>
      <c r="F195" s="8"/>
      <c r="G195" s="8"/>
      <c r="H195" s="8"/>
      <c r="I195" s="8"/>
      <c r="J195" s="8"/>
      <c r="K195" s="8"/>
      <c r="L195" s="8"/>
      <c r="M195" s="8"/>
      <c r="N195" s="311" t="s">
        <v>315</v>
      </c>
      <c r="P195" s="680"/>
      <c r="Q195" s="310">
        <v>16.5</v>
      </c>
      <c r="R195" s="18"/>
      <c r="S195" s="19"/>
      <c r="T195" s="68" t="s">
        <v>383</v>
      </c>
      <c r="U195" s="696">
        <v>1</v>
      </c>
      <c r="V195" s="696"/>
      <c r="W195" s="271" t="s">
        <v>384</v>
      </c>
      <c r="X195" s="750">
        <v>0.75</v>
      </c>
      <c r="Y195" s="750"/>
      <c r="AA195" s="8"/>
      <c r="AB195" s="8"/>
      <c r="AC195" s="311" t="s">
        <v>84</v>
      </c>
    </row>
    <row r="196" spans="1:29" ht="17.100000000000001" customHeight="1" thickBot="1">
      <c r="A196" s="680"/>
      <c r="B196" s="21">
        <v>10</v>
      </c>
      <c r="C196" s="2">
        <v>10</v>
      </c>
      <c r="D196" s="2">
        <v>10</v>
      </c>
      <c r="E196" s="2">
        <v>10</v>
      </c>
      <c r="F196" s="2">
        <v>10</v>
      </c>
      <c r="G196" s="2">
        <v>10</v>
      </c>
      <c r="H196" s="2">
        <v>10</v>
      </c>
      <c r="I196" s="2">
        <v>10</v>
      </c>
      <c r="J196" s="2">
        <v>10</v>
      </c>
      <c r="K196" s="2">
        <v>10</v>
      </c>
      <c r="L196" s="2">
        <v>10</v>
      </c>
      <c r="M196" s="2">
        <v>10</v>
      </c>
      <c r="N196" s="22">
        <v>10</v>
      </c>
      <c r="P196" s="680"/>
      <c r="Q196" s="78">
        <v>10</v>
      </c>
      <c r="R196" s="79">
        <v>10</v>
      </c>
      <c r="S196" s="79">
        <v>10</v>
      </c>
      <c r="T196" s="79">
        <v>10</v>
      </c>
      <c r="U196" s="79">
        <v>10</v>
      </c>
      <c r="V196" s="79">
        <v>10</v>
      </c>
      <c r="W196" s="79">
        <v>10</v>
      </c>
      <c r="X196" s="79">
        <v>10</v>
      </c>
      <c r="Y196" s="79">
        <v>10</v>
      </c>
      <c r="Z196" s="79">
        <v>10</v>
      </c>
      <c r="AA196" s="79">
        <v>10</v>
      </c>
      <c r="AB196" s="79">
        <v>10</v>
      </c>
      <c r="AC196" s="80">
        <v>10</v>
      </c>
    </row>
    <row r="197" spans="1:29" ht="17.100000000000001" customHeight="1">
      <c r="A197" s="680"/>
      <c r="B197" s="172" t="s">
        <v>106</v>
      </c>
      <c r="C197" s="40" t="s">
        <v>14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2"/>
      <c r="P197" s="680"/>
      <c r="Q197" s="32"/>
      <c r="R197" s="28"/>
      <c r="S197" s="697" t="s">
        <v>33</v>
      </c>
      <c r="T197" s="697"/>
      <c r="U197" s="697"/>
      <c r="V197" s="699" t="s">
        <v>34</v>
      </c>
      <c r="W197" s="699"/>
      <c r="X197" s="699"/>
      <c r="Y197" s="699"/>
      <c r="Z197" s="699"/>
      <c r="AA197" s="699"/>
      <c r="AB197" s="699"/>
      <c r="AC197" s="700"/>
    </row>
    <row r="198" spans="1:29" ht="17.100000000000001" customHeight="1">
      <c r="A198" s="680"/>
      <c r="B198" s="173" t="s">
        <v>107</v>
      </c>
      <c r="C198" s="43" t="s">
        <v>109</v>
      </c>
      <c r="D198" s="38"/>
      <c r="E198" s="38"/>
      <c r="F198" s="38"/>
      <c r="G198" s="38"/>
      <c r="H198" s="38"/>
      <c r="I198" s="38"/>
      <c r="J198" s="38"/>
      <c r="K198" s="38"/>
      <c r="L198" s="38"/>
      <c r="M198" s="28"/>
      <c r="N198" s="39"/>
      <c r="P198" s="680"/>
      <c r="Q198" s="32"/>
      <c r="R198" s="28" t="s">
        <v>7</v>
      </c>
      <c r="S198" s="698"/>
      <c r="T198" s="698"/>
      <c r="U198" s="698"/>
      <c r="V198" s="44"/>
      <c r="W198" s="44" t="s">
        <v>35</v>
      </c>
      <c r="X198" s="44"/>
      <c r="Y198" s="44"/>
      <c r="Z198" s="44"/>
      <c r="AA198" s="44"/>
      <c r="AB198" s="44"/>
      <c r="AC198" s="45"/>
    </row>
    <row r="199" spans="1:29" ht="17.100000000000001" customHeight="1">
      <c r="A199" s="680"/>
      <c r="B199" s="174" t="s">
        <v>108</v>
      </c>
      <c r="C199" s="175" t="s">
        <v>83</v>
      </c>
      <c r="D199" s="38"/>
      <c r="E199" s="38"/>
      <c r="F199" s="38"/>
      <c r="G199" s="38"/>
      <c r="H199" s="38"/>
      <c r="I199" s="38"/>
      <c r="J199" s="38"/>
      <c r="K199" s="38"/>
      <c r="L199" s="38"/>
      <c r="M199" s="28"/>
      <c r="N199" s="39"/>
      <c r="P199" s="680"/>
      <c r="Q199" s="32"/>
      <c r="R199" s="28"/>
      <c r="S199" s="28"/>
      <c r="T199" s="28"/>
      <c r="U199" s="28"/>
      <c r="V199" s="44"/>
      <c r="W199" s="44"/>
      <c r="X199" s="44"/>
      <c r="Y199" s="44"/>
      <c r="Z199" s="44"/>
      <c r="AA199" s="44"/>
      <c r="AB199" s="44"/>
      <c r="AC199" s="45"/>
    </row>
    <row r="200" spans="1:29" ht="17.100000000000001" customHeight="1">
      <c r="A200" s="680"/>
      <c r="B200" s="701" t="s">
        <v>11</v>
      </c>
      <c r="C200" s="702"/>
      <c r="D200" s="702"/>
      <c r="E200" s="702"/>
      <c r="F200" s="702"/>
      <c r="G200" s="702"/>
      <c r="H200" s="702"/>
      <c r="I200" s="702"/>
      <c r="J200" s="702"/>
      <c r="K200" s="702"/>
      <c r="L200" s="702"/>
      <c r="M200" s="702"/>
      <c r="N200" s="703"/>
      <c r="P200" s="680"/>
      <c r="Q200" s="701" t="s">
        <v>11</v>
      </c>
      <c r="R200" s="702"/>
      <c r="S200" s="702"/>
      <c r="T200" s="702"/>
      <c r="U200" s="702"/>
      <c r="V200" s="702"/>
      <c r="W200" s="702"/>
      <c r="X200" s="702"/>
      <c r="Y200" s="702"/>
      <c r="Z200" s="702"/>
      <c r="AA200" s="702"/>
      <c r="AB200" s="702"/>
      <c r="AC200" s="703"/>
    </row>
    <row r="201" spans="1:29" ht="17.100000000000001" customHeight="1" thickBot="1">
      <c r="A201" s="680"/>
      <c r="B201" s="704"/>
      <c r="C201" s="705"/>
      <c r="D201" s="705"/>
      <c r="E201" s="705"/>
      <c r="F201" s="705"/>
      <c r="G201" s="705"/>
      <c r="H201" s="705"/>
      <c r="I201" s="705"/>
      <c r="J201" s="705"/>
      <c r="K201" s="705"/>
      <c r="L201" s="705"/>
      <c r="M201" s="705"/>
      <c r="N201" s="706"/>
      <c r="P201" s="680"/>
      <c r="Q201" s="704"/>
      <c r="R201" s="705"/>
      <c r="S201" s="705"/>
      <c r="T201" s="705"/>
      <c r="U201" s="705"/>
      <c r="V201" s="705"/>
      <c r="W201" s="705"/>
      <c r="X201" s="705"/>
      <c r="Y201" s="705"/>
      <c r="Z201" s="705"/>
      <c r="AA201" s="705"/>
      <c r="AB201" s="705"/>
      <c r="AC201" s="706"/>
    </row>
    <row r="203" spans="1:29" ht="15.75" thickBot="1">
      <c r="A203" s="27" t="s">
        <v>0</v>
      </c>
      <c r="B203" s="679" t="str">
        <f>B204</f>
        <v>Bœuf tomates champignons tome de savoie</v>
      </c>
      <c r="C203" s="679"/>
      <c r="D203" s="679"/>
      <c r="E203" s="679"/>
      <c r="F203" s="679"/>
      <c r="G203" s="679"/>
      <c r="H203" s="679"/>
      <c r="I203" s="679"/>
      <c r="J203" s="679"/>
      <c r="K203" s="679"/>
      <c r="L203" s="679"/>
      <c r="M203" s="679"/>
      <c r="N203" s="679"/>
      <c r="O203" s="26"/>
      <c r="P203" s="27" t="s">
        <v>0</v>
      </c>
      <c r="Q203" s="679" t="str">
        <f>Q204</f>
        <v>Hauteurs de lignes</v>
      </c>
      <c r="R203" s="679"/>
      <c r="S203" s="679"/>
      <c r="T203" s="679"/>
      <c r="U203" s="679"/>
      <c r="V203" s="679"/>
      <c r="W203" s="679"/>
      <c r="X203" s="679"/>
      <c r="Y203" s="679"/>
      <c r="Z203" s="679"/>
      <c r="AA203" s="679"/>
      <c r="AB203" s="679"/>
      <c r="AC203" s="679"/>
    </row>
    <row r="204" spans="1:29" ht="23.25" customHeight="1">
      <c r="A204" s="680" t="str">
        <f>B204</f>
        <v>Bœuf tomates champignons tome de savoie</v>
      </c>
      <c r="B204" s="716" t="s">
        <v>341</v>
      </c>
      <c r="C204" s="717"/>
      <c r="D204" s="717"/>
      <c r="E204" s="717"/>
      <c r="F204" s="717"/>
      <c r="G204" s="717"/>
      <c r="H204" s="717"/>
      <c r="I204" s="717"/>
      <c r="J204" s="717"/>
      <c r="K204" s="717"/>
      <c r="L204" s="717"/>
      <c r="M204" s="717"/>
      <c r="N204" s="718"/>
      <c r="O204" s="26"/>
      <c r="P204" s="680" t="str">
        <f>Q204</f>
        <v>Hauteurs de lignes</v>
      </c>
      <c r="Q204" s="305" t="s">
        <v>113</v>
      </c>
      <c r="R204" s="717" t="str">
        <f>B204</f>
        <v>Bœuf tomates champignons tome de savoie</v>
      </c>
      <c r="S204" s="717"/>
      <c r="T204" s="717"/>
      <c r="U204" s="717"/>
      <c r="V204" s="717"/>
      <c r="W204" s="717"/>
      <c r="X204" s="717"/>
      <c r="Y204" s="717"/>
      <c r="Z204" s="717"/>
      <c r="AA204" s="717"/>
      <c r="AB204" s="717"/>
      <c r="AC204" s="718"/>
    </row>
    <row r="205" spans="1:29" ht="17.100000000000001" customHeight="1">
      <c r="A205" s="680"/>
      <c r="B205" s="719"/>
      <c r="C205" s="720"/>
      <c r="D205" s="720"/>
      <c r="E205" s="720"/>
      <c r="F205" s="720"/>
      <c r="G205" s="720"/>
      <c r="H205" s="720"/>
      <c r="I205" s="720"/>
      <c r="J205" s="720"/>
      <c r="K205" s="720"/>
      <c r="L205" s="720"/>
      <c r="M205" s="720"/>
      <c r="N205" s="721"/>
      <c r="O205" s="26"/>
      <c r="P205" s="680"/>
      <c r="Q205" s="306">
        <v>16.5</v>
      </c>
      <c r="R205" s="720"/>
      <c r="S205" s="720"/>
      <c r="T205" s="720"/>
      <c r="U205" s="720"/>
      <c r="V205" s="720"/>
      <c r="W205" s="720"/>
      <c r="X205" s="720"/>
      <c r="Y205" s="720"/>
      <c r="Z205" s="720"/>
      <c r="AA205" s="720"/>
      <c r="AB205" s="720"/>
      <c r="AC205" s="721"/>
    </row>
    <row r="206" spans="1:29" ht="17.100000000000001" customHeight="1">
      <c r="A206" s="680"/>
      <c r="B206" s="687" t="s">
        <v>313</v>
      </c>
      <c r="C206" s="688"/>
      <c r="D206" s="688"/>
      <c r="E206" s="688"/>
      <c r="F206" s="688"/>
      <c r="G206" s="688"/>
      <c r="H206" s="688"/>
      <c r="I206" s="688"/>
      <c r="J206" s="688"/>
      <c r="K206" s="688"/>
      <c r="L206" s="688"/>
      <c r="M206" s="688"/>
      <c r="N206" s="689"/>
      <c r="O206" s="26"/>
      <c r="P206" s="680"/>
      <c r="Q206" s="307" t="s">
        <v>12</v>
      </c>
      <c r="R206" s="722" t="str">
        <f>B206</f>
        <v>Salade repas Allégée N° 4</v>
      </c>
      <c r="S206" s="722"/>
      <c r="T206" s="722"/>
      <c r="U206" s="722"/>
      <c r="V206" s="722"/>
      <c r="W206" s="722"/>
      <c r="X206" s="722"/>
      <c r="Y206" s="722"/>
      <c r="Z206" s="722"/>
      <c r="AA206" s="722"/>
      <c r="AB206" s="722"/>
      <c r="AC206" s="723"/>
    </row>
    <row r="207" spans="1:29" ht="17.100000000000001" customHeight="1" thickBot="1">
      <c r="A207" s="680"/>
      <c r="B207" s="690"/>
      <c r="C207" s="691"/>
      <c r="D207" s="691"/>
      <c r="E207" s="691"/>
      <c r="F207" s="691"/>
      <c r="G207" s="691"/>
      <c r="H207" s="691"/>
      <c r="I207" s="691"/>
      <c r="J207" s="691"/>
      <c r="K207" s="691"/>
      <c r="L207" s="691"/>
      <c r="M207" s="691"/>
      <c r="N207" s="692"/>
      <c r="O207" s="26"/>
      <c r="P207" s="680"/>
      <c r="Q207" s="308"/>
      <c r="R207" s="724"/>
      <c r="S207" s="724"/>
      <c r="T207" s="724"/>
      <c r="U207" s="724"/>
      <c r="V207" s="724"/>
      <c r="W207" s="724"/>
      <c r="X207" s="724"/>
      <c r="Y207" s="724"/>
      <c r="Z207" s="724"/>
      <c r="AA207" s="724"/>
      <c r="AB207" s="724"/>
      <c r="AC207" s="725"/>
    </row>
    <row r="208" spans="1:29" ht="17.100000000000001" customHeight="1">
      <c r="A208" s="680"/>
      <c r="B208" s="32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9"/>
      <c r="O208" s="26"/>
      <c r="P208" s="680"/>
      <c r="Q208" s="308"/>
      <c r="R208" s="726" t="s">
        <v>1</v>
      </c>
      <c r="S208" s="726"/>
      <c r="T208" s="726"/>
      <c r="U208" s="726"/>
      <c r="V208" s="726"/>
      <c r="W208" s="726"/>
      <c r="X208" s="726"/>
      <c r="Y208" s="726"/>
      <c r="Z208" s="726"/>
      <c r="AA208" s="726"/>
      <c r="AB208" s="726"/>
      <c r="AC208" s="727"/>
    </row>
    <row r="209" spans="1:29" ht="17.100000000000001" customHeight="1" thickBot="1">
      <c r="A209" s="680"/>
      <c r="B209" s="32"/>
      <c r="C209" s="28"/>
      <c r="D209" s="28"/>
      <c r="E209" s="28"/>
      <c r="F209" s="28"/>
      <c r="G209" s="730" t="s">
        <v>107</v>
      </c>
      <c r="H209" s="730"/>
      <c r="I209" s="731" t="s">
        <v>289</v>
      </c>
      <c r="J209" s="731"/>
      <c r="K209" s="731"/>
      <c r="L209" s="731"/>
      <c r="M209" s="731"/>
      <c r="N209" s="732"/>
      <c r="O209" s="26"/>
      <c r="P209" s="680"/>
      <c r="Q209" s="308"/>
      <c r="R209" s="728"/>
      <c r="S209" s="728"/>
      <c r="T209" s="728"/>
      <c r="U209" s="728"/>
      <c r="V209" s="728"/>
      <c r="W209" s="728"/>
      <c r="X209" s="728"/>
      <c r="Y209" s="728"/>
      <c r="Z209" s="728"/>
      <c r="AA209" s="728"/>
      <c r="AB209" s="728"/>
      <c r="AC209" s="729"/>
    </row>
    <row r="210" spans="1:29" ht="17.100000000000001" customHeight="1">
      <c r="A210" s="680"/>
      <c r="B210" s="32"/>
      <c r="C210" s="28"/>
      <c r="D210" s="28"/>
      <c r="E210" s="186" t="s">
        <v>87</v>
      </c>
      <c r="F210" s="49" t="s">
        <v>31</v>
      </c>
      <c r="G210" s="733">
        <v>10</v>
      </c>
      <c r="H210" s="733"/>
      <c r="I210" s="731"/>
      <c r="J210" s="731"/>
      <c r="K210" s="731"/>
      <c r="L210" s="731"/>
      <c r="M210" s="731"/>
      <c r="N210" s="732"/>
      <c r="O210" s="26"/>
      <c r="P210" s="680"/>
      <c r="Q210" s="308"/>
      <c r="R210" s="734" t="s">
        <v>110</v>
      </c>
      <c r="S210" s="734"/>
      <c r="T210" s="734"/>
      <c r="U210" s="734"/>
      <c r="V210" s="734"/>
      <c r="W210" s="734"/>
      <c r="X210" s="734"/>
      <c r="Y210" s="734"/>
      <c r="Z210" s="734"/>
      <c r="AA210" s="734"/>
      <c r="AB210" s="734"/>
      <c r="AC210" s="736" t="s">
        <v>106</v>
      </c>
    </row>
    <row r="211" spans="1:29" ht="17.100000000000001" customHeight="1">
      <c r="A211" s="680"/>
      <c r="B211" s="170" t="s">
        <v>106</v>
      </c>
      <c r="C211" s="171" t="s">
        <v>106</v>
      </c>
      <c r="D211" s="28"/>
      <c r="E211" s="47"/>
      <c r="F211" s="49"/>
      <c r="G211" s="733"/>
      <c r="H211" s="733"/>
      <c r="I211" s="55"/>
      <c r="J211" s="277" t="s">
        <v>379</v>
      </c>
      <c r="K211" s="28"/>
      <c r="L211" s="28"/>
      <c r="M211" s="28"/>
      <c r="N211" s="29"/>
      <c r="O211" s="26"/>
      <c r="P211" s="680"/>
      <c r="Q211" s="308"/>
      <c r="R211" s="735"/>
      <c r="S211" s="735"/>
      <c r="T211" s="735"/>
      <c r="U211" s="735"/>
      <c r="V211" s="735"/>
      <c r="W211" s="735"/>
      <c r="X211" s="735"/>
      <c r="Y211" s="735"/>
      <c r="Z211" s="735"/>
      <c r="AA211" s="735"/>
      <c r="AB211" s="735"/>
      <c r="AC211" s="737"/>
    </row>
    <row r="212" spans="1:29" ht="17.100000000000001" customHeight="1">
      <c r="A212" s="680"/>
      <c r="B212" s="69" t="s">
        <v>88</v>
      </c>
      <c r="C212" s="70" t="s">
        <v>16</v>
      </c>
      <c r="D212" s="71" t="s">
        <v>32</v>
      </c>
      <c r="E212" s="51"/>
      <c r="F212" s="51"/>
      <c r="G212" s="72"/>
      <c r="H212" s="73"/>
      <c r="I212" s="70" t="s">
        <v>88</v>
      </c>
      <c r="J212" s="52"/>
      <c r="K212" s="58"/>
      <c r="L212" s="58"/>
      <c r="M212" s="58"/>
      <c r="N212" s="344" t="s">
        <v>381</v>
      </c>
      <c r="O212" s="26"/>
      <c r="P212" s="680"/>
      <c r="Q212" s="308"/>
      <c r="R212" s="738" t="s">
        <v>382</v>
      </c>
      <c r="S212" s="738"/>
      <c r="T212" s="738"/>
      <c r="U212" s="738"/>
      <c r="V212" s="738"/>
      <c r="W212" s="738"/>
      <c r="X212" s="738"/>
      <c r="Y212" s="738"/>
      <c r="Z212" s="738"/>
      <c r="AA212" s="738"/>
      <c r="AB212" s="738"/>
      <c r="AC212" s="739"/>
    </row>
    <row r="213" spans="1:29" ht="17.100000000000001" customHeight="1">
      <c r="A213" s="680"/>
      <c r="C213" s="93">
        <v>7.0000000000000007E-2</v>
      </c>
      <c r="D213" s="65" t="s">
        <v>67</v>
      </c>
      <c r="E213" s="65"/>
      <c r="F213" s="65"/>
      <c r="G213" s="707">
        <f>(C213/G230)*G210</f>
        <v>0.70000000000000007</v>
      </c>
      <c r="H213" s="707"/>
      <c r="I213" s="77">
        <f>(B213/G230)*G210</f>
        <v>0</v>
      </c>
      <c r="J213" s="84"/>
      <c r="K213" s="84"/>
      <c r="L213" s="84"/>
      <c r="M213" s="84"/>
      <c r="N213" s="85"/>
      <c r="O213" s="26"/>
      <c r="P213" s="680"/>
      <c r="Q213" s="308"/>
      <c r="R213" s="740"/>
      <c r="S213" s="740"/>
      <c r="T213" s="740"/>
      <c r="U213" s="740"/>
      <c r="V213" s="740"/>
      <c r="W213" s="740"/>
      <c r="X213" s="740"/>
      <c r="Y213" s="740"/>
      <c r="Z213" s="740"/>
      <c r="AA213" s="740"/>
      <c r="AB213" s="740"/>
      <c r="AC213" s="741"/>
    </row>
    <row r="214" spans="1:29" ht="17.100000000000001" customHeight="1">
      <c r="A214" s="680"/>
      <c r="B214" s="76">
        <v>1</v>
      </c>
      <c r="C214" s="92"/>
      <c r="D214" s="65" t="s">
        <v>45</v>
      </c>
      <c r="E214" s="65"/>
      <c r="F214" s="65"/>
      <c r="G214" s="707">
        <f>(C214/G230)*G210</f>
        <v>0</v>
      </c>
      <c r="H214" s="707"/>
      <c r="I214" s="77">
        <f>(B214/G230)*G210</f>
        <v>10</v>
      </c>
      <c r="J214" s="321" t="s">
        <v>363</v>
      </c>
      <c r="K214" s="84"/>
      <c r="L214" s="84"/>
      <c r="M214" s="84"/>
      <c r="N214" s="85"/>
      <c r="O214" s="26"/>
      <c r="P214" s="680"/>
      <c r="Q214" s="308"/>
      <c r="R214" s="742" t="s">
        <v>111</v>
      </c>
      <c r="S214" s="743"/>
      <c r="T214" s="743"/>
      <c r="U214" s="743"/>
      <c r="V214" s="743"/>
      <c r="W214" s="743"/>
      <c r="X214" s="743"/>
      <c r="Y214" s="743"/>
      <c r="Z214" s="743"/>
      <c r="AA214" s="743"/>
      <c r="AB214" s="743"/>
      <c r="AC214" s="745" t="s">
        <v>107</v>
      </c>
    </row>
    <row r="215" spans="1:29" ht="17.100000000000001" customHeight="1">
      <c r="A215" s="680"/>
      <c r="B215" s="76">
        <v>2</v>
      </c>
      <c r="C215" s="92"/>
      <c r="D215" s="60" t="s">
        <v>64</v>
      </c>
      <c r="E215" s="60"/>
      <c r="F215" s="60"/>
      <c r="G215" s="707">
        <f>(C215/G230)*G210</f>
        <v>0</v>
      </c>
      <c r="H215" s="707"/>
      <c r="I215" s="77">
        <f>(B215/G230)*G210</f>
        <v>20</v>
      </c>
      <c r="J215" s="321" t="s">
        <v>375</v>
      </c>
      <c r="K215" s="84"/>
      <c r="L215" s="84"/>
      <c r="M215" s="84"/>
      <c r="N215" s="85"/>
      <c r="O215" s="26"/>
      <c r="P215" s="680"/>
      <c r="Q215" s="308"/>
      <c r="R215" s="744"/>
      <c r="S215" s="735"/>
      <c r="T215" s="735"/>
      <c r="U215" s="735"/>
      <c r="V215" s="735"/>
      <c r="W215" s="735"/>
      <c r="X215" s="735"/>
      <c r="Y215" s="735"/>
      <c r="Z215" s="735"/>
      <c r="AA215" s="735"/>
      <c r="AB215" s="735"/>
      <c r="AC215" s="745"/>
    </row>
    <row r="216" spans="1:29" ht="17.100000000000001" customHeight="1">
      <c r="A216" s="680"/>
      <c r="C216" s="189">
        <v>0.05</v>
      </c>
      <c r="D216" s="60" t="s">
        <v>37</v>
      </c>
      <c r="E216" s="60"/>
      <c r="F216" s="60"/>
      <c r="G216" s="707">
        <f>(C216/G230)*G210</f>
        <v>0.5</v>
      </c>
      <c r="H216" s="707"/>
      <c r="I216" s="77">
        <f>(B216/G230)*G210</f>
        <v>0</v>
      </c>
      <c r="J216" s="84"/>
      <c r="K216" s="84"/>
      <c r="L216" s="84"/>
      <c r="M216" s="84"/>
      <c r="N216" s="85"/>
      <c r="O216" s="26"/>
      <c r="P216" s="680"/>
      <c r="Q216" s="308"/>
      <c r="R216" s="345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111"/>
    </row>
    <row r="217" spans="1:29" ht="17.100000000000001" customHeight="1">
      <c r="A217" s="680"/>
      <c r="C217" s="189">
        <v>2.5000000000000001E-2</v>
      </c>
      <c r="D217" s="60" t="s">
        <v>38</v>
      </c>
      <c r="E217" s="60"/>
      <c r="F217" s="60"/>
      <c r="G217" s="707">
        <f>(C217/G230)*G210</f>
        <v>0.25</v>
      </c>
      <c r="H217" s="707"/>
      <c r="I217" s="77">
        <f>(B217/G230)*G210</f>
        <v>0</v>
      </c>
      <c r="J217" s="84"/>
      <c r="K217" s="84"/>
      <c r="L217" s="84"/>
      <c r="M217" s="84"/>
      <c r="N217" s="85"/>
      <c r="O217" s="26"/>
      <c r="P217" s="680"/>
      <c r="Q217" s="308"/>
      <c r="R217" s="345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111"/>
    </row>
    <row r="218" spans="1:29" ht="17.100000000000001" customHeight="1">
      <c r="A218" s="680"/>
      <c r="C218" s="189">
        <v>0.05</v>
      </c>
      <c r="D218" s="61" t="s">
        <v>65</v>
      </c>
      <c r="E218" s="61"/>
      <c r="F218" s="61"/>
      <c r="G218" s="707">
        <f>(C218/G230)*G210</f>
        <v>0.5</v>
      </c>
      <c r="H218" s="707"/>
      <c r="I218" s="77">
        <f>(B218/G230)*G210</f>
        <v>0</v>
      </c>
      <c r="J218" s="84"/>
      <c r="K218" s="84"/>
      <c r="L218" s="84"/>
      <c r="M218" s="84"/>
      <c r="N218" s="85"/>
      <c r="O218" s="26"/>
      <c r="P218" s="680"/>
      <c r="Q218" s="30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9"/>
    </row>
    <row r="219" spans="1:29" ht="17.100000000000001" customHeight="1">
      <c r="A219" s="680"/>
      <c r="C219" s="189">
        <v>0.03</v>
      </c>
      <c r="D219" s="62" t="s">
        <v>66</v>
      </c>
      <c r="E219" s="62"/>
      <c r="F219" s="62"/>
      <c r="G219" s="707">
        <f>(C219/G230)*G210</f>
        <v>0.3</v>
      </c>
      <c r="H219" s="707"/>
      <c r="I219" s="77">
        <f>(B219/G230)*G210</f>
        <v>0</v>
      </c>
      <c r="J219" s="84"/>
      <c r="K219" s="84"/>
      <c r="L219" s="84"/>
      <c r="M219" s="84"/>
      <c r="N219" s="85"/>
      <c r="O219" s="26"/>
      <c r="P219" s="680"/>
      <c r="Q219" s="30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9"/>
    </row>
    <row r="220" spans="1:29" ht="17.100000000000001" customHeight="1">
      <c r="A220" s="680"/>
      <c r="C220" s="189">
        <v>0.05</v>
      </c>
      <c r="D220" s="62" t="s">
        <v>40</v>
      </c>
      <c r="E220" s="62"/>
      <c r="F220" s="62"/>
      <c r="G220" s="707">
        <f>(C220/G230)*G210</f>
        <v>0.5</v>
      </c>
      <c r="H220" s="707"/>
      <c r="I220" s="77">
        <f>(B220/G230)*G210</f>
        <v>0</v>
      </c>
      <c r="J220" s="84"/>
      <c r="K220" s="84"/>
      <c r="L220" s="28"/>
      <c r="M220" s="84"/>
      <c r="N220" s="343" t="s">
        <v>380</v>
      </c>
      <c r="O220" s="26"/>
      <c r="P220" s="680"/>
      <c r="Q220" s="30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9"/>
    </row>
    <row r="221" spans="1:29" ht="17.100000000000001" customHeight="1">
      <c r="A221" s="680"/>
      <c r="C221" s="189">
        <v>0.01</v>
      </c>
      <c r="D221" s="63" t="s">
        <v>42</v>
      </c>
      <c r="E221" s="63"/>
      <c r="F221" s="63"/>
      <c r="G221" s="707">
        <f>(C221/G230)*G210</f>
        <v>0.1</v>
      </c>
      <c r="H221" s="707"/>
      <c r="I221" s="77">
        <f>(B221/G230)*G210</f>
        <v>0</v>
      </c>
      <c r="J221" s="84"/>
      <c r="K221" s="84"/>
      <c r="L221" s="84"/>
      <c r="M221" s="84"/>
      <c r="N221" s="343" t="s">
        <v>377</v>
      </c>
      <c r="O221" s="26"/>
      <c r="P221" s="680"/>
      <c r="Q221" s="30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9"/>
    </row>
    <row r="222" spans="1:29" ht="17.100000000000001" customHeight="1">
      <c r="A222" s="680"/>
      <c r="C222" s="189">
        <v>0.01</v>
      </c>
      <c r="D222" s="64" t="s">
        <v>43</v>
      </c>
      <c r="E222" s="64"/>
      <c r="F222" s="64"/>
      <c r="G222" s="707">
        <f>(C222/G230)*G210</f>
        <v>0.1</v>
      </c>
      <c r="H222" s="707"/>
      <c r="I222" s="77">
        <f>(B222/G230)*G210</f>
        <v>0</v>
      </c>
      <c r="J222" s="84"/>
      <c r="K222" s="84"/>
      <c r="L222" s="84"/>
      <c r="M222" s="84"/>
      <c r="N222" s="343" t="s">
        <v>378</v>
      </c>
      <c r="O222" s="26"/>
      <c r="P222" s="680"/>
      <c r="Q222" s="30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9"/>
    </row>
    <row r="223" spans="1:29" ht="17.100000000000001" customHeight="1">
      <c r="A223" s="680"/>
      <c r="B223" s="76">
        <v>0.5</v>
      </c>
      <c r="C223" s="94"/>
      <c r="D223" s="64" t="s">
        <v>173</v>
      </c>
      <c r="E223" s="64"/>
      <c r="F223" s="64"/>
      <c r="G223" s="707">
        <f>(C223/G230)*G210</f>
        <v>0</v>
      </c>
      <c r="H223" s="707"/>
      <c r="I223" s="77">
        <f>(B223/G230)*G210</f>
        <v>5</v>
      </c>
      <c r="J223" s="321" t="s">
        <v>373</v>
      </c>
      <c r="K223" s="84"/>
      <c r="L223" s="84"/>
      <c r="M223" s="84"/>
      <c r="N223" s="85"/>
      <c r="O223" s="26"/>
      <c r="P223" s="680"/>
      <c r="Q223" s="308"/>
      <c r="R223" s="28"/>
      <c r="S223" s="272"/>
      <c r="T223" s="19" t="s">
        <v>85</v>
      </c>
      <c r="U223" s="76">
        <v>1</v>
      </c>
      <c r="V223" s="77">
        <v>1</v>
      </c>
      <c r="W223" s="272"/>
      <c r="X223" s="19" t="s">
        <v>86</v>
      </c>
      <c r="Y223" s="266">
        <v>0.03</v>
      </c>
      <c r="Z223" s="707">
        <v>0.03</v>
      </c>
      <c r="AA223" s="707"/>
      <c r="AB223" s="28"/>
      <c r="AC223" s="29"/>
    </row>
    <row r="224" spans="1:29" ht="17.100000000000001" customHeight="1">
      <c r="A224" s="680"/>
      <c r="B224" s="32"/>
      <c r="C224" s="48"/>
      <c r="D224" s="31"/>
      <c r="E224" s="33"/>
      <c r="F224" s="34"/>
      <c r="G224" s="708">
        <f>(C224/G230)*G210</f>
        <v>0</v>
      </c>
      <c r="H224" s="708"/>
      <c r="I224" s="130">
        <f>(B224/G230)*G210</f>
        <v>0</v>
      </c>
      <c r="J224" s="82"/>
      <c r="K224" s="82"/>
      <c r="L224" s="82"/>
      <c r="M224" s="82"/>
      <c r="N224" s="86"/>
      <c r="O224" s="26"/>
      <c r="P224" s="680"/>
      <c r="Q224" s="30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9"/>
    </row>
    <row r="225" spans="1:29" ht="17.100000000000001" customHeight="1">
      <c r="A225" s="680"/>
      <c r="B225" s="709" t="s">
        <v>317</v>
      </c>
      <c r="C225" s="710"/>
      <c r="D225" s="28"/>
      <c r="E225" s="28"/>
      <c r="F225" s="28"/>
      <c r="G225" s="46"/>
      <c r="H225" s="50"/>
      <c r="I225" s="28"/>
      <c r="J225" s="87"/>
      <c r="K225" s="83"/>
      <c r="L225" s="87"/>
      <c r="M225" s="87"/>
      <c r="N225" s="88"/>
      <c r="P225" s="680"/>
      <c r="Q225" s="30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9"/>
    </row>
    <row r="226" spans="1:29" ht="17.100000000000001" customHeight="1">
      <c r="A226" s="680"/>
      <c r="B226" s="314">
        <f>SUM(B213:B224)</f>
        <v>3.5</v>
      </c>
      <c r="C226" s="313">
        <f>SUM(C213:C224)</f>
        <v>0.29500000000000004</v>
      </c>
      <c r="D226" s="711" t="s">
        <v>90</v>
      </c>
      <c r="E226" s="711"/>
      <c r="F226" s="711"/>
      <c r="G226" s="712">
        <f>SUM(G213:G224)</f>
        <v>2.95</v>
      </c>
      <c r="H226" s="712">
        <f>SUM(H213:H224)</f>
        <v>0</v>
      </c>
      <c r="I226" s="320">
        <f>SUM(I213:I224)</f>
        <v>35</v>
      </c>
      <c r="J226" s="53"/>
      <c r="K226" s="89"/>
      <c r="L226" s="87"/>
      <c r="M226" s="87"/>
      <c r="N226" s="88"/>
      <c r="P226" s="680"/>
      <c r="Q226" s="30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9"/>
    </row>
    <row r="227" spans="1:29" ht="17.100000000000001" customHeight="1" thickBot="1">
      <c r="A227" s="680"/>
      <c r="B227" s="25"/>
      <c r="C227" s="36"/>
      <c r="D227" s="56"/>
      <c r="E227" s="56"/>
      <c r="F227" s="56"/>
      <c r="G227" s="191"/>
      <c r="H227" s="191"/>
      <c r="I227" s="25"/>
      <c r="J227" s="53"/>
      <c r="K227" s="89"/>
      <c r="L227" s="87"/>
      <c r="M227" s="87"/>
      <c r="N227" s="88"/>
      <c r="P227" s="680"/>
      <c r="Q227" s="30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9"/>
    </row>
    <row r="228" spans="1:29" ht="17.100000000000001" customHeight="1">
      <c r="A228" s="680"/>
      <c r="B228" s="713" t="s">
        <v>91</v>
      </c>
      <c r="C228" s="714"/>
      <c r="D228" s="714"/>
      <c r="E228" s="714"/>
      <c r="F228" s="714"/>
      <c r="G228" s="714"/>
      <c r="H228" s="714"/>
      <c r="I228" s="714"/>
      <c r="J228" s="714"/>
      <c r="K228" s="714"/>
      <c r="L228" s="714"/>
      <c r="M228" s="714"/>
      <c r="N228" s="715"/>
      <c r="P228" s="680"/>
      <c r="Q228" s="308"/>
      <c r="R228" s="746" t="s">
        <v>376</v>
      </c>
      <c r="S228" s="714"/>
      <c r="T228" s="714"/>
      <c r="U228" s="714"/>
      <c r="V228" s="714"/>
      <c r="W228" s="714"/>
      <c r="X228" s="714"/>
      <c r="Y228" s="714"/>
      <c r="Z228" s="714"/>
      <c r="AA228" s="714"/>
      <c r="AB228" s="714"/>
      <c r="AC228" s="751" t="s">
        <v>108</v>
      </c>
    </row>
    <row r="229" spans="1:29" ht="17.100000000000001" customHeight="1">
      <c r="A229" s="680"/>
      <c r="B229" s="32"/>
      <c r="C229" s="36"/>
      <c r="D229" s="190"/>
      <c r="E229" s="190"/>
      <c r="F229" s="190"/>
      <c r="G229" s="695" t="s">
        <v>108</v>
      </c>
      <c r="H229" s="695"/>
      <c r="I229" s="87"/>
      <c r="J229" s="87"/>
      <c r="K229" s="87"/>
      <c r="L229" s="74"/>
      <c r="M229" s="74"/>
      <c r="N229" s="75"/>
      <c r="P229" s="680"/>
      <c r="Q229" s="308"/>
      <c r="R229" s="338"/>
      <c r="S229" s="35"/>
      <c r="T229" s="35"/>
      <c r="U229" s="35"/>
      <c r="V229" s="35"/>
      <c r="W229" s="35"/>
      <c r="X229" s="35"/>
      <c r="Y229" s="35"/>
      <c r="Z229" s="35"/>
      <c r="AA229" s="35"/>
      <c r="AB229" s="339" t="s">
        <v>83</v>
      </c>
      <c r="AC229" s="737"/>
    </row>
    <row r="230" spans="1:29" ht="17.100000000000001" customHeight="1">
      <c r="A230" s="680"/>
      <c r="B230" s="66"/>
      <c r="C230" s="67"/>
      <c r="D230" s="67"/>
      <c r="E230" s="67"/>
      <c r="F230" s="68" t="s">
        <v>83</v>
      </c>
      <c r="G230" s="696">
        <v>1</v>
      </c>
      <c r="H230" s="696"/>
      <c r="I230" s="87"/>
      <c r="J230" s="87"/>
      <c r="K230" s="87"/>
      <c r="L230" s="74"/>
      <c r="M230" s="74"/>
      <c r="N230" s="75"/>
      <c r="P230" s="680"/>
      <c r="Q230" s="308"/>
      <c r="R230" s="747" t="s">
        <v>371</v>
      </c>
      <c r="S230" s="748"/>
      <c r="T230" s="748"/>
      <c r="U230" s="748"/>
      <c r="V230" s="748"/>
      <c r="W230" s="748"/>
      <c r="X230" s="748"/>
      <c r="Y230" s="748"/>
      <c r="Z230" s="748"/>
      <c r="AA230" s="748"/>
      <c r="AB230" s="748"/>
      <c r="AC230" s="749"/>
    </row>
    <row r="231" spans="1:29" ht="17.100000000000001" customHeight="1">
      <c r="A231" s="680"/>
      <c r="B231" s="340"/>
      <c r="C231" s="341"/>
      <c r="D231" s="341"/>
      <c r="E231" s="341"/>
      <c r="F231" s="341"/>
      <c r="G231" s="341"/>
      <c r="H231" s="341"/>
      <c r="I231" s="341"/>
      <c r="J231" s="341"/>
      <c r="K231" s="341"/>
      <c r="L231" s="341"/>
      <c r="M231" s="341"/>
      <c r="N231" s="342"/>
      <c r="P231" s="680"/>
      <c r="Q231" s="308"/>
      <c r="R231" s="747"/>
      <c r="S231" s="748"/>
      <c r="T231" s="748"/>
      <c r="U231" s="748"/>
      <c r="V231" s="748"/>
      <c r="W231" s="748"/>
      <c r="X231" s="748"/>
      <c r="Y231" s="748"/>
      <c r="Z231" s="748"/>
      <c r="AA231" s="748"/>
      <c r="AB231" s="748"/>
      <c r="AC231" s="749"/>
    </row>
    <row r="232" spans="1:29" ht="17.100000000000001" customHeight="1">
      <c r="A232" s="680"/>
      <c r="B232" s="18"/>
      <c r="C232" s="6"/>
      <c r="D232" s="19" t="s">
        <v>82</v>
      </c>
      <c r="E232" s="16" t="s">
        <v>52</v>
      </c>
      <c r="F232" s="12" t="s">
        <v>47</v>
      </c>
      <c r="G232" s="13" t="s">
        <v>48</v>
      </c>
      <c r="H232" s="312" t="s">
        <v>316</v>
      </c>
      <c r="I232" s="14" t="s">
        <v>49</v>
      </c>
      <c r="J232" s="15" t="s">
        <v>50</v>
      </c>
      <c r="K232" s="17" t="s">
        <v>51</v>
      </c>
      <c r="L232" s="192"/>
      <c r="M232" s="192"/>
      <c r="N232" s="193"/>
      <c r="P232" s="680"/>
      <c r="Q232" s="309" t="s">
        <v>12</v>
      </c>
      <c r="R232" s="747"/>
      <c r="S232" s="748"/>
      <c r="T232" s="748"/>
      <c r="U232" s="748"/>
      <c r="V232" s="748"/>
      <c r="W232" s="748"/>
      <c r="X232" s="748"/>
      <c r="Y232" s="748"/>
      <c r="Z232" s="748"/>
      <c r="AA232" s="748"/>
      <c r="AB232" s="748"/>
      <c r="AC232" s="749"/>
    </row>
    <row r="233" spans="1:29" ht="17.100000000000001" customHeight="1">
      <c r="A233" s="680"/>
      <c r="B233" s="18" t="s">
        <v>84</v>
      </c>
      <c r="C233" s="6"/>
      <c r="D233" s="19"/>
      <c r="E233" s="18"/>
      <c r="F233" s="8"/>
      <c r="G233" s="8"/>
      <c r="H233" s="8"/>
      <c r="I233" s="8"/>
      <c r="J233" s="8"/>
      <c r="K233" s="8"/>
      <c r="L233" s="8"/>
      <c r="M233" s="8"/>
      <c r="N233" s="311" t="s">
        <v>315</v>
      </c>
      <c r="P233" s="680"/>
      <c r="Q233" s="310">
        <v>16.5</v>
      </c>
      <c r="R233" s="18"/>
      <c r="S233" s="19"/>
      <c r="T233" s="68" t="s">
        <v>383</v>
      </c>
      <c r="U233" s="696">
        <v>1</v>
      </c>
      <c r="V233" s="696"/>
      <c r="W233" s="271" t="s">
        <v>384</v>
      </c>
      <c r="X233" s="750">
        <v>0.75</v>
      </c>
      <c r="Y233" s="750"/>
      <c r="AA233" s="8"/>
      <c r="AB233" s="8"/>
      <c r="AC233" s="311" t="s">
        <v>84</v>
      </c>
    </row>
    <row r="234" spans="1:29" ht="17.100000000000001" customHeight="1" thickBot="1">
      <c r="A234" s="680"/>
      <c r="B234" s="21">
        <v>10</v>
      </c>
      <c r="C234" s="2">
        <v>10</v>
      </c>
      <c r="D234" s="2">
        <v>10</v>
      </c>
      <c r="E234" s="2">
        <v>10</v>
      </c>
      <c r="F234" s="2">
        <v>10</v>
      </c>
      <c r="G234" s="2">
        <v>10</v>
      </c>
      <c r="H234" s="2">
        <v>10</v>
      </c>
      <c r="I234" s="2">
        <v>10</v>
      </c>
      <c r="J234" s="2">
        <v>10</v>
      </c>
      <c r="K234" s="2">
        <v>10</v>
      </c>
      <c r="L234" s="2">
        <v>10</v>
      </c>
      <c r="M234" s="2">
        <v>10</v>
      </c>
      <c r="N234" s="22">
        <v>10</v>
      </c>
      <c r="P234" s="680"/>
      <c r="Q234" s="78">
        <v>10</v>
      </c>
      <c r="R234" s="79">
        <v>10</v>
      </c>
      <c r="S234" s="79">
        <v>10</v>
      </c>
      <c r="T234" s="79">
        <v>10</v>
      </c>
      <c r="U234" s="79">
        <v>10</v>
      </c>
      <c r="V234" s="79">
        <v>10</v>
      </c>
      <c r="W234" s="79">
        <v>10</v>
      </c>
      <c r="X234" s="79">
        <v>10</v>
      </c>
      <c r="Y234" s="79">
        <v>10</v>
      </c>
      <c r="Z234" s="79">
        <v>10</v>
      </c>
      <c r="AA234" s="79">
        <v>10</v>
      </c>
      <c r="AB234" s="79">
        <v>10</v>
      </c>
      <c r="AC234" s="80">
        <v>10</v>
      </c>
    </row>
    <row r="235" spans="1:29" ht="17.100000000000001" customHeight="1">
      <c r="A235" s="680"/>
      <c r="B235" s="172" t="s">
        <v>106</v>
      </c>
      <c r="C235" s="40" t="s">
        <v>14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2"/>
      <c r="P235" s="680"/>
      <c r="Q235" s="32"/>
      <c r="R235" s="28"/>
      <c r="S235" s="697" t="s">
        <v>33</v>
      </c>
      <c r="T235" s="697"/>
      <c r="U235" s="697"/>
      <c r="V235" s="699" t="s">
        <v>34</v>
      </c>
      <c r="W235" s="699"/>
      <c r="X235" s="699"/>
      <c r="Y235" s="699"/>
      <c r="Z235" s="699"/>
      <c r="AA235" s="699"/>
      <c r="AB235" s="699"/>
      <c r="AC235" s="700"/>
    </row>
    <row r="236" spans="1:29" ht="17.100000000000001" customHeight="1">
      <c r="A236" s="680"/>
      <c r="B236" s="173" t="s">
        <v>107</v>
      </c>
      <c r="C236" s="43" t="s">
        <v>109</v>
      </c>
      <c r="D236" s="38"/>
      <c r="E236" s="38"/>
      <c r="F236" s="38"/>
      <c r="G236" s="38"/>
      <c r="H236" s="38"/>
      <c r="I236" s="38"/>
      <c r="J236" s="38"/>
      <c r="K236" s="38"/>
      <c r="L236" s="38"/>
      <c r="M236" s="28"/>
      <c r="N236" s="39"/>
      <c r="P236" s="680"/>
      <c r="Q236" s="32"/>
      <c r="R236" s="28" t="s">
        <v>7</v>
      </c>
      <c r="S236" s="698"/>
      <c r="T236" s="698"/>
      <c r="U236" s="698"/>
      <c r="V236" s="44"/>
      <c r="W236" s="44" t="s">
        <v>35</v>
      </c>
      <c r="X236" s="44"/>
      <c r="Y236" s="44"/>
      <c r="Z236" s="44"/>
      <c r="AA236" s="44"/>
      <c r="AB236" s="44"/>
      <c r="AC236" s="45"/>
    </row>
    <row r="237" spans="1:29" ht="17.100000000000001" customHeight="1">
      <c r="A237" s="680"/>
      <c r="B237" s="174" t="s">
        <v>108</v>
      </c>
      <c r="C237" s="175" t="s">
        <v>83</v>
      </c>
      <c r="D237" s="38"/>
      <c r="E237" s="38"/>
      <c r="F237" s="38"/>
      <c r="G237" s="38"/>
      <c r="H237" s="38"/>
      <c r="I237" s="38"/>
      <c r="J237" s="38"/>
      <c r="K237" s="38"/>
      <c r="L237" s="38"/>
      <c r="M237" s="28"/>
      <c r="N237" s="39"/>
      <c r="P237" s="680"/>
      <c r="Q237" s="32"/>
      <c r="R237" s="28"/>
      <c r="S237" s="28"/>
      <c r="T237" s="28"/>
      <c r="U237" s="28"/>
      <c r="V237" s="44"/>
      <c r="W237" s="44"/>
      <c r="X237" s="44"/>
      <c r="Y237" s="44"/>
      <c r="Z237" s="44"/>
      <c r="AA237" s="44"/>
      <c r="AB237" s="44"/>
      <c r="AC237" s="45"/>
    </row>
    <row r="238" spans="1:29" ht="17.100000000000001" customHeight="1">
      <c r="A238" s="680"/>
      <c r="B238" s="701" t="s">
        <v>11</v>
      </c>
      <c r="C238" s="702"/>
      <c r="D238" s="702"/>
      <c r="E238" s="702"/>
      <c r="F238" s="702"/>
      <c r="G238" s="702"/>
      <c r="H238" s="702"/>
      <c r="I238" s="702"/>
      <c r="J238" s="702"/>
      <c r="K238" s="702"/>
      <c r="L238" s="702"/>
      <c r="M238" s="702"/>
      <c r="N238" s="703"/>
      <c r="P238" s="680"/>
      <c r="Q238" s="701" t="s">
        <v>11</v>
      </c>
      <c r="R238" s="702"/>
      <c r="S238" s="702"/>
      <c r="T238" s="702"/>
      <c r="U238" s="702"/>
      <c r="V238" s="702"/>
      <c r="W238" s="702"/>
      <c r="X238" s="702"/>
      <c r="Y238" s="702"/>
      <c r="Z238" s="702"/>
      <c r="AA238" s="702"/>
      <c r="AB238" s="702"/>
      <c r="AC238" s="703"/>
    </row>
    <row r="239" spans="1:29" ht="17.100000000000001" customHeight="1" thickBot="1">
      <c r="A239" s="680"/>
      <c r="B239" s="704"/>
      <c r="C239" s="705"/>
      <c r="D239" s="705"/>
      <c r="E239" s="705"/>
      <c r="F239" s="705"/>
      <c r="G239" s="705"/>
      <c r="H239" s="705"/>
      <c r="I239" s="705"/>
      <c r="J239" s="705"/>
      <c r="K239" s="705"/>
      <c r="L239" s="705"/>
      <c r="M239" s="705"/>
      <c r="N239" s="706"/>
      <c r="P239" s="680"/>
      <c r="Q239" s="704"/>
      <c r="R239" s="705"/>
      <c r="S239" s="705"/>
      <c r="T239" s="705"/>
      <c r="U239" s="705"/>
      <c r="V239" s="705"/>
      <c r="W239" s="705"/>
      <c r="X239" s="705"/>
      <c r="Y239" s="705"/>
      <c r="Z239" s="705"/>
      <c r="AA239" s="705"/>
      <c r="AB239" s="705"/>
      <c r="AC239" s="706"/>
    </row>
    <row r="241" spans="1:29" ht="15.75" thickBot="1">
      <c r="A241" s="27" t="s">
        <v>0</v>
      </c>
      <c r="B241" s="679" t="str">
        <f>B242</f>
        <v>Dinde fenouil poivrons haricots verts Pyrennée</v>
      </c>
      <c r="C241" s="679"/>
      <c r="D241" s="679"/>
      <c r="E241" s="679"/>
      <c r="F241" s="679"/>
      <c r="G241" s="679"/>
      <c r="H241" s="679"/>
      <c r="I241" s="679"/>
      <c r="J241" s="679"/>
      <c r="K241" s="679"/>
      <c r="L241" s="679"/>
      <c r="M241" s="679"/>
      <c r="N241" s="679"/>
      <c r="O241" s="26"/>
      <c r="P241" s="27" t="s">
        <v>0</v>
      </c>
      <c r="Q241" s="679" t="str">
        <f>Q242</f>
        <v>Hauteurs de lignes</v>
      </c>
      <c r="R241" s="679"/>
      <c r="S241" s="679"/>
      <c r="T241" s="679"/>
      <c r="U241" s="679"/>
      <c r="V241" s="679"/>
      <c r="W241" s="679"/>
      <c r="X241" s="679"/>
      <c r="Y241" s="679"/>
      <c r="Z241" s="679"/>
      <c r="AA241" s="679"/>
      <c r="AB241" s="679"/>
      <c r="AC241" s="679"/>
    </row>
    <row r="242" spans="1:29" ht="23.25" customHeight="1">
      <c r="A242" s="680" t="str">
        <f>B242</f>
        <v>Dinde fenouil poivrons haricots verts Pyrennée</v>
      </c>
      <c r="B242" s="716" t="s">
        <v>342</v>
      </c>
      <c r="C242" s="717"/>
      <c r="D242" s="717"/>
      <c r="E242" s="717"/>
      <c r="F242" s="717"/>
      <c r="G242" s="717"/>
      <c r="H242" s="717"/>
      <c r="I242" s="717"/>
      <c r="J242" s="717"/>
      <c r="K242" s="717"/>
      <c r="L242" s="717"/>
      <c r="M242" s="717"/>
      <c r="N242" s="718"/>
      <c r="O242" s="26"/>
      <c r="P242" s="680" t="str">
        <f>Q242</f>
        <v>Hauteurs de lignes</v>
      </c>
      <c r="Q242" s="305" t="s">
        <v>113</v>
      </c>
      <c r="R242" s="717" t="str">
        <f>B242</f>
        <v>Dinde fenouil poivrons haricots verts Pyrennée</v>
      </c>
      <c r="S242" s="717"/>
      <c r="T242" s="717"/>
      <c r="U242" s="717"/>
      <c r="V242" s="717"/>
      <c r="W242" s="717"/>
      <c r="X242" s="717"/>
      <c r="Y242" s="717"/>
      <c r="Z242" s="717"/>
      <c r="AA242" s="717"/>
      <c r="AB242" s="717"/>
      <c r="AC242" s="718"/>
    </row>
    <row r="243" spans="1:29" ht="17.100000000000001" customHeight="1">
      <c r="A243" s="680"/>
      <c r="B243" s="719"/>
      <c r="C243" s="720"/>
      <c r="D243" s="720"/>
      <c r="E243" s="720"/>
      <c r="F243" s="720"/>
      <c r="G243" s="720"/>
      <c r="H243" s="720"/>
      <c r="I243" s="720"/>
      <c r="J243" s="720"/>
      <c r="K243" s="720"/>
      <c r="L243" s="720"/>
      <c r="M243" s="720"/>
      <c r="N243" s="721"/>
      <c r="O243" s="26"/>
      <c r="P243" s="680"/>
      <c r="Q243" s="306">
        <v>16.5</v>
      </c>
      <c r="R243" s="720"/>
      <c r="S243" s="720"/>
      <c r="T243" s="720"/>
      <c r="U243" s="720"/>
      <c r="V243" s="720"/>
      <c r="W243" s="720"/>
      <c r="X243" s="720"/>
      <c r="Y243" s="720"/>
      <c r="Z243" s="720"/>
      <c r="AA243" s="720"/>
      <c r="AB243" s="720"/>
      <c r="AC243" s="721"/>
    </row>
    <row r="244" spans="1:29" ht="17.100000000000001" customHeight="1">
      <c r="A244" s="680"/>
      <c r="B244" s="687" t="s">
        <v>314</v>
      </c>
      <c r="C244" s="688"/>
      <c r="D244" s="688"/>
      <c r="E244" s="688"/>
      <c r="F244" s="688"/>
      <c r="G244" s="688"/>
      <c r="H244" s="688"/>
      <c r="I244" s="688"/>
      <c r="J244" s="688"/>
      <c r="K244" s="688"/>
      <c r="L244" s="688"/>
      <c r="M244" s="688"/>
      <c r="N244" s="689"/>
      <c r="O244" s="26"/>
      <c r="P244" s="680"/>
      <c r="Q244" s="307" t="s">
        <v>12</v>
      </c>
      <c r="R244" s="722" t="str">
        <f>B244</f>
        <v>Salade repas Allégée N° 5</v>
      </c>
      <c r="S244" s="722"/>
      <c r="T244" s="722"/>
      <c r="U244" s="722"/>
      <c r="V244" s="722"/>
      <c r="W244" s="722"/>
      <c r="X244" s="722"/>
      <c r="Y244" s="722"/>
      <c r="Z244" s="722"/>
      <c r="AA244" s="722"/>
      <c r="AB244" s="722"/>
      <c r="AC244" s="723"/>
    </row>
    <row r="245" spans="1:29" ht="17.100000000000001" customHeight="1" thickBot="1">
      <c r="A245" s="680"/>
      <c r="B245" s="690"/>
      <c r="C245" s="691"/>
      <c r="D245" s="691"/>
      <c r="E245" s="691"/>
      <c r="F245" s="691"/>
      <c r="G245" s="691"/>
      <c r="H245" s="691"/>
      <c r="I245" s="691"/>
      <c r="J245" s="691"/>
      <c r="K245" s="691"/>
      <c r="L245" s="691"/>
      <c r="M245" s="691"/>
      <c r="N245" s="692"/>
      <c r="O245" s="26"/>
      <c r="P245" s="680"/>
      <c r="Q245" s="308"/>
      <c r="R245" s="724"/>
      <c r="S245" s="724"/>
      <c r="T245" s="724"/>
      <c r="U245" s="724"/>
      <c r="V245" s="724"/>
      <c r="W245" s="724"/>
      <c r="X245" s="724"/>
      <c r="Y245" s="724"/>
      <c r="Z245" s="724"/>
      <c r="AA245" s="724"/>
      <c r="AB245" s="724"/>
      <c r="AC245" s="725"/>
    </row>
    <row r="246" spans="1:29" ht="17.100000000000001" customHeight="1">
      <c r="A246" s="680"/>
      <c r="B246" s="32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9"/>
      <c r="O246" s="26"/>
      <c r="P246" s="680"/>
      <c r="Q246" s="308"/>
      <c r="R246" s="726" t="s">
        <v>1</v>
      </c>
      <c r="S246" s="726"/>
      <c r="T246" s="726"/>
      <c r="U246" s="726"/>
      <c r="V246" s="726"/>
      <c r="W246" s="726"/>
      <c r="X246" s="726"/>
      <c r="Y246" s="726"/>
      <c r="Z246" s="726"/>
      <c r="AA246" s="726"/>
      <c r="AB246" s="726"/>
      <c r="AC246" s="727"/>
    </row>
    <row r="247" spans="1:29" ht="17.100000000000001" customHeight="1" thickBot="1">
      <c r="A247" s="680"/>
      <c r="B247" s="32"/>
      <c r="C247" s="28"/>
      <c r="D247" s="28"/>
      <c r="E247" s="28"/>
      <c r="F247" s="28"/>
      <c r="G247" s="730" t="s">
        <v>107</v>
      </c>
      <c r="H247" s="730"/>
      <c r="I247" s="731" t="s">
        <v>343</v>
      </c>
      <c r="J247" s="731"/>
      <c r="K247" s="731"/>
      <c r="L247" s="731"/>
      <c r="M247" s="731"/>
      <c r="N247" s="732"/>
      <c r="O247" s="26"/>
      <c r="P247" s="680"/>
      <c r="Q247" s="308"/>
      <c r="R247" s="728"/>
      <c r="S247" s="728"/>
      <c r="T247" s="728"/>
      <c r="U247" s="728"/>
      <c r="V247" s="728"/>
      <c r="W247" s="728"/>
      <c r="X247" s="728"/>
      <c r="Y247" s="728"/>
      <c r="Z247" s="728"/>
      <c r="AA247" s="728"/>
      <c r="AB247" s="728"/>
      <c r="AC247" s="729"/>
    </row>
    <row r="248" spans="1:29" ht="17.100000000000001" customHeight="1">
      <c r="A248" s="680"/>
      <c r="B248" s="32"/>
      <c r="C248" s="28"/>
      <c r="D248" s="28"/>
      <c r="E248" s="186" t="s">
        <v>87</v>
      </c>
      <c r="F248" s="49" t="s">
        <v>31</v>
      </c>
      <c r="G248" s="733">
        <v>10</v>
      </c>
      <c r="H248" s="733"/>
      <c r="I248" s="731"/>
      <c r="J248" s="731"/>
      <c r="K248" s="731"/>
      <c r="L248" s="731"/>
      <c r="M248" s="731"/>
      <c r="N248" s="732"/>
      <c r="O248" s="26"/>
      <c r="P248" s="680"/>
      <c r="Q248" s="308"/>
      <c r="R248" s="734" t="s">
        <v>110</v>
      </c>
      <c r="S248" s="734"/>
      <c r="T248" s="734"/>
      <c r="U248" s="734"/>
      <c r="V248" s="734"/>
      <c r="W248" s="734"/>
      <c r="X248" s="734"/>
      <c r="Y248" s="734"/>
      <c r="Z248" s="734"/>
      <c r="AA248" s="734"/>
      <c r="AB248" s="734"/>
      <c r="AC248" s="736" t="s">
        <v>106</v>
      </c>
    </row>
    <row r="249" spans="1:29" ht="17.100000000000001" customHeight="1">
      <c r="A249" s="680"/>
      <c r="B249" s="170" t="s">
        <v>106</v>
      </c>
      <c r="C249" s="171" t="s">
        <v>106</v>
      </c>
      <c r="D249" s="28"/>
      <c r="E249" s="47"/>
      <c r="F249" s="49"/>
      <c r="G249" s="733"/>
      <c r="H249" s="733"/>
      <c r="I249" s="55"/>
      <c r="J249" s="277" t="s">
        <v>379</v>
      </c>
      <c r="K249" s="28"/>
      <c r="L249" s="28"/>
      <c r="M249" s="28"/>
      <c r="N249" s="29"/>
      <c r="O249" s="26"/>
      <c r="P249" s="680"/>
      <c r="Q249" s="308"/>
      <c r="R249" s="735"/>
      <c r="S249" s="735"/>
      <c r="T249" s="735"/>
      <c r="U249" s="735"/>
      <c r="V249" s="735"/>
      <c r="W249" s="735"/>
      <c r="X249" s="735"/>
      <c r="Y249" s="735"/>
      <c r="Z249" s="735"/>
      <c r="AA249" s="735"/>
      <c r="AB249" s="735"/>
      <c r="AC249" s="737"/>
    </row>
    <row r="250" spans="1:29" ht="17.100000000000001" customHeight="1">
      <c r="A250" s="680"/>
      <c r="B250" s="69" t="s">
        <v>88</v>
      </c>
      <c r="C250" s="70" t="s">
        <v>16</v>
      </c>
      <c r="D250" s="71" t="s">
        <v>32</v>
      </c>
      <c r="E250" s="51"/>
      <c r="F250" s="51"/>
      <c r="G250" s="72"/>
      <c r="H250" s="73"/>
      <c r="I250" s="70" t="s">
        <v>88</v>
      </c>
      <c r="J250" s="52"/>
      <c r="K250" s="58"/>
      <c r="L250" s="58"/>
      <c r="M250" s="58"/>
      <c r="N250" s="344" t="s">
        <v>381</v>
      </c>
      <c r="O250" s="26"/>
      <c r="P250" s="680"/>
      <c r="Q250" s="308"/>
      <c r="R250" s="738" t="s">
        <v>382</v>
      </c>
      <c r="S250" s="738"/>
      <c r="T250" s="738"/>
      <c r="U250" s="738"/>
      <c r="V250" s="738"/>
      <c r="W250" s="738"/>
      <c r="X250" s="738"/>
      <c r="Y250" s="738"/>
      <c r="Z250" s="738"/>
      <c r="AA250" s="738"/>
      <c r="AB250" s="738"/>
      <c r="AC250" s="739"/>
    </row>
    <row r="251" spans="1:29" ht="17.100000000000001" customHeight="1">
      <c r="A251" s="680"/>
      <c r="B251" s="32"/>
      <c r="C251" s="189">
        <v>7.0000000000000007E-2</v>
      </c>
      <c r="D251" s="65" t="s">
        <v>71</v>
      </c>
      <c r="E251" s="65"/>
      <c r="F251" s="65"/>
      <c r="G251" s="707">
        <f>(C251/G268)*G248</f>
        <v>0.70000000000000007</v>
      </c>
      <c r="H251" s="707"/>
      <c r="I251" s="77">
        <f>(B251/G268)*G248</f>
        <v>0</v>
      </c>
      <c r="J251" s="84"/>
      <c r="K251" s="84"/>
      <c r="L251" s="84"/>
      <c r="M251" s="84"/>
      <c r="N251" s="85"/>
      <c r="O251" s="26"/>
      <c r="P251" s="680"/>
      <c r="Q251" s="308"/>
      <c r="R251" s="740"/>
      <c r="S251" s="740"/>
      <c r="T251" s="740"/>
      <c r="U251" s="740"/>
      <c r="V251" s="740"/>
      <c r="W251" s="740"/>
      <c r="X251" s="740"/>
      <c r="Y251" s="740"/>
      <c r="Z251" s="740"/>
      <c r="AA251" s="740"/>
      <c r="AB251" s="740"/>
      <c r="AC251" s="741"/>
    </row>
    <row r="252" spans="1:29" ht="17.100000000000001" customHeight="1">
      <c r="A252" s="680"/>
      <c r="B252" s="76">
        <v>1</v>
      </c>
      <c r="C252" s="189"/>
      <c r="D252" s="65" t="s">
        <v>89</v>
      </c>
      <c r="E252" s="65"/>
      <c r="F252" s="65"/>
      <c r="G252" s="707">
        <f>(C252/G268)*G248</f>
        <v>0</v>
      </c>
      <c r="H252" s="707"/>
      <c r="I252" s="77">
        <f>(B252/G268)*G248</f>
        <v>10</v>
      </c>
      <c r="J252" s="321" t="s">
        <v>363</v>
      </c>
      <c r="K252" s="84"/>
      <c r="L252" s="84"/>
      <c r="M252" s="84"/>
      <c r="N252" s="85"/>
      <c r="O252" s="26"/>
      <c r="P252" s="680"/>
      <c r="Q252" s="308"/>
      <c r="R252" s="742" t="s">
        <v>111</v>
      </c>
      <c r="S252" s="743"/>
      <c r="T252" s="743"/>
      <c r="U252" s="743"/>
      <c r="V252" s="743"/>
      <c r="W252" s="743"/>
      <c r="X252" s="743"/>
      <c r="Y252" s="743"/>
      <c r="Z252" s="743"/>
      <c r="AA252" s="743"/>
      <c r="AB252" s="743"/>
      <c r="AC252" s="745" t="s">
        <v>107</v>
      </c>
    </row>
    <row r="253" spans="1:29" ht="17.100000000000001" customHeight="1">
      <c r="A253" s="680"/>
      <c r="B253" s="32"/>
      <c r="C253" s="189">
        <v>2.5000000000000001E-2</v>
      </c>
      <c r="D253" s="59" t="s">
        <v>68</v>
      </c>
      <c r="E253" s="60"/>
      <c r="F253" s="60"/>
      <c r="G253" s="707">
        <f>(C253/G268)*G248</f>
        <v>0.25</v>
      </c>
      <c r="H253" s="707"/>
      <c r="I253" s="77">
        <f>(B253/G268)*G248</f>
        <v>0</v>
      </c>
      <c r="J253" s="84"/>
      <c r="K253" s="84"/>
      <c r="L253" s="84"/>
      <c r="M253" s="84"/>
      <c r="N253" s="85"/>
      <c r="O253" s="26"/>
      <c r="P253" s="680"/>
      <c r="Q253" s="308"/>
      <c r="R253" s="744"/>
      <c r="S253" s="735"/>
      <c r="T253" s="735"/>
      <c r="U253" s="735"/>
      <c r="V253" s="735"/>
      <c r="W253" s="735"/>
      <c r="X253" s="735"/>
      <c r="Y253" s="735"/>
      <c r="Z253" s="735"/>
      <c r="AA253" s="735"/>
      <c r="AB253" s="735"/>
      <c r="AC253" s="745"/>
    </row>
    <row r="254" spans="1:29" ht="17.100000000000001" customHeight="1">
      <c r="A254" s="680"/>
      <c r="B254" s="76">
        <v>1</v>
      </c>
      <c r="C254" s="189"/>
      <c r="D254" s="59" t="s">
        <v>69</v>
      </c>
      <c r="E254" s="60"/>
      <c r="F254" s="60"/>
      <c r="G254" s="707">
        <f>(C254/G268)*G248</f>
        <v>0</v>
      </c>
      <c r="H254" s="707"/>
      <c r="I254" s="77">
        <f>(B254/G268)*G248</f>
        <v>10</v>
      </c>
      <c r="J254" s="321" t="s">
        <v>364</v>
      </c>
      <c r="K254" s="84"/>
      <c r="L254" s="84"/>
      <c r="M254" s="84"/>
      <c r="N254" s="85"/>
      <c r="O254" s="26"/>
      <c r="P254" s="680"/>
      <c r="Q254" s="308"/>
      <c r="R254" s="345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111"/>
    </row>
    <row r="255" spans="1:29" ht="17.100000000000001" customHeight="1">
      <c r="A255" s="680"/>
      <c r="B255" s="32"/>
      <c r="C255" s="189">
        <v>0.05</v>
      </c>
      <c r="D255" s="59" t="s">
        <v>37</v>
      </c>
      <c r="E255" s="60"/>
      <c r="F255" s="60"/>
      <c r="G255" s="707">
        <f>(C255/G268)*G248</f>
        <v>0.5</v>
      </c>
      <c r="H255" s="707"/>
      <c r="I255" s="77">
        <f>(B255/G268)*G248</f>
        <v>0</v>
      </c>
      <c r="J255" s="84"/>
      <c r="K255" s="84"/>
      <c r="L255" s="84"/>
      <c r="M255" s="84"/>
      <c r="N255" s="85"/>
      <c r="O255" s="26"/>
      <c r="P255" s="680"/>
      <c r="Q255" s="308"/>
      <c r="R255" s="345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111"/>
    </row>
    <row r="256" spans="1:29" ht="17.100000000000001" customHeight="1">
      <c r="A256" s="680"/>
      <c r="B256" s="32"/>
      <c r="C256" s="189">
        <v>0.05</v>
      </c>
      <c r="D256" s="61" t="s">
        <v>39</v>
      </c>
      <c r="E256" s="61"/>
      <c r="F256" s="61"/>
      <c r="G256" s="707">
        <f>(C256/G268)*G248</f>
        <v>0.5</v>
      </c>
      <c r="H256" s="707"/>
      <c r="I256" s="77">
        <f>(B256/G268)*G248</f>
        <v>0</v>
      </c>
      <c r="J256" s="84"/>
      <c r="K256" s="84"/>
      <c r="L256" s="84"/>
      <c r="M256" s="84"/>
      <c r="N256" s="85"/>
      <c r="O256" s="26"/>
      <c r="P256" s="680"/>
      <c r="Q256" s="30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9"/>
    </row>
    <row r="257" spans="1:29" ht="17.100000000000001" customHeight="1">
      <c r="A257" s="680"/>
      <c r="B257" s="32"/>
      <c r="C257" s="189">
        <v>0.03</v>
      </c>
      <c r="D257" s="62" t="s">
        <v>70</v>
      </c>
      <c r="E257" s="62"/>
      <c r="F257" s="62"/>
      <c r="G257" s="707">
        <f>(C257/G268)*G248</f>
        <v>0.3</v>
      </c>
      <c r="H257" s="707"/>
      <c r="I257" s="77">
        <f>(B257/G268)*G248</f>
        <v>0</v>
      </c>
      <c r="J257" s="84"/>
      <c r="K257" s="84"/>
      <c r="L257" s="84"/>
      <c r="M257" s="84"/>
      <c r="N257" s="85"/>
      <c r="O257" s="26"/>
      <c r="P257" s="680"/>
      <c r="Q257" s="30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9"/>
    </row>
    <row r="258" spans="1:29" ht="17.100000000000001" customHeight="1">
      <c r="A258" s="680"/>
      <c r="B258" s="32"/>
      <c r="C258" s="189">
        <v>0.05</v>
      </c>
      <c r="D258" s="62" t="s">
        <v>57</v>
      </c>
      <c r="E258" s="62"/>
      <c r="F258" s="62"/>
      <c r="G258" s="707">
        <f>(C258/G268)*G248</f>
        <v>0.5</v>
      </c>
      <c r="H258" s="707"/>
      <c r="I258" s="77">
        <f>(B258/G268)*G248</f>
        <v>0</v>
      </c>
      <c r="J258" s="84"/>
      <c r="K258" s="84"/>
      <c r="L258" s="28"/>
      <c r="M258" s="84"/>
      <c r="N258" s="343" t="s">
        <v>380</v>
      </c>
      <c r="O258" s="26"/>
      <c r="P258" s="680"/>
      <c r="Q258" s="30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9"/>
    </row>
    <row r="259" spans="1:29" ht="17.100000000000001" customHeight="1">
      <c r="A259" s="680"/>
      <c r="B259" s="32"/>
      <c r="C259" s="189">
        <v>0.01</v>
      </c>
      <c r="D259" s="63" t="s">
        <v>42</v>
      </c>
      <c r="E259" s="63"/>
      <c r="F259" s="63"/>
      <c r="G259" s="707">
        <f>(C259/G268)*G248</f>
        <v>0.1</v>
      </c>
      <c r="H259" s="707"/>
      <c r="I259" s="77">
        <f>(B259/G268)*G248</f>
        <v>0</v>
      </c>
      <c r="J259" s="84"/>
      <c r="K259" s="84"/>
      <c r="L259" s="84"/>
      <c r="M259" s="84"/>
      <c r="N259" s="343" t="s">
        <v>377</v>
      </c>
      <c r="O259" s="26"/>
      <c r="P259" s="680"/>
      <c r="Q259" s="30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9"/>
    </row>
    <row r="260" spans="1:29" ht="17.100000000000001" customHeight="1">
      <c r="A260" s="680"/>
      <c r="B260" s="32"/>
      <c r="C260" s="189">
        <v>0.01</v>
      </c>
      <c r="D260" s="64" t="s">
        <v>43</v>
      </c>
      <c r="E260" s="64"/>
      <c r="F260" s="64"/>
      <c r="G260" s="707">
        <f>(C260/G268)*G248</f>
        <v>0.1</v>
      </c>
      <c r="H260" s="707"/>
      <c r="I260" s="77">
        <f>(B260/G268)*G248</f>
        <v>0</v>
      </c>
      <c r="J260" s="84"/>
      <c r="K260" s="84"/>
      <c r="L260" s="84"/>
      <c r="M260" s="84"/>
      <c r="N260" s="343" t="s">
        <v>378</v>
      </c>
      <c r="O260" s="26"/>
      <c r="P260" s="680"/>
      <c r="Q260" s="30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9"/>
    </row>
    <row r="261" spans="1:29" ht="17.100000000000001" customHeight="1">
      <c r="A261" s="680"/>
      <c r="B261" s="76">
        <v>0.5</v>
      </c>
      <c r="C261" s="94"/>
      <c r="D261" s="64" t="s">
        <v>173</v>
      </c>
      <c r="E261" s="64"/>
      <c r="F261" s="64"/>
      <c r="G261" s="707">
        <f>(C261/G268)*G248</f>
        <v>0</v>
      </c>
      <c r="H261" s="707"/>
      <c r="I261" s="77">
        <f>(B261/G268)*G248</f>
        <v>5</v>
      </c>
      <c r="J261" s="321" t="s">
        <v>373</v>
      </c>
      <c r="K261" s="84"/>
      <c r="L261" s="84"/>
      <c r="M261" s="84"/>
      <c r="N261" s="85"/>
      <c r="O261" s="26"/>
      <c r="P261" s="680"/>
      <c r="Q261" s="308"/>
      <c r="R261" s="28"/>
      <c r="S261" s="272"/>
      <c r="T261" s="19" t="s">
        <v>85</v>
      </c>
      <c r="U261" s="76">
        <v>1</v>
      </c>
      <c r="V261" s="77">
        <v>1</v>
      </c>
      <c r="W261" s="272"/>
      <c r="X261" s="19" t="s">
        <v>86</v>
      </c>
      <c r="Y261" s="266">
        <v>0.03</v>
      </c>
      <c r="Z261" s="707">
        <v>0.03</v>
      </c>
      <c r="AA261" s="707"/>
      <c r="AB261" s="28"/>
      <c r="AC261" s="29"/>
    </row>
    <row r="262" spans="1:29" ht="17.100000000000001" customHeight="1">
      <c r="A262" s="680"/>
      <c r="B262" s="32"/>
      <c r="C262" s="48"/>
      <c r="D262" s="31"/>
      <c r="E262" s="33"/>
      <c r="F262" s="34"/>
      <c r="G262" s="708">
        <f>(C262/G268)*G248</f>
        <v>0</v>
      </c>
      <c r="H262" s="708"/>
      <c r="I262" s="130">
        <f>(B262/G268)*G248</f>
        <v>0</v>
      </c>
      <c r="J262" s="82"/>
      <c r="K262" s="82"/>
      <c r="L262" s="82"/>
      <c r="M262" s="82"/>
      <c r="N262" s="86"/>
      <c r="O262" s="26"/>
      <c r="P262" s="680"/>
      <c r="Q262" s="30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9"/>
    </row>
    <row r="263" spans="1:29" ht="17.100000000000001" customHeight="1">
      <c r="A263" s="680"/>
      <c r="B263" s="709" t="s">
        <v>317</v>
      </c>
      <c r="C263" s="710"/>
      <c r="D263" s="28"/>
      <c r="E263" s="28"/>
      <c r="F263" s="28"/>
      <c r="G263" s="46"/>
      <c r="H263" s="50"/>
      <c r="I263" s="28"/>
      <c r="J263" s="87"/>
      <c r="K263" s="83"/>
      <c r="L263" s="87"/>
      <c r="M263" s="87"/>
      <c r="N263" s="88"/>
      <c r="P263" s="680"/>
      <c r="Q263" s="30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9"/>
    </row>
    <row r="264" spans="1:29" ht="17.100000000000001" customHeight="1">
      <c r="A264" s="680"/>
      <c r="B264" s="314">
        <f>SUM(B251:B262)</f>
        <v>2.5</v>
      </c>
      <c r="C264" s="313">
        <f>SUM(C251:C262)</f>
        <v>0.29500000000000004</v>
      </c>
      <c r="D264" s="711" t="s">
        <v>90</v>
      </c>
      <c r="E264" s="711"/>
      <c r="F264" s="711"/>
      <c r="G264" s="712">
        <f>SUM(G251:G262)</f>
        <v>2.95</v>
      </c>
      <c r="H264" s="712">
        <f>SUM(H251:H262)</f>
        <v>0</v>
      </c>
      <c r="I264" s="320">
        <f>SUM(I251:I262)</f>
        <v>25</v>
      </c>
      <c r="J264" s="53"/>
      <c r="K264" s="89"/>
      <c r="L264" s="87"/>
      <c r="M264" s="87"/>
      <c r="N264" s="88"/>
      <c r="P264" s="680"/>
      <c r="Q264" s="30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9"/>
    </row>
    <row r="265" spans="1:29" ht="17.100000000000001" customHeight="1" thickBot="1">
      <c r="A265" s="680"/>
      <c r="B265" s="25"/>
      <c r="C265" s="36"/>
      <c r="D265" s="56"/>
      <c r="E265" s="56"/>
      <c r="F265" s="56"/>
      <c r="G265" s="191"/>
      <c r="H265" s="191"/>
      <c r="I265" s="25"/>
      <c r="J265" s="53"/>
      <c r="K265" s="89"/>
      <c r="L265" s="87"/>
      <c r="M265" s="87"/>
      <c r="N265" s="88"/>
      <c r="P265" s="680"/>
      <c r="Q265" s="30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9"/>
    </row>
    <row r="266" spans="1:29" ht="17.100000000000001" customHeight="1">
      <c r="A266" s="680"/>
      <c r="B266" s="713" t="s">
        <v>91</v>
      </c>
      <c r="C266" s="714"/>
      <c r="D266" s="714"/>
      <c r="E266" s="714"/>
      <c r="F266" s="714"/>
      <c r="G266" s="714"/>
      <c r="H266" s="714"/>
      <c r="I266" s="714"/>
      <c r="J266" s="714"/>
      <c r="K266" s="714"/>
      <c r="L266" s="714"/>
      <c r="M266" s="714"/>
      <c r="N266" s="715"/>
      <c r="P266" s="680"/>
      <c r="Q266" s="308"/>
      <c r="R266" s="746" t="s">
        <v>376</v>
      </c>
      <c r="S266" s="714"/>
      <c r="T266" s="714"/>
      <c r="U266" s="714"/>
      <c r="V266" s="714"/>
      <c r="W266" s="714"/>
      <c r="X266" s="714"/>
      <c r="Y266" s="714"/>
      <c r="Z266" s="714"/>
      <c r="AA266" s="714"/>
      <c r="AB266" s="714"/>
      <c r="AC266" s="751" t="s">
        <v>108</v>
      </c>
    </row>
    <row r="267" spans="1:29" ht="17.100000000000001" customHeight="1">
      <c r="A267" s="680"/>
      <c r="B267" s="32"/>
      <c r="C267" s="36"/>
      <c r="D267" s="190"/>
      <c r="E267" s="190"/>
      <c r="F267" s="190"/>
      <c r="G267" s="695" t="s">
        <v>108</v>
      </c>
      <c r="H267" s="695"/>
      <c r="I267" s="87"/>
      <c r="J267" s="87"/>
      <c r="K267" s="87"/>
      <c r="L267" s="74"/>
      <c r="M267" s="74"/>
      <c r="N267" s="75"/>
      <c r="P267" s="680"/>
      <c r="Q267" s="308"/>
      <c r="R267" s="338"/>
      <c r="S267" s="35"/>
      <c r="T267" s="35"/>
      <c r="U267" s="35"/>
      <c r="V267" s="35"/>
      <c r="W267" s="35"/>
      <c r="X267" s="35"/>
      <c r="Y267" s="35"/>
      <c r="Z267" s="35"/>
      <c r="AA267" s="35"/>
      <c r="AB267" s="339" t="s">
        <v>83</v>
      </c>
      <c r="AC267" s="737"/>
    </row>
    <row r="268" spans="1:29" ht="17.100000000000001" customHeight="1">
      <c r="A268" s="680"/>
      <c r="B268" s="66"/>
      <c r="C268" s="67"/>
      <c r="D268" s="67"/>
      <c r="E268" s="67"/>
      <c r="F268" s="68" t="s">
        <v>83</v>
      </c>
      <c r="G268" s="696">
        <v>1</v>
      </c>
      <c r="H268" s="696"/>
      <c r="I268" s="87"/>
      <c r="J268" s="87"/>
      <c r="K268" s="87"/>
      <c r="L268" s="74"/>
      <c r="M268" s="74"/>
      <c r="N268" s="75"/>
      <c r="P268" s="680"/>
      <c r="Q268" s="308"/>
      <c r="R268" s="747" t="s">
        <v>371</v>
      </c>
      <c r="S268" s="748"/>
      <c r="T268" s="748"/>
      <c r="U268" s="748"/>
      <c r="V268" s="748"/>
      <c r="W268" s="748"/>
      <c r="X268" s="748"/>
      <c r="Y268" s="748"/>
      <c r="Z268" s="748"/>
      <c r="AA268" s="748"/>
      <c r="AB268" s="748"/>
      <c r="AC268" s="749"/>
    </row>
    <row r="269" spans="1:29" ht="17.100000000000001" customHeight="1">
      <c r="A269" s="680"/>
      <c r="B269" s="340"/>
      <c r="C269" s="341"/>
      <c r="D269" s="341"/>
      <c r="E269" s="341"/>
      <c r="F269" s="341"/>
      <c r="G269" s="341"/>
      <c r="H269" s="341"/>
      <c r="I269" s="341"/>
      <c r="J269" s="341"/>
      <c r="K269" s="341"/>
      <c r="L269" s="341"/>
      <c r="M269" s="341"/>
      <c r="N269" s="342"/>
      <c r="P269" s="680"/>
      <c r="Q269" s="308"/>
      <c r="R269" s="747"/>
      <c r="S269" s="748"/>
      <c r="T269" s="748"/>
      <c r="U269" s="748"/>
      <c r="V269" s="748"/>
      <c r="W269" s="748"/>
      <c r="X269" s="748"/>
      <c r="Y269" s="748"/>
      <c r="Z269" s="748"/>
      <c r="AA269" s="748"/>
      <c r="AB269" s="748"/>
      <c r="AC269" s="749"/>
    </row>
    <row r="270" spans="1:29" ht="17.100000000000001" customHeight="1">
      <c r="A270" s="680"/>
      <c r="B270" s="18"/>
      <c r="C270" s="6"/>
      <c r="D270" s="19" t="s">
        <v>82</v>
      </c>
      <c r="E270" s="16" t="s">
        <v>52</v>
      </c>
      <c r="F270" s="12" t="s">
        <v>47</v>
      </c>
      <c r="G270" s="13" t="s">
        <v>48</v>
      </c>
      <c r="H270" s="312" t="s">
        <v>316</v>
      </c>
      <c r="I270" s="14" t="s">
        <v>49</v>
      </c>
      <c r="J270" s="15" t="s">
        <v>50</v>
      </c>
      <c r="K270" s="17" t="s">
        <v>51</v>
      </c>
      <c r="L270" s="192"/>
      <c r="M270" s="192"/>
      <c r="N270" s="193"/>
      <c r="P270" s="680"/>
      <c r="Q270" s="309" t="s">
        <v>12</v>
      </c>
      <c r="R270" s="747"/>
      <c r="S270" s="748"/>
      <c r="T270" s="748"/>
      <c r="U270" s="748"/>
      <c r="V270" s="748"/>
      <c r="W270" s="748"/>
      <c r="X270" s="748"/>
      <c r="Y270" s="748"/>
      <c r="Z270" s="748"/>
      <c r="AA270" s="748"/>
      <c r="AB270" s="748"/>
      <c r="AC270" s="749"/>
    </row>
    <row r="271" spans="1:29" ht="17.100000000000001" customHeight="1">
      <c r="A271" s="680"/>
      <c r="B271" s="18" t="s">
        <v>84</v>
      </c>
      <c r="C271" s="6"/>
      <c r="D271" s="19"/>
      <c r="E271" s="18"/>
      <c r="F271" s="8"/>
      <c r="G271" s="8"/>
      <c r="H271" s="8"/>
      <c r="I271" s="8"/>
      <c r="J271" s="8"/>
      <c r="K271" s="8"/>
      <c r="L271" s="8"/>
      <c r="M271" s="8"/>
      <c r="N271" s="311" t="s">
        <v>315</v>
      </c>
      <c r="P271" s="680"/>
      <c r="Q271" s="310">
        <v>16.5</v>
      </c>
      <c r="R271" s="18"/>
      <c r="S271" s="19"/>
      <c r="T271" s="68" t="s">
        <v>383</v>
      </c>
      <c r="U271" s="696">
        <v>1</v>
      </c>
      <c r="V271" s="696"/>
      <c r="W271" s="271" t="s">
        <v>384</v>
      </c>
      <c r="X271" s="750">
        <v>0.75</v>
      </c>
      <c r="Y271" s="750"/>
      <c r="AA271" s="8"/>
      <c r="AB271" s="8"/>
      <c r="AC271" s="311" t="s">
        <v>84</v>
      </c>
    </row>
    <row r="272" spans="1:29" ht="17.100000000000001" customHeight="1" thickBot="1">
      <c r="A272" s="680"/>
      <c r="B272" s="21">
        <v>10</v>
      </c>
      <c r="C272" s="2">
        <v>10</v>
      </c>
      <c r="D272" s="2">
        <v>10</v>
      </c>
      <c r="E272" s="2">
        <v>10</v>
      </c>
      <c r="F272" s="2">
        <v>10</v>
      </c>
      <c r="G272" s="2">
        <v>10</v>
      </c>
      <c r="H272" s="2">
        <v>10</v>
      </c>
      <c r="I272" s="2">
        <v>10</v>
      </c>
      <c r="J272" s="2">
        <v>10</v>
      </c>
      <c r="K272" s="2">
        <v>10</v>
      </c>
      <c r="L272" s="2">
        <v>10</v>
      </c>
      <c r="M272" s="2">
        <v>10</v>
      </c>
      <c r="N272" s="22">
        <v>10</v>
      </c>
      <c r="P272" s="680"/>
      <c r="Q272" s="78">
        <v>10</v>
      </c>
      <c r="R272" s="79">
        <v>10</v>
      </c>
      <c r="S272" s="79">
        <v>10</v>
      </c>
      <c r="T272" s="79">
        <v>10</v>
      </c>
      <c r="U272" s="79">
        <v>10</v>
      </c>
      <c r="V272" s="79">
        <v>10</v>
      </c>
      <c r="W272" s="79">
        <v>10</v>
      </c>
      <c r="X272" s="79">
        <v>10</v>
      </c>
      <c r="Y272" s="79">
        <v>10</v>
      </c>
      <c r="Z272" s="79">
        <v>10</v>
      </c>
      <c r="AA272" s="79">
        <v>10</v>
      </c>
      <c r="AB272" s="79">
        <v>10</v>
      </c>
      <c r="AC272" s="80">
        <v>10</v>
      </c>
    </row>
    <row r="273" spans="1:29" ht="17.100000000000001" customHeight="1">
      <c r="A273" s="680"/>
      <c r="B273" s="172" t="s">
        <v>106</v>
      </c>
      <c r="C273" s="40" t="s">
        <v>14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2"/>
      <c r="P273" s="680"/>
      <c r="Q273" s="32"/>
      <c r="R273" s="28"/>
      <c r="S273" s="697" t="s">
        <v>33</v>
      </c>
      <c r="T273" s="697"/>
      <c r="U273" s="697"/>
      <c r="V273" s="699" t="s">
        <v>34</v>
      </c>
      <c r="W273" s="699"/>
      <c r="X273" s="699"/>
      <c r="Y273" s="699"/>
      <c r="Z273" s="699"/>
      <c r="AA273" s="699"/>
      <c r="AB273" s="699"/>
      <c r="AC273" s="700"/>
    </row>
    <row r="274" spans="1:29" ht="17.100000000000001" customHeight="1">
      <c r="A274" s="680"/>
      <c r="B274" s="173" t="s">
        <v>107</v>
      </c>
      <c r="C274" s="43" t="s">
        <v>109</v>
      </c>
      <c r="D274" s="38"/>
      <c r="E274" s="38"/>
      <c r="F274" s="38"/>
      <c r="G274" s="38"/>
      <c r="H274" s="38"/>
      <c r="I274" s="38"/>
      <c r="J274" s="38"/>
      <c r="K274" s="38"/>
      <c r="L274" s="38"/>
      <c r="M274" s="28"/>
      <c r="N274" s="39"/>
      <c r="P274" s="680"/>
      <c r="Q274" s="32"/>
      <c r="R274" s="28" t="s">
        <v>7</v>
      </c>
      <c r="S274" s="698"/>
      <c r="T274" s="698"/>
      <c r="U274" s="698"/>
      <c r="V274" s="44"/>
      <c r="W274" s="44" t="s">
        <v>35</v>
      </c>
      <c r="X274" s="44"/>
      <c r="Y274" s="44"/>
      <c r="Z274" s="44"/>
      <c r="AA274" s="44"/>
      <c r="AB274" s="44"/>
      <c r="AC274" s="45"/>
    </row>
    <row r="275" spans="1:29" ht="17.100000000000001" customHeight="1">
      <c r="A275" s="680"/>
      <c r="B275" s="174" t="s">
        <v>108</v>
      </c>
      <c r="C275" s="175" t="s">
        <v>83</v>
      </c>
      <c r="D275" s="38"/>
      <c r="E275" s="38"/>
      <c r="F275" s="38"/>
      <c r="G275" s="38"/>
      <c r="H275" s="38"/>
      <c r="I275" s="38"/>
      <c r="J275" s="38"/>
      <c r="K275" s="38"/>
      <c r="L275" s="38"/>
      <c r="M275" s="28"/>
      <c r="N275" s="39"/>
      <c r="P275" s="680"/>
      <c r="Q275" s="32"/>
      <c r="R275" s="28"/>
      <c r="S275" s="28"/>
      <c r="T275" s="28"/>
      <c r="U275" s="28"/>
      <c r="V275" s="44"/>
      <c r="W275" s="44"/>
      <c r="X275" s="44"/>
      <c r="Y275" s="44"/>
      <c r="Z275" s="44"/>
      <c r="AA275" s="44"/>
      <c r="AB275" s="44"/>
      <c r="AC275" s="45"/>
    </row>
    <row r="276" spans="1:29" ht="17.100000000000001" customHeight="1">
      <c r="A276" s="680"/>
      <c r="B276" s="701" t="s">
        <v>11</v>
      </c>
      <c r="C276" s="702"/>
      <c r="D276" s="702"/>
      <c r="E276" s="702"/>
      <c r="F276" s="702"/>
      <c r="G276" s="702"/>
      <c r="H276" s="702"/>
      <c r="I276" s="702"/>
      <c r="J276" s="702"/>
      <c r="K276" s="702"/>
      <c r="L276" s="702"/>
      <c r="M276" s="702"/>
      <c r="N276" s="703"/>
      <c r="P276" s="680"/>
      <c r="Q276" s="701" t="s">
        <v>11</v>
      </c>
      <c r="R276" s="702"/>
      <c r="S276" s="702"/>
      <c r="T276" s="702"/>
      <c r="U276" s="702"/>
      <c r="V276" s="702"/>
      <c r="W276" s="702"/>
      <c r="X276" s="702"/>
      <c r="Y276" s="702"/>
      <c r="Z276" s="702"/>
      <c r="AA276" s="702"/>
      <c r="AB276" s="702"/>
      <c r="AC276" s="703"/>
    </row>
    <row r="277" spans="1:29" ht="17.100000000000001" customHeight="1" thickBot="1">
      <c r="A277" s="680"/>
      <c r="B277" s="704"/>
      <c r="C277" s="705"/>
      <c r="D277" s="705"/>
      <c r="E277" s="705"/>
      <c r="F277" s="705"/>
      <c r="G277" s="705"/>
      <c r="H277" s="705"/>
      <c r="I277" s="705"/>
      <c r="J277" s="705"/>
      <c r="K277" s="705"/>
      <c r="L277" s="705"/>
      <c r="M277" s="705"/>
      <c r="N277" s="706"/>
      <c r="P277" s="680"/>
      <c r="Q277" s="704"/>
      <c r="R277" s="705"/>
      <c r="S277" s="705"/>
      <c r="T277" s="705"/>
      <c r="U277" s="705"/>
      <c r="V277" s="705"/>
      <c r="W277" s="705"/>
      <c r="X277" s="705"/>
      <c r="Y277" s="705"/>
      <c r="Z277" s="705"/>
      <c r="AA277" s="705"/>
      <c r="AB277" s="705"/>
      <c r="AC277" s="706"/>
    </row>
  </sheetData>
  <sortState ref="B474:F481">
    <sortCondition ref="B474"/>
  </sortState>
  <mergeCells count="290">
    <mergeCell ref="AC266:AC267"/>
    <mergeCell ref="R268:AC270"/>
    <mergeCell ref="U271:V271"/>
    <mergeCell ref="X271:Y271"/>
    <mergeCell ref="U80:V80"/>
    <mergeCell ref="X80:Y80"/>
    <mergeCell ref="Z185:AA185"/>
    <mergeCell ref="R190:AB190"/>
    <mergeCell ref="AC190:AC191"/>
    <mergeCell ref="R192:AC194"/>
    <mergeCell ref="U195:V195"/>
    <mergeCell ref="X195:Y195"/>
    <mergeCell ref="Z223:AA223"/>
    <mergeCell ref="R228:AB228"/>
    <mergeCell ref="AC228:AC229"/>
    <mergeCell ref="V159:AC159"/>
    <mergeCell ref="AC176:AC177"/>
    <mergeCell ref="Q238:AC239"/>
    <mergeCell ref="R77:AC79"/>
    <mergeCell ref="R116:AC118"/>
    <mergeCell ref="U119:V119"/>
    <mergeCell ref="X119:Y119"/>
    <mergeCell ref="Z147:AA147"/>
    <mergeCell ref="R152:AB152"/>
    <mergeCell ref="AC152:AC153"/>
    <mergeCell ref="B2:N2"/>
    <mergeCell ref="Q2:AC2"/>
    <mergeCell ref="B3:N4"/>
    <mergeCell ref="R3:AC4"/>
    <mergeCell ref="B5:N6"/>
    <mergeCell ref="R5:AC6"/>
    <mergeCell ref="R7:AC8"/>
    <mergeCell ref="G9:H9"/>
    <mergeCell ref="R9:AB10"/>
    <mergeCell ref="AC9:AC10"/>
    <mergeCell ref="B10:E11"/>
    <mergeCell ref="F10:F11"/>
    <mergeCell ref="G10:H11"/>
    <mergeCell ref="R11:AC12"/>
    <mergeCell ref="R13:AB14"/>
    <mergeCell ref="AC13:AC14"/>
    <mergeCell ref="R75:AB75"/>
    <mergeCell ref="AC75:AC76"/>
    <mergeCell ref="C16:N16"/>
    <mergeCell ref="G17:H17"/>
    <mergeCell ref="G18:H18"/>
    <mergeCell ref="G19:H19"/>
    <mergeCell ref="G20:H20"/>
    <mergeCell ref="G40:H40"/>
    <mergeCell ref="G41:H41"/>
    <mergeCell ref="G42:H42"/>
    <mergeCell ref="G43:H43"/>
    <mergeCell ref="G44:H44"/>
    <mergeCell ref="G21:H21"/>
    <mergeCell ref="G24:H24"/>
    <mergeCell ref="G25:H25"/>
    <mergeCell ref="G26:H26"/>
    <mergeCell ref="G27:H27"/>
    <mergeCell ref="G28:H28"/>
    <mergeCell ref="G31:H31"/>
    <mergeCell ref="G32:H32"/>
    <mergeCell ref="G33:H33"/>
    <mergeCell ref="Z56:AA56"/>
    <mergeCell ref="B89:N89"/>
    <mergeCell ref="Q89:AC89"/>
    <mergeCell ref="A3:A87"/>
    <mergeCell ref="P3:P87"/>
    <mergeCell ref="B75:N75"/>
    <mergeCell ref="G76:H76"/>
    <mergeCell ref="B77:F78"/>
    <mergeCell ref="G77:H78"/>
    <mergeCell ref="V83:AC83"/>
    <mergeCell ref="B86:N87"/>
    <mergeCell ref="Q86:AC87"/>
    <mergeCell ref="G45:H45"/>
    <mergeCell ref="G48:H48"/>
    <mergeCell ref="G49:H49"/>
    <mergeCell ref="G50:H50"/>
    <mergeCell ref="G51:H51"/>
    <mergeCell ref="G52:H52"/>
    <mergeCell ref="G55:H55"/>
    <mergeCell ref="G56:H56"/>
    <mergeCell ref="G58:H58"/>
    <mergeCell ref="G34:H34"/>
    <mergeCell ref="G37:H37"/>
    <mergeCell ref="G38:H38"/>
    <mergeCell ref="G39:H39"/>
    <mergeCell ref="A90:A125"/>
    <mergeCell ref="B90:N91"/>
    <mergeCell ref="P90:P125"/>
    <mergeCell ref="R90:AC91"/>
    <mergeCell ref="B92:N93"/>
    <mergeCell ref="R92:AC93"/>
    <mergeCell ref="R94:AC95"/>
    <mergeCell ref="G95:H95"/>
    <mergeCell ref="I95:N96"/>
    <mergeCell ref="G96:H97"/>
    <mergeCell ref="R96:AB97"/>
    <mergeCell ref="AC96:AC97"/>
    <mergeCell ref="R98:AC99"/>
    <mergeCell ref="G99:H99"/>
    <mergeCell ref="G100:H100"/>
    <mergeCell ref="R100:AB101"/>
    <mergeCell ref="AC100:AC101"/>
    <mergeCell ref="G101:H101"/>
    <mergeCell ref="G102:H102"/>
    <mergeCell ref="R114:AB114"/>
    <mergeCell ref="AC114:AC115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D112:F112"/>
    <mergeCell ref="G112:H112"/>
    <mergeCell ref="B114:N114"/>
    <mergeCell ref="G115:H115"/>
    <mergeCell ref="G116:H116"/>
    <mergeCell ref="Z109:AA109"/>
    <mergeCell ref="S121:U122"/>
    <mergeCell ref="V121:AC121"/>
    <mergeCell ref="B124:N125"/>
    <mergeCell ref="Q124:AC125"/>
    <mergeCell ref="B111:C111"/>
    <mergeCell ref="B127:N127"/>
    <mergeCell ref="Q127:AC127"/>
    <mergeCell ref="A128:A163"/>
    <mergeCell ref="B128:N129"/>
    <mergeCell ref="P128:P163"/>
    <mergeCell ref="R128:AC129"/>
    <mergeCell ref="B130:N131"/>
    <mergeCell ref="R130:AC131"/>
    <mergeCell ref="R132:AC133"/>
    <mergeCell ref="G133:H133"/>
    <mergeCell ref="I133:N134"/>
    <mergeCell ref="G134:H135"/>
    <mergeCell ref="R134:AB135"/>
    <mergeCell ref="AC134:AC135"/>
    <mergeCell ref="R136:AC137"/>
    <mergeCell ref="G137:H137"/>
    <mergeCell ref="G138:H138"/>
    <mergeCell ref="R138:AB139"/>
    <mergeCell ref="AC138:AC139"/>
    <mergeCell ref="G139:H139"/>
    <mergeCell ref="G140:H140"/>
    <mergeCell ref="G141:H141"/>
    <mergeCell ref="G142:H142"/>
    <mergeCell ref="G143:H143"/>
    <mergeCell ref="G144:H144"/>
    <mergeCell ref="G145:H145"/>
    <mergeCell ref="G146:H146"/>
    <mergeCell ref="G147:H147"/>
    <mergeCell ref="G148:H148"/>
    <mergeCell ref="D150:F150"/>
    <mergeCell ref="G150:H150"/>
    <mergeCell ref="B152:N152"/>
    <mergeCell ref="G153:H153"/>
    <mergeCell ref="G154:H154"/>
    <mergeCell ref="S159:U160"/>
    <mergeCell ref="B162:N163"/>
    <mergeCell ref="Q162:AC163"/>
    <mergeCell ref="B149:C149"/>
    <mergeCell ref="B165:N165"/>
    <mergeCell ref="Q165:AC165"/>
    <mergeCell ref="R154:AC156"/>
    <mergeCell ref="U157:V157"/>
    <mergeCell ref="X157:Y157"/>
    <mergeCell ref="A166:A201"/>
    <mergeCell ref="B166:N167"/>
    <mergeCell ref="P166:P201"/>
    <mergeCell ref="R166:AC167"/>
    <mergeCell ref="B168:N169"/>
    <mergeCell ref="R168:AC169"/>
    <mergeCell ref="R170:AC171"/>
    <mergeCell ref="G171:H171"/>
    <mergeCell ref="I171:N172"/>
    <mergeCell ref="G172:H173"/>
    <mergeCell ref="R172:AB173"/>
    <mergeCell ref="AC172:AC173"/>
    <mergeCell ref="R174:AC175"/>
    <mergeCell ref="G175:H175"/>
    <mergeCell ref="G176:H176"/>
    <mergeCell ref="R176:AB177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B187:C187"/>
    <mergeCell ref="D188:F188"/>
    <mergeCell ref="G188:H188"/>
    <mergeCell ref="B190:N190"/>
    <mergeCell ref="G191:H191"/>
    <mergeCell ref="G192:H192"/>
    <mergeCell ref="S197:U198"/>
    <mergeCell ref="V197:AC197"/>
    <mergeCell ref="B200:N201"/>
    <mergeCell ref="Q200:AC201"/>
    <mergeCell ref="B203:N203"/>
    <mergeCell ref="Q203:AC203"/>
    <mergeCell ref="A204:A239"/>
    <mergeCell ref="B204:N205"/>
    <mergeCell ref="P204:P239"/>
    <mergeCell ref="R204:AC205"/>
    <mergeCell ref="B206:N207"/>
    <mergeCell ref="R206:AC207"/>
    <mergeCell ref="R208:AC209"/>
    <mergeCell ref="G209:H209"/>
    <mergeCell ref="I209:N210"/>
    <mergeCell ref="G210:H211"/>
    <mergeCell ref="R210:AB211"/>
    <mergeCell ref="AC210:AC211"/>
    <mergeCell ref="R212:AC213"/>
    <mergeCell ref="G213:H213"/>
    <mergeCell ref="G214:H214"/>
    <mergeCell ref="R214:AB215"/>
    <mergeCell ref="AC214:AC215"/>
    <mergeCell ref="G215:H215"/>
    <mergeCell ref="G216:H216"/>
    <mergeCell ref="G217:H217"/>
    <mergeCell ref="B241:N241"/>
    <mergeCell ref="Q241:AC241"/>
    <mergeCell ref="G220:H220"/>
    <mergeCell ref="G221:H221"/>
    <mergeCell ref="G222:H222"/>
    <mergeCell ref="G223:H223"/>
    <mergeCell ref="G224:H224"/>
    <mergeCell ref="B225:C225"/>
    <mergeCell ref="D226:F226"/>
    <mergeCell ref="G226:H226"/>
    <mergeCell ref="B228:N228"/>
    <mergeCell ref="R230:AC232"/>
    <mergeCell ref="U233:V233"/>
    <mergeCell ref="X233:Y233"/>
    <mergeCell ref="A242:A277"/>
    <mergeCell ref="B242:N243"/>
    <mergeCell ref="P242:P277"/>
    <mergeCell ref="R242:AC243"/>
    <mergeCell ref="B244:N245"/>
    <mergeCell ref="R244:AC245"/>
    <mergeCell ref="R246:AC247"/>
    <mergeCell ref="G247:H247"/>
    <mergeCell ref="I247:N248"/>
    <mergeCell ref="G248:H249"/>
    <mergeCell ref="R248:AB249"/>
    <mergeCell ref="AC248:AC249"/>
    <mergeCell ref="R250:AC251"/>
    <mergeCell ref="G251:H251"/>
    <mergeCell ref="G252:H252"/>
    <mergeCell ref="R252:AB253"/>
    <mergeCell ref="AC252:AC253"/>
    <mergeCell ref="G253:H253"/>
    <mergeCell ref="G254:H254"/>
    <mergeCell ref="G255:H255"/>
    <mergeCell ref="G256:H256"/>
    <mergeCell ref="G257:H257"/>
    <mergeCell ref="Z261:AA261"/>
    <mergeCell ref="R266:AB266"/>
    <mergeCell ref="Q3:Q4"/>
    <mergeCell ref="G267:H267"/>
    <mergeCell ref="G268:H268"/>
    <mergeCell ref="S273:U274"/>
    <mergeCell ref="V273:AC273"/>
    <mergeCell ref="B276:N277"/>
    <mergeCell ref="Q276:AC277"/>
    <mergeCell ref="S83:U84"/>
    <mergeCell ref="G258:H258"/>
    <mergeCell ref="G259:H259"/>
    <mergeCell ref="G260:H260"/>
    <mergeCell ref="G261:H261"/>
    <mergeCell ref="G262:H262"/>
    <mergeCell ref="B263:C263"/>
    <mergeCell ref="D264:F264"/>
    <mergeCell ref="G264:H264"/>
    <mergeCell ref="B266:N266"/>
    <mergeCell ref="G229:H229"/>
    <mergeCell ref="G230:H230"/>
    <mergeCell ref="G218:H218"/>
    <mergeCell ref="G219:H219"/>
    <mergeCell ref="S235:U236"/>
    <mergeCell ref="V235:AC235"/>
    <mergeCell ref="B238:N239"/>
  </mergeCells>
  <hyperlinks>
    <hyperlink ref="F71" r:id="rId1"/>
    <hyperlink ref="H72" r:id="rId2"/>
    <hyperlink ref="C68" r:id="rId3"/>
    <hyperlink ref="I74" r:id="rId4"/>
  </hyperlinks>
  <pageMargins left="0.7" right="0.7" top="0.75" bottom="0.75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9"/>
  <sheetViews>
    <sheetView showZeros="0" workbookViewId="0">
      <selection activeCell="O10" sqref="O10"/>
    </sheetView>
  </sheetViews>
  <sheetFormatPr baseColWidth="10" defaultRowHeight="15"/>
  <cols>
    <col min="1" max="1" width="3.42578125" style="3" customWidth="1"/>
    <col min="2" max="9" width="10.7109375" style="3" customWidth="1"/>
    <col min="10" max="14" width="10.7109375" style="25" customWidth="1"/>
    <col min="15" max="15" width="5.42578125" style="25" customWidth="1"/>
    <col min="16" max="16" width="3.42578125" style="25" customWidth="1"/>
    <col min="17" max="29" width="10.7109375" style="25" customWidth="1"/>
    <col min="30" max="16384" width="11.42578125" style="25"/>
  </cols>
  <sheetData>
    <row r="1" spans="1:29">
      <c r="A1" s="1">
        <v>2.71</v>
      </c>
      <c r="B1" s="2">
        <v>10</v>
      </c>
      <c r="C1" s="2">
        <v>10</v>
      </c>
      <c r="D1" s="2">
        <v>10</v>
      </c>
      <c r="E1" s="2">
        <v>10</v>
      </c>
      <c r="F1" s="2">
        <v>10</v>
      </c>
      <c r="G1" s="2">
        <v>10</v>
      </c>
      <c r="H1" s="2">
        <v>10</v>
      </c>
      <c r="I1" s="2">
        <v>10</v>
      </c>
      <c r="J1" s="2">
        <v>10</v>
      </c>
      <c r="K1" s="2">
        <v>10</v>
      </c>
      <c r="L1" s="2">
        <v>10</v>
      </c>
      <c r="M1" s="2">
        <v>10</v>
      </c>
      <c r="N1" s="2">
        <v>10</v>
      </c>
      <c r="O1" s="3" t="s">
        <v>84</v>
      </c>
    </row>
    <row r="2" spans="1:29" ht="15.75" thickBot="1">
      <c r="A2" s="27" t="s">
        <v>0</v>
      </c>
      <c r="B2" s="679" t="str">
        <f>B3</f>
        <v>Salades Allégées N° 6 à N° 10</v>
      </c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26"/>
      <c r="P2" s="27" t="s">
        <v>0</v>
      </c>
      <c r="Q2" s="679" t="str">
        <f>R3</f>
        <v>Salades Allégées N° 6 à N° 10</v>
      </c>
      <c r="R2" s="679"/>
      <c r="S2" s="679"/>
      <c r="T2" s="679"/>
      <c r="U2" s="679"/>
      <c r="V2" s="679"/>
      <c r="W2" s="679"/>
      <c r="X2" s="679"/>
      <c r="Y2" s="679"/>
      <c r="Z2" s="679"/>
      <c r="AA2" s="679"/>
      <c r="AB2" s="679"/>
      <c r="AC2" s="679"/>
    </row>
    <row r="3" spans="1:29" ht="23.25" customHeight="1">
      <c r="A3" s="680" t="str">
        <f>B3</f>
        <v>Salades Allégées N° 6 à N° 10</v>
      </c>
      <c r="B3" s="681" t="s">
        <v>385</v>
      </c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3"/>
      <c r="O3" s="26"/>
      <c r="P3" s="680" t="str">
        <f>R3</f>
        <v>Salades Allégées N° 6 à N° 10</v>
      </c>
      <c r="Q3" s="693" t="s">
        <v>113</v>
      </c>
      <c r="R3" s="757" t="str">
        <f>B3</f>
        <v>Salades Allégées N° 6 à N° 10</v>
      </c>
      <c r="S3" s="682"/>
      <c r="T3" s="682"/>
      <c r="U3" s="682"/>
      <c r="V3" s="682"/>
      <c r="W3" s="682"/>
      <c r="X3" s="682"/>
      <c r="Y3" s="682"/>
      <c r="Z3" s="682"/>
      <c r="AA3" s="682"/>
      <c r="AB3" s="682"/>
      <c r="AC3" s="683"/>
    </row>
    <row r="4" spans="1:29" ht="16.5" customHeight="1">
      <c r="A4" s="680"/>
      <c r="B4" s="684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6"/>
      <c r="O4" s="26"/>
      <c r="P4" s="680"/>
      <c r="Q4" s="694"/>
      <c r="R4" s="758"/>
      <c r="S4" s="685"/>
      <c r="T4" s="685"/>
      <c r="U4" s="685"/>
      <c r="V4" s="685"/>
      <c r="W4" s="685"/>
      <c r="X4" s="685"/>
      <c r="Y4" s="685"/>
      <c r="Z4" s="685"/>
      <c r="AA4" s="685"/>
      <c r="AB4" s="685"/>
      <c r="AC4" s="686"/>
    </row>
    <row r="5" spans="1:29" ht="16.5" customHeight="1">
      <c r="A5" s="680"/>
      <c r="B5" s="687" t="s">
        <v>372</v>
      </c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8"/>
      <c r="N5" s="689"/>
      <c r="O5" s="26"/>
      <c r="P5" s="680"/>
      <c r="Q5" s="306">
        <v>16.5</v>
      </c>
      <c r="R5" s="759" t="str">
        <f>B5</f>
        <v>SALADE REPAS ALLÉGÉS 370 Calories (en moyenne /portion sauce comprise) Poids portion 0.295 Kg</v>
      </c>
      <c r="S5" s="722"/>
      <c r="T5" s="722"/>
      <c r="U5" s="722"/>
      <c r="V5" s="722"/>
      <c r="W5" s="722"/>
      <c r="X5" s="722"/>
      <c r="Y5" s="722"/>
      <c r="Z5" s="722"/>
      <c r="AA5" s="722"/>
      <c r="AB5" s="722"/>
      <c r="AC5" s="723"/>
    </row>
    <row r="6" spans="1:29" ht="16.5" customHeight="1" thickBot="1">
      <c r="A6" s="680"/>
      <c r="B6" s="690"/>
      <c r="C6" s="691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2"/>
      <c r="O6" s="26"/>
      <c r="P6" s="680"/>
      <c r="Q6" s="177" t="s">
        <v>12</v>
      </c>
      <c r="R6" s="760"/>
      <c r="S6" s="724"/>
      <c r="T6" s="724"/>
      <c r="U6" s="724"/>
      <c r="V6" s="724"/>
      <c r="W6" s="724"/>
      <c r="X6" s="724"/>
      <c r="Y6" s="724"/>
      <c r="Z6" s="724"/>
      <c r="AA6" s="724"/>
      <c r="AB6" s="724"/>
      <c r="AC6" s="725"/>
    </row>
    <row r="7" spans="1:29" ht="16.5" customHeight="1">
      <c r="A7" s="680"/>
      <c r="B7" s="264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75"/>
      <c r="O7" s="26"/>
      <c r="P7" s="680"/>
      <c r="Q7" s="176"/>
      <c r="R7" s="761" t="s">
        <v>1</v>
      </c>
      <c r="S7" s="726"/>
      <c r="T7" s="726"/>
      <c r="U7" s="726"/>
      <c r="V7" s="726"/>
      <c r="W7" s="726"/>
      <c r="X7" s="726"/>
      <c r="Y7" s="726"/>
      <c r="Z7" s="726"/>
      <c r="AA7" s="726"/>
      <c r="AB7" s="726"/>
      <c r="AC7" s="727"/>
    </row>
    <row r="8" spans="1:29" ht="16.5" customHeight="1" thickBot="1">
      <c r="A8" s="680"/>
      <c r="B8" s="32"/>
      <c r="C8" s="28"/>
      <c r="D8" s="28"/>
      <c r="E8" s="28"/>
      <c r="F8" s="28"/>
      <c r="G8" s="28"/>
      <c r="H8" s="28"/>
      <c r="I8" s="132" t="s">
        <v>387</v>
      </c>
      <c r="J8" s="137" t="s">
        <v>324</v>
      </c>
      <c r="K8" s="28"/>
      <c r="L8" s="28"/>
      <c r="M8" s="28"/>
      <c r="N8" s="29"/>
      <c r="O8" s="26"/>
      <c r="P8" s="680"/>
      <c r="Q8" s="176"/>
      <c r="R8" s="762"/>
      <c r="S8" s="728"/>
      <c r="T8" s="728"/>
      <c r="U8" s="728"/>
      <c r="V8" s="728"/>
      <c r="W8" s="728"/>
      <c r="X8" s="728"/>
      <c r="Y8" s="728"/>
      <c r="Z8" s="728"/>
      <c r="AA8" s="728"/>
      <c r="AB8" s="728"/>
      <c r="AC8" s="729"/>
    </row>
    <row r="9" spans="1:29" ht="16.5" customHeight="1">
      <c r="A9" s="680"/>
      <c r="B9" s="32"/>
      <c r="C9" s="28"/>
      <c r="D9" s="28"/>
      <c r="E9" s="28"/>
      <c r="F9" s="28"/>
      <c r="G9" s="730" t="s">
        <v>107</v>
      </c>
      <c r="H9" s="730"/>
      <c r="I9" s="133" t="s">
        <v>388</v>
      </c>
      <c r="J9" s="138" t="s">
        <v>323</v>
      </c>
      <c r="K9" s="28"/>
      <c r="L9" s="28"/>
      <c r="M9" s="28"/>
      <c r="N9" s="29"/>
      <c r="O9" s="26"/>
      <c r="P9" s="680"/>
      <c r="Q9" s="176"/>
      <c r="R9" s="763" t="s">
        <v>110</v>
      </c>
      <c r="S9" s="734"/>
      <c r="T9" s="734"/>
      <c r="U9" s="734"/>
      <c r="V9" s="734"/>
      <c r="W9" s="734"/>
      <c r="X9" s="734"/>
      <c r="Y9" s="734"/>
      <c r="Z9" s="734"/>
      <c r="AA9" s="734"/>
      <c r="AB9" s="734"/>
      <c r="AC9" s="736" t="s">
        <v>106</v>
      </c>
    </row>
    <row r="10" spans="1:29" ht="16.5" customHeight="1">
      <c r="A10" s="680"/>
      <c r="B10" s="764" t="s">
        <v>87</v>
      </c>
      <c r="C10" s="765"/>
      <c r="D10" s="765"/>
      <c r="E10" s="765"/>
      <c r="F10" s="766" t="s">
        <v>31</v>
      </c>
      <c r="G10" s="767">
        <v>25</v>
      </c>
      <c r="H10" s="767"/>
      <c r="I10" s="134" t="s">
        <v>389</v>
      </c>
      <c r="J10" s="139" t="s">
        <v>322</v>
      </c>
      <c r="K10" s="28"/>
      <c r="L10" s="28"/>
      <c r="M10" s="28"/>
      <c r="N10" s="29"/>
      <c r="O10" s="26"/>
      <c r="P10" s="680"/>
      <c r="Q10" s="176"/>
      <c r="R10" s="744"/>
      <c r="S10" s="735"/>
      <c r="T10" s="735"/>
      <c r="U10" s="735"/>
      <c r="V10" s="735"/>
      <c r="W10" s="735"/>
      <c r="X10" s="735"/>
      <c r="Y10" s="735"/>
      <c r="Z10" s="735"/>
      <c r="AA10" s="735"/>
      <c r="AB10" s="735"/>
      <c r="AC10" s="737"/>
    </row>
    <row r="11" spans="1:29" ht="16.5" customHeight="1">
      <c r="A11" s="680"/>
      <c r="B11" s="764"/>
      <c r="C11" s="765"/>
      <c r="D11" s="765"/>
      <c r="E11" s="765"/>
      <c r="F11" s="766"/>
      <c r="G11" s="767"/>
      <c r="H11" s="767"/>
      <c r="I11" s="135" t="s">
        <v>390</v>
      </c>
      <c r="J11" s="140" t="s">
        <v>326</v>
      </c>
      <c r="K11" s="28"/>
      <c r="L11" s="28"/>
      <c r="M11" s="28"/>
      <c r="N11" s="29"/>
      <c r="O11" s="26"/>
      <c r="P11" s="680"/>
      <c r="Q11" s="176"/>
      <c r="R11" s="768" t="s">
        <v>382</v>
      </c>
      <c r="S11" s="738"/>
      <c r="T11" s="738"/>
      <c r="U11" s="738"/>
      <c r="V11" s="738"/>
      <c r="W11" s="738"/>
      <c r="X11" s="738"/>
      <c r="Y11" s="738"/>
      <c r="Z11" s="738"/>
      <c r="AA11" s="738"/>
      <c r="AB11" s="738"/>
      <c r="AC11" s="739"/>
    </row>
    <row r="12" spans="1:29" ht="16.5" customHeight="1">
      <c r="A12" s="680"/>
      <c r="B12" s="10"/>
      <c r="C12" s="10"/>
      <c r="D12" s="28"/>
      <c r="E12" s="47"/>
      <c r="F12" s="49"/>
      <c r="G12" s="49"/>
      <c r="H12" s="49"/>
      <c r="I12" s="136" t="s">
        <v>391</v>
      </c>
      <c r="J12" s="141" t="s">
        <v>76</v>
      </c>
      <c r="K12" s="28"/>
      <c r="L12" s="28"/>
      <c r="M12" s="28"/>
      <c r="N12" s="29"/>
      <c r="O12" s="26"/>
      <c r="P12" s="680"/>
      <c r="Q12" s="176"/>
      <c r="R12" s="769"/>
      <c r="S12" s="740"/>
      <c r="T12" s="740"/>
      <c r="U12" s="740"/>
      <c r="V12" s="740"/>
      <c r="W12" s="740"/>
      <c r="X12" s="740"/>
      <c r="Y12" s="740"/>
      <c r="Z12" s="740"/>
      <c r="AA12" s="740"/>
      <c r="AB12" s="740"/>
      <c r="AC12" s="741"/>
    </row>
    <row r="13" spans="1:29" ht="16.5" customHeight="1">
      <c r="A13" s="680"/>
      <c r="B13" s="170" t="s">
        <v>106</v>
      </c>
      <c r="C13" s="171" t="s">
        <v>106</v>
      </c>
      <c r="D13" s="28"/>
      <c r="E13" s="47"/>
      <c r="F13" s="49"/>
      <c r="G13" s="49"/>
      <c r="H13" s="49"/>
      <c r="I13" s="276"/>
      <c r="J13" s="117"/>
      <c r="K13" s="28"/>
      <c r="L13" s="28"/>
      <c r="M13" s="28"/>
      <c r="N13" s="29"/>
      <c r="O13" s="26"/>
      <c r="P13" s="680"/>
      <c r="Q13" s="176"/>
      <c r="R13" s="742" t="s">
        <v>111</v>
      </c>
      <c r="S13" s="743"/>
      <c r="T13" s="743"/>
      <c r="U13" s="743"/>
      <c r="V13" s="743"/>
      <c r="W13" s="743"/>
      <c r="X13" s="743"/>
      <c r="Y13" s="743"/>
      <c r="Z13" s="743"/>
      <c r="AA13" s="743"/>
      <c r="AB13" s="743"/>
      <c r="AC13" s="745" t="s">
        <v>107</v>
      </c>
    </row>
    <row r="14" spans="1:29" ht="16.5" customHeight="1">
      <c r="A14" s="680"/>
      <c r="B14" s="69" t="s">
        <v>88</v>
      </c>
      <c r="C14" s="70" t="s">
        <v>16</v>
      </c>
      <c r="D14" s="71" t="s">
        <v>32</v>
      </c>
      <c r="E14" s="51"/>
      <c r="F14" s="51"/>
      <c r="G14" s="72"/>
      <c r="H14" s="73"/>
      <c r="I14" s="70" t="s">
        <v>88</v>
      </c>
      <c r="J14" s="131" t="s">
        <v>93</v>
      </c>
      <c r="K14" s="131"/>
      <c r="L14" s="73"/>
      <c r="M14" s="58"/>
      <c r="N14" s="81"/>
      <c r="O14" s="26"/>
      <c r="P14" s="680"/>
      <c r="Q14" s="176"/>
      <c r="R14" s="744"/>
      <c r="S14" s="735"/>
      <c r="T14" s="735"/>
      <c r="U14" s="735"/>
      <c r="V14" s="735"/>
      <c r="W14" s="735"/>
      <c r="X14" s="735"/>
      <c r="Y14" s="735"/>
      <c r="Z14" s="735"/>
      <c r="AA14" s="735"/>
      <c r="AB14" s="735"/>
      <c r="AC14" s="745"/>
    </row>
    <row r="15" spans="1:29" ht="16.5" customHeight="1">
      <c r="A15" s="680"/>
      <c r="B15" s="54"/>
      <c r="C15" s="328"/>
      <c r="D15" s="329"/>
      <c r="E15" s="57"/>
      <c r="F15" s="57"/>
      <c r="G15" s="330"/>
      <c r="H15" s="331"/>
      <c r="I15" s="328"/>
      <c r="J15" s="350"/>
      <c r="K15" s="351"/>
      <c r="L15" s="331"/>
      <c r="M15" s="352"/>
      <c r="N15" s="353"/>
      <c r="O15" s="26"/>
      <c r="P15" s="680"/>
      <c r="Q15" s="176"/>
      <c r="R15" s="345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11"/>
    </row>
    <row r="16" spans="1:29" ht="16.5" customHeight="1">
      <c r="A16" s="680"/>
      <c r="B16" s="54"/>
      <c r="C16" s="755" t="s">
        <v>410</v>
      </c>
      <c r="D16" s="755"/>
      <c r="E16" s="755"/>
      <c r="F16" s="755"/>
      <c r="G16" s="755"/>
      <c r="H16" s="755"/>
      <c r="I16" s="755"/>
      <c r="J16" s="755"/>
      <c r="K16" s="755"/>
      <c r="L16" s="755"/>
      <c r="M16" s="755"/>
      <c r="N16" s="756"/>
      <c r="O16" s="26"/>
      <c r="P16" s="680"/>
      <c r="Q16" s="308"/>
      <c r="R16" s="10"/>
      <c r="S16" s="28"/>
      <c r="T16" s="28"/>
      <c r="U16" s="28"/>
      <c r="V16" s="28"/>
      <c r="W16" s="28"/>
      <c r="X16" s="28"/>
      <c r="Y16" s="28"/>
      <c r="Z16" s="28"/>
      <c r="AA16" s="10"/>
      <c r="AB16" s="10"/>
      <c r="AC16" s="111"/>
    </row>
    <row r="17" spans="1:29" ht="16.5" customHeight="1">
      <c r="A17" s="680"/>
      <c r="B17" s="32"/>
      <c r="C17" s="266">
        <v>0.05</v>
      </c>
      <c r="D17" s="59" t="s">
        <v>37</v>
      </c>
      <c r="E17" s="60"/>
      <c r="F17" s="60"/>
      <c r="G17" s="707">
        <f>(C17/G78)*G10</f>
        <v>1.25</v>
      </c>
      <c r="H17" s="707"/>
      <c r="I17" s="77">
        <f>(B17/G78)*G10</f>
        <v>0</v>
      </c>
      <c r="J17" s="142" t="s">
        <v>9</v>
      </c>
      <c r="K17" s="143" t="s">
        <v>10</v>
      </c>
      <c r="L17" s="144" t="s">
        <v>18</v>
      </c>
      <c r="M17" s="145" t="s">
        <v>19</v>
      </c>
      <c r="N17" s="128" t="s">
        <v>20</v>
      </c>
      <c r="O17" s="26"/>
      <c r="P17" s="680"/>
      <c r="Q17" s="308"/>
      <c r="R17" s="28"/>
      <c r="S17" s="10"/>
      <c r="T17" s="385" t="s">
        <v>411</v>
      </c>
      <c r="U17" s="386">
        <v>6</v>
      </c>
      <c r="V17" s="387">
        <v>7</v>
      </c>
      <c r="W17" s="388">
        <v>8</v>
      </c>
      <c r="X17" s="389">
        <v>9</v>
      </c>
      <c r="Y17" s="390">
        <v>10</v>
      </c>
      <c r="Z17" s="28"/>
      <c r="AA17" s="28"/>
      <c r="AB17" s="28"/>
      <c r="AC17" s="29"/>
    </row>
    <row r="18" spans="1:29" ht="16.5" customHeight="1">
      <c r="A18" s="680"/>
      <c r="B18" s="76">
        <v>1</v>
      </c>
      <c r="C18" s="94"/>
      <c r="D18" s="65" t="s">
        <v>45</v>
      </c>
      <c r="E18" s="65"/>
      <c r="F18" s="65"/>
      <c r="G18" s="707">
        <f>(C18/G78)*G10</f>
        <v>0</v>
      </c>
      <c r="H18" s="707"/>
      <c r="I18" s="77">
        <f>(B18/G78)*G10</f>
        <v>25</v>
      </c>
      <c r="J18" s="142" t="s">
        <v>9</v>
      </c>
      <c r="K18" s="143" t="s">
        <v>10</v>
      </c>
      <c r="L18" s="144" t="s">
        <v>18</v>
      </c>
      <c r="M18" s="145" t="s">
        <v>19</v>
      </c>
      <c r="N18" s="128" t="s">
        <v>20</v>
      </c>
      <c r="O18" s="26"/>
      <c r="P18" s="680"/>
      <c r="Q18" s="308"/>
      <c r="R18" s="28"/>
      <c r="S18" s="28"/>
      <c r="T18" s="28"/>
      <c r="U18" s="415">
        <v>6</v>
      </c>
      <c r="V18" s="427">
        <v>7</v>
      </c>
      <c r="W18" s="428">
        <v>8</v>
      </c>
      <c r="X18" s="403">
        <v>9</v>
      </c>
      <c r="Y18" s="429">
        <v>10</v>
      </c>
      <c r="Z18" s="28"/>
      <c r="AA18" s="28"/>
      <c r="AB18" s="28"/>
      <c r="AC18" s="29"/>
    </row>
    <row r="19" spans="1:29" ht="16.5" customHeight="1">
      <c r="A19" s="680"/>
      <c r="B19" s="32"/>
      <c r="C19" s="266">
        <v>0.01</v>
      </c>
      <c r="D19" s="63" t="s">
        <v>42</v>
      </c>
      <c r="E19" s="63"/>
      <c r="F19" s="63"/>
      <c r="G19" s="707">
        <f>(C19/G78)*G10</f>
        <v>0.25</v>
      </c>
      <c r="H19" s="707"/>
      <c r="I19" s="77">
        <f>(B19/G78)*G10</f>
        <v>0</v>
      </c>
      <c r="J19" s="142" t="s">
        <v>9</v>
      </c>
      <c r="K19" s="143" t="s">
        <v>10</v>
      </c>
      <c r="L19" s="144" t="s">
        <v>18</v>
      </c>
      <c r="M19" s="145" t="s">
        <v>19</v>
      </c>
      <c r="N19" s="128" t="s">
        <v>20</v>
      </c>
      <c r="O19" s="26"/>
      <c r="P19" s="680"/>
      <c r="Q19" s="308"/>
      <c r="R19" s="28"/>
      <c r="S19" s="28"/>
      <c r="T19" s="28"/>
      <c r="U19" s="415" t="s">
        <v>187</v>
      </c>
      <c r="V19" s="427" t="s">
        <v>187</v>
      </c>
      <c r="W19" s="428" t="s">
        <v>187</v>
      </c>
      <c r="X19" s="403" t="s">
        <v>187</v>
      </c>
      <c r="Y19" s="430" t="s">
        <v>187</v>
      </c>
      <c r="Z19" s="28"/>
      <c r="AA19" s="28"/>
      <c r="AB19" s="28"/>
      <c r="AC19" s="29"/>
    </row>
    <row r="20" spans="1:29" ht="16.5" customHeight="1">
      <c r="A20" s="680"/>
      <c r="B20" s="76">
        <v>0.5</v>
      </c>
      <c r="C20" s="4"/>
      <c r="D20" s="64" t="s">
        <v>318</v>
      </c>
      <c r="E20" s="64"/>
      <c r="F20" s="64"/>
      <c r="G20" s="707">
        <f>(C20/G78)*G10</f>
        <v>0</v>
      </c>
      <c r="H20" s="707"/>
      <c r="I20" s="77">
        <f>(B20/G78)*G10</f>
        <v>12.5</v>
      </c>
      <c r="J20" s="142" t="s">
        <v>9</v>
      </c>
      <c r="K20" s="143" t="s">
        <v>10</v>
      </c>
      <c r="L20" s="144" t="s">
        <v>18</v>
      </c>
      <c r="M20" s="145" t="s">
        <v>19</v>
      </c>
      <c r="N20" s="128" t="s">
        <v>20</v>
      </c>
      <c r="O20" s="26"/>
      <c r="P20" s="680"/>
      <c r="Q20" s="30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9"/>
    </row>
    <row r="21" spans="1:29" ht="16.5" customHeight="1">
      <c r="A21" s="680"/>
      <c r="C21" s="266">
        <v>0.01</v>
      </c>
      <c r="D21" s="349" t="s">
        <v>43</v>
      </c>
      <c r="E21" s="349"/>
      <c r="F21" s="349"/>
      <c r="G21" s="707">
        <f>(C21/G78)*G10</f>
        <v>0.25</v>
      </c>
      <c r="H21" s="707"/>
      <c r="I21" s="77">
        <f>(B21/G78)*G10</f>
        <v>0</v>
      </c>
      <c r="J21" s="142" t="s">
        <v>9</v>
      </c>
      <c r="K21" s="143" t="s">
        <v>10</v>
      </c>
      <c r="L21" s="146"/>
      <c r="M21" s="146"/>
      <c r="N21" s="128" t="s">
        <v>20</v>
      </c>
      <c r="O21" s="26"/>
      <c r="P21" s="680"/>
      <c r="Q21" s="308"/>
      <c r="R21" s="28"/>
      <c r="S21" s="28"/>
      <c r="T21" s="385" t="s">
        <v>414</v>
      </c>
      <c r="U21" s="142" t="s">
        <v>9</v>
      </c>
      <c r="V21" s="143" t="s">
        <v>10</v>
      </c>
      <c r="W21" s="144" t="s">
        <v>18</v>
      </c>
      <c r="X21" s="145" t="s">
        <v>19</v>
      </c>
      <c r="Y21" s="128" t="s">
        <v>20</v>
      </c>
      <c r="Z21" s="28"/>
      <c r="AA21" s="28"/>
      <c r="AB21" s="28"/>
      <c r="AC21" s="29"/>
    </row>
    <row r="22" spans="1:29" ht="16.5" customHeight="1">
      <c r="A22" s="680"/>
      <c r="B22" s="95">
        <v>1</v>
      </c>
      <c r="C22" s="346"/>
      <c r="D22" s="64" t="s">
        <v>134</v>
      </c>
      <c r="E22" s="64"/>
      <c r="F22" s="64"/>
      <c r="G22" s="707">
        <f>(C22/G78)*G10</f>
        <v>0</v>
      </c>
      <c r="H22" s="707"/>
      <c r="I22" s="77">
        <f>(B22/G78)*G10</f>
        <v>25</v>
      </c>
      <c r="J22" s="146"/>
      <c r="K22" s="146"/>
      <c r="L22" s="144" t="s">
        <v>18</v>
      </c>
      <c r="M22" s="145" t="s">
        <v>19</v>
      </c>
      <c r="N22" s="354"/>
      <c r="O22" s="26"/>
      <c r="P22" s="680"/>
      <c r="Q22" s="30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9"/>
    </row>
    <row r="23" spans="1:29" ht="16.5" customHeight="1">
      <c r="A23" s="680"/>
      <c r="B23" s="95">
        <v>0.5</v>
      </c>
      <c r="C23" s="346"/>
      <c r="D23" s="64" t="s">
        <v>139</v>
      </c>
      <c r="E23" s="64"/>
      <c r="F23" s="64"/>
      <c r="G23" s="707">
        <f>(C23/G78)*G10</f>
        <v>0</v>
      </c>
      <c r="H23" s="707"/>
      <c r="I23" s="77">
        <f>(B23/G78)*G10</f>
        <v>12.5</v>
      </c>
      <c r="J23" s="146"/>
      <c r="K23" s="146"/>
      <c r="L23" s="146"/>
      <c r="M23" s="146"/>
      <c r="N23" s="128" t="s">
        <v>20</v>
      </c>
      <c r="O23" s="26"/>
      <c r="P23" s="680"/>
      <c r="Q23" s="30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9"/>
    </row>
    <row r="24" spans="1:29" ht="16.5" customHeight="1">
      <c r="A24" s="680"/>
      <c r="B24" s="96"/>
      <c r="C24" s="96"/>
      <c r="D24" s="114"/>
      <c r="E24" s="114"/>
      <c r="F24" s="114"/>
      <c r="G24" s="267"/>
      <c r="H24" s="267"/>
      <c r="I24" s="113"/>
      <c r="J24" s="121"/>
      <c r="K24" s="121"/>
      <c r="L24" s="113"/>
      <c r="M24" s="113"/>
      <c r="N24" s="129"/>
      <c r="O24" s="26"/>
      <c r="P24" s="680"/>
      <c r="Q24" s="30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9"/>
    </row>
    <row r="25" spans="1:29" ht="16.5" customHeight="1">
      <c r="A25" s="680"/>
      <c r="B25" s="97"/>
      <c r="C25" s="157" t="s">
        <v>115</v>
      </c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8"/>
      <c r="O25" s="26"/>
      <c r="P25" s="680"/>
      <c r="Q25" s="30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9"/>
    </row>
    <row r="26" spans="1:29" ht="16.5" customHeight="1">
      <c r="A26" s="680"/>
      <c r="C26" s="266">
        <v>7.0000000000000007E-2</v>
      </c>
      <c r="D26" s="65" t="s">
        <v>127</v>
      </c>
      <c r="E26" s="65"/>
      <c r="F26" s="65"/>
      <c r="G26" s="707">
        <f>(C26/G78)*G10</f>
        <v>1.7500000000000002</v>
      </c>
      <c r="H26" s="707"/>
      <c r="I26" s="77">
        <f>(B26/G78)*G10</f>
        <v>0</v>
      </c>
      <c r="J26" s="142" t="s">
        <v>9</v>
      </c>
      <c r="K26" s="146"/>
      <c r="L26" s="146"/>
      <c r="M26" s="146"/>
      <c r="N26" s="147"/>
      <c r="O26" s="26"/>
      <c r="P26" s="680"/>
      <c r="Q26" s="30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9"/>
    </row>
    <row r="27" spans="1:29" ht="16.5" customHeight="1">
      <c r="A27" s="680"/>
      <c r="C27" s="20">
        <v>7.0000000000000007E-2</v>
      </c>
      <c r="D27" s="300" t="s">
        <v>131</v>
      </c>
      <c r="E27" s="65"/>
      <c r="F27" s="65"/>
      <c r="G27" s="707">
        <f>(C27/G78)*G10</f>
        <v>1.7500000000000002</v>
      </c>
      <c r="H27" s="707"/>
      <c r="I27" s="77">
        <f>(B27/G78)*G10</f>
        <v>0</v>
      </c>
      <c r="J27" s="146"/>
      <c r="K27" s="143" t="s">
        <v>10</v>
      </c>
      <c r="L27" s="146"/>
      <c r="M27" s="146"/>
      <c r="N27" s="147"/>
      <c r="O27" s="26"/>
      <c r="P27" s="680"/>
      <c r="Q27" s="30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9"/>
    </row>
    <row r="28" spans="1:29" ht="16.5" customHeight="1">
      <c r="A28" s="680"/>
      <c r="C28" s="266">
        <v>7.0000000000000007E-2</v>
      </c>
      <c r="D28" s="65" t="s">
        <v>46</v>
      </c>
      <c r="E28" s="65"/>
      <c r="F28" s="65"/>
      <c r="G28" s="707">
        <f>(C28/G78)*G10</f>
        <v>1.7500000000000002</v>
      </c>
      <c r="H28" s="707"/>
      <c r="I28" s="77">
        <f>(B28/G78)*G10</f>
        <v>0</v>
      </c>
      <c r="J28" s="146"/>
      <c r="K28" s="148"/>
      <c r="L28" s="144" t="s">
        <v>18</v>
      </c>
      <c r="M28" s="50"/>
      <c r="N28" s="149"/>
      <c r="O28" s="26"/>
      <c r="P28" s="680"/>
      <c r="Q28" s="306">
        <v>16.5</v>
      </c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9"/>
    </row>
    <row r="29" spans="1:29" ht="16.5" customHeight="1">
      <c r="A29" s="680"/>
      <c r="C29" s="266">
        <v>7.0000000000000007E-2</v>
      </c>
      <c r="D29" s="65" t="s">
        <v>136</v>
      </c>
      <c r="E29" s="65"/>
      <c r="F29" s="65"/>
      <c r="G29" s="707">
        <f>(C29/G78)*G10</f>
        <v>1.7500000000000002</v>
      </c>
      <c r="H29" s="707"/>
      <c r="I29" s="77">
        <f>(B29/G78)*G10</f>
        <v>0</v>
      </c>
      <c r="J29" s="146"/>
      <c r="K29" s="146"/>
      <c r="L29" s="146"/>
      <c r="M29" s="145" t="s">
        <v>19</v>
      </c>
      <c r="N29" s="149"/>
      <c r="O29" s="26"/>
      <c r="P29" s="680"/>
      <c r="Q29" s="307" t="s">
        <v>12</v>
      </c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9"/>
    </row>
    <row r="30" spans="1:29" ht="16.5" customHeight="1">
      <c r="A30" s="680"/>
      <c r="C30" s="20">
        <v>7.0000000000000007E-2</v>
      </c>
      <c r="D30" s="65" t="s">
        <v>140</v>
      </c>
      <c r="E30" s="65"/>
      <c r="F30" s="65"/>
      <c r="G30" s="707">
        <f>(C30/G78)*G10</f>
        <v>1.7500000000000002</v>
      </c>
      <c r="H30" s="707"/>
      <c r="I30" s="77">
        <f>(B30/G78)*G10</f>
        <v>0</v>
      </c>
      <c r="J30" s="146"/>
      <c r="K30" s="146"/>
      <c r="L30" s="146"/>
      <c r="M30" s="146"/>
      <c r="N30" s="128" t="s">
        <v>20</v>
      </c>
      <c r="O30" s="26"/>
      <c r="P30" s="680"/>
      <c r="Q30" s="30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9"/>
    </row>
    <row r="31" spans="1:29" ht="16.5" customHeight="1">
      <c r="A31" s="680"/>
      <c r="B31" s="6"/>
      <c r="C31" s="48"/>
      <c r="D31" s="112"/>
      <c r="E31" s="112"/>
      <c r="F31" s="112"/>
      <c r="G31" s="267"/>
      <c r="H31" s="267"/>
      <c r="I31" s="113"/>
      <c r="J31" s="123"/>
      <c r="K31" s="122"/>
      <c r="L31" s="28"/>
      <c r="M31" s="28"/>
      <c r="N31" s="116"/>
      <c r="O31" s="26"/>
      <c r="P31" s="680"/>
      <c r="Q31" s="30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9"/>
    </row>
    <row r="32" spans="1:29" ht="16.5" customHeight="1">
      <c r="A32" s="680"/>
      <c r="B32" s="97"/>
      <c r="C32" s="157" t="s">
        <v>386</v>
      </c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8"/>
      <c r="O32" s="26"/>
      <c r="P32" s="680"/>
      <c r="Q32" s="30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9"/>
    </row>
    <row r="33" spans="1:29" ht="16.5" customHeight="1">
      <c r="A33" s="680"/>
      <c r="B33" s="32"/>
      <c r="C33" s="20">
        <v>0.05</v>
      </c>
      <c r="D33" s="61" t="s">
        <v>39</v>
      </c>
      <c r="E33" s="61"/>
      <c r="F33" s="61"/>
      <c r="G33" s="707">
        <f>(C33/G78)*G10</f>
        <v>1.25</v>
      </c>
      <c r="H33" s="707"/>
      <c r="I33" s="77">
        <f>(B33/G78)*G10</f>
        <v>0</v>
      </c>
      <c r="J33" s="142" t="s">
        <v>9</v>
      </c>
      <c r="K33" s="150"/>
      <c r="L33" s="152"/>
      <c r="M33" s="150"/>
      <c r="N33" s="128"/>
      <c r="O33" s="26"/>
      <c r="P33" s="680"/>
      <c r="Q33" s="30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9"/>
    </row>
    <row r="34" spans="1:29" ht="16.5" customHeight="1">
      <c r="A34" s="680"/>
      <c r="B34" s="32"/>
      <c r="C34" s="20">
        <v>0.05</v>
      </c>
      <c r="D34" s="61" t="s">
        <v>129</v>
      </c>
      <c r="E34" s="61"/>
      <c r="F34" s="61"/>
      <c r="G34" s="707">
        <f>(C34/G78)*G10</f>
        <v>1.25</v>
      </c>
      <c r="H34" s="707"/>
      <c r="I34" s="77">
        <f>(B34/G78)*G10</f>
        <v>0</v>
      </c>
      <c r="J34" s="146"/>
      <c r="K34" s="143" t="s">
        <v>10</v>
      </c>
      <c r="L34" s="150"/>
      <c r="M34" s="150"/>
      <c r="N34" s="151"/>
      <c r="O34" s="26"/>
      <c r="P34" s="680"/>
      <c r="Q34" s="30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9"/>
    </row>
    <row r="35" spans="1:29" ht="16.5" customHeight="1">
      <c r="A35" s="680"/>
      <c r="B35" s="32"/>
      <c r="C35" s="20">
        <v>0.05</v>
      </c>
      <c r="D35" s="61" t="s">
        <v>132</v>
      </c>
      <c r="E35" s="61"/>
      <c r="F35" s="61"/>
      <c r="G35" s="707">
        <f>(C35/G78)*G10</f>
        <v>1.25</v>
      </c>
      <c r="H35" s="707"/>
      <c r="I35" s="77">
        <f>(B35/G78)*G10</f>
        <v>0</v>
      </c>
      <c r="J35" s="146"/>
      <c r="K35" s="152"/>
      <c r="L35" s="144" t="s">
        <v>18</v>
      </c>
      <c r="M35" s="150"/>
      <c r="N35" s="151"/>
      <c r="O35" s="26"/>
      <c r="P35" s="680"/>
      <c r="Q35" s="30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9"/>
    </row>
    <row r="36" spans="1:29" ht="16.5" customHeight="1">
      <c r="A36" s="680"/>
      <c r="B36" s="76">
        <v>1</v>
      </c>
      <c r="C36" s="4"/>
      <c r="D36" s="212" t="s">
        <v>135</v>
      </c>
      <c r="E36" s="212"/>
      <c r="F36" s="212"/>
      <c r="G36" s="707">
        <f>(C36/G78)*G10</f>
        <v>0</v>
      </c>
      <c r="H36" s="707"/>
      <c r="I36" s="77">
        <f>(B36/G78)*G10</f>
        <v>25</v>
      </c>
      <c r="J36" s="146"/>
      <c r="K36" s="152"/>
      <c r="L36" s="144"/>
      <c r="M36" s="145" t="s">
        <v>19</v>
      </c>
      <c r="N36" s="151"/>
      <c r="O36" s="26"/>
      <c r="P36" s="680"/>
      <c r="Q36" s="30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9"/>
    </row>
    <row r="37" spans="1:29" ht="16.5" customHeight="1">
      <c r="A37" s="680"/>
      <c r="B37" s="32"/>
      <c r="C37" s="266">
        <v>0.05</v>
      </c>
      <c r="D37" s="293" t="s">
        <v>61</v>
      </c>
      <c r="E37" s="61"/>
      <c r="F37" s="61"/>
      <c r="G37" s="707">
        <f>(C37/G78)*G10</f>
        <v>1.25</v>
      </c>
      <c r="H37" s="707"/>
      <c r="I37" s="77">
        <f>(B37/G78)*G10</f>
        <v>0</v>
      </c>
      <c r="J37" s="146"/>
      <c r="K37" s="152"/>
      <c r="L37" s="150"/>
      <c r="M37" s="145"/>
      <c r="N37" s="128" t="s">
        <v>20</v>
      </c>
      <c r="O37" s="26"/>
      <c r="P37" s="680"/>
      <c r="Q37" s="30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9"/>
    </row>
    <row r="38" spans="1:29" ht="16.5" customHeight="1">
      <c r="A38" s="680"/>
      <c r="B38" s="6"/>
      <c r="C38" s="48"/>
      <c r="D38" s="112"/>
      <c r="E38" s="112"/>
      <c r="F38" s="112"/>
      <c r="G38" s="267"/>
      <c r="H38" s="267"/>
      <c r="I38" s="113"/>
      <c r="J38" s="263"/>
      <c r="K38" s="122"/>
      <c r="L38" s="28"/>
      <c r="M38" s="28"/>
      <c r="N38" s="116"/>
      <c r="O38" s="26"/>
      <c r="P38" s="680"/>
      <c r="Q38" s="30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9"/>
    </row>
    <row r="39" spans="1:29" ht="16.5" customHeight="1">
      <c r="A39" s="680"/>
      <c r="B39" s="25"/>
      <c r="C39" s="157" t="s">
        <v>94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8"/>
      <c r="O39" s="26"/>
      <c r="P39" s="680"/>
      <c r="Q39" s="30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9"/>
    </row>
    <row r="40" spans="1:29" ht="16.5" customHeight="1">
      <c r="A40" s="680"/>
      <c r="B40" s="95">
        <v>2</v>
      </c>
      <c r="C40" s="346"/>
      <c r="D40" s="59" t="s">
        <v>121</v>
      </c>
      <c r="E40" s="60"/>
      <c r="F40" s="60"/>
      <c r="G40" s="707">
        <f>(C40/G78)*G10</f>
        <v>0</v>
      </c>
      <c r="H40" s="707"/>
      <c r="I40" s="77">
        <f>(B40/G78)*G10</f>
        <v>50</v>
      </c>
      <c r="J40" s="142" t="s">
        <v>9</v>
      </c>
      <c r="K40" s="146"/>
      <c r="L40" s="146"/>
      <c r="M40" s="146"/>
      <c r="N40" s="153"/>
      <c r="O40" s="26"/>
      <c r="P40" s="680"/>
      <c r="Q40" s="30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9"/>
    </row>
    <row r="41" spans="1:29" ht="16.5" customHeight="1">
      <c r="A41" s="680"/>
      <c r="C41" s="20">
        <v>2.5000000000000001E-2</v>
      </c>
      <c r="D41" s="59" t="s">
        <v>120</v>
      </c>
      <c r="E41" s="60"/>
      <c r="F41" s="60"/>
      <c r="G41" s="707">
        <f>(C41/G78)*G10</f>
        <v>0.625</v>
      </c>
      <c r="H41" s="707"/>
      <c r="I41" s="77">
        <f>(B41/G78)*G10</f>
        <v>0</v>
      </c>
      <c r="J41" s="142" t="s">
        <v>9</v>
      </c>
      <c r="K41" s="146"/>
      <c r="L41" s="126"/>
      <c r="M41" s="145"/>
      <c r="N41" s="128" t="s">
        <v>20</v>
      </c>
      <c r="O41" s="26"/>
      <c r="P41" s="680"/>
      <c r="Q41" s="30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9"/>
    </row>
    <row r="42" spans="1:29" ht="16.5" customHeight="1">
      <c r="A42" s="680"/>
      <c r="C42" s="266">
        <v>2.5000000000000001E-2</v>
      </c>
      <c r="D42" s="347" t="s">
        <v>128</v>
      </c>
      <c r="E42" s="60"/>
      <c r="F42" s="60"/>
      <c r="G42" s="707">
        <f>(C42/G78)*G10</f>
        <v>0.625</v>
      </c>
      <c r="H42" s="707"/>
      <c r="I42" s="77">
        <f>(B42/G78)*G10</f>
        <v>0</v>
      </c>
      <c r="J42" s="146"/>
      <c r="K42" s="143" t="s">
        <v>10</v>
      </c>
      <c r="L42" s="144" t="s">
        <v>18</v>
      </c>
      <c r="M42" s="146"/>
      <c r="N42" s="153"/>
      <c r="O42" s="26"/>
      <c r="P42" s="680"/>
      <c r="Q42" s="30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9"/>
    </row>
    <row r="43" spans="1:29" ht="16.5" customHeight="1">
      <c r="A43" s="680"/>
      <c r="B43" s="95">
        <v>1</v>
      </c>
      <c r="C43" s="346"/>
      <c r="D43" s="59" t="s">
        <v>64</v>
      </c>
      <c r="E43" s="60"/>
      <c r="F43" s="60"/>
      <c r="G43" s="707">
        <f>(C43/G78)*G10</f>
        <v>0</v>
      </c>
      <c r="H43" s="707"/>
      <c r="I43" s="77">
        <f>(B43/G78)*G10</f>
        <v>25</v>
      </c>
      <c r="J43" s="146"/>
      <c r="K43" s="146"/>
      <c r="L43" s="144" t="s">
        <v>18</v>
      </c>
      <c r="M43" s="146"/>
      <c r="N43" s="154"/>
      <c r="O43" s="26"/>
      <c r="P43" s="680"/>
      <c r="Q43" s="30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9"/>
    </row>
    <row r="44" spans="1:29" ht="16.5" customHeight="1">
      <c r="A44" s="680"/>
      <c r="C44" s="20">
        <v>2.5000000000000001E-2</v>
      </c>
      <c r="D44" s="59" t="s">
        <v>68</v>
      </c>
      <c r="E44" s="60"/>
      <c r="F44" s="60"/>
      <c r="G44" s="707">
        <f>(C44/G78)*G10</f>
        <v>0.625</v>
      </c>
      <c r="H44" s="707"/>
      <c r="I44" s="77">
        <f>(B44/G78)*G10</f>
        <v>0</v>
      </c>
      <c r="J44" s="146"/>
      <c r="K44" s="146"/>
      <c r="L44" s="144"/>
      <c r="M44" s="145" t="s">
        <v>19</v>
      </c>
      <c r="N44" s="154"/>
      <c r="O44" s="26"/>
      <c r="P44" s="680"/>
      <c r="Q44" s="30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9"/>
    </row>
    <row r="45" spans="1:29" ht="16.5" customHeight="1">
      <c r="A45" s="680"/>
      <c r="C45" s="266">
        <v>0.05</v>
      </c>
      <c r="D45" s="59" t="s">
        <v>38</v>
      </c>
      <c r="E45" s="60"/>
      <c r="F45" s="60"/>
      <c r="G45" s="707">
        <f>(C45/G78)*G10</f>
        <v>1.25</v>
      </c>
      <c r="H45" s="707"/>
      <c r="I45" s="77">
        <f>(B45/G78)*G10</f>
        <v>0</v>
      </c>
      <c r="J45" s="146"/>
      <c r="K45" s="146"/>
      <c r="L45" s="144"/>
      <c r="M45" s="145" t="s">
        <v>19</v>
      </c>
      <c r="N45" s="127"/>
      <c r="O45" s="26"/>
      <c r="P45" s="680"/>
      <c r="Q45" s="30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9"/>
    </row>
    <row r="46" spans="1:29" ht="16.5" customHeight="1">
      <c r="A46" s="680"/>
      <c r="B46" s="76">
        <v>3</v>
      </c>
      <c r="C46" s="4"/>
      <c r="D46" s="59" t="s">
        <v>137</v>
      </c>
      <c r="E46" s="60"/>
      <c r="F46" s="60"/>
      <c r="G46" s="707">
        <f>(C46/G78)*G10</f>
        <v>0</v>
      </c>
      <c r="H46" s="707"/>
      <c r="I46" s="77">
        <f>(B46/G78)*G10</f>
        <v>75</v>
      </c>
      <c r="J46" s="146"/>
      <c r="K46" s="146"/>
      <c r="L46" s="126"/>
      <c r="M46" s="145"/>
      <c r="N46" s="128" t="s">
        <v>20</v>
      </c>
      <c r="O46" s="26"/>
      <c r="P46" s="680"/>
      <c r="Q46" s="30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9"/>
    </row>
    <row r="47" spans="1:29" ht="16.5" customHeight="1">
      <c r="A47" s="680"/>
      <c r="B47" s="76">
        <v>2</v>
      </c>
      <c r="C47" s="4"/>
      <c r="D47" s="59" t="s">
        <v>138</v>
      </c>
      <c r="E47" s="60"/>
      <c r="F47" s="60"/>
      <c r="G47" s="707">
        <f>(C47/G78)*G10</f>
        <v>0</v>
      </c>
      <c r="H47" s="707"/>
      <c r="I47" s="77">
        <f>(B47/G78)*G10</f>
        <v>50</v>
      </c>
      <c r="J47" s="146"/>
      <c r="K47" s="146"/>
      <c r="L47" s="126"/>
      <c r="M47" s="126"/>
      <c r="N47" s="128" t="s">
        <v>20</v>
      </c>
      <c r="O47" s="26"/>
      <c r="P47" s="680"/>
      <c r="Q47" s="30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9"/>
    </row>
    <row r="48" spans="1:29" ht="16.5" customHeight="1">
      <c r="A48" s="680"/>
      <c r="B48" s="32"/>
      <c r="C48" s="48"/>
      <c r="D48" s="115"/>
      <c r="E48" s="115"/>
      <c r="F48" s="115"/>
      <c r="G48" s="274"/>
      <c r="H48" s="274"/>
      <c r="I48" s="130"/>
      <c r="J48" s="124"/>
      <c r="K48" s="123"/>
      <c r="L48" s="84"/>
      <c r="M48" s="84"/>
      <c r="N48" s="85"/>
      <c r="O48" s="26"/>
      <c r="P48" s="680"/>
      <c r="Q48" s="30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9"/>
    </row>
    <row r="49" spans="1:29" ht="16.5" customHeight="1">
      <c r="A49" s="680"/>
      <c r="B49" s="97"/>
      <c r="C49" s="157" t="s">
        <v>369</v>
      </c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8"/>
      <c r="O49" s="26"/>
      <c r="P49" s="680"/>
      <c r="Q49" s="30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9"/>
    </row>
    <row r="50" spans="1:29" ht="16.5" customHeight="1">
      <c r="A50" s="680"/>
      <c r="B50" s="32"/>
      <c r="C50" s="266">
        <v>0.03</v>
      </c>
      <c r="D50" s="348" t="s">
        <v>124</v>
      </c>
      <c r="E50" s="62"/>
      <c r="F50" s="62"/>
      <c r="G50" s="707">
        <f>(C50/G78)*G10</f>
        <v>0.75</v>
      </c>
      <c r="H50" s="707"/>
      <c r="I50" s="77">
        <f>(B50/G78)*G10</f>
        <v>0</v>
      </c>
      <c r="J50" s="142" t="s">
        <v>9</v>
      </c>
      <c r="K50" s="146"/>
      <c r="L50" s="144"/>
      <c r="M50" s="126"/>
      <c r="N50" s="127"/>
      <c r="O50" s="26"/>
      <c r="P50" s="680"/>
      <c r="Q50" s="30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9"/>
    </row>
    <row r="51" spans="1:29" ht="16.5" customHeight="1">
      <c r="A51" s="680"/>
      <c r="B51" s="32"/>
      <c r="C51" s="20">
        <v>0.03</v>
      </c>
      <c r="D51" s="62" t="s">
        <v>130</v>
      </c>
      <c r="E51" s="62"/>
      <c r="F51" s="62"/>
      <c r="G51" s="707">
        <f>(C51/G78)*G10</f>
        <v>0.75</v>
      </c>
      <c r="H51" s="707"/>
      <c r="I51" s="77">
        <f>(B51/G78)*G10</f>
        <v>0</v>
      </c>
      <c r="J51" s="146"/>
      <c r="K51" s="143" t="s">
        <v>10</v>
      </c>
      <c r="L51" s="126"/>
      <c r="M51" s="126"/>
      <c r="N51" s="128" t="s">
        <v>20</v>
      </c>
      <c r="O51" s="26"/>
      <c r="P51" s="680"/>
      <c r="Q51" s="30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9"/>
    </row>
    <row r="52" spans="1:29" ht="16.5" customHeight="1">
      <c r="A52" s="680"/>
      <c r="B52" s="32"/>
      <c r="C52" s="20">
        <v>0.03</v>
      </c>
      <c r="D52" s="62" t="s">
        <v>133</v>
      </c>
      <c r="E52" s="62"/>
      <c r="F52" s="62"/>
      <c r="G52" s="707">
        <f>(C52/G78)*G10</f>
        <v>0.75</v>
      </c>
      <c r="H52" s="707"/>
      <c r="I52" s="77">
        <f>(B52/G78)*G10</f>
        <v>0</v>
      </c>
      <c r="J52" s="146"/>
      <c r="K52" s="146"/>
      <c r="L52" s="144" t="s">
        <v>18</v>
      </c>
      <c r="M52" s="126"/>
      <c r="N52" s="127"/>
      <c r="O52" s="26"/>
      <c r="P52" s="680"/>
      <c r="Q52" s="30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9"/>
    </row>
    <row r="53" spans="1:29" ht="16.5" customHeight="1">
      <c r="A53" s="680"/>
      <c r="B53" s="32"/>
      <c r="C53" s="20">
        <v>0.03</v>
      </c>
      <c r="D53" s="62" t="s">
        <v>70</v>
      </c>
      <c r="E53" s="62"/>
      <c r="F53" s="62"/>
      <c r="G53" s="707">
        <f>(C53/G78)*G10</f>
        <v>0.75</v>
      </c>
      <c r="H53" s="707"/>
      <c r="I53" s="77">
        <f>(B53/G78)*G10</f>
        <v>0</v>
      </c>
      <c r="J53" s="146"/>
      <c r="K53" s="146"/>
      <c r="L53" s="126"/>
      <c r="M53" s="145" t="s">
        <v>19</v>
      </c>
      <c r="N53" s="127"/>
      <c r="O53" s="26"/>
      <c r="P53" s="680"/>
      <c r="Q53" s="30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9"/>
    </row>
    <row r="54" spans="1:29" ht="16.5" customHeight="1">
      <c r="A54" s="680"/>
      <c r="B54" s="32"/>
      <c r="C54" s="48"/>
      <c r="D54" s="115"/>
      <c r="E54" s="115"/>
      <c r="F54" s="115"/>
      <c r="G54" s="274"/>
      <c r="H54" s="274"/>
      <c r="I54" s="130"/>
      <c r="J54" s="124"/>
      <c r="K54" s="123"/>
      <c r="L54" s="84"/>
      <c r="M54" s="84"/>
      <c r="N54" s="85"/>
      <c r="O54" s="26"/>
      <c r="P54" s="680"/>
      <c r="Q54" s="30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9"/>
    </row>
    <row r="55" spans="1:29" ht="16.5" customHeight="1">
      <c r="A55" s="680"/>
      <c r="B55" s="97"/>
      <c r="C55" s="157" t="s">
        <v>370</v>
      </c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8"/>
      <c r="O55" s="26"/>
      <c r="P55" s="680"/>
      <c r="Q55" s="30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9"/>
    </row>
    <row r="56" spans="1:29" ht="16.5" customHeight="1">
      <c r="A56" s="680"/>
      <c r="B56" s="32"/>
      <c r="C56" s="20">
        <v>0.05</v>
      </c>
      <c r="D56" s="62" t="s">
        <v>57</v>
      </c>
      <c r="E56" s="62"/>
      <c r="F56" s="62"/>
      <c r="G56" s="707">
        <f>(C56/G78)*G10</f>
        <v>1.25</v>
      </c>
      <c r="H56" s="707"/>
      <c r="I56" s="77">
        <f>(B56/G78)*G10</f>
        <v>0</v>
      </c>
      <c r="J56" s="142" t="s">
        <v>9</v>
      </c>
      <c r="K56" s="146"/>
      <c r="L56" s="126"/>
      <c r="M56" s="126"/>
      <c r="N56" s="127"/>
      <c r="O56" s="26"/>
      <c r="P56" s="680"/>
      <c r="Q56" s="30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9"/>
    </row>
    <row r="57" spans="1:29" ht="16.5" customHeight="1">
      <c r="A57" s="680"/>
      <c r="B57" s="32"/>
      <c r="C57" s="20">
        <v>0.05</v>
      </c>
      <c r="D57" s="62" t="s">
        <v>40</v>
      </c>
      <c r="E57" s="62"/>
      <c r="F57" s="62"/>
      <c r="G57" s="707">
        <f>(C57/G78)*G10</f>
        <v>1.25</v>
      </c>
      <c r="H57" s="707"/>
      <c r="I57" s="77">
        <f>(B57/G78)*G10</f>
        <v>0</v>
      </c>
      <c r="J57" s="146"/>
      <c r="K57" s="143" t="s">
        <v>10</v>
      </c>
      <c r="L57" s="144" t="s">
        <v>18</v>
      </c>
      <c r="M57" s="145" t="s">
        <v>19</v>
      </c>
      <c r="N57" s="128" t="s">
        <v>20</v>
      </c>
      <c r="O57" s="26"/>
      <c r="P57" s="680"/>
      <c r="Q57" s="306">
        <v>16.5</v>
      </c>
      <c r="R57" s="28"/>
      <c r="S57" s="272"/>
      <c r="T57" s="19" t="s">
        <v>85</v>
      </c>
      <c r="U57" s="76">
        <v>1</v>
      </c>
      <c r="V57" s="77">
        <v>1</v>
      </c>
      <c r="W57" s="272"/>
      <c r="X57" s="19" t="s">
        <v>86</v>
      </c>
      <c r="Y57" s="266">
        <v>0.03</v>
      </c>
      <c r="Z57" s="707">
        <v>0.03</v>
      </c>
      <c r="AA57" s="707"/>
      <c r="AB57" s="28"/>
      <c r="AC57" s="29"/>
    </row>
    <row r="58" spans="1:29" ht="16.5" customHeight="1">
      <c r="A58" s="680"/>
      <c r="B58" s="32"/>
      <c r="C58" s="48"/>
      <c r="D58" s="31"/>
      <c r="E58" s="33"/>
      <c r="F58" s="34"/>
      <c r="G58" s="267"/>
      <c r="H58" s="267"/>
      <c r="I58" s="82"/>
      <c r="J58" s="82"/>
      <c r="K58" s="82"/>
      <c r="L58" s="82"/>
      <c r="M58" s="82"/>
      <c r="N58" s="86"/>
      <c r="O58" s="26"/>
      <c r="P58" s="680"/>
      <c r="Q58" s="307" t="s">
        <v>12</v>
      </c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9"/>
    </row>
    <row r="59" spans="1:29" ht="16.5" customHeight="1">
      <c r="A59" s="680"/>
      <c r="B59" s="32"/>
      <c r="C59" s="28"/>
      <c r="D59" s="56"/>
      <c r="E59" s="56"/>
      <c r="F59" s="162" t="s">
        <v>97</v>
      </c>
      <c r="G59" s="712">
        <f>SUM(J64:N64)</f>
        <v>37</v>
      </c>
      <c r="H59" s="712"/>
      <c r="I59" s="159">
        <f>SUM(J65:N65)</f>
        <v>450</v>
      </c>
      <c r="J59" s="87"/>
      <c r="K59" s="82"/>
      <c r="L59" s="87"/>
      <c r="M59" s="87"/>
      <c r="N59" s="88"/>
      <c r="P59" s="680"/>
      <c r="Q59" s="30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9"/>
    </row>
    <row r="60" spans="1:29" ht="16.5" customHeight="1">
      <c r="A60" s="680"/>
      <c r="B60" s="32"/>
      <c r="C60" s="28"/>
      <c r="D60" s="56"/>
      <c r="E60" s="56"/>
      <c r="F60" s="162"/>
      <c r="G60" s="269"/>
      <c r="H60" s="269"/>
      <c r="I60" s="87"/>
      <c r="J60" s="142" t="s">
        <v>9</v>
      </c>
      <c r="K60" s="143" t="s">
        <v>10</v>
      </c>
      <c r="L60" s="144" t="s">
        <v>18</v>
      </c>
      <c r="M60" s="145" t="s">
        <v>19</v>
      </c>
      <c r="N60" s="128" t="s">
        <v>20</v>
      </c>
      <c r="P60" s="680"/>
      <c r="Q60" s="30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9"/>
    </row>
    <row r="61" spans="1:29" ht="16.5" customHeight="1">
      <c r="A61" s="680"/>
      <c r="B61" s="32"/>
      <c r="C61" s="28"/>
      <c r="D61" s="56"/>
      <c r="E61" s="56"/>
      <c r="F61" s="56"/>
      <c r="G61" s="56"/>
      <c r="H61" s="56"/>
      <c r="I61" s="162" t="s">
        <v>95</v>
      </c>
      <c r="J61" s="37">
        <f>J64/G10</f>
        <v>0.29499999999999998</v>
      </c>
      <c r="K61" s="37">
        <f>K64/G10</f>
        <v>0.29499999999999998</v>
      </c>
      <c r="L61" s="37">
        <f>L64/G10</f>
        <v>0.31</v>
      </c>
      <c r="M61" s="37">
        <f>M64/G10</f>
        <v>0.28499999999999998</v>
      </c>
      <c r="N61" s="160">
        <f>N64/G10</f>
        <v>0.29499999999999998</v>
      </c>
      <c r="P61" s="680"/>
      <c r="Q61" s="30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9"/>
    </row>
    <row r="62" spans="1:29" ht="16.5" customHeight="1">
      <c r="A62" s="680"/>
      <c r="B62" s="32"/>
      <c r="C62" s="28"/>
      <c r="D62" s="56"/>
      <c r="E62" s="56"/>
      <c r="F62" s="156"/>
      <c r="G62" s="156"/>
      <c r="H62" s="156"/>
      <c r="I62" s="163" t="s">
        <v>96</v>
      </c>
      <c r="J62" s="159">
        <f>J65/G10</f>
        <v>3.5</v>
      </c>
      <c r="K62" s="159">
        <f>K65/G10</f>
        <v>1.5</v>
      </c>
      <c r="L62" s="159">
        <f>L65/G10</f>
        <v>3.5</v>
      </c>
      <c r="M62" s="159">
        <f>M65/G10</f>
        <v>2.5</v>
      </c>
      <c r="N62" s="161">
        <f>N65/G10</f>
        <v>7</v>
      </c>
      <c r="P62" s="680"/>
      <c r="Q62" s="30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9"/>
    </row>
    <row r="63" spans="1:29" ht="16.5" customHeight="1">
      <c r="A63" s="680"/>
      <c r="B63" s="32"/>
      <c r="C63" s="28"/>
      <c r="D63" s="56"/>
      <c r="E63" s="56"/>
      <c r="F63" s="87"/>
      <c r="G63" s="87"/>
      <c r="H63" s="87"/>
      <c r="I63" s="87"/>
      <c r="J63" s="118"/>
      <c r="K63" s="119"/>
      <c r="L63" s="120"/>
      <c r="M63" s="125"/>
      <c r="N63" s="164"/>
      <c r="P63" s="680"/>
      <c r="Q63" s="30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9"/>
    </row>
    <row r="64" spans="1:29" ht="16.5" customHeight="1">
      <c r="A64" s="680"/>
      <c r="B64" s="32"/>
      <c r="C64" s="28"/>
      <c r="D64" s="56"/>
      <c r="E64" s="56"/>
      <c r="F64" s="56"/>
      <c r="G64" s="37"/>
      <c r="H64" s="37"/>
      <c r="I64" s="162" t="s">
        <v>98</v>
      </c>
      <c r="J64" s="37">
        <f>SUM(G17:H21,G26,G33,G40:H41,G50,G56)</f>
        <v>7.375</v>
      </c>
      <c r="K64" s="37">
        <f>SUM(G17:H21,G27,G34,G42,G51,G57)</f>
        <v>7.375</v>
      </c>
      <c r="L64" s="37">
        <f>SUM(G17:H20,G22,G28,G35,G42,G42:H43,G52,G57)</f>
        <v>7.75</v>
      </c>
      <c r="M64" s="37">
        <f>SUM(G17:H20,G22,G29,G44:H45,G53,G57)</f>
        <v>7.125</v>
      </c>
      <c r="N64" s="160">
        <f>SUM(G17:H21,G23,G30,G37,G41,G46:H47,G51,G57)</f>
        <v>7.375</v>
      </c>
      <c r="P64" s="680"/>
      <c r="Q64" s="30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9"/>
    </row>
    <row r="65" spans="1:29" ht="16.5" customHeight="1">
      <c r="A65" s="680"/>
      <c r="B65" s="32"/>
      <c r="C65" s="28"/>
      <c r="D65" s="156"/>
      <c r="E65" s="156"/>
      <c r="F65" s="156"/>
      <c r="G65" s="82"/>
      <c r="H65" s="82"/>
      <c r="I65" s="163" t="s">
        <v>96</v>
      </c>
      <c r="J65" s="159">
        <f>SUM(I17:I21,I26,I33,I40:I41,I50,I56)</f>
        <v>87.5</v>
      </c>
      <c r="K65" s="159">
        <f>SUM(I17:I21,I27,I34,I42,I51,I57)</f>
        <v>37.5</v>
      </c>
      <c r="L65" s="159">
        <f>SUM(I17:I20,I22,I28,I35,I42,I42:I43,I52,I57)</f>
        <v>87.5</v>
      </c>
      <c r="M65" s="159">
        <f>SUM(I17:I20,I22,I29,I44:I45,I53,I57)</f>
        <v>62.5</v>
      </c>
      <c r="N65" s="161">
        <f>SUM(I17:I21,I23,I30,I37,I41,I46:I47,I51,I57)</f>
        <v>175</v>
      </c>
      <c r="P65" s="680"/>
      <c r="Q65" s="30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9"/>
    </row>
    <row r="66" spans="1:29" ht="16.5" customHeight="1" thickBot="1">
      <c r="A66" s="680"/>
      <c r="B66" s="366"/>
      <c r="C66" s="368"/>
      <c r="D66" s="367" t="s">
        <v>392</v>
      </c>
      <c r="E66" s="369" t="str">
        <f ca="1">CELL("nomfichier",A1)</f>
        <v>D:\1 MES SITES WEB\uprt.fr\re-recettes-jean-marc-catteau\re-catteau-salades\[Salades allégées.xlsx]Salades Allégées 6 à 10</v>
      </c>
      <c r="F66" s="370"/>
      <c r="G66" s="371"/>
      <c r="H66" s="371"/>
      <c r="I66" s="372"/>
      <c r="J66" s="373"/>
      <c r="K66" s="374"/>
      <c r="L66" s="374"/>
      <c r="M66" s="374"/>
      <c r="N66" s="365"/>
      <c r="P66" s="680"/>
      <c r="Q66" s="30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9"/>
    </row>
    <row r="67" spans="1:29" ht="16.5" customHeight="1">
      <c r="A67" s="680"/>
      <c r="B67" s="165"/>
      <c r="C67" s="36"/>
      <c r="D67" s="166" t="s">
        <v>99</v>
      </c>
      <c r="E67" s="179" t="s">
        <v>173</v>
      </c>
      <c r="F67" s="179"/>
      <c r="G67" s="179"/>
      <c r="H67" s="355" t="s">
        <v>174</v>
      </c>
      <c r="I67" s="355"/>
      <c r="J67" s="355"/>
      <c r="K67" s="355"/>
      <c r="L67" s="355"/>
      <c r="M67" s="355"/>
      <c r="N67" s="167"/>
      <c r="P67" s="680"/>
      <c r="Q67" s="30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9"/>
    </row>
    <row r="68" spans="1:29" ht="16.5" customHeight="1">
      <c r="A68" s="680"/>
      <c r="B68" s="165" t="s">
        <v>114</v>
      </c>
      <c r="C68" s="3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8"/>
      <c r="P68" s="680"/>
      <c r="Q68" s="30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9"/>
    </row>
    <row r="69" spans="1:29" ht="16.5" customHeight="1">
      <c r="A69" s="680"/>
      <c r="B69" s="178" t="s">
        <v>31</v>
      </c>
      <c r="C69" s="9" t="s">
        <v>103</v>
      </c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8"/>
      <c r="P69" s="680"/>
      <c r="Q69" s="30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9"/>
    </row>
    <row r="70" spans="1:29" ht="16.5" customHeight="1">
      <c r="A70" s="680"/>
      <c r="B70" s="165"/>
      <c r="C70" s="356" t="s">
        <v>31</v>
      </c>
      <c r="D70" s="9" t="s">
        <v>104</v>
      </c>
      <c r="E70" s="166"/>
      <c r="F70" s="166"/>
      <c r="G70" s="166"/>
      <c r="H70" s="166"/>
      <c r="I70" s="166"/>
      <c r="J70" s="166"/>
      <c r="K70" s="166"/>
      <c r="L70" s="166"/>
      <c r="M70" s="166"/>
      <c r="N70" s="168"/>
      <c r="P70" s="680"/>
      <c r="Q70" s="30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9"/>
    </row>
    <row r="71" spans="1:29" ht="16.5" customHeight="1">
      <c r="A71" s="680"/>
      <c r="B71" s="165"/>
      <c r="C71" s="356"/>
      <c r="D71" s="356" t="s">
        <v>31</v>
      </c>
      <c r="E71" s="9" t="s">
        <v>105</v>
      </c>
      <c r="F71" s="166"/>
      <c r="G71" s="166"/>
      <c r="H71" s="166"/>
      <c r="I71" s="166"/>
      <c r="J71" s="166"/>
      <c r="K71" s="166"/>
      <c r="L71" s="166"/>
      <c r="M71" s="166"/>
      <c r="N71" s="168"/>
      <c r="P71" s="680"/>
      <c r="Q71" s="30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9"/>
    </row>
    <row r="72" spans="1:29" ht="16.5" customHeight="1">
      <c r="A72" s="680"/>
      <c r="B72" s="165"/>
      <c r="C72" s="33"/>
      <c r="D72" s="166"/>
      <c r="E72" s="356" t="s">
        <v>31</v>
      </c>
      <c r="F72" s="9" t="s">
        <v>100</v>
      </c>
      <c r="G72" s="166"/>
      <c r="H72" s="166"/>
      <c r="I72" s="166"/>
      <c r="J72" s="166"/>
      <c r="K72" s="166"/>
      <c r="L72" s="166"/>
      <c r="M72" s="166"/>
      <c r="N72" s="168"/>
      <c r="P72" s="680"/>
      <c r="Q72" s="30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9"/>
    </row>
    <row r="73" spans="1:29" ht="16.5" customHeight="1">
      <c r="A73" s="680"/>
      <c r="B73" s="165"/>
      <c r="C73" s="33"/>
      <c r="D73" s="166"/>
      <c r="E73" s="166"/>
      <c r="F73" s="166"/>
      <c r="G73" s="356" t="s">
        <v>31</v>
      </c>
      <c r="H73" s="9" t="s">
        <v>101</v>
      </c>
      <c r="I73" s="166"/>
      <c r="J73" s="166"/>
      <c r="K73" s="166"/>
      <c r="L73" s="166"/>
      <c r="M73" s="166"/>
      <c r="N73" s="168"/>
      <c r="P73" s="680"/>
      <c r="Q73" s="30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9"/>
    </row>
    <row r="74" spans="1:29" ht="16.5" customHeight="1">
      <c r="A74" s="680"/>
      <c r="B74" s="165"/>
      <c r="C74" s="33"/>
      <c r="D74" s="166"/>
      <c r="E74" s="166"/>
      <c r="F74" s="166"/>
      <c r="G74" s="166"/>
      <c r="H74" s="356" t="s">
        <v>31</v>
      </c>
      <c r="I74" s="9" t="s">
        <v>102</v>
      </c>
      <c r="J74" s="166"/>
      <c r="K74" s="166"/>
      <c r="L74" s="166"/>
      <c r="M74" s="166"/>
      <c r="N74" s="168"/>
      <c r="P74" s="680"/>
      <c r="Q74" s="30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9"/>
    </row>
    <row r="75" spans="1:29" ht="16.5" customHeight="1" thickBot="1">
      <c r="A75" s="680"/>
      <c r="B75" s="25"/>
      <c r="C75" s="181"/>
      <c r="D75" s="182"/>
      <c r="E75" s="182"/>
      <c r="F75" s="182"/>
      <c r="G75" s="335"/>
      <c r="H75" s="357" t="s">
        <v>118</v>
      </c>
      <c r="I75" s="358" t="s">
        <v>117</v>
      </c>
      <c r="J75" s="336"/>
      <c r="K75" s="359"/>
      <c r="L75" s="360"/>
      <c r="M75" s="360"/>
      <c r="N75" s="169"/>
      <c r="P75" s="680"/>
      <c r="Q75" s="30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9"/>
    </row>
    <row r="76" spans="1:29" ht="16.5" customHeight="1">
      <c r="A76" s="680"/>
      <c r="B76" s="713" t="s">
        <v>112</v>
      </c>
      <c r="C76" s="714"/>
      <c r="D76" s="714"/>
      <c r="E76" s="714"/>
      <c r="F76" s="714"/>
      <c r="G76" s="714"/>
      <c r="H76" s="714"/>
      <c r="I76" s="714"/>
      <c r="J76" s="714"/>
      <c r="K76" s="714"/>
      <c r="L76" s="714"/>
      <c r="M76" s="714"/>
      <c r="N76" s="715"/>
      <c r="P76" s="680"/>
      <c r="Q76" s="308"/>
      <c r="R76" s="746" t="s">
        <v>376</v>
      </c>
      <c r="S76" s="714"/>
      <c r="T76" s="714"/>
      <c r="U76" s="714"/>
      <c r="V76" s="714"/>
      <c r="W76" s="714"/>
      <c r="X76" s="714"/>
      <c r="Y76" s="714"/>
      <c r="Z76" s="714"/>
      <c r="AA76" s="714"/>
      <c r="AB76" s="714"/>
      <c r="AC76" s="751" t="s">
        <v>108</v>
      </c>
    </row>
    <row r="77" spans="1:29" ht="16.5" customHeight="1">
      <c r="A77" s="680"/>
      <c r="B77" s="32"/>
      <c r="C77" s="36"/>
      <c r="D77" s="268"/>
      <c r="E77" s="268"/>
      <c r="F77" s="268"/>
      <c r="G77" s="695" t="s">
        <v>108</v>
      </c>
      <c r="H77" s="695"/>
      <c r="I77" s="87"/>
      <c r="J77" s="87"/>
      <c r="K77" s="87"/>
      <c r="L77" s="74"/>
      <c r="M77" s="74"/>
      <c r="N77" s="75"/>
      <c r="P77" s="680"/>
      <c r="Q77" s="308"/>
      <c r="R77" s="338"/>
      <c r="S77" s="35"/>
      <c r="T77" s="35"/>
      <c r="U77" s="35"/>
      <c r="V77" s="35"/>
      <c r="W77" s="35"/>
      <c r="X77" s="35"/>
      <c r="Y77" s="35"/>
      <c r="Z77" s="35"/>
      <c r="AA77" s="35"/>
      <c r="AB77" s="339" t="s">
        <v>83</v>
      </c>
      <c r="AC77" s="737"/>
    </row>
    <row r="78" spans="1:29" ht="16.5" customHeight="1">
      <c r="A78" s="680"/>
      <c r="B78" s="752" t="s">
        <v>83</v>
      </c>
      <c r="C78" s="753"/>
      <c r="D78" s="753"/>
      <c r="E78" s="753"/>
      <c r="F78" s="753"/>
      <c r="G78" s="754">
        <v>1</v>
      </c>
      <c r="H78" s="754"/>
      <c r="I78" s="87"/>
      <c r="J78" s="87"/>
      <c r="K78" s="87"/>
      <c r="L78" s="74"/>
      <c r="M78" s="74"/>
      <c r="N78" s="75"/>
      <c r="P78" s="680"/>
      <c r="Q78" s="308"/>
      <c r="R78" s="747" t="s">
        <v>371</v>
      </c>
      <c r="S78" s="748"/>
      <c r="T78" s="748"/>
      <c r="U78" s="748"/>
      <c r="V78" s="748"/>
      <c r="W78" s="748"/>
      <c r="X78" s="748"/>
      <c r="Y78" s="748"/>
      <c r="Z78" s="748"/>
      <c r="AA78" s="748"/>
      <c r="AB78" s="748"/>
      <c r="AC78" s="749"/>
    </row>
    <row r="79" spans="1:29" ht="16.5" customHeight="1">
      <c r="A79" s="680"/>
      <c r="B79" s="752"/>
      <c r="C79" s="753"/>
      <c r="D79" s="753"/>
      <c r="E79" s="753"/>
      <c r="F79" s="753"/>
      <c r="G79" s="754"/>
      <c r="H79" s="754"/>
      <c r="I79" s="87"/>
      <c r="J79" s="87"/>
      <c r="K79" s="87"/>
      <c r="L79" s="74"/>
      <c r="M79" s="74"/>
      <c r="N79" s="75"/>
      <c r="P79" s="680"/>
      <c r="Q79" s="308"/>
      <c r="R79" s="747"/>
      <c r="S79" s="748"/>
      <c r="T79" s="748"/>
      <c r="U79" s="748"/>
      <c r="V79" s="748"/>
      <c r="W79" s="748"/>
      <c r="X79" s="748"/>
      <c r="Y79" s="748"/>
      <c r="Z79" s="748"/>
      <c r="AA79" s="748"/>
      <c r="AB79" s="748"/>
      <c r="AC79" s="749"/>
    </row>
    <row r="80" spans="1:29" ht="16.5" customHeight="1">
      <c r="A80" s="680"/>
      <c r="B80" s="340"/>
      <c r="C80" s="341"/>
      <c r="D80" s="341"/>
      <c r="E80" s="341"/>
      <c r="F80" s="341"/>
      <c r="G80" s="341"/>
      <c r="H80" s="341"/>
      <c r="I80" s="341"/>
      <c r="J80" s="341"/>
      <c r="K80" s="341"/>
      <c r="L80" s="341"/>
      <c r="M80" s="341"/>
      <c r="N80" s="342"/>
      <c r="P80" s="680"/>
      <c r="Q80" s="308"/>
      <c r="R80" s="747"/>
      <c r="S80" s="748"/>
      <c r="T80" s="748"/>
      <c r="U80" s="748"/>
      <c r="V80" s="748"/>
      <c r="W80" s="748"/>
      <c r="X80" s="748"/>
      <c r="Y80" s="748"/>
      <c r="Z80" s="748"/>
      <c r="AA80" s="748"/>
      <c r="AB80" s="748"/>
      <c r="AC80" s="749"/>
    </row>
    <row r="81" spans="1:29" ht="16.5" customHeight="1">
      <c r="A81" s="680"/>
      <c r="B81" s="18"/>
      <c r="C81" s="6"/>
      <c r="D81" s="19" t="s">
        <v>82</v>
      </c>
      <c r="E81" s="16" t="s">
        <v>52</v>
      </c>
      <c r="F81" s="12" t="s">
        <v>47</v>
      </c>
      <c r="G81" s="13" t="s">
        <v>48</v>
      </c>
      <c r="H81" s="312" t="s">
        <v>316</v>
      </c>
      <c r="I81" s="14" t="s">
        <v>49</v>
      </c>
      <c r="J81" s="15" t="s">
        <v>50</v>
      </c>
      <c r="K81" s="17" t="s">
        <v>51</v>
      </c>
      <c r="L81" s="272"/>
      <c r="M81" s="272"/>
      <c r="N81" s="273"/>
      <c r="P81" s="680"/>
      <c r="Q81" s="309" t="s">
        <v>12</v>
      </c>
      <c r="R81" s="18"/>
      <c r="S81" s="19"/>
      <c r="T81" s="68" t="s">
        <v>383</v>
      </c>
      <c r="U81" s="696">
        <v>1</v>
      </c>
      <c r="V81" s="696"/>
      <c r="W81" s="271" t="s">
        <v>384</v>
      </c>
      <c r="X81" s="750">
        <v>0.75</v>
      </c>
      <c r="Y81" s="750"/>
      <c r="Z81" s="28"/>
      <c r="AA81" s="28"/>
      <c r="AB81" s="28"/>
      <c r="AC81" s="29"/>
    </row>
    <row r="82" spans="1:29" ht="16.5" customHeight="1">
      <c r="A82" s="680"/>
      <c r="B82" s="18" t="s">
        <v>84</v>
      </c>
      <c r="C82" s="6"/>
      <c r="D82" s="19"/>
      <c r="E82" s="18"/>
      <c r="F82" s="8"/>
      <c r="G82" s="8"/>
      <c r="H82" s="8"/>
      <c r="I82" s="8"/>
      <c r="J82" s="8"/>
      <c r="K82" s="8"/>
      <c r="L82" s="8"/>
      <c r="M82" s="8"/>
      <c r="N82" s="311" t="s">
        <v>315</v>
      </c>
      <c r="P82" s="680"/>
      <c r="Q82" s="310">
        <v>16.5</v>
      </c>
      <c r="R82" s="18"/>
      <c r="S82" s="19"/>
      <c r="T82" s="19"/>
      <c r="U82" s="8"/>
      <c r="V82" s="8"/>
      <c r="W82" s="8"/>
      <c r="X82" s="8"/>
      <c r="Y82" s="8"/>
      <c r="Z82" s="8"/>
      <c r="AA82" s="8"/>
      <c r="AB82" s="8"/>
      <c r="AC82" s="311" t="s">
        <v>84</v>
      </c>
    </row>
    <row r="83" spans="1:29" ht="16.5" customHeight="1" thickBot="1">
      <c r="A83" s="680"/>
      <c r="B83" s="21">
        <v>10</v>
      </c>
      <c r="C83" s="2">
        <v>10</v>
      </c>
      <c r="D83" s="2">
        <v>10</v>
      </c>
      <c r="E83" s="2">
        <v>10</v>
      </c>
      <c r="F83" s="2">
        <v>10</v>
      </c>
      <c r="G83" s="2">
        <v>10</v>
      </c>
      <c r="H83" s="2">
        <v>10</v>
      </c>
      <c r="I83" s="2">
        <v>10</v>
      </c>
      <c r="J83" s="2">
        <v>10</v>
      </c>
      <c r="K83" s="2">
        <v>10</v>
      </c>
      <c r="L83" s="2">
        <v>10</v>
      </c>
      <c r="M83" s="2">
        <v>10</v>
      </c>
      <c r="N83" s="22">
        <v>10</v>
      </c>
      <c r="P83" s="680"/>
      <c r="Q83" s="78">
        <v>10</v>
      </c>
      <c r="R83" s="79">
        <v>10</v>
      </c>
      <c r="S83" s="79">
        <v>10</v>
      </c>
      <c r="T83" s="79">
        <v>10</v>
      </c>
      <c r="U83" s="79">
        <v>10</v>
      </c>
      <c r="V83" s="79">
        <v>10</v>
      </c>
      <c r="W83" s="79">
        <v>10</v>
      </c>
      <c r="X83" s="79">
        <v>10</v>
      </c>
      <c r="Y83" s="79">
        <v>10</v>
      </c>
      <c r="Z83" s="79">
        <v>10</v>
      </c>
      <c r="AA83" s="79">
        <v>10</v>
      </c>
      <c r="AB83" s="79">
        <v>10</v>
      </c>
      <c r="AC83" s="80">
        <v>10</v>
      </c>
    </row>
    <row r="84" spans="1:29" ht="16.5" customHeight="1">
      <c r="A84" s="680"/>
      <c r="B84" s="172" t="s">
        <v>106</v>
      </c>
      <c r="C84" s="40" t="s">
        <v>14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2"/>
      <c r="P84" s="680"/>
      <c r="Q84" s="32"/>
      <c r="R84" s="28"/>
      <c r="S84" s="697" t="s">
        <v>33</v>
      </c>
      <c r="T84" s="697"/>
      <c r="U84" s="697"/>
      <c r="V84" s="699" t="s">
        <v>34</v>
      </c>
      <c r="W84" s="699"/>
      <c r="X84" s="699"/>
      <c r="Y84" s="699"/>
      <c r="Z84" s="699"/>
      <c r="AA84" s="699"/>
      <c r="AB84" s="699"/>
      <c r="AC84" s="700"/>
    </row>
    <row r="85" spans="1:29" ht="16.5" customHeight="1">
      <c r="A85" s="680"/>
      <c r="B85" s="173" t="s">
        <v>107</v>
      </c>
      <c r="C85" s="43" t="s">
        <v>109</v>
      </c>
      <c r="D85" s="38"/>
      <c r="E85" s="38"/>
      <c r="F85" s="38"/>
      <c r="G85" s="38"/>
      <c r="H85" s="38"/>
      <c r="I85" s="38"/>
      <c r="J85" s="38"/>
      <c r="K85" s="38"/>
      <c r="L85" s="38"/>
      <c r="M85" s="28"/>
      <c r="N85" s="39"/>
      <c r="P85" s="680"/>
      <c r="Q85" s="32"/>
      <c r="R85" s="28" t="s">
        <v>7</v>
      </c>
      <c r="S85" s="698"/>
      <c r="T85" s="698"/>
      <c r="U85" s="698"/>
      <c r="V85" s="44"/>
      <c r="W85" s="44" t="s">
        <v>35</v>
      </c>
      <c r="X85" s="44"/>
      <c r="Y85" s="44"/>
      <c r="Z85" s="44"/>
      <c r="AA85" s="44"/>
      <c r="AB85" s="44"/>
      <c r="AC85" s="45"/>
    </row>
    <row r="86" spans="1:29" ht="16.5" customHeight="1">
      <c r="A86" s="680"/>
      <c r="B86" s="174" t="s">
        <v>108</v>
      </c>
      <c r="C86" s="175" t="s">
        <v>83</v>
      </c>
      <c r="D86" s="38"/>
      <c r="E86" s="38"/>
      <c r="F86" s="38"/>
      <c r="G86" s="38"/>
      <c r="H86" s="38"/>
      <c r="I86" s="38"/>
      <c r="J86" s="38"/>
      <c r="K86" s="38"/>
      <c r="L86" s="38"/>
      <c r="M86" s="28"/>
      <c r="N86" s="39"/>
      <c r="P86" s="680"/>
      <c r="Q86" s="32"/>
      <c r="R86" s="28"/>
      <c r="S86" s="28"/>
      <c r="T86" s="28"/>
      <c r="U86" s="28"/>
      <c r="V86" s="44"/>
      <c r="W86" s="44"/>
      <c r="X86" s="44"/>
      <c r="Y86" s="44"/>
      <c r="Z86" s="44"/>
      <c r="AA86" s="44"/>
      <c r="AB86" s="44"/>
      <c r="AC86" s="45"/>
    </row>
    <row r="87" spans="1:29" ht="16.5" customHeight="1">
      <c r="A87" s="680"/>
      <c r="B87" s="701" t="s">
        <v>11</v>
      </c>
      <c r="C87" s="702"/>
      <c r="D87" s="702"/>
      <c r="E87" s="702"/>
      <c r="F87" s="702"/>
      <c r="G87" s="702"/>
      <c r="H87" s="702"/>
      <c r="I87" s="702"/>
      <c r="J87" s="702"/>
      <c r="K87" s="702"/>
      <c r="L87" s="702"/>
      <c r="M87" s="702"/>
      <c r="N87" s="703"/>
      <c r="P87" s="680"/>
      <c r="Q87" s="701" t="s">
        <v>11</v>
      </c>
      <c r="R87" s="702"/>
      <c r="S87" s="702"/>
      <c r="T87" s="702"/>
      <c r="U87" s="702"/>
      <c r="V87" s="702"/>
      <c r="W87" s="702"/>
      <c r="X87" s="702"/>
      <c r="Y87" s="702"/>
      <c r="Z87" s="702"/>
      <c r="AA87" s="702"/>
      <c r="AB87" s="702"/>
      <c r="AC87" s="703"/>
    </row>
    <row r="88" spans="1:29" ht="16.5" customHeight="1" thickBot="1">
      <c r="A88" s="680"/>
      <c r="B88" s="704"/>
      <c r="C88" s="705"/>
      <c r="D88" s="705"/>
      <c r="E88" s="705"/>
      <c r="F88" s="705"/>
      <c r="G88" s="705"/>
      <c r="H88" s="705"/>
      <c r="I88" s="705"/>
      <c r="J88" s="705"/>
      <c r="K88" s="705"/>
      <c r="L88" s="705"/>
      <c r="M88" s="705"/>
      <c r="N88" s="706"/>
      <c r="P88" s="680"/>
      <c r="Q88" s="704"/>
      <c r="R88" s="705"/>
      <c r="S88" s="705"/>
      <c r="T88" s="705"/>
      <c r="U88" s="705"/>
      <c r="V88" s="705"/>
      <c r="W88" s="705"/>
      <c r="X88" s="705"/>
      <c r="Y88" s="705"/>
      <c r="Z88" s="705"/>
      <c r="AA88" s="705"/>
      <c r="AB88" s="705"/>
      <c r="AC88" s="706"/>
    </row>
    <row r="90" spans="1:29" ht="15.75" thickBot="1">
      <c r="A90" s="27" t="s">
        <v>0</v>
      </c>
      <c r="B90" s="679" t="str">
        <f>B91</f>
        <v>Dinde haricots verts concombre bleu</v>
      </c>
      <c r="C90" s="679"/>
      <c r="D90" s="679"/>
      <c r="E90" s="679"/>
      <c r="F90" s="679"/>
      <c r="G90" s="679"/>
      <c r="H90" s="679"/>
      <c r="I90" s="679"/>
      <c r="J90" s="679"/>
      <c r="K90" s="679"/>
      <c r="L90" s="679"/>
      <c r="M90" s="679"/>
      <c r="N90" s="679"/>
      <c r="O90" s="26"/>
      <c r="P90" s="27" t="s">
        <v>0</v>
      </c>
      <c r="Q90" s="679" t="str">
        <f>Q91</f>
        <v>Hauteurs de lignes</v>
      </c>
      <c r="R90" s="679"/>
      <c r="S90" s="679"/>
      <c r="T90" s="679"/>
      <c r="U90" s="679"/>
      <c r="V90" s="679"/>
      <c r="W90" s="679"/>
      <c r="X90" s="679"/>
      <c r="Y90" s="679"/>
      <c r="Z90" s="679"/>
      <c r="AA90" s="679"/>
      <c r="AB90" s="679"/>
      <c r="AC90" s="679"/>
    </row>
    <row r="91" spans="1:29" ht="23.25" customHeight="1">
      <c r="A91" s="680" t="str">
        <f>B91</f>
        <v>Dinde haricots verts concombre bleu</v>
      </c>
      <c r="B91" s="716" t="s">
        <v>324</v>
      </c>
      <c r="C91" s="717"/>
      <c r="D91" s="717"/>
      <c r="E91" s="717"/>
      <c r="F91" s="717"/>
      <c r="G91" s="717"/>
      <c r="H91" s="717"/>
      <c r="I91" s="717"/>
      <c r="J91" s="717"/>
      <c r="K91" s="717"/>
      <c r="L91" s="717"/>
      <c r="M91" s="717"/>
      <c r="N91" s="718"/>
      <c r="O91" s="26"/>
      <c r="P91" s="680" t="str">
        <f>Q91</f>
        <v>Hauteurs de lignes</v>
      </c>
      <c r="Q91" s="305" t="s">
        <v>113</v>
      </c>
      <c r="R91" s="717" t="str">
        <f>B91</f>
        <v>Dinde haricots verts concombre bleu</v>
      </c>
      <c r="S91" s="717"/>
      <c r="T91" s="717"/>
      <c r="U91" s="717"/>
      <c r="V91" s="717"/>
      <c r="W91" s="717"/>
      <c r="X91" s="717"/>
      <c r="Y91" s="717"/>
      <c r="Z91" s="717"/>
      <c r="AA91" s="717"/>
      <c r="AB91" s="717"/>
      <c r="AC91" s="718"/>
    </row>
    <row r="92" spans="1:29" ht="17.100000000000001" customHeight="1">
      <c r="A92" s="680"/>
      <c r="B92" s="719"/>
      <c r="C92" s="720"/>
      <c r="D92" s="720"/>
      <c r="E92" s="720"/>
      <c r="F92" s="720"/>
      <c r="G92" s="720"/>
      <c r="H92" s="720"/>
      <c r="I92" s="720"/>
      <c r="J92" s="720"/>
      <c r="K92" s="720"/>
      <c r="L92" s="720"/>
      <c r="M92" s="720"/>
      <c r="N92" s="721"/>
      <c r="O92" s="26"/>
      <c r="P92" s="680"/>
      <c r="Q92" s="306">
        <v>16.5</v>
      </c>
      <c r="R92" s="720"/>
      <c r="S92" s="720"/>
      <c r="T92" s="720"/>
      <c r="U92" s="720"/>
      <c r="V92" s="720"/>
      <c r="W92" s="720"/>
      <c r="X92" s="720"/>
      <c r="Y92" s="720"/>
      <c r="Z92" s="720"/>
      <c r="AA92" s="720"/>
      <c r="AB92" s="720"/>
      <c r="AC92" s="721"/>
    </row>
    <row r="93" spans="1:29" ht="17.100000000000001" customHeight="1">
      <c r="A93" s="680"/>
      <c r="B93" s="687" t="s">
        <v>319</v>
      </c>
      <c r="C93" s="688"/>
      <c r="D93" s="688"/>
      <c r="E93" s="688"/>
      <c r="F93" s="688"/>
      <c r="G93" s="688"/>
      <c r="H93" s="688"/>
      <c r="I93" s="688"/>
      <c r="J93" s="688"/>
      <c r="K93" s="688"/>
      <c r="L93" s="688"/>
      <c r="M93" s="688"/>
      <c r="N93" s="689"/>
      <c r="O93" s="26"/>
      <c r="P93" s="680"/>
      <c r="Q93" s="307" t="s">
        <v>12</v>
      </c>
      <c r="R93" s="722" t="str">
        <f>B93</f>
        <v>Salade repas Allégée N° 6</v>
      </c>
      <c r="S93" s="722"/>
      <c r="T93" s="722"/>
      <c r="U93" s="722"/>
      <c r="V93" s="722"/>
      <c r="W93" s="722"/>
      <c r="X93" s="722"/>
      <c r="Y93" s="722"/>
      <c r="Z93" s="722"/>
      <c r="AA93" s="722"/>
      <c r="AB93" s="722"/>
      <c r="AC93" s="723"/>
    </row>
    <row r="94" spans="1:29" ht="17.100000000000001" customHeight="1" thickBot="1">
      <c r="A94" s="680"/>
      <c r="B94" s="690"/>
      <c r="C94" s="691"/>
      <c r="D94" s="691"/>
      <c r="E94" s="691"/>
      <c r="F94" s="691"/>
      <c r="G94" s="691"/>
      <c r="H94" s="691"/>
      <c r="I94" s="691"/>
      <c r="J94" s="691"/>
      <c r="K94" s="691"/>
      <c r="L94" s="691"/>
      <c r="M94" s="691"/>
      <c r="N94" s="692"/>
      <c r="O94" s="26"/>
      <c r="P94" s="680"/>
      <c r="Q94" s="308"/>
      <c r="R94" s="724"/>
      <c r="S94" s="724"/>
      <c r="T94" s="724"/>
      <c r="U94" s="724"/>
      <c r="V94" s="724"/>
      <c r="W94" s="724"/>
      <c r="X94" s="724"/>
      <c r="Y94" s="724"/>
      <c r="Z94" s="724"/>
      <c r="AA94" s="724"/>
      <c r="AB94" s="724"/>
      <c r="AC94" s="725"/>
    </row>
    <row r="95" spans="1:29" ht="17.100000000000001" customHeight="1">
      <c r="A95" s="680"/>
      <c r="B95" s="32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9"/>
      <c r="O95" s="26"/>
      <c r="P95" s="680"/>
      <c r="Q95" s="308"/>
      <c r="R95" s="726" t="s">
        <v>1</v>
      </c>
      <c r="S95" s="726"/>
      <c r="T95" s="726"/>
      <c r="U95" s="726"/>
      <c r="V95" s="726"/>
      <c r="W95" s="726"/>
      <c r="X95" s="726"/>
      <c r="Y95" s="726"/>
      <c r="Z95" s="726"/>
      <c r="AA95" s="726"/>
      <c r="AB95" s="726"/>
      <c r="AC95" s="727"/>
    </row>
    <row r="96" spans="1:29" ht="17.100000000000001" customHeight="1" thickBot="1">
      <c r="A96" s="680"/>
      <c r="B96" s="32"/>
      <c r="C96" s="28"/>
      <c r="D96" s="28"/>
      <c r="E96" s="28"/>
      <c r="F96" s="28"/>
      <c r="G96" s="730" t="s">
        <v>107</v>
      </c>
      <c r="H96" s="730"/>
      <c r="I96" s="731" t="s">
        <v>291</v>
      </c>
      <c r="J96" s="731"/>
      <c r="K96" s="731"/>
      <c r="L96" s="731"/>
      <c r="M96" s="731"/>
      <c r="N96" s="732"/>
      <c r="O96" s="26"/>
      <c r="P96" s="680"/>
      <c r="Q96" s="308"/>
      <c r="R96" s="728"/>
      <c r="S96" s="728"/>
      <c r="T96" s="728"/>
      <c r="U96" s="728"/>
      <c r="V96" s="728"/>
      <c r="W96" s="728"/>
      <c r="X96" s="728"/>
      <c r="Y96" s="728"/>
      <c r="Z96" s="728"/>
      <c r="AA96" s="728"/>
      <c r="AB96" s="728"/>
      <c r="AC96" s="729"/>
    </row>
    <row r="97" spans="1:29" ht="17.100000000000001" customHeight="1">
      <c r="A97" s="680"/>
      <c r="B97" s="32"/>
      <c r="C97" s="28"/>
      <c r="D97" s="28"/>
      <c r="E97" s="186" t="s">
        <v>87</v>
      </c>
      <c r="F97" s="49" t="s">
        <v>31</v>
      </c>
      <c r="G97" s="733">
        <v>10</v>
      </c>
      <c r="H97" s="733"/>
      <c r="I97" s="731"/>
      <c r="J97" s="731"/>
      <c r="K97" s="731"/>
      <c r="L97" s="731"/>
      <c r="M97" s="731"/>
      <c r="N97" s="732"/>
      <c r="O97" s="26"/>
      <c r="P97" s="680"/>
      <c r="Q97" s="308"/>
      <c r="R97" s="734" t="s">
        <v>110</v>
      </c>
      <c r="S97" s="734"/>
      <c r="T97" s="734"/>
      <c r="U97" s="734"/>
      <c r="V97" s="734"/>
      <c r="W97" s="734"/>
      <c r="X97" s="734"/>
      <c r="Y97" s="734"/>
      <c r="Z97" s="734"/>
      <c r="AA97" s="734"/>
      <c r="AB97" s="734"/>
      <c r="AC97" s="736" t="s">
        <v>106</v>
      </c>
    </row>
    <row r="98" spans="1:29" ht="17.100000000000001" customHeight="1">
      <c r="A98" s="680"/>
      <c r="B98" s="170" t="s">
        <v>106</v>
      </c>
      <c r="C98" s="171" t="s">
        <v>106</v>
      </c>
      <c r="D98" s="28"/>
      <c r="E98" s="47"/>
      <c r="F98" s="49"/>
      <c r="G98" s="733"/>
      <c r="H98" s="733"/>
      <c r="I98" s="55"/>
      <c r="J98" s="277" t="s">
        <v>379</v>
      </c>
      <c r="K98" s="28"/>
      <c r="L98" s="28"/>
      <c r="M98" s="28"/>
      <c r="N98" s="29"/>
      <c r="O98" s="26"/>
      <c r="P98" s="680"/>
      <c r="Q98" s="308"/>
      <c r="R98" s="735"/>
      <c r="S98" s="735"/>
      <c r="T98" s="735"/>
      <c r="U98" s="735"/>
      <c r="V98" s="735"/>
      <c r="W98" s="735"/>
      <c r="X98" s="735"/>
      <c r="Y98" s="735"/>
      <c r="Z98" s="735"/>
      <c r="AA98" s="735"/>
      <c r="AB98" s="735"/>
      <c r="AC98" s="737"/>
    </row>
    <row r="99" spans="1:29" ht="17.100000000000001" customHeight="1">
      <c r="A99" s="680"/>
      <c r="B99" s="69" t="s">
        <v>88</v>
      </c>
      <c r="C99" s="70" t="s">
        <v>16</v>
      </c>
      <c r="D99" s="71" t="s">
        <v>32</v>
      </c>
      <c r="E99" s="51"/>
      <c r="F99" s="51"/>
      <c r="G99" s="72"/>
      <c r="H99" s="73"/>
      <c r="I99" s="70" t="s">
        <v>88</v>
      </c>
      <c r="J99" s="52"/>
      <c r="K99" s="58"/>
      <c r="L99" s="58"/>
      <c r="M99" s="58"/>
      <c r="N99" s="344" t="s">
        <v>381</v>
      </c>
      <c r="O99" s="26"/>
      <c r="P99" s="680"/>
      <c r="Q99" s="308"/>
      <c r="R99" s="738" t="s">
        <v>382</v>
      </c>
      <c r="S99" s="738"/>
      <c r="T99" s="738"/>
      <c r="U99" s="738"/>
      <c r="V99" s="738"/>
      <c r="W99" s="738"/>
      <c r="X99" s="738"/>
      <c r="Y99" s="738"/>
      <c r="Z99" s="738"/>
      <c r="AA99" s="738"/>
      <c r="AB99" s="738"/>
      <c r="AC99" s="739"/>
    </row>
    <row r="100" spans="1:29" ht="17.100000000000001" customHeight="1">
      <c r="A100" s="680"/>
      <c r="C100" s="20">
        <v>7.0000000000000007E-2</v>
      </c>
      <c r="D100" s="65" t="s">
        <v>127</v>
      </c>
      <c r="E100" s="65"/>
      <c r="F100" s="65"/>
      <c r="G100" s="707">
        <f>(C100/G117)*G97</f>
        <v>0.70000000000000007</v>
      </c>
      <c r="H100" s="707"/>
      <c r="I100" s="77">
        <f>(B100/G117)*G97</f>
        <v>0</v>
      </c>
      <c r="J100" s="84"/>
      <c r="K100" s="84"/>
      <c r="L100" s="84"/>
      <c r="M100" s="84"/>
      <c r="N100" s="85"/>
      <c r="O100" s="26"/>
      <c r="P100" s="680"/>
      <c r="Q100" s="308"/>
      <c r="R100" s="740"/>
      <c r="S100" s="740"/>
      <c r="T100" s="740"/>
      <c r="U100" s="740"/>
      <c r="V100" s="740"/>
      <c r="W100" s="740"/>
      <c r="X100" s="740"/>
      <c r="Y100" s="740"/>
      <c r="Z100" s="740"/>
      <c r="AA100" s="740"/>
      <c r="AB100" s="740"/>
      <c r="AC100" s="741"/>
    </row>
    <row r="101" spans="1:29" ht="17.100000000000001" customHeight="1">
      <c r="A101" s="680"/>
      <c r="B101" s="76">
        <v>1</v>
      </c>
      <c r="D101" s="65" t="s">
        <v>45</v>
      </c>
      <c r="E101" s="65"/>
      <c r="F101" s="65"/>
      <c r="G101" s="707">
        <f>(C101/G117)*G97</f>
        <v>0</v>
      </c>
      <c r="H101" s="707"/>
      <c r="I101" s="77">
        <f>(B101/G117)*G97</f>
        <v>10</v>
      </c>
      <c r="J101" s="321" t="s">
        <v>363</v>
      </c>
      <c r="K101" s="84"/>
      <c r="L101" s="84"/>
      <c r="M101" s="84"/>
      <c r="N101" s="85"/>
      <c r="O101" s="26"/>
      <c r="P101" s="680"/>
      <c r="Q101" s="308"/>
      <c r="R101" s="742" t="s">
        <v>111</v>
      </c>
      <c r="S101" s="743"/>
      <c r="T101" s="743"/>
      <c r="U101" s="743"/>
      <c r="V101" s="743"/>
      <c r="W101" s="743"/>
      <c r="X101" s="743"/>
      <c r="Y101" s="743"/>
      <c r="Z101" s="743"/>
      <c r="AA101" s="743"/>
      <c r="AB101" s="743"/>
      <c r="AC101" s="745" t="s">
        <v>107</v>
      </c>
    </row>
    <row r="102" spans="1:29" ht="17.100000000000001" customHeight="1">
      <c r="A102" s="680"/>
      <c r="C102" s="20">
        <v>2.5000000000000001E-2</v>
      </c>
      <c r="D102" s="59" t="s">
        <v>120</v>
      </c>
      <c r="E102" s="60"/>
      <c r="F102" s="60"/>
      <c r="G102" s="707">
        <f>(C102/G117)*G97</f>
        <v>0.25</v>
      </c>
      <c r="H102" s="707"/>
      <c r="I102" s="77">
        <f>(B102/G117)*G97</f>
        <v>0</v>
      </c>
      <c r="J102" s="84"/>
      <c r="K102" s="84"/>
      <c r="L102" s="84"/>
      <c r="M102" s="84"/>
      <c r="N102" s="85"/>
      <c r="O102" s="26"/>
      <c r="P102" s="680"/>
      <c r="Q102" s="308"/>
      <c r="R102" s="744"/>
      <c r="S102" s="735"/>
      <c r="T102" s="735"/>
      <c r="U102" s="735"/>
      <c r="V102" s="735"/>
      <c r="W102" s="735"/>
      <c r="X102" s="735"/>
      <c r="Y102" s="735"/>
      <c r="Z102" s="735"/>
      <c r="AA102" s="735"/>
      <c r="AB102" s="735"/>
      <c r="AC102" s="745"/>
    </row>
    <row r="103" spans="1:29" ht="17.100000000000001" customHeight="1">
      <c r="A103" s="680"/>
      <c r="B103" s="76">
        <v>2</v>
      </c>
      <c r="D103" s="59" t="s">
        <v>121</v>
      </c>
      <c r="E103" s="60"/>
      <c r="F103" s="60"/>
      <c r="G103" s="707">
        <f>(C103/G117)*G97</f>
        <v>0</v>
      </c>
      <c r="H103" s="707"/>
      <c r="I103" s="77">
        <f>(B103/G117)*G97</f>
        <v>20</v>
      </c>
      <c r="J103" s="321" t="s">
        <v>364</v>
      </c>
      <c r="K103" s="84"/>
      <c r="L103" s="84"/>
      <c r="M103" s="84"/>
      <c r="N103" s="85"/>
      <c r="O103" s="26"/>
      <c r="P103" s="680"/>
      <c r="Q103" s="308"/>
      <c r="R103" s="345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111"/>
    </row>
    <row r="104" spans="1:29" ht="17.100000000000001" customHeight="1">
      <c r="A104" s="680"/>
      <c r="C104" s="20">
        <v>0.05</v>
      </c>
      <c r="D104" s="59" t="s">
        <v>37</v>
      </c>
      <c r="E104" s="60"/>
      <c r="F104" s="60"/>
      <c r="G104" s="707">
        <f>(C104/G117)*G97</f>
        <v>0.5</v>
      </c>
      <c r="H104" s="707"/>
      <c r="I104" s="77">
        <f>(B104/G117)*G97</f>
        <v>0</v>
      </c>
      <c r="J104" s="84"/>
      <c r="K104" s="84"/>
      <c r="L104" s="84"/>
      <c r="M104" s="84"/>
      <c r="N104" s="85"/>
      <c r="O104" s="26"/>
      <c r="P104" s="680"/>
      <c r="Q104" s="308"/>
      <c r="R104" s="345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111"/>
    </row>
    <row r="105" spans="1:29" ht="17.100000000000001" customHeight="1">
      <c r="A105" s="680"/>
      <c r="C105" s="20">
        <v>0.05</v>
      </c>
      <c r="D105" s="61" t="s">
        <v>39</v>
      </c>
      <c r="E105" s="61"/>
      <c r="F105" s="61"/>
      <c r="G105" s="707">
        <f>(C105/G117)*G97</f>
        <v>0.5</v>
      </c>
      <c r="H105" s="707"/>
      <c r="I105" s="77">
        <f>(B105/G117)*G97</f>
        <v>0</v>
      </c>
      <c r="J105" s="84"/>
      <c r="K105" s="84"/>
      <c r="L105" s="84"/>
      <c r="M105" s="84"/>
      <c r="N105" s="85"/>
      <c r="O105" s="26"/>
      <c r="P105" s="680"/>
      <c r="Q105" s="30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9"/>
    </row>
    <row r="106" spans="1:29" ht="17.100000000000001" customHeight="1">
      <c r="A106" s="680"/>
      <c r="C106" s="20">
        <v>0.03</v>
      </c>
      <c r="D106" s="62" t="s">
        <v>124</v>
      </c>
      <c r="E106" s="62"/>
      <c r="F106" s="62"/>
      <c r="G106" s="707">
        <f>(C106/G117)*G97</f>
        <v>0.3</v>
      </c>
      <c r="H106" s="707"/>
      <c r="I106" s="77">
        <f>(B106/G117)*G97</f>
        <v>0</v>
      </c>
      <c r="J106" s="84"/>
      <c r="K106" s="84"/>
      <c r="L106" s="84"/>
      <c r="M106" s="84"/>
      <c r="N106" s="85"/>
      <c r="O106" s="26"/>
      <c r="P106" s="680"/>
      <c r="Q106" s="30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9"/>
    </row>
    <row r="107" spans="1:29" ht="17.100000000000001" customHeight="1">
      <c r="A107" s="680"/>
      <c r="C107" s="20">
        <v>0.05</v>
      </c>
      <c r="D107" s="62" t="s">
        <v>57</v>
      </c>
      <c r="E107" s="62"/>
      <c r="F107" s="62"/>
      <c r="G107" s="707">
        <f>(C107/G117)*G97</f>
        <v>0.5</v>
      </c>
      <c r="H107" s="707"/>
      <c r="I107" s="77">
        <f>(B107/G117)*G97</f>
        <v>0</v>
      </c>
      <c r="J107" s="84"/>
      <c r="K107" s="84"/>
      <c r="L107" s="28"/>
      <c r="M107" s="84"/>
      <c r="N107" s="343" t="s">
        <v>380</v>
      </c>
      <c r="O107" s="26"/>
      <c r="P107" s="680"/>
      <c r="Q107" s="30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9"/>
    </row>
    <row r="108" spans="1:29" ht="17.100000000000001" customHeight="1">
      <c r="A108" s="680"/>
      <c r="C108" s="20">
        <v>0.01</v>
      </c>
      <c r="D108" s="63" t="s">
        <v>42</v>
      </c>
      <c r="E108" s="63"/>
      <c r="F108" s="63"/>
      <c r="G108" s="707">
        <f>(C108/G117)*G97</f>
        <v>0.1</v>
      </c>
      <c r="H108" s="707"/>
      <c r="I108" s="77">
        <f>(B108/G117)*G97</f>
        <v>0</v>
      </c>
      <c r="J108" s="84"/>
      <c r="K108" s="84"/>
      <c r="L108" s="84"/>
      <c r="M108" s="84"/>
      <c r="N108" s="343" t="s">
        <v>377</v>
      </c>
      <c r="O108" s="26"/>
      <c r="P108" s="680"/>
      <c r="Q108" s="30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9"/>
    </row>
    <row r="109" spans="1:29" ht="17.100000000000001" customHeight="1">
      <c r="A109" s="680"/>
      <c r="C109" s="20">
        <v>0.01</v>
      </c>
      <c r="D109" s="64" t="s">
        <v>43</v>
      </c>
      <c r="E109" s="64"/>
      <c r="F109" s="64"/>
      <c r="G109" s="707">
        <f>(C109/G117)*G97</f>
        <v>0.1</v>
      </c>
      <c r="H109" s="707"/>
      <c r="I109" s="77">
        <f>(B109/G117)*G97</f>
        <v>0</v>
      </c>
      <c r="J109" s="84"/>
      <c r="K109" s="84"/>
      <c r="L109" s="84"/>
      <c r="M109" s="84"/>
      <c r="N109" s="343" t="s">
        <v>378</v>
      </c>
      <c r="O109" s="26"/>
      <c r="P109" s="680"/>
      <c r="Q109" s="30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9"/>
    </row>
    <row r="110" spans="1:29" ht="17.100000000000001" customHeight="1">
      <c r="A110" s="680"/>
      <c r="B110" s="76">
        <v>0.5</v>
      </c>
      <c r="D110" s="64" t="s">
        <v>318</v>
      </c>
      <c r="E110" s="64"/>
      <c r="F110" s="64"/>
      <c r="G110" s="707">
        <f>(C110/G117)*G97</f>
        <v>0</v>
      </c>
      <c r="H110" s="707"/>
      <c r="I110" s="77">
        <f>(B110/G117)*G97</f>
        <v>5</v>
      </c>
      <c r="J110" s="321" t="s">
        <v>362</v>
      </c>
      <c r="K110" s="84"/>
      <c r="L110" s="84"/>
      <c r="M110" s="84"/>
      <c r="N110" s="85"/>
      <c r="O110" s="26"/>
      <c r="P110" s="680"/>
      <c r="Q110" s="308"/>
      <c r="R110" s="28"/>
      <c r="S110" s="272"/>
      <c r="T110" s="19" t="s">
        <v>85</v>
      </c>
      <c r="U110" s="76">
        <v>1</v>
      </c>
      <c r="V110" s="77">
        <v>1</v>
      </c>
      <c r="W110" s="272"/>
      <c r="X110" s="19" t="s">
        <v>86</v>
      </c>
      <c r="Y110" s="266">
        <v>0.03</v>
      </c>
      <c r="Z110" s="707">
        <v>0.03</v>
      </c>
      <c r="AA110" s="707"/>
      <c r="AB110" s="28"/>
      <c r="AC110" s="29"/>
    </row>
    <row r="111" spans="1:29" ht="17.100000000000001" customHeight="1">
      <c r="A111" s="680"/>
      <c r="B111" s="32"/>
      <c r="C111" s="48"/>
      <c r="D111" s="31"/>
      <c r="E111" s="33"/>
      <c r="F111" s="34"/>
      <c r="G111" s="708">
        <f>(C111/G117)*G97</f>
        <v>0</v>
      </c>
      <c r="H111" s="708"/>
      <c r="I111" s="130">
        <f>(B111/G117)*G97</f>
        <v>0</v>
      </c>
      <c r="J111" s="82"/>
      <c r="K111" s="82"/>
      <c r="L111" s="82"/>
      <c r="M111" s="82"/>
      <c r="N111" s="86"/>
      <c r="O111" s="26"/>
      <c r="P111" s="680"/>
      <c r="Q111" s="30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9"/>
    </row>
    <row r="112" spans="1:29" ht="17.100000000000001" customHeight="1">
      <c r="A112" s="680"/>
      <c r="B112" s="709" t="s">
        <v>317</v>
      </c>
      <c r="C112" s="710"/>
      <c r="D112" s="28"/>
      <c r="E112" s="28"/>
      <c r="F112" s="28"/>
      <c r="G112" s="46"/>
      <c r="H112" s="50"/>
      <c r="I112" s="28"/>
      <c r="J112" s="87"/>
      <c r="K112" s="83"/>
      <c r="L112" s="87"/>
      <c r="M112" s="87"/>
      <c r="N112" s="88"/>
      <c r="P112" s="680"/>
      <c r="Q112" s="30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9"/>
    </row>
    <row r="113" spans="1:31" ht="17.100000000000001" customHeight="1">
      <c r="A113" s="680"/>
      <c r="B113" s="314">
        <f>SUM(B100:B111)</f>
        <v>3.5</v>
      </c>
      <c r="C113" s="313">
        <f>SUM(C100:C111)</f>
        <v>0.29500000000000004</v>
      </c>
      <c r="D113" s="711" t="s">
        <v>90</v>
      </c>
      <c r="E113" s="711"/>
      <c r="F113" s="711"/>
      <c r="G113" s="712">
        <f>SUM(G100:G111)</f>
        <v>2.95</v>
      </c>
      <c r="H113" s="712">
        <f>SUM(H100:H111)</f>
        <v>0</v>
      </c>
      <c r="I113" s="320">
        <f>SUM(I100:I111)</f>
        <v>35</v>
      </c>
      <c r="J113" s="53"/>
      <c r="K113" s="89"/>
      <c r="L113" s="87"/>
      <c r="M113" s="87"/>
      <c r="N113" s="88"/>
      <c r="P113" s="680"/>
      <c r="Q113" s="30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9"/>
    </row>
    <row r="114" spans="1:31" ht="17.100000000000001" customHeight="1" thickBot="1">
      <c r="A114" s="680"/>
      <c r="B114" s="25"/>
      <c r="C114" s="36"/>
      <c r="D114" s="56"/>
      <c r="E114" s="56"/>
      <c r="F114" s="56"/>
      <c r="G114" s="191"/>
      <c r="H114" s="191"/>
      <c r="I114" s="25"/>
      <c r="J114" s="53"/>
      <c r="K114" s="89"/>
      <c r="L114" s="87"/>
      <c r="M114" s="87"/>
      <c r="N114" s="88"/>
      <c r="P114" s="680"/>
      <c r="Q114" s="30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9"/>
    </row>
    <row r="115" spans="1:31" ht="17.100000000000001" customHeight="1">
      <c r="A115" s="680"/>
      <c r="B115" s="713" t="s">
        <v>91</v>
      </c>
      <c r="C115" s="714"/>
      <c r="D115" s="714"/>
      <c r="E115" s="714"/>
      <c r="F115" s="714"/>
      <c r="G115" s="714"/>
      <c r="H115" s="714"/>
      <c r="I115" s="714"/>
      <c r="J115" s="714"/>
      <c r="K115" s="714"/>
      <c r="L115" s="714"/>
      <c r="M115" s="714"/>
      <c r="N115" s="715"/>
      <c r="P115" s="680"/>
      <c r="Q115" s="308"/>
      <c r="R115" s="746" t="s">
        <v>376</v>
      </c>
      <c r="S115" s="714"/>
      <c r="T115" s="714"/>
      <c r="U115" s="714"/>
      <c r="V115" s="714"/>
      <c r="W115" s="714"/>
      <c r="X115" s="714"/>
      <c r="Y115" s="714"/>
      <c r="Z115" s="714"/>
      <c r="AA115" s="714"/>
      <c r="AB115" s="714"/>
      <c r="AC115" s="751" t="s">
        <v>108</v>
      </c>
    </row>
    <row r="116" spans="1:31" ht="17.100000000000001" customHeight="1">
      <c r="A116" s="680"/>
      <c r="B116" s="32"/>
      <c r="C116" s="36"/>
      <c r="D116" s="190"/>
      <c r="E116" s="190"/>
      <c r="F116" s="190"/>
      <c r="G116" s="695" t="s">
        <v>108</v>
      </c>
      <c r="H116" s="695"/>
      <c r="I116" s="87"/>
      <c r="J116" s="87"/>
      <c r="K116" s="87"/>
      <c r="L116" s="74"/>
      <c r="M116" s="74"/>
      <c r="N116" s="75"/>
      <c r="P116" s="680"/>
      <c r="Q116" s="308"/>
      <c r="R116" s="338"/>
      <c r="S116" s="35"/>
      <c r="T116" s="35"/>
      <c r="U116" s="35"/>
      <c r="V116" s="35"/>
      <c r="W116" s="35"/>
      <c r="X116" s="35"/>
      <c r="Y116" s="35"/>
      <c r="Z116" s="35"/>
      <c r="AA116" s="35"/>
      <c r="AB116" s="339" t="s">
        <v>83</v>
      </c>
      <c r="AC116" s="737"/>
    </row>
    <row r="117" spans="1:31" ht="17.100000000000001" customHeight="1">
      <c r="A117" s="680"/>
      <c r="B117" s="66"/>
      <c r="C117" s="67"/>
      <c r="D117" s="67"/>
      <c r="E117" s="67"/>
      <c r="F117" s="68" t="s">
        <v>83</v>
      </c>
      <c r="G117" s="696">
        <v>1</v>
      </c>
      <c r="H117" s="696"/>
      <c r="I117" s="87"/>
      <c r="J117" s="87"/>
      <c r="K117" s="87"/>
      <c r="L117" s="74"/>
      <c r="M117" s="74"/>
      <c r="N117" s="75"/>
      <c r="P117" s="680"/>
      <c r="Q117" s="308"/>
      <c r="R117" s="747" t="s">
        <v>371</v>
      </c>
      <c r="S117" s="748"/>
      <c r="T117" s="748"/>
      <c r="U117" s="748"/>
      <c r="V117" s="748"/>
      <c r="W117" s="748"/>
      <c r="X117" s="748"/>
      <c r="Y117" s="748"/>
      <c r="Z117" s="748"/>
      <c r="AA117" s="748"/>
      <c r="AB117" s="748"/>
      <c r="AC117" s="749"/>
    </row>
    <row r="118" spans="1:31" ht="17.100000000000001" customHeight="1">
      <c r="A118" s="680"/>
      <c r="B118" s="340"/>
      <c r="C118" s="341"/>
      <c r="D118" s="341"/>
      <c r="E118" s="341"/>
      <c r="F118" s="341"/>
      <c r="G118" s="341"/>
      <c r="H118" s="341"/>
      <c r="I118" s="341"/>
      <c r="J118" s="341"/>
      <c r="K118" s="341"/>
      <c r="L118" s="341"/>
      <c r="M118" s="341"/>
      <c r="N118" s="342"/>
      <c r="P118" s="680"/>
      <c r="Q118" s="308"/>
      <c r="R118" s="747"/>
      <c r="S118" s="748"/>
      <c r="T118" s="748"/>
      <c r="U118" s="748"/>
      <c r="V118" s="748"/>
      <c r="W118" s="748"/>
      <c r="X118" s="748"/>
      <c r="Y118" s="748"/>
      <c r="Z118" s="748"/>
      <c r="AA118" s="748"/>
      <c r="AB118" s="748"/>
      <c r="AC118" s="749"/>
      <c r="AE118" s="289"/>
    </row>
    <row r="119" spans="1:31" ht="17.100000000000001" customHeight="1">
      <c r="A119" s="680"/>
      <c r="B119" s="18"/>
      <c r="C119" s="6"/>
      <c r="D119" s="19" t="s">
        <v>82</v>
      </c>
      <c r="E119" s="16" t="s">
        <v>52</v>
      </c>
      <c r="F119" s="12" t="s">
        <v>47</v>
      </c>
      <c r="G119" s="13" t="s">
        <v>48</v>
      </c>
      <c r="H119" s="312" t="s">
        <v>316</v>
      </c>
      <c r="I119" s="14" t="s">
        <v>49</v>
      </c>
      <c r="J119" s="15" t="s">
        <v>50</v>
      </c>
      <c r="K119" s="17" t="s">
        <v>51</v>
      </c>
      <c r="L119" s="192"/>
      <c r="M119" s="192"/>
      <c r="N119" s="193"/>
      <c r="P119" s="680"/>
      <c r="Q119" s="309" t="s">
        <v>12</v>
      </c>
      <c r="R119" s="747"/>
      <c r="S119" s="748"/>
      <c r="T119" s="748"/>
      <c r="U119" s="748"/>
      <c r="V119" s="748"/>
      <c r="W119" s="748"/>
      <c r="X119" s="748"/>
      <c r="Y119" s="748"/>
      <c r="Z119" s="748"/>
      <c r="AA119" s="748"/>
      <c r="AB119" s="748"/>
      <c r="AC119" s="749"/>
      <c r="AE119" s="289"/>
    </row>
    <row r="120" spans="1:31" ht="17.100000000000001" customHeight="1">
      <c r="A120" s="680"/>
      <c r="B120" s="18" t="s">
        <v>84</v>
      </c>
      <c r="C120" s="6"/>
      <c r="D120" s="19"/>
      <c r="E120" s="18"/>
      <c r="F120" s="8"/>
      <c r="G120" s="8"/>
      <c r="H120" s="8"/>
      <c r="I120" s="8"/>
      <c r="J120" s="8"/>
      <c r="K120" s="8"/>
      <c r="L120" s="8"/>
      <c r="M120" s="8"/>
      <c r="N120" s="311" t="s">
        <v>315</v>
      </c>
      <c r="P120" s="680"/>
      <c r="Q120" s="310">
        <v>16.5</v>
      </c>
      <c r="R120" s="18"/>
      <c r="S120" s="19"/>
      <c r="T120" s="68" t="s">
        <v>383</v>
      </c>
      <c r="U120" s="696">
        <v>1</v>
      </c>
      <c r="V120" s="696"/>
      <c r="W120" s="271" t="s">
        <v>384</v>
      </c>
      <c r="X120" s="750">
        <v>0.75</v>
      </c>
      <c r="Y120" s="750"/>
      <c r="AA120" s="8"/>
      <c r="AB120" s="8"/>
      <c r="AC120" s="311" t="s">
        <v>84</v>
      </c>
      <c r="AE120" s="289"/>
    </row>
    <row r="121" spans="1:31" ht="17.100000000000001" customHeight="1" thickBot="1">
      <c r="A121" s="680"/>
      <c r="B121" s="21">
        <v>10</v>
      </c>
      <c r="C121" s="2">
        <v>10</v>
      </c>
      <c r="D121" s="2">
        <v>10</v>
      </c>
      <c r="E121" s="2">
        <v>10</v>
      </c>
      <c r="F121" s="2">
        <v>10</v>
      </c>
      <c r="G121" s="2">
        <v>10</v>
      </c>
      <c r="H121" s="2">
        <v>10</v>
      </c>
      <c r="I121" s="2">
        <v>10</v>
      </c>
      <c r="J121" s="2">
        <v>10</v>
      </c>
      <c r="K121" s="2">
        <v>10</v>
      </c>
      <c r="L121" s="2">
        <v>10</v>
      </c>
      <c r="M121" s="2">
        <v>10</v>
      </c>
      <c r="N121" s="22">
        <v>10</v>
      </c>
      <c r="P121" s="680"/>
      <c r="Q121" s="78">
        <v>10</v>
      </c>
      <c r="R121" s="79">
        <v>10</v>
      </c>
      <c r="S121" s="79">
        <v>10</v>
      </c>
      <c r="T121" s="79">
        <v>10</v>
      </c>
      <c r="U121" s="79">
        <v>10</v>
      </c>
      <c r="V121" s="79">
        <v>10</v>
      </c>
      <c r="W121" s="79">
        <v>10</v>
      </c>
      <c r="X121" s="79">
        <v>10</v>
      </c>
      <c r="Y121" s="79">
        <v>10</v>
      </c>
      <c r="Z121" s="79">
        <v>10</v>
      </c>
      <c r="AA121" s="79">
        <v>10</v>
      </c>
      <c r="AB121" s="79">
        <v>10</v>
      </c>
      <c r="AC121" s="80">
        <v>10</v>
      </c>
      <c r="AE121" s="289"/>
    </row>
    <row r="122" spans="1:31" ht="17.100000000000001" customHeight="1">
      <c r="A122" s="680"/>
      <c r="B122" s="172" t="s">
        <v>106</v>
      </c>
      <c r="C122" s="40" t="s">
        <v>14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2"/>
      <c r="P122" s="680"/>
      <c r="Q122" s="32"/>
      <c r="R122" s="28"/>
      <c r="S122" s="697" t="s">
        <v>33</v>
      </c>
      <c r="T122" s="697"/>
      <c r="U122" s="697"/>
      <c r="V122" s="699" t="s">
        <v>34</v>
      </c>
      <c r="W122" s="699"/>
      <c r="X122" s="699"/>
      <c r="Y122" s="699"/>
      <c r="Z122" s="699"/>
      <c r="AA122" s="699"/>
      <c r="AB122" s="699"/>
      <c r="AC122" s="700"/>
      <c r="AE122" s="289"/>
    </row>
    <row r="123" spans="1:31" ht="17.100000000000001" customHeight="1">
      <c r="A123" s="680"/>
      <c r="B123" s="173" t="s">
        <v>107</v>
      </c>
      <c r="C123" s="43" t="s">
        <v>109</v>
      </c>
      <c r="D123" s="38"/>
      <c r="E123" s="38"/>
      <c r="F123" s="38"/>
      <c r="G123" s="38"/>
      <c r="H123" s="38"/>
      <c r="I123" s="38"/>
      <c r="J123" s="38"/>
      <c r="K123" s="38"/>
      <c r="L123" s="38"/>
      <c r="M123" s="28"/>
      <c r="N123" s="39"/>
      <c r="P123" s="680"/>
      <c r="Q123" s="32"/>
      <c r="R123" s="28" t="s">
        <v>7</v>
      </c>
      <c r="S123" s="698"/>
      <c r="T123" s="698"/>
      <c r="U123" s="698"/>
      <c r="V123" s="44"/>
      <c r="W123" s="44" t="s">
        <v>35</v>
      </c>
      <c r="X123" s="44"/>
      <c r="Y123" s="44"/>
      <c r="Z123" s="44"/>
      <c r="AA123" s="44"/>
      <c r="AB123" s="44"/>
      <c r="AC123" s="45"/>
      <c r="AE123" s="289"/>
    </row>
    <row r="124" spans="1:31" ht="17.100000000000001" customHeight="1">
      <c r="A124" s="680"/>
      <c r="B124" s="174" t="s">
        <v>108</v>
      </c>
      <c r="C124" s="175" t="s">
        <v>83</v>
      </c>
      <c r="D124" s="38"/>
      <c r="E124" s="38"/>
      <c r="F124" s="38"/>
      <c r="G124" s="38"/>
      <c r="H124" s="38"/>
      <c r="I124" s="38"/>
      <c r="J124" s="38"/>
      <c r="K124" s="38"/>
      <c r="L124" s="38"/>
      <c r="M124" s="28"/>
      <c r="N124" s="39"/>
      <c r="P124" s="680"/>
      <c r="Q124" s="32"/>
      <c r="R124" s="28"/>
      <c r="S124" s="28"/>
      <c r="T124" s="28"/>
      <c r="U124" s="28"/>
      <c r="V124" s="44"/>
      <c r="W124" s="44"/>
      <c r="X124" s="44"/>
      <c r="Y124" s="44"/>
      <c r="Z124" s="44"/>
      <c r="AA124" s="44"/>
      <c r="AB124" s="44"/>
      <c r="AC124" s="45"/>
      <c r="AE124" s="289"/>
    </row>
    <row r="125" spans="1:31" ht="17.100000000000001" customHeight="1">
      <c r="A125" s="680"/>
      <c r="B125" s="701" t="s">
        <v>11</v>
      </c>
      <c r="C125" s="702"/>
      <c r="D125" s="702"/>
      <c r="E125" s="702"/>
      <c r="F125" s="702"/>
      <c r="G125" s="702"/>
      <c r="H125" s="702"/>
      <c r="I125" s="702"/>
      <c r="J125" s="702"/>
      <c r="K125" s="702"/>
      <c r="L125" s="702"/>
      <c r="M125" s="702"/>
      <c r="N125" s="703"/>
      <c r="P125" s="680"/>
      <c r="Q125" s="701" t="s">
        <v>11</v>
      </c>
      <c r="R125" s="702"/>
      <c r="S125" s="702"/>
      <c r="T125" s="702"/>
      <c r="U125" s="702"/>
      <c r="V125" s="702"/>
      <c r="W125" s="702"/>
      <c r="X125" s="702"/>
      <c r="Y125" s="702"/>
      <c r="Z125" s="702"/>
      <c r="AA125" s="702"/>
      <c r="AB125" s="702"/>
      <c r="AC125" s="703"/>
      <c r="AE125" s="289"/>
    </row>
    <row r="126" spans="1:31" ht="17.100000000000001" customHeight="1" thickBot="1">
      <c r="A126" s="680"/>
      <c r="B126" s="704"/>
      <c r="C126" s="705"/>
      <c r="D126" s="705"/>
      <c r="E126" s="705"/>
      <c r="F126" s="705"/>
      <c r="G126" s="705"/>
      <c r="H126" s="705"/>
      <c r="I126" s="705"/>
      <c r="J126" s="705"/>
      <c r="K126" s="705"/>
      <c r="L126" s="705"/>
      <c r="M126" s="705"/>
      <c r="N126" s="706"/>
      <c r="P126" s="680"/>
      <c r="Q126" s="704"/>
      <c r="R126" s="705"/>
      <c r="S126" s="705"/>
      <c r="T126" s="705"/>
      <c r="U126" s="705"/>
      <c r="V126" s="705"/>
      <c r="W126" s="705"/>
      <c r="X126" s="705"/>
      <c r="Y126" s="705"/>
      <c r="Z126" s="705"/>
      <c r="AA126" s="705"/>
      <c r="AB126" s="705"/>
      <c r="AC126" s="706"/>
      <c r="AE126" s="289"/>
    </row>
    <row r="128" spans="1:31" ht="15.75" thickBot="1">
      <c r="A128" s="27" t="s">
        <v>0</v>
      </c>
      <c r="B128" s="679" t="str">
        <f>B129</f>
        <v>Bœuf poireau carotte St paulin</v>
      </c>
      <c r="C128" s="679"/>
      <c r="D128" s="679"/>
      <c r="E128" s="679"/>
      <c r="F128" s="679"/>
      <c r="G128" s="679"/>
      <c r="H128" s="679"/>
      <c r="I128" s="679"/>
      <c r="J128" s="679"/>
      <c r="K128" s="679"/>
      <c r="L128" s="679"/>
      <c r="M128" s="679"/>
      <c r="N128" s="679"/>
      <c r="O128" s="26"/>
      <c r="P128" s="27" t="s">
        <v>0</v>
      </c>
      <c r="Q128" s="679" t="str">
        <f>Q129</f>
        <v>Hauteurs de lignes</v>
      </c>
      <c r="R128" s="679"/>
      <c r="S128" s="679"/>
      <c r="T128" s="679"/>
      <c r="U128" s="679"/>
      <c r="V128" s="679"/>
      <c r="W128" s="679"/>
      <c r="X128" s="679"/>
      <c r="Y128" s="679"/>
      <c r="Z128" s="679"/>
      <c r="AA128" s="679"/>
      <c r="AB128" s="679"/>
      <c r="AC128" s="679"/>
    </row>
    <row r="129" spans="1:29" ht="23.25" customHeight="1">
      <c r="A129" s="680" t="str">
        <f>B129</f>
        <v>Bœuf poireau carotte St paulin</v>
      </c>
      <c r="B129" s="716" t="s">
        <v>323</v>
      </c>
      <c r="C129" s="717"/>
      <c r="D129" s="717"/>
      <c r="E129" s="717"/>
      <c r="F129" s="717"/>
      <c r="G129" s="717"/>
      <c r="H129" s="717"/>
      <c r="I129" s="717"/>
      <c r="J129" s="717"/>
      <c r="K129" s="717"/>
      <c r="L129" s="717"/>
      <c r="M129" s="717"/>
      <c r="N129" s="718"/>
      <c r="O129" s="26"/>
      <c r="P129" s="680" t="str">
        <f>Q129</f>
        <v>Hauteurs de lignes</v>
      </c>
      <c r="Q129" s="305" t="s">
        <v>113</v>
      </c>
      <c r="R129" s="717" t="str">
        <f>B129</f>
        <v>Bœuf poireau carotte St paulin</v>
      </c>
      <c r="S129" s="717"/>
      <c r="T129" s="717"/>
      <c r="U129" s="717"/>
      <c r="V129" s="717"/>
      <c r="W129" s="717"/>
      <c r="X129" s="717"/>
      <c r="Y129" s="717"/>
      <c r="Z129" s="717"/>
      <c r="AA129" s="717"/>
      <c r="AB129" s="717"/>
      <c r="AC129" s="718"/>
    </row>
    <row r="130" spans="1:29" ht="17.100000000000001" customHeight="1">
      <c r="A130" s="680"/>
      <c r="B130" s="719"/>
      <c r="C130" s="720"/>
      <c r="D130" s="720"/>
      <c r="E130" s="720"/>
      <c r="F130" s="720"/>
      <c r="G130" s="720"/>
      <c r="H130" s="720"/>
      <c r="I130" s="720"/>
      <c r="J130" s="720"/>
      <c r="K130" s="720"/>
      <c r="L130" s="720"/>
      <c r="M130" s="720"/>
      <c r="N130" s="721"/>
      <c r="O130" s="26"/>
      <c r="P130" s="680"/>
      <c r="Q130" s="306">
        <v>16.5</v>
      </c>
      <c r="R130" s="720"/>
      <c r="S130" s="720"/>
      <c r="T130" s="720"/>
      <c r="U130" s="720"/>
      <c r="V130" s="720"/>
      <c r="W130" s="720"/>
      <c r="X130" s="720"/>
      <c r="Y130" s="720"/>
      <c r="Z130" s="720"/>
      <c r="AA130" s="720"/>
      <c r="AB130" s="720"/>
      <c r="AC130" s="721"/>
    </row>
    <row r="131" spans="1:29" ht="17.100000000000001" customHeight="1">
      <c r="A131" s="680"/>
      <c r="B131" s="687" t="s">
        <v>320</v>
      </c>
      <c r="C131" s="688"/>
      <c r="D131" s="688"/>
      <c r="E131" s="688"/>
      <c r="F131" s="688"/>
      <c r="G131" s="688"/>
      <c r="H131" s="688"/>
      <c r="I131" s="688"/>
      <c r="J131" s="688"/>
      <c r="K131" s="688"/>
      <c r="L131" s="688"/>
      <c r="M131" s="688"/>
      <c r="N131" s="689"/>
      <c r="O131" s="26"/>
      <c r="P131" s="680"/>
      <c r="Q131" s="307" t="s">
        <v>12</v>
      </c>
      <c r="R131" s="722" t="str">
        <f>B131</f>
        <v>Salade repas Allégée N° 7</v>
      </c>
      <c r="S131" s="722"/>
      <c r="T131" s="722"/>
      <c r="U131" s="722"/>
      <c r="V131" s="722"/>
      <c r="W131" s="722"/>
      <c r="X131" s="722"/>
      <c r="Y131" s="722"/>
      <c r="Z131" s="722"/>
      <c r="AA131" s="722"/>
      <c r="AB131" s="722"/>
      <c r="AC131" s="723"/>
    </row>
    <row r="132" spans="1:29" ht="17.100000000000001" customHeight="1" thickBot="1">
      <c r="A132" s="680"/>
      <c r="B132" s="690"/>
      <c r="C132" s="691"/>
      <c r="D132" s="691"/>
      <c r="E132" s="691"/>
      <c r="F132" s="691"/>
      <c r="G132" s="691"/>
      <c r="H132" s="691"/>
      <c r="I132" s="691"/>
      <c r="J132" s="691"/>
      <c r="K132" s="691"/>
      <c r="L132" s="691"/>
      <c r="M132" s="691"/>
      <c r="N132" s="692"/>
      <c r="O132" s="26"/>
      <c r="P132" s="680"/>
      <c r="Q132" s="308"/>
      <c r="R132" s="724"/>
      <c r="S132" s="724"/>
      <c r="T132" s="724"/>
      <c r="U132" s="724"/>
      <c r="V132" s="724"/>
      <c r="W132" s="724"/>
      <c r="X132" s="724"/>
      <c r="Y132" s="724"/>
      <c r="Z132" s="724"/>
      <c r="AA132" s="724"/>
      <c r="AB132" s="724"/>
      <c r="AC132" s="725"/>
    </row>
    <row r="133" spans="1:29" ht="17.100000000000001" customHeight="1">
      <c r="A133" s="680"/>
      <c r="B133" s="32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9"/>
      <c r="O133" s="26"/>
      <c r="P133" s="680"/>
      <c r="Q133" s="308"/>
      <c r="R133" s="726" t="s">
        <v>1</v>
      </c>
      <c r="S133" s="726"/>
      <c r="T133" s="726"/>
      <c r="U133" s="726"/>
      <c r="V133" s="726"/>
      <c r="W133" s="726"/>
      <c r="X133" s="726"/>
      <c r="Y133" s="726"/>
      <c r="Z133" s="726"/>
      <c r="AA133" s="726"/>
      <c r="AB133" s="726"/>
      <c r="AC133" s="727"/>
    </row>
    <row r="134" spans="1:29" ht="17.100000000000001" customHeight="1" thickBot="1">
      <c r="A134" s="680"/>
      <c r="B134" s="32"/>
      <c r="C134" s="28"/>
      <c r="D134" s="28"/>
      <c r="E134" s="28"/>
      <c r="F134" s="28"/>
      <c r="G134" s="730" t="s">
        <v>107</v>
      </c>
      <c r="H134" s="730"/>
      <c r="I134" s="731" t="s">
        <v>292</v>
      </c>
      <c r="J134" s="731"/>
      <c r="K134" s="731"/>
      <c r="L134" s="731"/>
      <c r="M134" s="731"/>
      <c r="N134" s="732"/>
      <c r="O134" s="26"/>
      <c r="P134" s="680"/>
      <c r="Q134" s="308"/>
      <c r="R134" s="728"/>
      <c r="S134" s="728"/>
      <c r="T134" s="728"/>
      <c r="U134" s="728"/>
      <c r="V134" s="728"/>
      <c r="W134" s="728"/>
      <c r="X134" s="728"/>
      <c r="Y134" s="728"/>
      <c r="Z134" s="728"/>
      <c r="AA134" s="728"/>
      <c r="AB134" s="728"/>
      <c r="AC134" s="729"/>
    </row>
    <row r="135" spans="1:29" ht="17.100000000000001" customHeight="1">
      <c r="A135" s="680"/>
      <c r="B135" s="32"/>
      <c r="C135" s="28"/>
      <c r="D135" s="28"/>
      <c r="E135" s="186" t="s">
        <v>87</v>
      </c>
      <c r="F135" s="49" t="s">
        <v>31</v>
      </c>
      <c r="G135" s="733">
        <v>10</v>
      </c>
      <c r="H135" s="733"/>
      <c r="I135" s="731"/>
      <c r="J135" s="731"/>
      <c r="K135" s="731"/>
      <c r="L135" s="731"/>
      <c r="M135" s="731"/>
      <c r="N135" s="732"/>
      <c r="O135" s="26"/>
      <c r="P135" s="680"/>
      <c r="Q135" s="308"/>
      <c r="R135" s="734" t="s">
        <v>110</v>
      </c>
      <c r="S135" s="734"/>
      <c r="T135" s="734"/>
      <c r="U135" s="734"/>
      <c r="V135" s="734"/>
      <c r="W135" s="734"/>
      <c r="X135" s="734"/>
      <c r="Y135" s="734"/>
      <c r="Z135" s="734"/>
      <c r="AA135" s="734"/>
      <c r="AB135" s="734"/>
      <c r="AC135" s="736" t="s">
        <v>106</v>
      </c>
    </row>
    <row r="136" spans="1:29" ht="17.100000000000001" customHeight="1">
      <c r="A136" s="680"/>
      <c r="B136" s="170" t="s">
        <v>106</v>
      </c>
      <c r="C136" s="171" t="s">
        <v>106</v>
      </c>
      <c r="D136" s="28"/>
      <c r="E136" s="47"/>
      <c r="F136" s="49"/>
      <c r="G136" s="733"/>
      <c r="H136" s="733"/>
      <c r="I136" s="55"/>
      <c r="J136" s="277" t="s">
        <v>379</v>
      </c>
      <c r="K136" s="28"/>
      <c r="L136" s="28"/>
      <c r="M136" s="28"/>
      <c r="N136" s="29"/>
      <c r="O136" s="26"/>
      <c r="P136" s="680"/>
      <c r="Q136" s="308"/>
      <c r="R136" s="735"/>
      <c r="S136" s="735"/>
      <c r="T136" s="735"/>
      <c r="U136" s="735"/>
      <c r="V136" s="735"/>
      <c r="W136" s="735"/>
      <c r="X136" s="735"/>
      <c r="Y136" s="735"/>
      <c r="Z136" s="735"/>
      <c r="AA136" s="735"/>
      <c r="AB136" s="735"/>
      <c r="AC136" s="737"/>
    </row>
    <row r="137" spans="1:29" ht="17.100000000000001" customHeight="1">
      <c r="A137" s="680"/>
      <c r="B137" s="69" t="s">
        <v>88</v>
      </c>
      <c r="C137" s="70" t="s">
        <v>16</v>
      </c>
      <c r="D137" s="71" t="s">
        <v>32</v>
      </c>
      <c r="E137" s="51"/>
      <c r="F137" s="51"/>
      <c r="G137" s="72"/>
      <c r="H137" s="73"/>
      <c r="I137" s="70" t="s">
        <v>88</v>
      </c>
      <c r="J137" s="52"/>
      <c r="K137" s="58"/>
      <c r="L137" s="58"/>
      <c r="M137" s="58"/>
      <c r="N137" s="344" t="s">
        <v>381</v>
      </c>
      <c r="O137" s="26"/>
      <c r="P137" s="680"/>
      <c r="Q137" s="308"/>
      <c r="R137" s="738" t="s">
        <v>382</v>
      </c>
      <c r="S137" s="738"/>
      <c r="T137" s="738"/>
      <c r="U137" s="738"/>
      <c r="V137" s="738"/>
      <c r="W137" s="738"/>
      <c r="X137" s="738"/>
      <c r="Y137" s="738"/>
      <c r="Z137" s="738"/>
      <c r="AA137" s="738"/>
      <c r="AB137" s="738"/>
      <c r="AC137" s="739"/>
    </row>
    <row r="138" spans="1:29" ht="17.100000000000001" customHeight="1">
      <c r="A138" s="680"/>
      <c r="C138" s="20">
        <v>7.0000000000000007E-2</v>
      </c>
      <c r="D138" s="65" t="s">
        <v>131</v>
      </c>
      <c r="E138" s="65"/>
      <c r="F138" s="65"/>
      <c r="G138" s="707">
        <f>(C138/G155)*G135</f>
        <v>0.70000000000000007</v>
      </c>
      <c r="H138" s="707"/>
      <c r="I138" s="77">
        <f>(B138/G155)*G135</f>
        <v>0</v>
      </c>
      <c r="J138" s="84"/>
      <c r="K138" s="84"/>
      <c r="L138" s="84"/>
      <c r="M138" s="84"/>
      <c r="N138" s="85"/>
      <c r="O138" s="26"/>
      <c r="P138" s="680"/>
      <c r="Q138" s="308"/>
      <c r="R138" s="740"/>
      <c r="S138" s="740"/>
      <c r="T138" s="740"/>
      <c r="U138" s="740"/>
      <c r="V138" s="740"/>
      <c r="W138" s="740"/>
      <c r="X138" s="740"/>
      <c r="Y138" s="740"/>
      <c r="Z138" s="740"/>
      <c r="AA138" s="740"/>
      <c r="AB138" s="740"/>
      <c r="AC138" s="741"/>
    </row>
    <row r="139" spans="1:29" ht="17.100000000000001" customHeight="1">
      <c r="A139" s="680"/>
      <c r="B139" s="76">
        <v>1</v>
      </c>
      <c r="D139" s="65" t="s">
        <v>45</v>
      </c>
      <c r="E139" s="65"/>
      <c r="F139" s="65"/>
      <c r="G139" s="707">
        <f>(C139/G155)*G135</f>
        <v>0</v>
      </c>
      <c r="H139" s="707"/>
      <c r="I139" s="77">
        <f>(B139/G155)*G135</f>
        <v>10</v>
      </c>
      <c r="J139" s="321" t="s">
        <v>363</v>
      </c>
      <c r="K139" s="84"/>
      <c r="L139" s="84"/>
      <c r="M139" s="84"/>
      <c r="N139" s="85"/>
      <c r="O139" s="26"/>
      <c r="P139" s="680"/>
      <c r="Q139" s="308"/>
      <c r="R139" s="742" t="s">
        <v>111</v>
      </c>
      <c r="S139" s="743"/>
      <c r="T139" s="743"/>
      <c r="U139" s="743"/>
      <c r="V139" s="743"/>
      <c r="W139" s="743"/>
      <c r="X139" s="743"/>
      <c r="Y139" s="743"/>
      <c r="Z139" s="743"/>
      <c r="AA139" s="743"/>
      <c r="AB139" s="743"/>
      <c r="AC139" s="745" t="s">
        <v>107</v>
      </c>
    </row>
    <row r="140" spans="1:29" ht="17.100000000000001" customHeight="1">
      <c r="A140" s="680"/>
      <c r="C140" s="20">
        <v>2.5000000000000001E-2</v>
      </c>
      <c r="D140" s="59" t="s">
        <v>128</v>
      </c>
      <c r="E140" s="60"/>
      <c r="F140" s="60"/>
      <c r="G140" s="707">
        <f>(C140/G155)*G135</f>
        <v>0.25</v>
      </c>
      <c r="H140" s="707"/>
      <c r="I140" s="77">
        <f>(B140/G155)*G135</f>
        <v>0</v>
      </c>
      <c r="J140" s="84"/>
      <c r="K140" s="84"/>
      <c r="L140" s="84"/>
      <c r="M140" s="84"/>
      <c r="N140" s="85"/>
      <c r="O140" s="26"/>
      <c r="P140" s="680"/>
      <c r="Q140" s="308"/>
      <c r="R140" s="744"/>
      <c r="S140" s="735"/>
      <c r="T140" s="735"/>
      <c r="U140" s="735"/>
      <c r="V140" s="735"/>
      <c r="W140" s="735"/>
      <c r="X140" s="735"/>
      <c r="Y140" s="735"/>
      <c r="Z140" s="735"/>
      <c r="AA140" s="735"/>
      <c r="AB140" s="735"/>
      <c r="AC140" s="745"/>
    </row>
    <row r="141" spans="1:29" ht="17.100000000000001" customHeight="1">
      <c r="A141" s="680"/>
      <c r="C141" s="20">
        <v>0.05</v>
      </c>
      <c r="D141" s="59" t="s">
        <v>37</v>
      </c>
      <c r="E141" s="60"/>
      <c r="F141" s="60"/>
      <c r="G141" s="707">
        <f>(C141/G155)*G135</f>
        <v>0.5</v>
      </c>
      <c r="H141" s="707"/>
      <c r="I141" s="77">
        <f>(B141/G155)*G135</f>
        <v>0</v>
      </c>
      <c r="J141" s="84"/>
      <c r="K141" s="84"/>
      <c r="L141" s="84"/>
      <c r="M141" s="84"/>
      <c r="N141" s="85"/>
      <c r="O141" s="26"/>
      <c r="P141" s="680"/>
      <c r="Q141" s="308"/>
      <c r="R141" s="345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111"/>
    </row>
    <row r="142" spans="1:29" ht="17.100000000000001" customHeight="1">
      <c r="A142" s="680"/>
      <c r="C142" s="20">
        <v>0.05</v>
      </c>
      <c r="D142" s="61" t="s">
        <v>129</v>
      </c>
      <c r="E142" s="61"/>
      <c r="F142" s="61"/>
      <c r="G142" s="707">
        <f>(C142/G155)*G135</f>
        <v>0.5</v>
      </c>
      <c r="H142" s="707"/>
      <c r="I142" s="77">
        <f>(B142/G155)*G135</f>
        <v>0</v>
      </c>
      <c r="J142" s="84"/>
      <c r="K142" s="84"/>
      <c r="L142" s="84"/>
      <c r="M142" s="84"/>
      <c r="N142" s="85"/>
      <c r="O142" s="26"/>
      <c r="P142" s="680"/>
      <c r="Q142" s="308"/>
      <c r="R142" s="345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111"/>
    </row>
    <row r="143" spans="1:29" ht="17.100000000000001" customHeight="1">
      <c r="A143" s="680"/>
      <c r="C143" s="20">
        <v>0.03</v>
      </c>
      <c r="D143" s="62" t="s">
        <v>130</v>
      </c>
      <c r="E143" s="62"/>
      <c r="F143" s="62"/>
      <c r="G143" s="707">
        <f>(C143/G155)*G135</f>
        <v>0.3</v>
      </c>
      <c r="H143" s="707"/>
      <c r="I143" s="77">
        <f>(B143/G155)*G135</f>
        <v>0</v>
      </c>
      <c r="J143" s="84"/>
      <c r="K143" s="84"/>
      <c r="L143" s="84"/>
      <c r="M143" s="84"/>
      <c r="N143" s="85"/>
      <c r="O143" s="26"/>
      <c r="P143" s="680"/>
      <c r="Q143" s="30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9"/>
    </row>
    <row r="144" spans="1:29" ht="17.100000000000001" customHeight="1">
      <c r="A144" s="680"/>
      <c r="C144" s="20">
        <v>0.05</v>
      </c>
      <c r="D144" s="62" t="s">
        <v>40</v>
      </c>
      <c r="E144" s="62"/>
      <c r="F144" s="62"/>
      <c r="G144" s="707">
        <f>(C144/G155)*G135</f>
        <v>0.5</v>
      </c>
      <c r="H144" s="707"/>
      <c r="I144" s="77">
        <f>(B144/G155)*G135</f>
        <v>0</v>
      </c>
      <c r="J144" s="84"/>
      <c r="K144" s="84"/>
      <c r="L144" s="84"/>
      <c r="M144" s="84"/>
      <c r="N144" s="85"/>
      <c r="O144" s="26"/>
      <c r="P144" s="680"/>
      <c r="Q144" s="30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9"/>
    </row>
    <row r="145" spans="1:29" ht="17.100000000000001" customHeight="1">
      <c r="A145" s="680"/>
      <c r="C145" s="20">
        <v>0.01</v>
      </c>
      <c r="D145" s="63" t="s">
        <v>42</v>
      </c>
      <c r="E145" s="63"/>
      <c r="F145" s="63"/>
      <c r="G145" s="707">
        <f>(C145/G155)*G135</f>
        <v>0.1</v>
      </c>
      <c r="H145" s="707"/>
      <c r="I145" s="77">
        <f>(B145/G155)*G135</f>
        <v>0</v>
      </c>
      <c r="J145" s="84"/>
      <c r="K145" s="84"/>
      <c r="L145" s="28"/>
      <c r="M145" s="84"/>
      <c r="N145" s="343" t="s">
        <v>380</v>
      </c>
      <c r="O145" s="26"/>
      <c r="P145" s="680"/>
      <c r="Q145" s="30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9"/>
    </row>
    <row r="146" spans="1:29" ht="17.100000000000001" customHeight="1">
      <c r="A146" s="680"/>
      <c r="C146" s="20">
        <v>0.01</v>
      </c>
      <c r="D146" s="64" t="s">
        <v>43</v>
      </c>
      <c r="E146" s="64"/>
      <c r="F146" s="64"/>
      <c r="G146" s="707">
        <f>(C146/G155)*G135</f>
        <v>0.1</v>
      </c>
      <c r="H146" s="707"/>
      <c r="I146" s="77">
        <f>(B146/G155)*G135</f>
        <v>0</v>
      </c>
      <c r="J146" s="84"/>
      <c r="K146" s="84"/>
      <c r="L146" s="84"/>
      <c r="M146" s="84"/>
      <c r="N146" s="343" t="s">
        <v>377</v>
      </c>
      <c r="O146" s="26"/>
      <c r="P146" s="680"/>
      <c r="Q146" s="30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9"/>
    </row>
    <row r="147" spans="1:29" ht="17.100000000000001" customHeight="1">
      <c r="A147" s="680"/>
      <c r="B147" s="76">
        <v>0.5</v>
      </c>
      <c r="D147" s="64" t="s">
        <v>318</v>
      </c>
      <c r="E147" s="64"/>
      <c r="F147" s="64"/>
      <c r="G147" s="707">
        <f>(C147/G155)*G135</f>
        <v>0</v>
      </c>
      <c r="H147" s="707"/>
      <c r="I147" s="77">
        <f>(B147/G155)*G135</f>
        <v>5</v>
      </c>
      <c r="J147" s="321" t="s">
        <v>362</v>
      </c>
      <c r="K147" s="84"/>
      <c r="L147" s="84"/>
      <c r="M147" s="84"/>
      <c r="N147" s="343" t="s">
        <v>378</v>
      </c>
      <c r="O147" s="26"/>
      <c r="P147" s="680"/>
      <c r="Q147" s="30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9"/>
    </row>
    <row r="148" spans="1:29" ht="17.100000000000001" customHeight="1">
      <c r="A148" s="680"/>
      <c r="B148" s="316"/>
      <c r="C148" s="317"/>
      <c r="D148" s="318"/>
      <c r="E148" s="318"/>
      <c r="F148" s="318"/>
      <c r="G148" s="708">
        <f>(C148/G155)*G135</f>
        <v>0</v>
      </c>
      <c r="H148" s="708"/>
      <c r="I148" s="130">
        <f>(B148/G155)*G135</f>
        <v>0</v>
      </c>
      <c r="J148" s="84"/>
      <c r="K148" s="84"/>
      <c r="L148" s="84"/>
      <c r="M148" s="84"/>
      <c r="N148" s="85"/>
      <c r="O148" s="26"/>
      <c r="P148" s="680"/>
      <c r="Q148" s="308"/>
      <c r="R148" s="28"/>
      <c r="S148" s="272"/>
      <c r="T148" s="19" t="s">
        <v>85</v>
      </c>
      <c r="U148" s="76">
        <v>1</v>
      </c>
      <c r="V148" s="77">
        <v>1</v>
      </c>
      <c r="W148" s="272"/>
      <c r="X148" s="19" t="s">
        <v>86</v>
      </c>
      <c r="Y148" s="266">
        <v>0.03</v>
      </c>
      <c r="Z148" s="707">
        <v>0.03</v>
      </c>
      <c r="AA148" s="707"/>
      <c r="AB148" s="28"/>
      <c r="AC148" s="29"/>
    </row>
    <row r="149" spans="1:29" ht="17.100000000000001" customHeight="1">
      <c r="A149" s="680"/>
      <c r="B149" s="32"/>
      <c r="C149" s="48"/>
      <c r="D149" s="31"/>
      <c r="E149" s="33"/>
      <c r="F149" s="34"/>
      <c r="G149" s="770">
        <f>(C149/G155)*G135</f>
        <v>0</v>
      </c>
      <c r="H149" s="770"/>
      <c r="I149" s="113">
        <f>(B149/G155)*G135</f>
        <v>0</v>
      </c>
      <c r="J149" s="82"/>
      <c r="K149" s="82"/>
      <c r="L149" s="82"/>
      <c r="M149" s="82"/>
      <c r="N149" s="86"/>
      <c r="O149" s="26"/>
      <c r="P149" s="680"/>
      <c r="Q149" s="30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9"/>
    </row>
    <row r="150" spans="1:29" ht="17.100000000000001" customHeight="1">
      <c r="A150" s="680"/>
      <c r="B150" s="709" t="s">
        <v>317</v>
      </c>
      <c r="C150" s="710"/>
      <c r="D150" s="28"/>
      <c r="E150" s="28"/>
      <c r="F150" s="28"/>
      <c r="G150" s="46"/>
      <c r="H150" s="50"/>
      <c r="I150" s="28"/>
      <c r="J150" s="87"/>
      <c r="K150" s="83"/>
      <c r="L150" s="87"/>
      <c r="M150" s="87"/>
      <c r="N150" s="88"/>
      <c r="P150" s="680"/>
      <c r="Q150" s="30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9"/>
    </row>
    <row r="151" spans="1:29" ht="17.100000000000001" customHeight="1">
      <c r="A151" s="680"/>
      <c r="B151" s="314">
        <f>SUM(B138:B149)</f>
        <v>1.5</v>
      </c>
      <c r="C151" s="313">
        <f>SUM(C138:C149)</f>
        <v>0.29500000000000004</v>
      </c>
      <c r="D151" s="711" t="s">
        <v>90</v>
      </c>
      <c r="E151" s="711"/>
      <c r="F151" s="711"/>
      <c r="G151" s="712">
        <f>SUM(G138:G149)</f>
        <v>2.95</v>
      </c>
      <c r="H151" s="712">
        <f>SUM(H138:H149)</f>
        <v>0</v>
      </c>
      <c r="I151" s="320">
        <f>SUM(I138:I149)</f>
        <v>15</v>
      </c>
      <c r="J151" s="53"/>
      <c r="K151" s="89"/>
      <c r="L151" s="87"/>
      <c r="M151" s="87"/>
      <c r="N151" s="88"/>
      <c r="P151" s="680"/>
      <c r="Q151" s="30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9"/>
    </row>
    <row r="152" spans="1:29" ht="17.100000000000001" customHeight="1" thickBot="1">
      <c r="A152" s="680"/>
      <c r="B152" s="25"/>
      <c r="C152" s="36"/>
      <c r="D152" s="56"/>
      <c r="E152" s="56"/>
      <c r="F152" s="56"/>
      <c r="G152" s="191"/>
      <c r="H152" s="191"/>
      <c r="I152" s="25"/>
      <c r="J152" s="53"/>
      <c r="K152" s="89"/>
      <c r="L152" s="87"/>
      <c r="M152" s="87"/>
      <c r="N152" s="88"/>
      <c r="P152" s="680"/>
      <c r="Q152" s="30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9"/>
    </row>
    <row r="153" spans="1:29" ht="17.100000000000001" customHeight="1">
      <c r="A153" s="680"/>
      <c r="B153" s="713" t="s">
        <v>91</v>
      </c>
      <c r="C153" s="714"/>
      <c r="D153" s="714"/>
      <c r="E153" s="714"/>
      <c r="F153" s="714"/>
      <c r="G153" s="714"/>
      <c r="H153" s="714"/>
      <c r="I153" s="714"/>
      <c r="J153" s="714"/>
      <c r="K153" s="714"/>
      <c r="L153" s="714"/>
      <c r="M153" s="714"/>
      <c r="N153" s="715"/>
      <c r="P153" s="680"/>
      <c r="Q153" s="308"/>
      <c r="R153" s="746" t="s">
        <v>376</v>
      </c>
      <c r="S153" s="714"/>
      <c r="T153" s="714"/>
      <c r="U153" s="714"/>
      <c r="V153" s="714"/>
      <c r="W153" s="714"/>
      <c r="X153" s="714"/>
      <c r="Y153" s="714"/>
      <c r="Z153" s="714"/>
      <c r="AA153" s="714"/>
      <c r="AB153" s="714"/>
      <c r="AC153" s="751" t="s">
        <v>108</v>
      </c>
    </row>
    <row r="154" spans="1:29" ht="17.100000000000001" customHeight="1">
      <c r="A154" s="680"/>
      <c r="B154" s="32"/>
      <c r="C154" s="36"/>
      <c r="D154" s="190"/>
      <c r="E154" s="190"/>
      <c r="F154" s="190"/>
      <c r="G154" s="695" t="s">
        <v>108</v>
      </c>
      <c r="H154" s="695"/>
      <c r="I154" s="87"/>
      <c r="J154" s="87"/>
      <c r="K154" s="87"/>
      <c r="L154" s="74"/>
      <c r="M154" s="74"/>
      <c r="N154" s="75"/>
      <c r="P154" s="680"/>
      <c r="Q154" s="308"/>
      <c r="R154" s="338"/>
      <c r="S154" s="35"/>
      <c r="T154" s="35"/>
      <c r="U154" s="35"/>
      <c r="V154" s="35"/>
      <c r="W154" s="35"/>
      <c r="X154" s="35"/>
      <c r="Y154" s="35"/>
      <c r="Z154" s="35"/>
      <c r="AA154" s="35"/>
      <c r="AB154" s="339" t="s">
        <v>83</v>
      </c>
      <c r="AC154" s="737"/>
    </row>
    <row r="155" spans="1:29" ht="17.100000000000001" customHeight="1">
      <c r="A155" s="680"/>
      <c r="B155" s="66"/>
      <c r="C155" s="67"/>
      <c r="D155" s="67"/>
      <c r="E155" s="67"/>
      <c r="F155" s="68" t="s">
        <v>83</v>
      </c>
      <c r="G155" s="696">
        <v>1</v>
      </c>
      <c r="H155" s="696"/>
      <c r="I155" s="87"/>
      <c r="J155" s="87"/>
      <c r="K155" s="87"/>
      <c r="L155" s="74"/>
      <c r="M155" s="74"/>
      <c r="N155" s="75"/>
      <c r="P155" s="680"/>
      <c r="Q155" s="308"/>
      <c r="R155" s="747" t="s">
        <v>371</v>
      </c>
      <c r="S155" s="748"/>
      <c r="T155" s="748"/>
      <c r="U155" s="748"/>
      <c r="V155" s="748"/>
      <c r="W155" s="748"/>
      <c r="X155" s="748"/>
      <c r="Y155" s="748"/>
      <c r="Z155" s="748"/>
      <c r="AA155" s="748"/>
      <c r="AB155" s="748"/>
      <c r="AC155" s="749"/>
    </row>
    <row r="156" spans="1:29" ht="17.100000000000001" customHeight="1">
      <c r="A156" s="680"/>
      <c r="B156" s="340"/>
      <c r="C156" s="341"/>
      <c r="D156" s="341"/>
      <c r="E156" s="341"/>
      <c r="F156" s="341"/>
      <c r="G156" s="341"/>
      <c r="H156" s="341"/>
      <c r="I156" s="341"/>
      <c r="J156" s="341"/>
      <c r="K156" s="341"/>
      <c r="L156" s="341"/>
      <c r="M156" s="341"/>
      <c r="N156" s="342"/>
      <c r="P156" s="680"/>
      <c r="Q156" s="308"/>
      <c r="R156" s="747"/>
      <c r="S156" s="748"/>
      <c r="T156" s="748"/>
      <c r="U156" s="748"/>
      <c r="V156" s="748"/>
      <c r="W156" s="748"/>
      <c r="X156" s="748"/>
      <c r="Y156" s="748"/>
      <c r="Z156" s="748"/>
      <c r="AA156" s="748"/>
      <c r="AB156" s="748"/>
      <c r="AC156" s="749"/>
    </row>
    <row r="157" spans="1:29" ht="17.100000000000001" customHeight="1">
      <c r="A157" s="680"/>
      <c r="B157" s="18"/>
      <c r="C157" s="6"/>
      <c r="D157" s="19" t="s">
        <v>82</v>
      </c>
      <c r="E157" s="16" t="s">
        <v>52</v>
      </c>
      <c r="F157" s="12" t="s">
        <v>47</v>
      </c>
      <c r="G157" s="13" t="s">
        <v>48</v>
      </c>
      <c r="H157" s="312" t="s">
        <v>316</v>
      </c>
      <c r="I157" s="14" t="s">
        <v>49</v>
      </c>
      <c r="J157" s="15" t="s">
        <v>50</v>
      </c>
      <c r="K157" s="17" t="s">
        <v>51</v>
      </c>
      <c r="L157" s="192"/>
      <c r="M157" s="192"/>
      <c r="N157" s="193"/>
      <c r="P157" s="680"/>
      <c r="Q157" s="309" t="s">
        <v>12</v>
      </c>
      <c r="R157" s="747"/>
      <c r="S157" s="748"/>
      <c r="T157" s="748"/>
      <c r="U157" s="748"/>
      <c r="V157" s="748"/>
      <c r="W157" s="748"/>
      <c r="X157" s="748"/>
      <c r="Y157" s="748"/>
      <c r="Z157" s="748"/>
      <c r="AA157" s="748"/>
      <c r="AB157" s="748"/>
      <c r="AC157" s="749"/>
    </row>
    <row r="158" spans="1:29" ht="17.100000000000001" customHeight="1">
      <c r="A158" s="680"/>
      <c r="B158" s="18" t="s">
        <v>84</v>
      </c>
      <c r="C158" s="6"/>
      <c r="D158" s="19"/>
      <c r="E158" s="18"/>
      <c r="F158" s="8"/>
      <c r="G158" s="8"/>
      <c r="H158" s="8"/>
      <c r="I158" s="8"/>
      <c r="J158" s="8"/>
      <c r="K158" s="8"/>
      <c r="L158" s="8"/>
      <c r="M158" s="8"/>
      <c r="N158" s="311" t="s">
        <v>315</v>
      </c>
      <c r="P158" s="680"/>
      <c r="Q158" s="310">
        <v>16.5</v>
      </c>
      <c r="R158" s="18"/>
      <c r="S158" s="19"/>
      <c r="T158" s="68" t="s">
        <v>383</v>
      </c>
      <c r="U158" s="696">
        <v>1</v>
      </c>
      <c r="V158" s="696"/>
      <c r="W158" s="271" t="s">
        <v>384</v>
      </c>
      <c r="X158" s="750">
        <v>0.75</v>
      </c>
      <c r="Y158" s="750"/>
      <c r="AA158" s="8"/>
      <c r="AB158" s="8"/>
      <c r="AC158" s="311" t="s">
        <v>84</v>
      </c>
    </row>
    <row r="159" spans="1:29" ht="17.100000000000001" customHeight="1" thickBot="1">
      <c r="A159" s="680"/>
      <c r="B159" s="21">
        <v>10</v>
      </c>
      <c r="C159" s="2">
        <v>10</v>
      </c>
      <c r="D159" s="2">
        <v>10</v>
      </c>
      <c r="E159" s="2">
        <v>10</v>
      </c>
      <c r="F159" s="2">
        <v>10</v>
      </c>
      <c r="G159" s="2">
        <v>10</v>
      </c>
      <c r="H159" s="2">
        <v>10</v>
      </c>
      <c r="I159" s="2">
        <v>10</v>
      </c>
      <c r="J159" s="2">
        <v>10</v>
      </c>
      <c r="K159" s="2">
        <v>10</v>
      </c>
      <c r="L159" s="2">
        <v>10</v>
      </c>
      <c r="M159" s="2">
        <v>10</v>
      </c>
      <c r="N159" s="22">
        <v>10</v>
      </c>
      <c r="P159" s="680"/>
      <c r="Q159" s="78">
        <v>10</v>
      </c>
      <c r="R159" s="79">
        <v>10</v>
      </c>
      <c r="S159" s="79">
        <v>10</v>
      </c>
      <c r="T159" s="79">
        <v>10</v>
      </c>
      <c r="U159" s="79">
        <v>10</v>
      </c>
      <c r="V159" s="79">
        <v>10</v>
      </c>
      <c r="W159" s="79">
        <v>10</v>
      </c>
      <c r="X159" s="79">
        <v>10</v>
      </c>
      <c r="Y159" s="79">
        <v>10</v>
      </c>
      <c r="Z159" s="79">
        <v>10</v>
      </c>
      <c r="AA159" s="79">
        <v>10</v>
      </c>
      <c r="AB159" s="79">
        <v>10</v>
      </c>
      <c r="AC159" s="80">
        <v>10</v>
      </c>
    </row>
    <row r="160" spans="1:29" ht="17.100000000000001" customHeight="1">
      <c r="A160" s="680"/>
      <c r="B160" s="172" t="s">
        <v>106</v>
      </c>
      <c r="C160" s="40" t="s">
        <v>14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2"/>
      <c r="P160" s="680"/>
      <c r="Q160" s="32"/>
      <c r="R160" s="28"/>
      <c r="S160" s="697" t="s">
        <v>33</v>
      </c>
      <c r="T160" s="697"/>
      <c r="U160" s="697"/>
      <c r="V160" s="699" t="s">
        <v>34</v>
      </c>
      <c r="W160" s="699"/>
      <c r="X160" s="699"/>
      <c r="Y160" s="699"/>
      <c r="Z160" s="699"/>
      <c r="AA160" s="699"/>
      <c r="AB160" s="699"/>
      <c r="AC160" s="700"/>
    </row>
    <row r="161" spans="1:29" ht="17.100000000000001" customHeight="1">
      <c r="A161" s="680"/>
      <c r="B161" s="173" t="s">
        <v>107</v>
      </c>
      <c r="C161" s="43" t="s">
        <v>109</v>
      </c>
      <c r="D161" s="38"/>
      <c r="E161" s="38"/>
      <c r="F161" s="38"/>
      <c r="G161" s="38"/>
      <c r="H161" s="38"/>
      <c r="I161" s="38"/>
      <c r="J161" s="38"/>
      <c r="K161" s="38"/>
      <c r="L161" s="38"/>
      <c r="M161" s="28"/>
      <c r="N161" s="39"/>
      <c r="P161" s="680"/>
      <c r="Q161" s="32"/>
      <c r="R161" s="28" t="s">
        <v>7</v>
      </c>
      <c r="S161" s="698"/>
      <c r="T161" s="698"/>
      <c r="U161" s="698"/>
      <c r="V161" s="44"/>
      <c r="W161" s="44" t="s">
        <v>35</v>
      </c>
      <c r="X161" s="44"/>
      <c r="Y161" s="44"/>
      <c r="Z161" s="44"/>
      <c r="AA161" s="44"/>
      <c r="AB161" s="44"/>
      <c r="AC161" s="45"/>
    </row>
    <row r="162" spans="1:29" ht="17.100000000000001" customHeight="1">
      <c r="A162" s="680"/>
      <c r="B162" s="174" t="s">
        <v>108</v>
      </c>
      <c r="C162" s="175" t="s">
        <v>83</v>
      </c>
      <c r="D162" s="38"/>
      <c r="E162" s="38"/>
      <c r="F162" s="38"/>
      <c r="G162" s="38"/>
      <c r="H162" s="38"/>
      <c r="I162" s="38"/>
      <c r="J162" s="38"/>
      <c r="K162" s="38"/>
      <c r="L162" s="38"/>
      <c r="M162" s="28"/>
      <c r="N162" s="39"/>
      <c r="P162" s="680"/>
      <c r="Q162" s="32"/>
      <c r="R162" s="28"/>
      <c r="S162" s="28"/>
      <c r="T162" s="28"/>
      <c r="U162" s="28"/>
      <c r="V162" s="44"/>
      <c r="W162" s="44"/>
      <c r="X162" s="44"/>
      <c r="Y162" s="44"/>
      <c r="Z162" s="44"/>
      <c r="AA162" s="44"/>
      <c r="AB162" s="44"/>
      <c r="AC162" s="45"/>
    </row>
    <row r="163" spans="1:29" ht="17.100000000000001" customHeight="1">
      <c r="A163" s="680"/>
      <c r="B163" s="701" t="s">
        <v>11</v>
      </c>
      <c r="C163" s="702"/>
      <c r="D163" s="702"/>
      <c r="E163" s="702"/>
      <c r="F163" s="702"/>
      <c r="G163" s="702"/>
      <c r="H163" s="702"/>
      <c r="I163" s="702"/>
      <c r="J163" s="702"/>
      <c r="K163" s="702"/>
      <c r="L163" s="702"/>
      <c r="M163" s="702"/>
      <c r="N163" s="703"/>
      <c r="P163" s="680"/>
      <c r="Q163" s="701" t="s">
        <v>11</v>
      </c>
      <c r="R163" s="702"/>
      <c r="S163" s="702"/>
      <c r="T163" s="702"/>
      <c r="U163" s="702"/>
      <c r="V163" s="702"/>
      <c r="W163" s="702"/>
      <c r="X163" s="702"/>
      <c r="Y163" s="702"/>
      <c r="Z163" s="702"/>
      <c r="AA163" s="702"/>
      <c r="AB163" s="702"/>
      <c r="AC163" s="703"/>
    </row>
    <row r="164" spans="1:29" ht="17.100000000000001" customHeight="1" thickBot="1">
      <c r="A164" s="680"/>
      <c r="B164" s="704"/>
      <c r="C164" s="705"/>
      <c r="D164" s="705"/>
      <c r="E164" s="705"/>
      <c r="F164" s="705"/>
      <c r="G164" s="705"/>
      <c r="H164" s="705"/>
      <c r="I164" s="705"/>
      <c r="J164" s="705"/>
      <c r="K164" s="705"/>
      <c r="L164" s="705"/>
      <c r="M164" s="705"/>
      <c r="N164" s="706"/>
      <c r="P164" s="680"/>
      <c r="Q164" s="704"/>
      <c r="R164" s="705"/>
      <c r="S164" s="705"/>
      <c r="T164" s="705"/>
      <c r="U164" s="705"/>
      <c r="V164" s="705"/>
      <c r="W164" s="705"/>
      <c r="X164" s="705"/>
      <c r="Y164" s="705"/>
      <c r="Z164" s="705"/>
      <c r="AA164" s="705"/>
      <c r="AB164" s="705"/>
      <c r="AC164" s="706"/>
    </row>
    <row r="166" spans="1:29" ht="15.75" thickBot="1">
      <c r="A166" s="27" t="s">
        <v>0</v>
      </c>
      <c r="B166" s="679" t="str">
        <f>B167</f>
        <v>Poulet choux fleur carotte mimolette</v>
      </c>
      <c r="C166" s="679"/>
      <c r="D166" s="679"/>
      <c r="E166" s="679"/>
      <c r="F166" s="679"/>
      <c r="G166" s="679"/>
      <c r="H166" s="679"/>
      <c r="I166" s="679"/>
      <c r="J166" s="679"/>
      <c r="K166" s="679"/>
      <c r="L166" s="679"/>
      <c r="M166" s="679"/>
      <c r="N166" s="679"/>
      <c r="O166" s="26"/>
      <c r="P166" s="27" t="s">
        <v>0</v>
      </c>
      <c r="Q166" s="679" t="str">
        <f>Q167</f>
        <v>Hauteurs de lignes</v>
      </c>
      <c r="R166" s="679"/>
      <c r="S166" s="679"/>
      <c r="T166" s="679"/>
      <c r="U166" s="679"/>
      <c r="V166" s="679"/>
      <c r="W166" s="679"/>
      <c r="X166" s="679"/>
      <c r="Y166" s="679"/>
      <c r="Z166" s="679"/>
      <c r="AA166" s="679"/>
      <c r="AB166" s="679"/>
      <c r="AC166" s="679"/>
    </row>
    <row r="167" spans="1:29" ht="23.25" customHeight="1">
      <c r="A167" s="680" t="str">
        <f>B167</f>
        <v>Poulet choux fleur carotte mimolette</v>
      </c>
      <c r="B167" s="716" t="s">
        <v>322</v>
      </c>
      <c r="C167" s="717"/>
      <c r="D167" s="717"/>
      <c r="E167" s="717"/>
      <c r="F167" s="717"/>
      <c r="G167" s="717"/>
      <c r="H167" s="717"/>
      <c r="I167" s="717"/>
      <c r="J167" s="717"/>
      <c r="K167" s="717"/>
      <c r="L167" s="717"/>
      <c r="M167" s="717"/>
      <c r="N167" s="718"/>
      <c r="O167" s="26"/>
      <c r="P167" s="680" t="str">
        <f>Q167</f>
        <v>Hauteurs de lignes</v>
      </c>
      <c r="Q167" s="305" t="s">
        <v>113</v>
      </c>
      <c r="R167" s="717" t="str">
        <f>B167</f>
        <v>Poulet choux fleur carotte mimolette</v>
      </c>
      <c r="S167" s="717"/>
      <c r="T167" s="717"/>
      <c r="U167" s="717"/>
      <c r="V167" s="717"/>
      <c r="W167" s="717"/>
      <c r="X167" s="717"/>
      <c r="Y167" s="717"/>
      <c r="Z167" s="717"/>
      <c r="AA167" s="717"/>
      <c r="AB167" s="717"/>
      <c r="AC167" s="718"/>
    </row>
    <row r="168" spans="1:29" ht="17.100000000000001" customHeight="1">
      <c r="A168" s="680"/>
      <c r="B168" s="719"/>
      <c r="C168" s="720"/>
      <c r="D168" s="720"/>
      <c r="E168" s="720"/>
      <c r="F168" s="720"/>
      <c r="G168" s="720"/>
      <c r="H168" s="720"/>
      <c r="I168" s="720"/>
      <c r="J168" s="720"/>
      <c r="K168" s="720"/>
      <c r="L168" s="720"/>
      <c r="M168" s="720"/>
      <c r="N168" s="721"/>
      <c r="O168" s="26"/>
      <c r="P168" s="680"/>
      <c r="Q168" s="306">
        <v>16.5</v>
      </c>
      <c r="R168" s="720"/>
      <c r="S168" s="720"/>
      <c r="T168" s="720"/>
      <c r="U168" s="720"/>
      <c r="V168" s="720"/>
      <c r="W168" s="720"/>
      <c r="X168" s="720"/>
      <c r="Y168" s="720"/>
      <c r="Z168" s="720"/>
      <c r="AA168" s="720"/>
      <c r="AB168" s="720"/>
      <c r="AC168" s="721"/>
    </row>
    <row r="169" spans="1:29" ht="17.100000000000001" customHeight="1">
      <c r="A169" s="680"/>
      <c r="B169" s="687" t="s">
        <v>321</v>
      </c>
      <c r="C169" s="688"/>
      <c r="D169" s="688"/>
      <c r="E169" s="688"/>
      <c r="F169" s="688"/>
      <c r="G169" s="688"/>
      <c r="H169" s="688"/>
      <c r="I169" s="688"/>
      <c r="J169" s="688"/>
      <c r="K169" s="688"/>
      <c r="L169" s="688"/>
      <c r="M169" s="688"/>
      <c r="N169" s="689"/>
      <c r="O169" s="26"/>
      <c r="P169" s="680"/>
      <c r="Q169" s="307" t="s">
        <v>12</v>
      </c>
      <c r="R169" s="722" t="str">
        <f>B169</f>
        <v>Salade repas Allégée N° 8</v>
      </c>
      <c r="S169" s="722"/>
      <c r="T169" s="722"/>
      <c r="U169" s="722"/>
      <c r="V169" s="722"/>
      <c r="W169" s="722"/>
      <c r="X169" s="722"/>
      <c r="Y169" s="722"/>
      <c r="Z169" s="722"/>
      <c r="AA169" s="722"/>
      <c r="AB169" s="722"/>
      <c r="AC169" s="723"/>
    </row>
    <row r="170" spans="1:29" ht="17.100000000000001" customHeight="1" thickBot="1">
      <c r="A170" s="680"/>
      <c r="B170" s="690"/>
      <c r="C170" s="691"/>
      <c r="D170" s="691"/>
      <c r="E170" s="691"/>
      <c r="F170" s="691"/>
      <c r="G170" s="691"/>
      <c r="H170" s="691"/>
      <c r="I170" s="691"/>
      <c r="J170" s="691"/>
      <c r="K170" s="691"/>
      <c r="L170" s="691"/>
      <c r="M170" s="691"/>
      <c r="N170" s="692"/>
      <c r="O170" s="26"/>
      <c r="P170" s="680"/>
      <c r="Q170" s="308"/>
      <c r="R170" s="724"/>
      <c r="S170" s="724"/>
      <c r="T170" s="724"/>
      <c r="U170" s="724"/>
      <c r="V170" s="724"/>
      <c r="W170" s="724"/>
      <c r="X170" s="724"/>
      <c r="Y170" s="724"/>
      <c r="Z170" s="724"/>
      <c r="AA170" s="724"/>
      <c r="AB170" s="724"/>
      <c r="AC170" s="725"/>
    </row>
    <row r="171" spans="1:29" ht="17.100000000000001" customHeight="1">
      <c r="A171" s="680"/>
      <c r="B171" s="32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9"/>
      <c r="O171" s="26"/>
      <c r="P171" s="680"/>
      <c r="Q171" s="308"/>
      <c r="R171" s="726" t="s">
        <v>1</v>
      </c>
      <c r="S171" s="726"/>
      <c r="T171" s="726"/>
      <c r="U171" s="726"/>
      <c r="V171" s="726"/>
      <c r="W171" s="726"/>
      <c r="X171" s="726"/>
      <c r="Y171" s="726"/>
      <c r="Z171" s="726"/>
      <c r="AA171" s="726"/>
      <c r="AB171" s="726"/>
      <c r="AC171" s="727"/>
    </row>
    <row r="172" spans="1:29" ht="17.100000000000001" customHeight="1" thickBot="1">
      <c r="A172" s="680"/>
      <c r="B172" s="32"/>
      <c r="C172" s="28"/>
      <c r="D172" s="28"/>
      <c r="E172" s="28"/>
      <c r="F172" s="28"/>
      <c r="G172" s="730" t="s">
        <v>107</v>
      </c>
      <c r="H172" s="730"/>
      <c r="I172" s="731" t="s">
        <v>293</v>
      </c>
      <c r="J172" s="731"/>
      <c r="K172" s="731"/>
      <c r="L172" s="731"/>
      <c r="M172" s="731"/>
      <c r="N172" s="732"/>
      <c r="O172" s="26"/>
      <c r="P172" s="680"/>
      <c r="Q172" s="308"/>
      <c r="R172" s="728"/>
      <c r="S172" s="728"/>
      <c r="T172" s="728"/>
      <c r="U172" s="728"/>
      <c r="V172" s="728"/>
      <c r="W172" s="728"/>
      <c r="X172" s="728"/>
      <c r="Y172" s="728"/>
      <c r="Z172" s="728"/>
      <c r="AA172" s="728"/>
      <c r="AB172" s="728"/>
      <c r="AC172" s="729"/>
    </row>
    <row r="173" spans="1:29" ht="17.100000000000001" customHeight="1">
      <c r="A173" s="680"/>
      <c r="B173" s="32"/>
      <c r="C173" s="28"/>
      <c r="D173" s="28"/>
      <c r="E173" s="186" t="s">
        <v>87</v>
      </c>
      <c r="F173" s="49" t="s">
        <v>31</v>
      </c>
      <c r="G173" s="733">
        <v>10</v>
      </c>
      <c r="H173" s="733"/>
      <c r="I173" s="731"/>
      <c r="J173" s="731"/>
      <c r="K173" s="731"/>
      <c r="L173" s="731"/>
      <c r="M173" s="731"/>
      <c r="N173" s="732"/>
      <c r="O173" s="26"/>
      <c r="P173" s="680"/>
      <c r="Q173" s="308"/>
      <c r="R173" s="734" t="s">
        <v>110</v>
      </c>
      <c r="S173" s="734"/>
      <c r="T173" s="734"/>
      <c r="U173" s="734"/>
      <c r="V173" s="734"/>
      <c r="W173" s="734"/>
      <c r="X173" s="734"/>
      <c r="Y173" s="734"/>
      <c r="Z173" s="734"/>
      <c r="AA173" s="734"/>
      <c r="AB173" s="734"/>
      <c r="AC173" s="736" t="s">
        <v>106</v>
      </c>
    </row>
    <row r="174" spans="1:29" ht="17.100000000000001" customHeight="1">
      <c r="A174" s="680"/>
      <c r="B174" s="170" t="s">
        <v>106</v>
      </c>
      <c r="C174" s="171" t="s">
        <v>106</v>
      </c>
      <c r="D174" s="28"/>
      <c r="E174" s="47"/>
      <c r="F174" s="49"/>
      <c r="G174" s="733"/>
      <c r="H174" s="733"/>
      <c r="I174" s="55"/>
      <c r="J174" s="277" t="s">
        <v>379</v>
      </c>
      <c r="K174" s="28"/>
      <c r="L174" s="28"/>
      <c r="M174" s="28"/>
      <c r="N174" s="29"/>
      <c r="O174" s="26"/>
      <c r="P174" s="680"/>
      <c r="Q174" s="308"/>
      <c r="R174" s="735"/>
      <c r="S174" s="735"/>
      <c r="T174" s="735"/>
      <c r="U174" s="735"/>
      <c r="V174" s="735"/>
      <c r="W174" s="735"/>
      <c r="X174" s="735"/>
      <c r="Y174" s="735"/>
      <c r="Z174" s="735"/>
      <c r="AA174" s="735"/>
      <c r="AB174" s="735"/>
      <c r="AC174" s="737"/>
    </row>
    <row r="175" spans="1:29" ht="17.100000000000001" customHeight="1">
      <c r="A175" s="680"/>
      <c r="B175" s="69" t="s">
        <v>88</v>
      </c>
      <c r="C175" s="70" t="s">
        <v>16</v>
      </c>
      <c r="D175" s="71" t="s">
        <v>32</v>
      </c>
      <c r="E175" s="51"/>
      <c r="F175" s="51"/>
      <c r="G175" s="72"/>
      <c r="H175" s="73"/>
      <c r="I175" s="70" t="s">
        <v>88</v>
      </c>
      <c r="J175" s="52"/>
      <c r="K175" s="58"/>
      <c r="L175" s="58"/>
      <c r="M175" s="58"/>
      <c r="N175" s="344" t="s">
        <v>381</v>
      </c>
      <c r="O175" s="26"/>
      <c r="P175" s="680"/>
      <c r="Q175" s="308"/>
      <c r="R175" s="738" t="s">
        <v>382</v>
      </c>
      <c r="S175" s="738"/>
      <c r="T175" s="738"/>
      <c r="U175" s="738"/>
      <c r="V175" s="738"/>
      <c r="W175" s="738"/>
      <c r="X175" s="738"/>
      <c r="Y175" s="738"/>
      <c r="Z175" s="738"/>
      <c r="AA175" s="738"/>
      <c r="AB175" s="738"/>
      <c r="AC175" s="739"/>
    </row>
    <row r="176" spans="1:29" ht="17.100000000000001" customHeight="1">
      <c r="A176" s="680"/>
      <c r="C176" s="20">
        <v>7.0000000000000007E-2</v>
      </c>
      <c r="D176" s="65" t="s">
        <v>46</v>
      </c>
      <c r="E176" s="65"/>
      <c r="F176" s="65"/>
      <c r="G176" s="707">
        <f>(C176/G193)*G173</f>
        <v>0.70000000000000007</v>
      </c>
      <c r="H176" s="707"/>
      <c r="I176" s="77">
        <f>(B176/G193)*G173</f>
        <v>0</v>
      </c>
      <c r="J176" s="84"/>
      <c r="K176" s="84"/>
      <c r="L176" s="84"/>
      <c r="M176" s="84"/>
      <c r="N176" s="85"/>
      <c r="O176" s="26"/>
      <c r="P176" s="680"/>
      <c r="Q176" s="308"/>
      <c r="R176" s="740"/>
      <c r="S176" s="740"/>
      <c r="T176" s="740"/>
      <c r="U176" s="740"/>
      <c r="V176" s="740"/>
      <c r="W176" s="740"/>
      <c r="X176" s="740"/>
      <c r="Y176" s="740"/>
      <c r="Z176" s="740"/>
      <c r="AA176" s="740"/>
      <c r="AB176" s="740"/>
      <c r="AC176" s="741"/>
    </row>
    <row r="177" spans="1:29" ht="17.100000000000001" customHeight="1">
      <c r="A177" s="680"/>
      <c r="B177" s="76">
        <v>1</v>
      </c>
      <c r="D177" s="65" t="s">
        <v>45</v>
      </c>
      <c r="E177" s="65"/>
      <c r="F177" s="65"/>
      <c r="G177" s="707">
        <f>(C177/G193)*G173</f>
        <v>0</v>
      </c>
      <c r="H177" s="707"/>
      <c r="I177" s="77">
        <f>(B177/G193)*G173</f>
        <v>10</v>
      </c>
      <c r="J177" s="321" t="s">
        <v>363</v>
      </c>
      <c r="K177" s="84"/>
      <c r="L177" s="84"/>
      <c r="M177" s="84"/>
      <c r="N177" s="85"/>
      <c r="O177" s="26"/>
      <c r="P177" s="680"/>
      <c r="Q177" s="308"/>
      <c r="R177" s="742" t="s">
        <v>111</v>
      </c>
      <c r="S177" s="743"/>
      <c r="T177" s="743"/>
      <c r="U177" s="743"/>
      <c r="V177" s="743"/>
      <c r="W177" s="743"/>
      <c r="X177" s="743"/>
      <c r="Y177" s="743"/>
      <c r="Z177" s="743"/>
      <c r="AA177" s="743"/>
      <c r="AB177" s="743"/>
      <c r="AC177" s="745" t="s">
        <v>107</v>
      </c>
    </row>
    <row r="178" spans="1:29" ht="17.100000000000001" customHeight="1">
      <c r="A178" s="680"/>
      <c r="C178" s="20">
        <v>2.5000000000000001E-2</v>
      </c>
      <c r="D178" s="59" t="s">
        <v>128</v>
      </c>
      <c r="E178" s="60"/>
      <c r="F178" s="60"/>
      <c r="G178" s="707">
        <f>(C178/G193)*G173</f>
        <v>0.25</v>
      </c>
      <c r="H178" s="707"/>
      <c r="I178" s="77">
        <f>(B178/G193)*G173</f>
        <v>0</v>
      </c>
      <c r="J178" s="84"/>
      <c r="K178" s="84"/>
      <c r="L178" s="84"/>
      <c r="M178" s="84"/>
      <c r="N178" s="85"/>
      <c r="O178" s="26"/>
      <c r="P178" s="680"/>
      <c r="Q178" s="308"/>
      <c r="R178" s="744"/>
      <c r="S178" s="735"/>
      <c r="T178" s="735"/>
      <c r="U178" s="735"/>
      <c r="V178" s="735"/>
      <c r="W178" s="735"/>
      <c r="X178" s="735"/>
      <c r="Y178" s="735"/>
      <c r="Z178" s="735"/>
      <c r="AA178" s="735"/>
      <c r="AB178" s="735"/>
      <c r="AC178" s="745"/>
    </row>
    <row r="179" spans="1:29" ht="17.100000000000001" customHeight="1">
      <c r="A179" s="680"/>
      <c r="B179" s="76">
        <v>1</v>
      </c>
      <c r="D179" s="59" t="s">
        <v>64</v>
      </c>
      <c r="E179" s="60"/>
      <c r="F179" s="60"/>
      <c r="G179" s="707">
        <f>(C179/G193)*G173</f>
        <v>0</v>
      </c>
      <c r="H179" s="707"/>
      <c r="I179" s="77">
        <f>(B179/G193)*G173</f>
        <v>10</v>
      </c>
      <c r="J179" s="84"/>
      <c r="K179" s="84"/>
      <c r="L179" s="84"/>
      <c r="M179" s="84"/>
      <c r="N179" s="85"/>
      <c r="O179" s="26"/>
      <c r="P179" s="680"/>
      <c r="Q179" s="308"/>
      <c r="R179" s="345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111"/>
    </row>
    <row r="180" spans="1:29" ht="17.100000000000001" customHeight="1">
      <c r="A180" s="680"/>
      <c r="C180" s="20">
        <v>0.05</v>
      </c>
      <c r="D180" s="59" t="s">
        <v>37</v>
      </c>
      <c r="E180" s="60"/>
      <c r="F180" s="60"/>
      <c r="G180" s="707">
        <f>(C180/G193)*G173</f>
        <v>0.5</v>
      </c>
      <c r="H180" s="707"/>
      <c r="I180" s="77">
        <f>(B180/G193)*G173</f>
        <v>0</v>
      </c>
      <c r="J180" s="84"/>
      <c r="K180" s="84"/>
      <c r="L180" s="84"/>
      <c r="M180" s="84"/>
      <c r="N180" s="85"/>
      <c r="O180" s="26"/>
      <c r="P180" s="680"/>
      <c r="Q180" s="308"/>
      <c r="R180" s="345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111"/>
    </row>
    <row r="181" spans="1:29" ht="17.100000000000001" customHeight="1">
      <c r="A181" s="680"/>
      <c r="C181" s="20">
        <v>0.05</v>
      </c>
      <c r="D181" s="61" t="s">
        <v>132</v>
      </c>
      <c r="E181" s="61"/>
      <c r="F181" s="61"/>
      <c r="G181" s="707">
        <f>(C181/G193)*G173</f>
        <v>0.5</v>
      </c>
      <c r="H181" s="707"/>
      <c r="I181" s="77">
        <f>(B181/G193)*G173</f>
        <v>0</v>
      </c>
      <c r="J181" s="84"/>
      <c r="K181" s="84"/>
      <c r="L181" s="84"/>
      <c r="M181" s="84"/>
      <c r="N181" s="85"/>
      <c r="O181" s="26"/>
      <c r="P181" s="680"/>
      <c r="Q181" s="30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9"/>
    </row>
    <row r="182" spans="1:29" ht="17.100000000000001" customHeight="1">
      <c r="A182" s="680"/>
      <c r="C182" s="20">
        <v>0.05</v>
      </c>
      <c r="D182" s="62" t="s">
        <v>40</v>
      </c>
      <c r="E182" s="62"/>
      <c r="F182" s="62"/>
      <c r="G182" s="707">
        <f>(C182/G193)*G173</f>
        <v>0.5</v>
      </c>
      <c r="H182" s="707"/>
      <c r="I182" s="77">
        <f>(B182/G193)*G173</f>
        <v>0</v>
      </c>
      <c r="J182" s="84"/>
      <c r="K182" s="84"/>
      <c r="L182" s="84"/>
      <c r="M182" s="84"/>
      <c r="N182" s="85"/>
      <c r="O182" s="26"/>
      <c r="P182" s="680"/>
      <c r="Q182" s="30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9"/>
    </row>
    <row r="183" spans="1:29" ht="17.100000000000001" customHeight="1">
      <c r="A183" s="680"/>
      <c r="C183" s="20">
        <v>0.03</v>
      </c>
      <c r="D183" s="62" t="s">
        <v>133</v>
      </c>
      <c r="E183" s="62"/>
      <c r="F183" s="62"/>
      <c r="G183" s="707">
        <f>(C183/G193)*G173</f>
        <v>0.3</v>
      </c>
      <c r="H183" s="707"/>
      <c r="I183" s="77">
        <f>(B183/G193)*G173</f>
        <v>0</v>
      </c>
      <c r="J183" s="84"/>
      <c r="K183" s="84"/>
      <c r="L183" s="28"/>
      <c r="M183" s="84"/>
      <c r="N183" s="343" t="s">
        <v>380</v>
      </c>
      <c r="O183" s="26"/>
      <c r="P183" s="680"/>
      <c r="Q183" s="30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9"/>
    </row>
    <row r="184" spans="1:29" ht="17.100000000000001" customHeight="1">
      <c r="A184" s="680"/>
      <c r="C184" s="20">
        <v>0.01</v>
      </c>
      <c r="D184" s="63" t="s">
        <v>42</v>
      </c>
      <c r="E184" s="63"/>
      <c r="F184" s="63"/>
      <c r="G184" s="707">
        <f>(C184/G193)*G173</f>
        <v>0.1</v>
      </c>
      <c r="H184" s="707"/>
      <c r="I184" s="77">
        <f>(B184/G193)*G173</f>
        <v>0</v>
      </c>
      <c r="J184" s="84"/>
      <c r="K184" s="84"/>
      <c r="L184" s="84"/>
      <c r="M184" s="84"/>
      <c r="N184" s="343" t="s">
        <v>377</v>
      </c>
      <c r="O184" s="26"/>
      <c r="P184" s="680"/>
      <c r="Q184" s="30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9"/>
    </row>
    <row r="185" spans="1:29" ht="17.100000000000001" customHeight="1">
      <c r="A185" s="680"/>
      <c r="B185" s="76">
        <v>0.5</v>
      </c>
      <c r="D185" s="64" t="s">
        <v>318</v>
      </c>
      <c r="E185" s="64"/>
      <c r="F185" s="64"/>
      <c r="G185" s="707">
        <f>(C185/G193)*G173</f>
        <v>0</v>
      </c>
      <c r="H185" s="707"/>
      <c r="I185" s="77">
        <f>(B185/G193)*G173</f>
        <v>5</v>
      </c>
      <c r="J185" s="321" t="s">
        <v>362</v>
      </c>
      <c r="K185" s="84"/>
      <c r="L185" s="84"/>
      <c r="M185" s="84"/>
      <c r="N185" s="343" t="s">
        <v>378</v>
      </c>
      <c r="O185" s="26"/>
      <c r="P185" s="680"/>
      <c r="Q185" s="30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9"/>
    </row>
    <row r="186" spans="1:29" ht="17.100000000000001" customHeight="1">
      <c r="A186" s="680"/>
      <c r="B186" s="76">
        <v>1</v>
      </c>
      <c r="D186" s="64" t="s">
        <v>134</v>
      </c>
      <c r="E186" s="64"/>
      <c r="F186" s="64"/>
      <c r="G186" s="707">
        <f>(C186/G193)*G173</f>
        <v>0</v>
      </c>
      <c r="H186" s="707"/>
      <c r="I186" s="77">
        <f>(B186/G193)*G173</f>
        <v>10</v>
      </c>
      <c r="J186" s="321" t="s">
        <v>362</v>
      </c>
      <c r="K186" s="84"/>
      <c r="L186" s="84"/>
      <c r="M186" s="84"/>
      <c r="N186" s="85"/>
      <c r="O186" s="26"/>
      <c r="P186" s="680"/>
      <c r="Q186" s="308"/>
      <c r="R186" s="28"/>
      <c r="S186" s="272"/>
      <c r="T186" s="19" t="s">
        <v>85</v>
      </c>
      <c r="U186" s="76">
        <v>1</v>
      </c>
      <c r="V186" s="77">
        <v>1</v>
      </c>
      <c r="W186" s="272"/>
      <c r="X186" s="19" t="s">
        <v>86</v>
      </c>
      <c r="Y186" s="266">
        <v>0.03</v>
      </c>
      <c r="Z186" s="707">
        <v>0.03</v>
      </c>
      <c r="AA186" s="707"/>
      <c r="AB186" s="28"/>
      <c r="AC186" s="29"/>
    </row>
    <row r="187" spans="1:29" ht="17.100000000000001" customHeight="1">
      <c r="A187" s="680"/>
      <c r="B187" s="32"/>
      <c r="C187" s="48"/>
      <c r="D187" s="31"/>
      <c r="E187" s="33"/>
      <c r="F187" s="34"/>
      <c r="G187" s="708">
        <f>(C187/G193)*G173</f>
        <v>0</v>
      </c>
      <c r="H187" s="708"/>
      <c r="I187" s="130">
        <f>(B187/G193)*G173</f>
        <v>0</v>
      </c>
      <c r="J187" s="82"/>
      <c r="K187" s="82"/>
      <c r="L187" s="82"/>
      <c r="M187" s="82"/>
      <c r="N187" s="86"/>
      <c r="O187" s="26"/>
      <c r="P187" s="680"/>
      <c r="Q187" s="30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9"/>
    </row>
    <row r="188" spans="1:29" ht="17.100000000000001" customHeight="1">
      <c r="A188" s="680"/>
      <c r="B188" s="709" t="s">
        <v>317</v>
      </c>
      <c r="C188" s="710"/>
      <c r="D188" s="28"/>
      <c r="E188" s="28"/>
      <c r="F188" s="28"/>
      <c r="G188" s="46"/>
      <c r="H188" s="50"/>
      <c r="I188" s="28"/>
      <c r="J188" s="87"/>
      <c r="K188" s="83"/>
      <c r="L188" s="87"/>
      <c r="M188" s="87"/>
      <c r="N188" s="88"/>
      <c r="P188" s="680"/>
      <c r="Q188" s="30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9"/>
    </row>
    <row r="189" spans="1:29" ht="17.100000000000001" customHeight="1">
      <c r="A189" s="680"/>
      <c r="B189" s="314">
        <f>SUM(B176:B187)</f>
        <v>3.5</v>
      </c>
      <c r="C189" s="313">
        <f>SUM(C176:C187)</f>
        <v>0.28500000000000003</v>
      </c>
      <c r="D189" s="711" t="s">
        <v>90</v>
      </c>
      <c r="E189" s="711"/>
      <c r="F189" s="711"/>
      <c r="G189" s="712">
        <f>SUM(G176:G187)</f>
        <v>2.85</v>
      </c>
      <c r="H189" s="712">
        <f>SUM(H176:H187)</f>
        <v>0</v>
      </c>
      <c r="I189" s="320">
        <f>SUM(I176:I187)</f>
        <v>35</v>
      </c>
      <c r="J189" s="53"/>
      <c r="K189" s="89"/>
      <c r="L189" s="87"/>
      <c r="M189" s="87"/>
      <c r="N189" s="88"/>
      <c r="P189" s="680"/>
      <c r="Q189" s="30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9"/>
    </row>
    <row r="190" spans="1:29" ht="17.100000000000001" customHeight="1" thickBot="1">
      <c r="A190" s="680"/>
      <c r="B190" s="25"/>
      <c r="C190" s="36"/>
      <c r="D190" s="56"/>
      <c r="E190" s="56"/>
      <c r="F190" s="56"/>
      <c r="G190" s="191"/>
      <c r="H190" s="191"/>
      <c r="I190" s="25"/>
      <c r="J190" s="53"/>
      <c r="K190" s="89"/>
      <c r="L190" s="87"/>
      <c r="M190" s="87"/>
      <c r="N190" s="88"/>
      <c r="P190" s="680"/>
      <c r="Q190" s="30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9"/>
    </row>
    <row r="191" spans="1:29" ht="17.100000000000001" customHeight="1">
      <c r="A191" s="680"/>
      <c r="B191" s="713" t="s">
        <v>91</v>
      </c>
      <c r="C191" s="714"/>
      <c r="D191" s="714"/>
      <c r="E191" s="714"/>
      <c r="F191" s="714"/>
      <c r="G191" s="714"/>
      <c r="H191" s="714"/>
      <c r="I191" s="714"/>
      <c r="J191" s="714"/>
      <c r="K191" s="714"/>
      <c r="L191" s="714"/>
      <c r="M191" s="714"/>
      <c r="N191" s="715"/>
      <c r="P191" s="680"/>
      <c r="Q191" s="308"/>
      <c r="R191" s="746" t="s">
        <v>376</v>
      </c>
      <c r="S191" s="714"/>
      <c r="T191" s="714"/>
      <c r="U191" s="714"/>
      <c r="V191" s="714"/>
      <c r="W191" s="714"/>
      <c r="X191" s="714"/>
      <c r="Y191" s="714"/>
      <c r="Z191" s="714"/>
      <c r="AA191" s="714"/>
      <c r="AB191" s="714"/>
      <c r="AC191" s="751" t="s">
        <v>108</v>
      </c>
    </row>
    <row r="192" spans="1:29" ht="17.100000000000001" customHeight="1">
      <c r="A192" s="680"/>
      <c r="B192" s="32"/>
      <c r="C192" s="36"/>
      <c r="D192" s="190"/>
      <c r="E192" s="190"/>
      <c r="F192" s="190"/>
      <c r="G192" s="695" t="s">
        <v>108</v>
      </c>
      <c r="H192" s="695"/>
      <c r="I192" s="87"/>
      <c r="J192" s="87"/>
      <c r="K192" s="87"/>
      <c r="L192" s="74"/>
      <c r="M192" s="74"/>
      <c r="N192" s="75"/>
      <c r="P192" s="680"/>
      <c r="Q192" s="308"/>
      <c r="R192" s="338"/>
      <c r="S192" s="35"/>
      <c r="T192" s="35"/>
      <c r="U192" s="35"/>
      <c r="V192" s="35"/>
      <c r="W192" s="35"/>
      <c r="X192" s="35"/>
      <c r="Y192" s="35"/>
      <c r="Z192" s="35"/>
      <c r="AA192" s="35"/>
      <c r="AB192" s="339" t="s">
        <v>83</v>
      </c>
      <c r="AC192" s="737"/>
    </row>
    <row r="193" spans="1:29" ht="17.100000000000001" customHeight="1">
      <c r="A193" s="680"/>
      <c r="B193" s="66"/>
      <c r="C193" s="67"/>
      <c r="D193" s="67"/>
      <c r="E193" s="67"/>
      <c r="F193" s="68" t="s">
        <v>83</v>
      </c>
      <c r="G193" s="696">
        <v>1</v>
      </c>
      <c r="H193" s="696"/>
      <c r="I193" s="87"/>
      <c r="J193" s="87"/>
      <c r="K193" s="87"/>
      <c r="L193" s="74"/>
      <c r="M193" s="74"/>
      <c r="N193" s="75"/>
      <c r="P193" s="680"/>
      <c r="Q193" s="308"/>
      <c r="R193" s="747" t="s">
        <v>371</v>
      </c>
      <c r="S193" s="748"/>
      <c r="T193" s="748"/>
      <c r="U193" s="748"/>
      <c r="V193" s="748"/>
      <c r="W193" s="748"/>
      <c r="X193" s="748"/>
      <c r="Y193" s="748"/>
      <c r="Z193" s="748"/>
      <c r="AA193" s="748"/>
      <c r="AB193" s="748"/>
      <c r="AC193" s="749"/>
    </row>
    <row r="194" spans="1:29" ht="17.100000000000001" customHeight="1">
      <c r="A194" s="680"/>
      <c r="B194" s="340"/>
      <c r="C194" s="341"/>
      <c r="D194" s="341"/>
      <c r="E194" s="341"/>
      <c r="F194" s="341"/>
      <c r="G194" s="341"/>
      <c r="H194" s="341"/>
      <c r="I194" s="341"/>
      <c r="J194" s="341"/>
      <c r="K194" s="341"/>
      <c r="L194" s="341"/>
      <c r="M194" s="341"/>
      <c r="N194" s="342"/>
      <c r="P194" s="680"/>
      <c r="Q194" s="308"/>
      <c r="R194" s="747"/>
      <c r="S194" s="748"/>
      <c r="T194" s="748"/>
      <c r="U194" s="748"/>
      <c r="V194" s="748"/>
      <c r="W194" s="748"/>
      <c r="X194" s="748"/>
      <c r="Y194" s="748"/>
      <c r="Z194" s="748"/>
      <c r="AA194" s="748"/>
      <c r="AB194" s="748"/>
      <c r="AC194" s="749"/>
    </row>
    <row r="195" spans="1:29" ht="17.100000000000001" customHeight="1">
      <c r="A195" s="680"/>
      <c r="B195" s="18"/>
      <c r="C195" s="6"/>
      <c r="D195" s="19" t="s">
        <v>82</v>
      </c>
      <c r="E195" s="16" t="s">
        <v>52</v>
      </c>
      <c r="F195" s="12" t="s">
        <v>47</v>
      </c>
      <c r="G195" s="13" t="s">
        <v>48</v>
      </c>
      <c r="H195" s="312" t="s">
        <v>316</v>
      </c>
      <c r="I195" s="14" t="s">
        <v>49</v>
      </c>
      <c r="J195" s="15" t="s">
        <v>50</v>
      </c>
      <c r="K195" s="17" t="s">
        <v>51</v>
      </c>
      <c r="L195" s="192"/>
      <c r="M195" s="192"/>
      <c r="N195" s="193"/>
      <c r="P195" s="680"/>
      <c r="Q195" s="309" t="s">
        <v>12</v>
      </c>
      <c r="R195" s="747"/>
      <c r="S195" s="748"/>
      <c r="T195" s="748"/>
      <c r="U195" s="748"/>
      <c r="V195" s="748"/>
      <c r="W195" s="748"/>
      <c r="X195" s="748"/>
      <c r="Y195" s="748"/>
      <c r="Z195" s="748"/>
      <c r="AA195" s="748"/>
      <c r="AB195" s="748"/>
      <c r="AC195" s="749"/>
    </row>
    <row r="196" spans="1:29" ht="17.100000000000001" customHeight="1">
      <c r="A196" s="680"/>
      <c r="B196" s="18" t="s">
        <v>84</v>
      </c>
      <c r="C196" s="6"/>
      <c r="D196" s="19"/>
      <c r="E196" s="18"/>
      <c r="F196" s="8"/>
      <c r="G196" s="8"/>
      <c r="H196" s="8"/>
      <c r="I196" s="8"/>
      <c r="J196" s="8"/>
      <c r="K196" s="8"/>
      <c r="L196" s="8"/>
      <c r="M196" s="8"/>
      <c r="N196" s="311" t="s">
        <v>315</v>
      </c>
      <c r="P196" s="680"/>
      <c r="Q196" s="310">
        <v>16.5</v>
      </c>
      <c r="R196" s="18"/>
      <c r="S196" s="19"/>
      <c r="T196" s="68" t="s">
        <v>383</v>
      </c>
      <c r="U196" s="696">
        <v>1</v>
      </c>
      <c r="V196" s="696"/>
      <c r="W196" s="271" t="s">
        <v>384</v>
      </c>
      <c r="X196" s="750">
        <v>0.75</v>
      </c>
      <c r="Y196" s="750"/>
      <c r="AA196" s="8"/>
      <c r="AB196" s="8"/>
      <c r="AC196" s="311" t="s">
        <v>84</v>
      </c>
    </row>
    <row r="197" spans="1:29" ht="17.100000000000001" customHeight="1" thickBot="1">
      <c r="A197" s="680"/>
      <c r="B197" s="21">
        <v>10</v>
      </c>
      <c r="C197" s="2">
        <v>10</v>
      </c>
      <c r="D197" s="2">
        <v>10</v>
      </c>
      <c r="E197" s="2">
        <v>10</v>
      </c>
      <c r="F197" s="2">
        <v>10</v>
      </c>
      <c r="G197" s="2">
        <v>10</v>
      </c>
      <c r="H197" s="2">
        <v>10</v>
      </c>
      <c r="I197" s="2">
        <v>10</v>
      </c>
      <c r="J197" s="2">
        <v>10</v>
      </c>
      <c r="K197" s="2">
        <v>10</v>
      </c>
      <c r="L197" s="2">
        <v>10</v>
      </c>
      <c r="M197" s="2">
        <v>10</v>
      </c>
      <c r="N197" s="22">
        <v>10</v>
      </c>
      <c r="P197" s="680"/>
      <c r="Q197" s="78">
        <v>10</v>
      </c>
      <c r="R197" s="79">
        <v>10</v>
      </c>
      <c r="S197" s="79">
        <v>10</v>
      </c>
      <c r="T197" s="79">
        <v>10</v>
      </c>
      <c r="U197" s="79">
        <v>10</v>
      </c>
      <c r="V197" s="79">
        <v>10</v>
      </c>
      <c r="W197" s="79">
        <v>10</v>
      </c>
      <c r="X197" s="79">
        <v>10</v>
      </c>
      <c r="Y197" s="79">
        <v>10</v>
      </c>
      <c r="Z197" s="79">
        <v>10</v>
      </c>
      <c r="AA197" s="79">
        <v>10</v>
      </c>
      <c r="AB197" s="79">
        <v>10</v>
      </c>
      <c r="AC197" s="80">
        <v>10</v>
      </c>
    </row>
    <row r="198" spans="1:29" ht="17.100000000000001" customHeight="1">
      <c r="A198" s="680"/>
      <c r="B198" s="172" t="s">
        <v>106</v>
      </c>
      <c r="C198" s="40" t="s">
        <v>14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2"/>
      <c r="P198" s="680"/>
      <c r="Q198" s="32"/>
      <c r="R198" s="28"/>
      <c r="S198" s="697" t="s">
        <v>33</v>
      </c>
      <c r="T198" s="697"/>
      <c r="U198" s="697"/>
      <c r="V198" s="699" t="s">
        <v>34</v>
      </c>
      <c r="W198" s="699"/>
      <c r="X198" s="699"/>
      <c r="Y198" s="699"/>
      <c r="Z198" s="699"/>
      <c r="AA198" s="699"/>
      <c r="AB198" s="699"/>
      <c r="AC198" s="700"/>
    </row>
    <row r="199" spans="1:29" ht="17.100000000000001" customHeight="1">
      <c r="A199" s="680"/>
      <c r="B199" s="173" t="s">
        <v>107</v>
      </c>
      <c r="C199" s="43" t="s">
        <v>109</v>
      </c>
      <c r="D199" s="38"/>
      <c r="E199" s="38"/>
      <c r="F199" s="38"/>
      <c r="G199" s="38"/>
      <c r="H199" s="38"/>
      <c r="I199" s="38"/>
      <c r="J199" s="38"/>
      <c r="K199" s="38"/>
      <c r="L199" s="38"/>
      <c r="M199" s="28"/>
      <c r="N199" s="39"/>
      <c r="P199" s="680"/>
      <c r="Q199" s="32"/>
      <c r="R199" s="28" t="s">
        <v>7</v>
      </c>
      <c r="S199" s="698"/>
      <c r="T199" s="698"/>
      <c r="U199" s="698"/>
      <c r="V199" s="44"/>
      <c r="W199" s="44" t="s">
        <v>35</v>
      </c>
      <c r="X199" s="44"/>
      <c r="Y199" s="44"/>
      <c r="Z199" s="44"/>
      <c r="AA199" s="44"/>
      <c r="AB199" s="44"/>
      <c r="AC199" s="45"/>
    </row>
    <row r="200" spans="1:29" ht="17.100000000000001" customHeight="1">
      <c r="A200" s="680"/>
      <c r="B200" s="174" t="s">
        <v>108</v>
      </c>
      <c r="C200" s="175" t="s">
        <v>83</v>
      </c>
      <c r="D200" s="38"/>
      <c r="E200" s="38"/>
      <c r="F200" s="38"/>
      <c r="G200" s="38"/>
      <c r="H200" s="38"/>
      <c r="I200" s="38"/>
      <c r="J200" s="38"/>
      <c r="K200" s="38"/>
      <c r="L200" s="38"/>
      <c r="M200" s="28"/>
      <c r="N200" s="39"/>
      <c r="P200" s="680"/>
      <c r="Q200" s="32"/>
      <c r="R200" s="28"/>
      <c r="S200" s="28"/>
      <c r="T200" s="28"/>
      <c r="U200" s="28"/>
      <c r="V200" s="44"/>
      <c r="W200" s="44"/>
      <c r="X200" s="44"/>
      <c r="Y200" s="44"/>
      <c r="Z200" s="44"/>
      <c r="AA200" s="44"/>
      <c r="AB200" s="44"/>
      <c r="AC200" s="45"/>
    </row>
    <row r="201" spans="1:29" ht="17.100000000000001" customHeight="1">
      <c r="A201" s="680"/>
      <c r="B201" s="701" t="s">
        <v>11</v>
      </c>
      <c r="C201" s="702"/>
      <c r="D201" s="702"/>
      <c r="E201" s="702"/>
      <c r="F201" s="702"/>
      <c r="G201" s="702"/>
      <c r="H201" s="702"/>
      <c r="I201" s="702"/>
      <c r="J201" s="702"/>
      <c r="K201" s="702"/>
      <c r="L201" s="702"/>
      <c r="M201" s="702"/>
      <c r="N201" s="703"/>
      <c r="P201" s="680"/>
      <c r="Q201" s="701" t="s">
        <v>11</v>
      </c>
      <c r="R201" s="702"/>
      <c r="S201" s="702"/>
      <c r="T201" s="702"/>
      <c r="U201" s="702"/>
      <c r="V201" s="702"/>
      <c r="W201" s="702"/>
      <c r="X201" s="702"/>
      <c r="Y201" s="702"/>
      <c r="Z201" s="702"/>
      <c r="AA201" s="702"/>
      <c r="AB201" s="702"/>
      <c r="AC201" s="703"/>
    </row>
    <row r="202" spans="1:29" ht="17.100000000000001" customHeight="1" thickBot="1">
      <c r="A202" s="680"/>
      <c r="B202" s="704"/>
      <c r="C202" s="705"/>
      <c r="D202" s="705"/>
      <c r="E202" s="705"/>
      <c r="F202" s="705"/>
      <c r="G202" s="705"/>
      <c r="H202" s="705"/>
      <c r="I202" s="705"/>
      <c r="J202" s="705"/>
      <c r="K202" s="705"/>
      <c r="L202" s="705"/>
      <c r="M202" s="705"/>
      <c r="N202" s="706"/>
      <c r="P202" s="680"/>
      <c r="Q202" s="704"/>
      <c r="R202" s="705"/>
      <c r="S202" s="705"/>
      <c r="T202" s="705"/>
      <c r="U202" s="705"/>
      <c r="V202" s="705"/>
      <c r="W202" s="705"/>
      <c r="X202" s="705"/>
      <c r="Y202" s="705"/>
      <c r="Z202" s="705"/>
      <c r="AA202" s="705"/>
      <c r="AB202" s="705"/>
      <c r="AC202" s="706"/>
    </row>
    <row r="204" spans="1:29" ht="15.75" thickBot="1">
      <c r="A204" s="27" t="s">
        <v>0</v>
      </c>
      <c r="B204" s="679" t="str">
        <f>B205</f>
        <v>Moules maïs fenouil pyrennées</v>
      </c>
      <c r="C204" s="679"/>
      <c r="D204" s="679"/>
      <c r="E204" s="679"/>
      <c r="F204" s="679"/>
      <c r="G204" s="679"/>
      <c r="H204" s="679"/>
      <c r="I204" s="679"/>
      <c r="J204" s="679"/>
      <c r="K204" s="679"/>
      <c r="L204" s="679"/>
      <c r="M204" s="679"/>
      <c r="N204" s="679"/>
      <c r="O204" s="26"/>
      <c r="P204" s="27" t="s">
        <v>0</v>
      </c>
      <c r="Q204" s="679" t="str">
        <f>Q205</f>
        <v>Hauteurs de lignes</v>
      </c>
      <c r="R204" s="679"/>
      <c r="S204" s="679"/>
      <c r="T204" s="679"/>
      <c r="U204" s="679"/>
      <c r="V204" s="679"/>
      <c r="W204" s="679"/>
      <c r="X204" s="679"/>
      <c r="Y204" s="679"/>
      <c r="Z204" s="679"/>
      <c r="AA204" s="679"/>
      <c r="AB204" s="679"/>
      <c r="AC204" s="679"/>
    </row>
    <row r="205" spans="1:29" ht="23.25" customHeight="1">
      <c r="A205" s="680" t="str">
        <f>B205</f>
        <v>Moules maïs fenouil pyrennées</v>
      </c>
      <c r="B205" s="716" t="s">
        <v>326</v>
      </c>
      <c r="C205" s="717"/>
      <c r="D205" s="717"/>
      <c r="E205" s="717"/>
      <c r="F205" s="717"/>
      <c r="G205" s="717"/>
      <c r="H205" s="717"/>
      <c r="I205" s="717"/>
      <c r="J205" s="717"/>
      <c r="K205" s="717"/>
      <c r="L205" s="717"/>
      <c r="M205" s="717"/>
      <c r="N205" s="718"/>
      <c r="O205" s="26"/>
      <c r="P205" s="680" t="str">
        <f>Q205</f>
        <v>Hauteurs de lignes</v>
      </c>
      <c r="Q205" s="305" t="s">
        <v>113</v>
      </c>
      <c r="R205" s="717" t="str">
        <f>B205</f>
        <v>Moules maïs fenouil pyrennées</v>
      </c>
      <c r="S205" s="717"/>
      <c r="T205" s="717"/>
      <c r="U205" s="717"/>
      <c r="V205" s="717"/>
      <c r="W205" s="717"/>
      <c r="X205" s="717"/>
      <c r="Y205" s="717"/>
      <c r="Z205" s="717"/>
      <c r="AA205" s="717"/>
      <c r="AB205" s="717"/>
      <c r="AC205" s="718"/>
    </row>
    <row r="206" spans="1:29" ht="17.100000000000001" customHeight="1">
      <c r="A206" s="680"/>
      <c r="B206" s="719"/>
      <c r="C206" s="720"/>
      <c r="D206" s="720"/>
      <c r="E206" s="720"/>
      <c r="F206" s="720"/>
      <c r="G206" s="720"/>
      <c r="H206" s="720"/>
      <c r="I206" s="720"/>
      <c r="J206" s="720"/>
      <c r="K206" s="720"/>
      <c r="L206" s="720"/>
      <c r="M206" s="720"/>
      <c r="N206" s="721"/>
      <c r="O206" s="26"/>
      <c r="P206" s="680"/>
      <c r="Q206" s="306">
        <v>16.5</v>
      </c>
      <c r="R206" s="720"/>
      <c r="S206" s="720"/>
      <c r="T206" s="720"/>
      <c r="U206" s="720"/>
      <c r="V206" s="720"/>
      <c r="W206" s="720"/>
      <c r="X206" s="720"/>
      <c r="Y206" s="720"/>
      <c r="Z206" s="720"/>
      <c r="AA206" s="720"/>
      <c r="AB206" s="720"/>
      <c r="AC206" s="721"/>
    </row>
    <row r="207" spans="1:29" ht="17.100000000000001" customHeight="1">
      <c r="A207" s="680"/>
      <c r="B207" s="687" t="s">
        <v>325</v>
      </c>
      <c r="C207" s="688"/>
      <c r="D207" s="688"/>
      <c r="E207" s="688"/>
      <c r="F207" s="688"/>
      <c r="G207" s="688"/>
      <c r="H207" s="688"/>
      <c r="I207" s="688"/>
      <c r="J207" s="688"/>
      <c r="K207" s="688"/>
      <c r="L207" s="688"/>
      <c r="M207" s="688"/>
      <c r="N207" s="689"/>
      <c r="O207" s="26"/>
      <c r="P207" s="680"/>
      <c r="Q207" s="307" t="s">
        <v>12</v>
      </c>
      <c r="R207" s="722" t="str">
        <f>B207</f>
        <v>Salade repas Allégée N° 9</v>
      </c>
      <c r="S207" s="722"/>
      <c r="T207" s="722"/>
      <c r="U207" s="722"/>
      <c r="V207" s="722"/>
      <c r="W207" s="722"/>
      <c r="X207" s="722"/>
      <c r="Y207" s="722"/>
      <c r="Z207" s="722"/>
      <c r="AA207" s="722"/>
      <c r="AB207" s="722"/>
      <c r="AC207" s="723"/>
    </row>
    <row r="208" spans="1:29" ht="17.100000000000001" customHeight="1" thickBot="1">
      <c r="A208" s="680"/>
      <c r="B208" s="690"/>
      <c r="C208" s="691"/>
      <c r="D208" s="691"/>
      <c r="E208" s="691"/>
      <c r="F208" s="691"/>
      <c r="G208" s="691"/>
      <c r="H208" s="691"/>
      <c r="I208" s="691"/>
      <c r="J208" s="691"/>
      <c r="K208" s="691"/>
      <c r="L208" s="691"/>
      <c r="M208" s="691"/>
      <c r="N208" s="692"/>
      <c r="O208" s="26"/>
      <c r="P208" s="680"/>
      <c r="Q208" s="308"/>
      <c r="R208" s="724"/>
      <c r="S208" s="724"/>
      <c r="T208" s="724"/>
      <c r="U208" s="724"/>
      <c r="V208" s="724"/>
      <c r="W208" s="724"/>
      <c r="X208" s="724"/>
      <c r="Y208" s="724"/>
      <c r="Z208" s="724"/>
      <c r="AA208" s="724"/>
      <c r="AB208" s="724"/>
      <c r="AC208" s="725"/>
    </row>
    <row r="209" spans="1:29" ht="17.100000000000001" customHeight="1">
      <c r="A209" s="680"/>
      <c r="B209" s="32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9"/>
      <c r="O209" s="26"/>
      <c r="P209" s="680"/>
      <c r="Q209" s="308"/>
      <c r="R209" s="726" t="s">
        <v>1</v>
      </c>
      <c r="S209" s="726"/>
      <c r="T209" s="726"/>
      <c r="U209" s="726"/>
      <c r="V209" s="726"/>
      <c r="W209" s="726"/>
      <c r="X209" s="726"/>
      <c r="Y209" s="726"/>
      <c r="Z209" s="726"/>
      <c r="AA209" s="726"/>
      <c r="AB209" s="726"/>
      <c r="AC209" s="727"/>
    </row>
    <row r="210" spans="1:29" ht="17.100000000000001" customHeight="1" thickBot="1">
      <c r="A210" s="680"/>
      <c r="B210" s="32"/>
      <c r="C210" s="28"/>
      <c r="D210" s="28"/>
      <c r="E210" s="28"/>
      <c r="F210" s="28"/>
      <c r="G210" s="730" t="s">
        <v>107</v>
      </c>
      <c r="H210" s="730"/>
      <c r="I210" s="731" t="s">
        <v>294</v>
      </c>
      <c r="J210" s="731"/>
      <c r="K210" s="731"/>
      <c r="L210" s="731"/>
      <c r="M210" s="731"/>
      <c r="N210" s="732"/>
      <c r="O210" s="26"/>
      <c r="P210" s="680"/>
      <c r="Q210" s="308"/>
      <c r="R210" s="728"/>
      <c r="S210" s="728"/>
      <c r="T210" s="728"/>
      <c r="U210" s="728"/>
      <c r="V210" s="728"/>
      <c r="W210" s="728"/>
      <c r="X210" s="728"/>
      <c r="Y210" s="728"/>
      <c r="Z210" s="728"/>
      <c r="AA210" s="728"/>
      <c r="AB210" s="728"/>
      <c r="AC210" s="729"/>
    </row>
    <row r="211" spans="1:29" ht="17.100000000000001" customHeight="1">
      <c r="A211" s="680"/>
      <c r="B211" s="32"/>
      <c r="C211" s="28"/>
      <c r="D211" s="28"/>
      <c r="E211" s="186" t="s">
        <v>87</v>
      </c>
      <c r="F211" s="49" t="s">
        <v>31</v>
      </c>
      <c r="G211" s="733">
        <v>10</v>
      </c>
      <c r="H211" s="733"/>
      <c r="I211" s="731"/>
      <c r="J211" s="731"/>
      <c r="K211" s="731"/>
      <c r="L211" s="731"/>
      <c r="M211" s="731"/>
      <c r="N211" s="732"/>
      <c r="O211" s="26"/>
      <c r="P211" s="680"/>
      <c r="Q211" s="308"/>
      <c r="R211" s="734" t="s">
        <v>110</v>
      </c>
      <c r="S211" s="734"/>
      <c r="T211" s="734"/>
      <c r="U211" s="734"/>
      <c r="V211" s="734"/>
      <c r="W211" s="734"/>
      <c r="X211" s="734"/>
      <c r="Y211" s="734"/>
      <c r="Z211" s="734"/>
      <c r="AA211" s="734"/>
      <c r="AB211" s="734"/>
      <c r="AC211" s="736" t="s">
        <v>106</v>
      </c>
    </row>
    <row r="212" spans="1:29" ht="17.100000000000001" customHeight="1">
      <c r="A212" s="680"/>
      <c r="B212" s="170" t="s">
        <v>106</v>
      </c>
      <c r="C212" s="171" t="s">
        <v>106</v>
      </c>
      <c r="D212" s="28"/>
      <c r="E212" s="47"/>
      <c r="F212" s="49"/>
      <c r="G212" s="733"/>
      <c r="H212" s="733"/>
      <c r="I212" s="55"/>
      <c r="J212" s="277" t="s">
        <v>379</v>
      </c>
      <c r="K212" s="28"/>
      <c r="L212" s="28"/>
      <c r="M212" s="28"/>
      <c r="N212" s="29"/>
      <c r="O212" s="26"/>
      <c r="P212" s="680"/>
      <c r="Q212" s="308"/>
      <c r="R212" s="735"/>
      <c r="S212" s="735"/>
      <c r="T212" s="735"/>
      <c r="U212" s="735"/>
      <c r="V212" s="735"/>
      <c r="W212" s="735"/>
      <c r="X212" s="735"/>
      <c r="Y212" s="735"/>
      <c r="Z212" s="735"/>
      <c r="AA212" s="735"/>
      <c r="AB212" s="735"/>
      <c r="AC212" s="737"/>
    </row>
    <row r="213" spans="1:29" ht="17.100000000000001" customHeight="1">
      <c r="A213" s="680"/>
      <c r="B213" s="69" t="s">
        <v>88</v>
      </c>
      <c r="C213" s="70" t="s">
        <v>16</v>
      </c>
      <c r="D213" s="71" t="s">
        <v>32</v>
      </c>
      <c r="E213" s="51"/>
      <c r="F213" s="51"/>
      <c r="G213" s="72"/>
      <c r="H213" s="73"/>
      <c r="I213" s="70" t="s">
        <v>88</v>
      </c>
      <c r="J213" s="52"/>
      <c r="K213" s="58"/>
      <c r="L213" s="58"/>
      <c r="M213" s="58"/>
      <c r="N213" s="344" t="s">
        <v>381</v>
      </c>
      <c r="O213" s="26"/>
      <c r="P213" s="680"/>
      <c r="Q213" s="308"/>
      <c r="R213" s="738" t="s">
        <v>382</v>
      </c>
      <c r="S213" s="738"/>
      <c r="T213" s="738"/>
      <c r="U213" s="738"/>
      <c r="V213" s="738"/>
      <c r="W213" s="738"/>
      <c r="X213" s="738"/>
      <c r="Y213" s="738"/>
      <c r="Z213" s="738"/>
      <c r="AA213" s="738"/>
      <c r="AB213" s="738"/>
      <c r="AC213" s="739"/>
    </row>
    <row r="214" spans="1:29" ht="17.100000000000001" customHeight="1">
      <c r="A214" s="680"/>
      <c r="C214" s="20">
        <v>7.0000000000000007E-2</v>
      </c>
      <c r="D214" s="65" t="s">
        <v>136</v>
      </c>
      <c r="E214" s="65"/>
      <c r="F214" s="65"/>
      <c r="G214" s="707">
        <f>(C214/G231)*G211</f>
        <v>0.70000000000000007</v>
      </c>
      <c r="H214" s="707"/>
      <c r="I214" s="77">
        <f>(B214/G231)*G211</f>
        <v>0</v>
      </c>
      <c r="J214" s="84"/>
      <c r="K214" s="84"/>
      <c r="L214" s="84"/>
      <c r="M214" s="84"/>
      <c r="N214" s="85"/>
      <c r="O214" s="26"/>
      <c r="P214" s="680"/>
      <c r="Q214" s="308"/>
      <c r="R214" s="740"/>
      <c r="S214" s="740"/>
      <c r="T214" s="740"/>
      <c r="U214" s="740"/>
      <c r="V214" s="740"/>
      <c r="W214" s="740"/>
      <c r="X214" s="740"/>
      <c r="Y214" s="740"/>
      <c r="Z214" s="740"/>
      <c r="AA214" s="740"/>
      <c r="AB214" s="740"/>
      <c r="AC214" s="741"/>
    </row>
    <row r="215" spans="1:29" ht="17.100000000000001" customHeight="1">
      <c r="A215" s="680"/>
      <c r="B215" s="76">
        <v>1</v>
      </c>
      <c r="D215" s="65" t="s">
        <v>45</v>
      </c>
      <c r="E215" s="65"/>
      <c r="F215" s="65"/>
      <c r="G215" s="707">
        <f>(C215/G231)*G211</f>
        <v>0</v>
      </c>
      <c r="H215" s="707"/>
      <c r="I215" s="77">
        <f>(B215/G231)*G211</f>
        <v>10</v>
      </c>
      <c r="J215" s="321" t="s">
        <v>363</v>
      </c>
      <c r="K215" s="84"/>
      <c r="L215" s="84"/>
      <c r="M215" s="84"/>
      <c r="N215" s="85"/>
      <c r="O215" s="26"/>
      <c r="P215" s="680"/>
      <c r="Q215" s="308"/>
      <c r="R215" s="742" t="s">
        <v>111</v>
      </c>
      <c r="S215" s="743"/>
      <c r="T215" s="743"/>
      <c r="U215" s="743"/>
      <c r="V215" s="743"/>
      <c r="W215" s="743"/>
      <c r="X215" s="743"/>
      <c r="Y215" s="743"/>
      <c r="Z215" s="743"/>
      <c r="AA215" s="743"/>
      <c r="AB215" s="743"/>
      <c r="AC215" s="745" t="s">
        <v>107</v>
      </c>
    </row>
    <row r="216" spans="1:29" ht="17.100000000000001" customHeight="1">
      <c r="A216" s="680"/>
      <c r="C216" s="20">
        <v>2.5000000000000001E-2</v>
      </c>
      <c r="D216" s="59" t="s">
        <v>68</v>
      </c>
      <c r="E216" s="60"/>
      <c r="F216" s="60"/>
      <c r="G216" s="707">
        <f>(C216/G231)*G211</f>
        <v>0.25</v>
      </c>
      <c r="H216" s="707"/>
      <c r="I216" s="77">
        <f>(B216/G231)*G211</f>
        <v>0</v>
      </c>
      <c r="J216" s="84"/>
      <c r="K216" s="84"/>
      <c r="L216" s="84"/>
      <c r="M216" s="84"/>
      <c r="N216" s="85"/>
      <c r="O216" s="26"/>
      <c r="P216" s="680"/>
      <c r="Q216" s="308"/>
      <c r="R216" s="744"/>
      <c r="S216" s="735"/>
      <c r="T216" s="735"/>
      <c r="U216" s="735"/>
      <c r="V216" s="735"/>
      <c r="W216" s="735"/>
      <c r="X216" s="735"/>
      <c r="Y216" s="735"/>
      <c r="Z216" s="735"/>
      <c r="AA216" s="735"/>
      <c r="AB216" s="735"/>
      <c r="AC216" s="745"/>
    </row>
    <row r="217" spans="1:29" ht="17.100000000000001" customHeight="1">
      <c r="A217" s="680"/>
      <c r="C217" s="20">
        <v>0.05</v>
      </c>
      <c r="D217" s="59" t="s">
        <v>37</v>
      </c>
      <c r="E217" s="60"/>
      <c r="F217" s="60"/>
      <c r="G217" s="707">
        <f>(C217/G231)*G211</f>
        <v>0.5</v>
      </c>
      <c r="H217" s="707"/>
      <c r="I217" s="77">
        <f>(B217/G231)*G211</f>
        <v>0</v>
      </c>
      <c r="J217" s="84"/>
      <c r="K217" s="84"/>
      <c r="L217" s="84"/>
      <c r="M217" s="84"/>
      <c r="N217" s="85"/>
      <c r="O217" s="26"/>
      <c r="P217" s="680"/>
      <c r="Q217" s="308"/>
      <c r="R217" s="345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111"/>
    </row>
    <row r="218" spans="1:29" ht="17.100000000000001" customHeight="1">
      <c r="A218" s="680"/>
      <c r="C218" s="20">
        <v>0.05</v>
      </c>
      <c r="D218" s="59" t="s">
        <v>38</v>
      </c>
      <c r="E218" s="60"/>
      <c r="F218" s="60"/>
      <c r="G218" s="707">
        <f>(C218/G231)*G211</f>
        <v>0.5</v>
      </c>
      <c r="H218" s="707"/>
      <c r="I218" s="77">
        <f>(B218/G231)*G211</f>
        <v>0</v>
      </c>
      <c r="J218" s="84"/>
      <c r="K218" s="84"/>
      <c r="L218" s="84"/>
      <c r="M218" s="84"/>
      <c r="N218" s="85"/>
      <c r="O218" s="26"/>
      <c r="P218" s="680"/>
      <c r="Q218" s="308"/>
      <c r="R218" s="345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111"/>
    </row>
    <row r="219" spans="1:29" ht="17.100000000000001" customHeight="1">
      <c r="A219" s="680"/>
      <c r="B219" s="76">
        <v>1</v>
      </c>
      <c r="D219" s="212" t="s">
        <v>135</v>
      </c>
      <c r="E219" s="212"/>
      <c r="F219" s="212"/>
      <c r="G219" s="707">
        <f>(C219/G231)*G211</f>
        <v>0</v>
      </c>
      <c r="H219" s="707"/>
      <c r="I219" s="77">
        <f>(B219/G231)*G211</f>
        <v>10</v>
      </c>
      <c r="J219" s="321" t="s">
        <v>362</v>
      </c>
      <c r="K219" s="84"/>
      <c r="L219" s="84"/>
      <c r="M219" s="84"/>
      <c r="N219" s="85"/>
      <c r="O219" s="26"/>
      <c r="P219" s="680"/>
      <c r="Q219" s="30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9"/>
    </row>
    <row r="220" spans="1:29" ht="17.100000000000001" customHeight="1">
      <c r="A220" s="680"/>
      <c r="C220" s="20">
        <v>0.05</v>
      </c>
      <c r="D220" s="62" t="s">
        <v>40</v>
      </c>
      <c r="E220" s="62"/>
      <c r="F220" s="62"/>
      <c r="G220" s="707">
        <f>(C220/G231)*G211</f>
        <v>0.5</v>
      </c>
      <c r="H220" s="707"/>
      <c r="I220" s="77">
        <f>(B220/G231)*G211</f>
        <v>0</v>
      </c>
      <c r="J220" s="84"/>
      <c r="K220" s="84"/>
      <c r="L220" s="84"/>
      <c r="M220" s="84"/>
      <c r="N220" s="85"/>
      <c r="O220" s="26"/>
      <c r="P220" s="680"/>
      <c r="Q220" s="30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9"/>
    </row>
    <row r="221" spans="1:29" ht="17.100000000000001" customHeight="1">
      <c r="A221" s="680"/>
      <c r="C221" s="20">
        <v>0.03</v>
      </c>
      <c r="D221" s="62" t="s">
        <v>70</v>
      </c>
      <c r="E221" s="62"/>
      <c r="F221" s="62"/>
      <c r="G221" s="707">
        <f>(C221/G231)*G211</f>
        <v>0.3</v>
      </c>
      <c r="H221" s="707"/>
      <c r="I221" s="77">
        <f>(B221/G231)*G211</f>
        <v>0</v>
      </c>
      <c r="J221" s="84"/>
      <c r="K221" s="84"/>
      <c r="L221" s="28"/>
      <c r="M221" s="84"/>
      <c r="N221" s="343" t="s">
        <v>380</v>
      </c>
      <c r="O221" s="26"/>
      <c r="P221" s="680"/>
      <c r="Q221" s="30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9"/>
    </row>
    <row r="222" spans="1:29" ht="17.100000000000001" customHeight="1">
      <c r="A222" s="680"/>
      <c r="C222" s="20">
        <v>0.01</v>
      </c>
      <c r="D222" s="63" t="s">
        <v>42</v>
      </c>
      <c r="E222" s="63"/>
      <c r="F222" s="63"/>
      <c r="G222" s="707">
        <f>(C222/G231)*G211</f>
        <v>0.1</v>
      </c>
      <c r="H222" s="707"/>
      <c r="I222" s="77">
        <f>(B222/G231)*G211</f>
        <v>0</v>
      </c>
      <c r="J222" s="84"/>
      <c r="K222" s="84"/>
      <c r="L222" s="84"/>
      <c r="M222" s="84"/>
      <c r="N222" s="343" t="s">
        <v>377</v>
      </c>
      <c r="O222" s="26"/>
      <c r="P222" s="680"/>
      <c r="Q222" s="30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9"/>
    </row>
    <row r="223" spans="1:29" ht="17.100000000000001" customHeight="1">
      <c r="A223" s="680"/>
      <c r="B223" s="76">
        <v>0.5</v>
      </c>
      <c r="D223" s="64" t="s">
        <v>318</v>
      </c>
      <c r="E223" s="64"/>
      <c r="F223" s="64"/>
      <c r="G223" s="707">
        <f>(C223/G231)*G211</f>
        <v>0</v>
      </c>
      <c r="H223" s="707"/>
      <c r="I223" s="77">
        <f>(B223/G231)*G211</f>
        <v>5</v>
      </c>
      <c r="J223" s="321" t="s">
        <v>362</v>
      </c>
      <c r="K223" s="84"/>
      <c r="L223" s="84"/>
      <c r="M223" s="84"/>
      <c r="N223" s="343" t="s">
        <v>378</v>
      </c>
      <c r="O223" s="26"/>
      <c r="P223" s="680"/>
      <c r="Q223" s="30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9"/>
    </row>
    <row r="224" spans="1:29" ht="17.100000000000001" customHeight="1">
      <c r="A224" s="680"/>
      <c r="B224" s="76">
        <v>1</v>
      </c>
      <c r="D224" s="64" t="s">
        <v>134</v>
      </c>
      <c r="E224" s="64"/>
      <c r="F224" s="64"/>
      <c r="G224" s="707">
        <f>(C224/G231)*G211</f>
        <v>0</v>
      </c>
      <c r="H224" s="707"/>
      <c r="I224" s="77">
        <f>(B224/G231)*G211</f>
        <v>10</v>
      </c>
      <c r="J224" s="321" t="s">
        <v>362</v>
      </c>
      <c r="K224" s="84"/>
      <c r="L224" s="84"/>
      <c r="M224" s="84"/>
      <c r="N224" s="85"/>
      <c r="O224" s="26"/>
      <c r="P224" s="680"/>
      <c r="Q224" s="308"/>
      <c r="R224" s="28"/>
      <c r="S224" s="272"/>
      <c r="T224" s="19" t="s">
        <v>85</v>
      </c>
      <c r="U224" s="76">
        <v>1</v>
      </c>
      <c r="V224" s="77">
        <v>1</v>
      </c>
      <c r="W224" s="272"/>
      <c r="X224" s="19" t="s">
        <v>86</v>
      </c>
      <c r="Y224" s="266">
        <v>0.03</v>
      </c>
      <c r="Z224" s="707">
        <v>0.03</v>
      </c>
      <c r="AA224" s="707"/>
      <c r="AB224" s="28"/>
      <c r="AC224" s="29"/>
    </row>
    <row r="225" spans="1:29" ht="17.100000000000001" customHeight="1">
      <c r="A225" s="680"/>
      <c r="B225" s="32"/>
      <c r="C225" s="48"/>
      <c r="D225" s="31"/>
      <c r="E225" s="33"/>
      <c r="F225" s="34"/>
      <c r="G225" s="708">
        <f>(C225/G231)*G211</f>
        <v>0</v>
      </c>
      <c r="H225" s="708"/>
      <c r="I225" s="130">
        <f>(B225/G231)*G211</f>
        <v>0</v>
      </c>
      <c r="J225" s="82"/>
      <c r="K225" s="82"/>
      <c r="L225" s="82"/>
      <c r="M225" s="82"/>
      <c r="N225" s="86"/>
      <c r="O225" s="26"/>
      <c r="P225" s="680"/>
      <c r="Q225" s="30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9"/>
    </row>
    <row r="226" spans="1:29" ht="17.100000000000001" customHeight="1">
      <c r="A226" s="680"/>
      <c r="B226" s="709" t="s">
        <v>317</v>
      </c>
      <c r="C226" s="710"/>
      <c r="D226" s="28"/>
      <c r="E226" s="28"/>
      <c r="F226" s="28"/>
      <c r="G226" s="46"/>
      <c r="H226" s="50"/>
      <c r="I226" s="28"/>
      <c r="J226" s="87"/>
      <c r="K226" s="83"/>
      <c r="L226" s="87"/>
      <c r="M226" s="87"/>
      <c r="N226" s="88"/>
      <c r="P226" s="680"/>
      <c r="Q226" s="30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9"/>
    </row>
    <row r="227" spans="1:29" ht="17.100000000000001" customHeight="1">
      <c r="A227" s="680"/>
      <c r="B227" s="314">
        <f>SUM(B214:B225)</f>
        <v>3.5</v>
      </c>
      <c r="C227" s="313">
        <f>SUM(C214:C225)</f>
        <v>0.28500000000000003</v>
      </c>
      <c r="D227" s="711" t="s">
        <v>90</v>
      </c>
      <c r="E227" s="711"/>
      <c r="F227" s="711"/>
      <c r="G227" s="712">
        <f>SUM(G214:G225)</f>
        <v>2.85</v>
      </c>
      <c r="H227" s="712">
        <f>SUM(H214:H225)</f>
        <v>0</v>
      </c>
      <c r="I227" s="320">
        <f>SUM(I214:I225)</f>
        <v>35</v>
      </c>
      <c r="J227" s="53"/>
      <c r="K227" s="89"/>
      <c r="L227" s="87"/>
      <c r="M227" s="87"/>
      <c r="N227" s="88"/>
      <c r="P227" s="680"/>
      <c r="Q227" s="30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9"/>
    </row>
    <row r="228" spans="1:29" ht="17.100000000000001" customHeight="1" thickBot="1">
      <c r="A228" s="680"/>
      <c r="B228" s="25"/>
      <c r="C228" s="36"/>
      <c r="D228" s="56"/>
      <c r="E228" s="56"/>
      <c r="F228" s="56"/>
      <c r="G228" s="191"/>
      <c r="H228" s="191"/>
      <c r="I228" s="25"/>
      <c r="J228" s="53"/>
      <c r="K228" s="89"/>
      <c r="L228" s="87"/>
      <c r="M228" s="87"/>
      <c r="N228" s="88"/>
      <c r="P228" s="680"/>
      <c r="Q228" s="30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9"/>
    </row>
    <row r="229" spans="1:29" ht="17.100000000000001" customHeight="1">
      <c r="A229" s="680"/>
      <c r="B229" s="713" t="s">
        <v>91</v>
      </c>
      <c r="C229" s="714"/>
      <c r="D229" s="714"/>
      <c r="E229" s="714"/>
      <c r="F229" s="714"/>
      <c r="G229" s="714"/>
      <c r="H229" s="714"/>
      <c r="I229" s="714"/>
      <c r="J229" s="714"/>
      <c r="K229" s="714"/>
      <c r="L229" s="714"/>
      <c r="M229" s="714"/>
      <c r="N229" s="715"/>
      <c r="P229" s="680"/>
      <c r="Q229" s="308"/>
      <c r="R229" s="746" t="s">
        <v>376</v>
      </c>
      <c r="S229" s="714"/>
      <c r="T229" s="714"/>
      <c r="U229" s="714"/>
      <c r="V229" s="714"/>
      <c r="W229" s="714"/>
      <c r="X229" s="714"/>
      <c r="Y229" s="714"/>
      <c r="Z229" s="714"/>
      <c r="AA229" s="714"/>
      <c r="AB229" s="714"/>
      <c r="AC229" s="751" t="s">
        <v>108</v>
      </c>
    </row>
    <row r="230" spans="1:29" ht="17.100000000000001" customHeight="1">
      <c r="A230" s="680"/>
      <c r="B230" s="32"/>
      <c r="C230" s="36"/>
      <c r="D230" s="190"/>
      <c r="E230" s="190"/>
      <c r="F230" s="190"/>
      <c r="G230" s="695" t="s">
        <v>108</v>
      </c>
      <c r="H230" s="695"/>
      <c r="I230" s="87"/>
      <c r="J230" s="87"/>
      <c r="K230" s="87"/>
      <c r="L230" s="74"/>
      <c r="M230" s="74"/>
      <c r="N230" s="75"/>
      <c r="P230" s="680"/>
      <c r="Q230" s="308"/>
      <c r="R230" s="338"/>
      <c r="S230" s="35"/>
      <c r="T230" s="35"/>
      <c r="U230" s="35"/>
      <c r="V230" s="35"/>
      <c r="W230" s="35"/>
      <c r="X230" s="35"/>
      <c r="Y230" s="35"/>
      <c r="Z230" s="35"/>
      <c r="AA230" s="35"/>
      <c r="AB230" s="339" t="s">
        <v>83</v>
      </c>
      <c r="AC230" s="737"/>
    </row>
    <row r="231" spans="1:29" ht="17.100000000000001" customHeight="1">
      <c r="A231" s="680"/>
      <c r="B231" s="66"/>
      <c r="C231" s="67"/>
      <c r="D231" s="67"/>
      <c r="E231" s="67"/>
      <c r="F231" s="68" t="s">
        <v>83</v>
      </c>
      <c r="G231" s="696">
        <v>1</v>
      </c>
      <c r="H231" s="696"/>
      <c r="I231" s="87"/>
      <c r="J231" s="87"/>
      <c r="K231" s="87"/>
      <c r="L231" s="74"/>
      <c r="M231" s="74"/>
      <c r="N231" s="75"/>
      <c r="P231" s="680"/>
      <c r="Q231" s="308"/>
      <c r="R231" s="747" t="s">
        <v>371</v>
      </c>
      <c r="S231" s="748"/>
      <c r="T231" s="748"/>
      <c r="U231" s="748"/>
      <c r="V231" s="748"/>
      <c r="W231" s="748"/>
      <c r="X231" s="748"/>
      <c r="Y231" s="748"/>
      <c r="Z231" s="748"/>
      <c r="AA231" s="748"/>
      <c r="AB231" s="748"/>
      <c r="AC231" s="749"/>
    </row>
    <row r="232" spans="1:29" ht="17.100000000000001" customHeight="1">
      <c r="A232" s="680"/>
      <c r="B232" s="340"/>
      <c r="C232" s="341"/>
      <c r="D232" s="341"/>
      <c r="E232" s="341"/>
      <c r="F232" s="341"/>
      <c r="G232" s="341"/>
      <c r="H232" s="341"/>
      <c r="I232" s="341"/>
      <c r="J232" s="341"/>
      <c r="K232" s="341"/>
      <c r="L232" s="341"/>
      <c r="M232" s="341"/>
      <c r="N232" s="342"/>
      <c r="P232" s="680"/>
      <c r="Q232" s="308"/>
      <c r="R232" s="747"/>
      <c r="S232" s="748"/>
      <c r="T232" s="748"/>
      <c r="U232" s="748"/>
      <c r="V232" s="748"/>
      <c r="W232" s="748"/>
      <c r="X232" s="748"/>
      <c r="Y232" s="748"/>
      <c r="Z232" s="748"/>
      <c r="AA232" s="748"/>
      <c r="AB232" s="748"/>
      <c r="AC232" s="749"/>
    </row>
    <row r="233" spans="1:29" ht="17.100000000000001" customHeight="1">
      <c r="A233" s="680"/>
      <c r="B233" s="18"/>
      <c r="C233" s="6"/>
      <c r="D233" s="19" t="s">
        <v>82</v>
      </c>
      <c r="E233" s="16" t="s">
        <v>52</v>
      </c>
      <c r="F233" s="12" t="s">
        <v>47</v>
      </c>
      <c r="G233" s="13" t="s">
        <v>48</v>
      </c>
      <c r="H233" s="312" t="s">
        <v>316</v>
      </c>
      <c r="I233" s="14" t="s">
        <v>49</v>
      </c>
      <c r="J233" s="15" t="s">
        <v>50</v>
      </c>
      <c r="K233" s="17" t="s">
        <v>51</v>
      </c>
      <c r="L233" s="192"/>
      <c r="M233" s="192"/>
      <c r="N233" s="193"/>
      <c r="P233" s="680"/>
      <c r="Q233" s="309" t="s">
        <v>12</v>
      </c>
      <c r="R233" s="747"/>
      <c r="S233" s="748"/>
      <c r="T233" s="748"/>
      <c r="U233" s="748"/>
      <c r="V233" s="748"/>
      <c r="W233" s="748"/>
      <c r="X233" s="748"/>
      <c r="Y233" s="748"/>
      <c r="Z233" s="748"/>
      <c r="AA233" s="748"/>
      <c r="AB233" s="748"/>
      <c r="AC233" s="749"/>
    </row>
    <row r="234" spans="1:29" ht="17.100000000000001" customHeight="1">
      <c r="A234" s="680"/>
      <c r="B234" s="18" t="s">
        <v>84</v>
      </c>
      <c r="C234" s="6"/>
      <c r="D234" s="19"/>
      <c r="E234" s="18"/>
      <c r="F234" s="8"/>
      <c r="G234" s="8"/>
      <c r="H234" s="8"/>
      <c r="I234" s="8"/>
      <c r="J234" s="8"/>
      <c r="K234" s="8"/>
      <c r="L234" s="8"/>
      <c r="M234" s="8"/>
      <c r="N234" s="311" t="s">
        <v>315</v>
      </c>
      <c r="P234" s="680"/>
      <c r="Q234" s="310">
        <v>16.5</v>
      </c>
      <c r="R234" s="18"/>
      <c r="S234" s="19"/>
      <c r="T234" s="68" t="s">
        <v>383</v>
      </c>
      <c r="U234" s="696">
        <v>1</v>
      </c>
      <c r="V234" s="696"/>
      <c r="W234" s="271" t="s">
        <v>384</v>
      </c>
      <c r="X234" s="750">
        <v>0.75</v>
      </c>
      <c r="Y234" s="750"/>
      <c r="AA234" s="8"/>
      <c r="AB234" s="8"/>
      <c r="AC234" s="311" t="s">
        <v>84</v>
      </c>
    </row>
    <row r="235" spans="1:29" ht="17.100000000000001" customHeight="1" thickBot="1">
      <c r="A235" s="680"/>
      <c r="B235" s="21">
        <v>10</v>
      </c>
      <c r="C235" s="2">
        <v>10</v>
      </c>
      <c r="D235" s="2">
        <v>10</v>
      </c>
      <c r="E235" s="2">
        <v>10</v>
      </c>
      <c r="F235" s="2">
        <v>10</v>
      </c>
      <c r="G235" s="2">
        <v>10</v>
      </c>
      <c r="H235" s="2">
        <v>10</v>
      </c>
      <c r="I235" s="2">
        <v>10</v>
      </c>
      <c r="J235" s="2">
        <v>10</v>
      </c>
      <c r="K235" s="2">
        <v>10</v>
      </c>
      <c r="L235" s="2">
        <v>10</v>
      </c>
      <c r="M235" s="2">
        <v>10</v>
      </c>
      <c r="N235" s="22">
        <v>10</v>
      </c>
      <c r="P235" s="680"/>
      <c r="Q235" s="78">
        <v>10</v>
      </c>
      <c r="R235" s="79">
        <v>10</v>
      </c>
      <c r="S235" s="79">
        <v>10</v>
      </c>
      <c r="T235" s="79">
        <v>10</v>
      </c>
      <c r="U235" s="79">
        <v>10</v>
      </c>
      <c r="V235" s="79">
        <v>10</v>
      </c>
      <c r="W235" s="79">
        <v>10</v>
      </c>
      <c r="X235" s="79">
        <v>10</v>
      </c>
      <c r="Y235" s="79">
        <v>10</v>
      </c>
      <c r="Z235" s="79">
        <v>10</v>
      </c>
      <c r="AA235" s="79">
        <v>10</v>
      </c>
      <c r="AB235" s="79">
        <v>10</v>
      </c>
      <c r="AC235" s="80">
        <v>10</v>
      </c>
    </row>
    <row r="236" spans="1:29" ht="17.100000000000001" customHeight="1">
      <c r="A236" s="680"/>
      <c r="B236" s="172" t="s">
        <v>106</v>
      </c>
      <c r="C236" s="40" t="s">
        <v>14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2"/>
      <c r="P236" s="680"/>
      <c r="Q236" s="32"/>
      <c r="R236" s="28"/>
      <c r="S236" s="697" t="s">
        <v>33</v>
      </c>
      <c r="T236" s="697"/>
      <c r="U236" s="697"/>
      <c r="V236" s="699" t="s">
        <v>34</v>
      </c>
      <c r="W236" s="699"/>
      <c r="X236" s="699"/>
      <c r="Y236" s="699"/>
      <c r="Z236" s="699"/>
      <c r="AA236" s="699"/>
      <c r="AB236" s="699"/>
      <c r="AC236" s="700"/>
    </row>
    <row r="237" spans="1:29" ht="17.100000000000001" customHeight="1">
      <c r="A237" s="680"/>
      <c r="B237" s="173" t="s">
        <v>107</v>
      </c>
      <c r="C237" s="43" t="s">
        <v>109</v>
      </c>
      <c r="D237" s="38"/>
      <c r="E237" s="38"/>
      <c r="F237" s="38"/>
      <c r="G237" s="38"/>
      <c r="H237" s="38"/>
      <c r="I237" s="38"/>
      <c r="J237" s="38"/>
      <c r="K237" s="38"/>
      <c r="L237" s="38"/>
      <c r="M237" s="28"/>
      <c r="N237" s="39"/>
      <c r="P237" s="680"/>
      <c r="Q237" s="32"/>
      <c r="R237" s="28" t="s">
        <v>7</v>
      </c>
      <c r="S237" s="698"/>
      <c r="T237" s="698"/>
      <c r="U237" s="698"/>
      <c r="V237" s="44"/>
      <c r="W237" s="44" t="s">
        <v>35</v>
      </c>
      <c r="X237" s="44"/>
      <c r="Y237" s="44"/>
      <c r="Z237" s="44"/>
      <c r="AA237" s="44"/>
      <c r="AB237" s="44"/>
      <c r="AC237" s="45"/>
    </row>
    <row r="238" spans="1:29" ht="17.100000000000001" customHeight="1">
      <c r="A238" s="680"/>
      <c r="B238" s="174" t="s">
        <v>108</v>
      </c>
      <c r="C238" s="175" t="s">
        <v>83</v>
      </c>
      <c r="D238" s="38"/>
      <c r="E238" s="38"/>
      <c r="F238" s="38"/>
      <c r="G238" s="38"/>
      <c r="H238" s="38"/>
      <c r="I238" s="38"/>
      <c r="J238" s="38"/>
      <c r="K238" s="38"/>
      <c r="L238" s="38"/>
      <c r="M238" s="28"/>
      <c r="N238" s="39"/>
      <c r="P238" s="680"/>
      <c r="Q238" s="32"/>
      <c r="R238" s="28"/>
      <c r="S238" s="28"/>
      <c r="T238" s="28"/>
      <c r="U238" s="28"/>
      <c r="V238" s="44"/>
      <c r="W238" s="44"/>
      <c r="X238" s="44"/>
      <c r="Y238" s="44"/>
      <c r="Z238" s="44"/>
      <c r="AA238" s="44"/>
      <c r="AB238" s="44"/>
      <c r="AC238" s="45"/>
    </row>
    <row r="239" spans="1:29" ht="17.100000000000001" customHeight="1">
      <c r="A239" s="680"/>
      <c r="B239" s="701" t="s">
        <v>11</v>
      </c>
      <c r="C239" s="702"/>
      <c r="D239" s="702"/>
      <c r="E239" s="702"/>
      <c r="F239" s="702"/>
      <c r="G239" s="702"/>
      <c r="H239" s="702"/>
      <c r="I239" s="702"/>
      <c r="J239" s="702"/>
      <c r="K239" s="702"/>
      <c r="L239" s="702"/>
      <c r="M239" s="702"/>
      <c r="N239" s="703"/>
      <c r="P239" s="680"/>
      <c r="Q239" s="701" t="s">
        <v>11</v>
      </c>
      <c r="R239" s="702"/>
      <c r="S239" s="702"/>
      <c r="T239" s="702"/>
      <c r="U239" s="702"/>
      <c r="V239" s="702"/>
      <c r="W239" s="702"/>
      <c r="X239" s="702"/>
      <c r="Y239" s="702"/>
      <c r="Z239" s="702"/>
      <c r="AA239" s="702"/>
      <c r="AB239" s="702"/>
      <c r="AC239" s="703"/>
    </row>
    <row r="240" spans="1:29" ht="17.100000000000001" customHeight="1" thickBot="1">
      <c r="A240" s="680"/>
      <c r="B240" s="704"/>
      <c r="C240" s="705"/>
      <c r="D240" s="705"/>
      <c r="E240" s="705"/>
      <c r="F240" s="705"/>
      <c r="G240" s="705"/>
      <c r="H240" s="705"/>
      <c r="I240" s="705"/>
      <c r="J240" s="705"/>
      <c r="K240" s="705"/>
      <c r="L240" s="705"/>
      <c r="M240" s="705"/>
      <c r="N240" s="706"/>
      <c r="P240" s="680"/>
      <c r="Q240" s="704"/>
      <c r="R240" s="705"/>
      <c r="S240" s="705"/>
      <c r="T240" s="705"/>
      <c r="U240" s="705"/>
      <c r="V240" s="705"/>
      <c r="W240" s="705"/>
      <c r="X240" s="705"/>
      <c r="Y240" s="705"/>
      <c r="Z240" s="705"/>
      <c r="AA240" s="705"/>
      <c r="AB240" s="705"/>
      <c r="AC240" s="706"/>
    </row>
    <row r="242" spans="1:29" ht="15.75" thickBot="1">
      <c r="A242" s="27" t="s">
        <v>0</v>
      </c>
      <c r="B242" s="679" t="str">
        <f>B243</f>
        <v>Dinde fenouil poivrons haricots verts</v>
      </c>
      <c r="C242" s="679"/>
      <c r="D242" s="679"/>
      <c r="E242" s="679"/>
      <c r="F242" s="679"/>
      <c r="G242" s="679"/>
      <c r="H242" s="679"/>
      <c r="I242" s="679"/>
      <c r="J242" s="679"/>
      <c r="K242" s="679"/>
      <c r="L242" s="679"/>
      <c r="M242" s="679"/>
      <c r="N242" s="679"/>
      <c r="O242" s="26"/>
      <c r="P242" s="27" t="s">
        <v>0</v>
      </c>
      <c r="Q242" s="679" t="str">
        <f>Q243</f>
        <v>Hauteurs de lignes</v>
      </c>
      <c r="R242" s="679"/>
      <c r="S242" s="679"/>
      <c r="T242" s="679"/>
      <c r="U242" s="679"/>
      <c r="V242" s="679"/>
      <c r="W242" s="679"/>
      <c r="X242" s="679"/>
      <c r="Y242" s="679"/>
      <c r="Z242" s="679"/>
      <c r="AA242" s="679"/>
      <c r="AB242" s="679"/>
      <c r="AC242" s="679"/>
    </row>
    <row r="243" spans="1:29" ht="23.25" customHeight="1">
      <c r="A243" s="680" t="str">
        <f>B243</f>
        <v>Dinde fenouil poivrons haricots verts</v>
      </c>
      <c r="B243" s="716" t="s">
        <v>76</v>
      </c>
      <c r="C243" s="717"/>
      <c r="D243" s="717"/>
      <c r="E243" s="717"/>
      <c r="F243" s="717"/>
      <c r="G243" s="717"/>
      <c r="H243" s="717"/>
      <c r="I243" s="717"/>
      <c r="J243" s="717"/>
      <c r="K243" s="717"/>
      <c r="L243" s="717"/>
      <c r="M243" s="717"/>
      <c r="N243" s="718"/>
      <c r="O243" s="26"/>
      <c r="P243" s="680" t="str">
        <f>Q243</f>
        <v>Hauteurs de lignes</v>
      </c>
      <c r="Q243" s="305" t="s">
        <v>113</v>
      </c>
      <c r="R243" s="717" t="str">
        <f>B243</f>
        <v>Dinde fenouil poivrons haricots verts</v>
      </c>
      <c r="S243" s="717"/>
      <c r="T243" s="717"/>
      <c r="U243" s="717"/>
      <c r="V243" s="717"/>
      <c r="W243" s="717"/>
      <c r="X243" s="717"/>
      <c r="Y243" s="717"/>
      <c r="Z243" s="717"/>
      <c r="AA243" s="717"/>
      <c r="AB243" s="717"/>
      <c r="AC243" s="718"/>
    </row>
    <row r="244" spans="1:29" ht="17.100000000000001" customHeight="1">
      <c r="A244" s="680"/>
      <c r="B244" s="719"/>
      <c r="C244" s="720"/>
      <c r="D244" s="720"/>
      <c r="E244" s="720"/>
      <c r="F244" s="720"/>
      <c r="G244" s="720"/>
      <c r="H244" s="720"/>
      <c r="I244" s="720"/>
      <c r="J244" s="720"/>
      <c r="K244" s="720"/>
      <c r="L244" s="720"/>
      <c r="M244" s="720"/>
      <c r="N244" s="721"/>
      <c r="O244" s="26"/>
      <c r="P244" s="680"/>
      <c r="Q244" s="306">
        <v>16.5</v>
      </c>
      <c r="R244" s="720"/>
      <c r="S244" s="720"/>
      <c r="T244" s="720"/>
      <c r="U244" s="720"/>
      <c r="V244" s="720"/>
      <c r="W244" s="720"/>
      <c r="X244" s="720"/>
      <c r="Y244" s="720"/>
      <c r="Z244" s="720"/>
      <c r="AA244" s="720"/>
      <c r="AB244" s="720"/>
      <c r="AC244" s="721"/>
    </row>
    <row r="245" spans="1:29" ht="17.100000000000001" customHeight="1">
      <c r="A245" s="680"/>
      <c r="B245" s="687" t="s">
        <v>327</v>
      </c>
      <c r="C245" s="688"/>
      <c r="D245" s="688"/>
      <c r="E245" s="688"/>
      <c r="F245" s="688"/>
      <c r="G245" s="688"/>
      <c r="H245" s="688"/>
      <c r="I245" s="688"/>
      <c r="J245" s="688"/>
      <c r="K245" s="688"/>
      <c r="L245" s="688"/>
      <c r="M245" s="688"/>
      <c r="N245" s="689"/>
      <c r="O245" s="26"/>
      <c r="P245" s="680"/>
      <c r="Q245" s="307" t="s">
        <v>12</v>
      </c>
      <c r="R245" s="722" t="str">
        <f>B245</f>
        <v>Salade repas Allégée N° 10</v>
      </c>
      <c r="S245" s="722"/>
      <c r="T245" s="722"/>
      <c r="U245" s="722"/>
      <c r="V245" s="722"/>
      <c r="W245" s="722"/>
      <c r="X245" s="722"/>
      <c r="Y245" s="722"/>
      <c r="Z245" s="722"/>
      <c r="AA245" s="722"/>
      <c r="AB245" s="722"/>
      <c r="AC245" s="723"/>
    </row>
    <row r="246" spans="1:29" ht="17.100000000000001" customHeight="1" thickBot="1">
      <c r="A246" s="680"/>
      <c r="B246" s="690"/>
      <c r="C246" s="691"/>
      <c r="D246" s="691"/>
      <c r="E246" s="691"/>
      <c r="F246" s="691"/>
      <c r="G246" s="691"/>
      <c r="H246" s="691"/>
      <c r="I246" s="691"/>
      <c r="J246" s="691"/>
      <c r="K246" s="691"/>
      <c r="L246" s="691"/>
      <c r="M246" s="691"/>
      <c r="N246" s="692"/>
      <c r="O246" s="26"/>
      <c r="P246" s="680"/>
      <c r="Q246" s="308"/>
      <c r="R246" s="724"/>
      <c r="S246" s="724"/>
      <c r="T246" s="724"/>
      <c r="U246" s="724"/>
      <c r="V246" s="724"/>
      <c r="W246" s="724"/>
      <c r="X246" s="724"/>
      <c r="Y246" s="724"/>
      <c r="Z246" s="724"/>
      <c r="AA246" s="724"/>
      <c r="AB246" s="724"/>
      <c r="AC246" s="725"/>
    </row>
    <row r="247" spans="1:29" ht="17.100000000000001" customHeight="1">
      <c r="A247" s="680"/>
      <c r="B247" s="32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9"/>
      <c r="O247" s="26"/>
      <c r="P247" s="680"/>
      <c r="Q247" s="308"/>
      <c r="R247" s="726" t="s">
        <v>1</v>
      </c>
      <c r="S247" s="726"/>
      <c r="T247" s="726"/>
      <c r="U247" s="726"/>
      <c r="V247" s="726"/>
      <c r="W247" s="726"/>
      <c r="X247" s="726"/>
      <c r="Y247" s="726"/>
      <c r="Z247" s="726"/>
      <c r="AA247" s="726"/>
      <c r="AB247" s="726"/>
      <c r="AC247" s="727"/>
    </row>
    <row r="248" spans="1:29" ht="17.100000000000001" customHeight="1" thickBot="1">
      <c r="A248" s="680"/>
      <c r="B248" s="32"/>
      <c r="C248" s="28"/>
      <c r="D248" s="28"/>
      <c r="E248" s="28"/>
      <c r="F248" s="28"/>
      <c r="G248" s="730" t="s">
        <v>107</v>
      </c>
      <c r="H248" s="730"/>
      <c r="I248" s="731" t="s">
        <v>295</v>
      </c>
      <c r="J248" s="731"/>
      <c r="K248" s="731"/>
      <c r="L248" s="731"/>
      <c r="M248" s="731"/>
      <c r="N248" s="732"/>
      <c r="O248" s="26"/>
      <c r="P248" s="680"/>
      <c r="Q248" s="308"/>
      <c r="R248" s="728"/>
      <c r="S248" s="728"/>
      <c r="T248" s="728"/>
      <c r="U248" s="728"/>
      <c r="V248" s="728"/>
      <c r="W248" s="728"/>
      <c r="X248" s="728"/>
      <c r="Y248" s="728"/>
      <c r="Z248" s="728"/>
      <c r="AA248" s="728"/>
      <c r="AB248" s="728"/>
      <c r="AC248" s="729"/>
    </row>
    <row r="249" spans="1:29" ht="17.100000000000001" customHeight="1">
      <c r="A249" s="680"/>
      <c r="B249" s="32"/>
      <c r="C249" s="28"/>
      <c r="D249" s="28"/>
      <c r="E249" s="186" t="s">
        <v>87</v>
      </c>
      <c r="F249" s="49" t="s">
        <v>31</v>
      </c>
      <c r="G249" s="733">
        <v>10</v>
      </c>
      <c r="H249" s="733"/>
      <c r="I249" s="731"/>
      <c r="J249" s="731"/>
      <c r="K249" s="731"/>
      <c r="L249" s="731"/>
      <c r="M249" s="731"/>
      <c r="N249" s="732"/>
      <c r="O249" s="26"/>
      <c r="P249" s="680"/>
      <c r="Q249" s="308"/>
      <c r="R249" s="734" t="s">
        <v>110</v>
      </c>
      <c r="S249" s="734"/>
      <c r="T249" s="734"/>
      <c r="U249" s="734"/>
      <c r="V249" s="734"/>
      <c r="W249" s="734"/>
      <c r="X249" s="734"/>
      <c r="Y249" s="734"/>
      <c r="Z249" s="734"/>
      <c r="AA249" s="734"/>
      <c r="AB249" s="734"/>
      <c r="AC249" s="736" t="s">
        <v>106</v>
      </c>
    </row>
    <row r="250" spans="1:29" ht="17.100000000000001" customHeight="1">
      <c r="A250" s="680"/>
      <c r="B250" s="170" t="s">
        <v>106</v>
      </c>
      <c r="C250" s="171" t="s">
        <v>106</v>
      </c>
      <c r="D250" s="28"/>
      <c r="E250" s="47"/>
      <c r="F250" s="49"/>
      <c r="G250" s="733"/>
      <c r="H250" s="733"/>
      <c r="I250" s="55"/>
      <c r="J250" s="277" t="s">
        <v>379</v>
      </c>
      <c r="K250" s="28"/>
      <c r="L250" s="28"/>
      <c r="M250" s="28"/>
      <c r="N250" s="29"/>
      <c r="O250" s="26"/>
      <c r="P250" s="680"/>
      <c r="Q250" s="308"/>
      <c r="R250" s="735"/>
      <c r="S250" s="735"/>
      <c r="T250" s="735"/>
      <c r="U250" s="735"/>
      <c r="V250" s="735"/>
      <c r="W250" s="735"/>
      <c r="X250" s="735"/>
      <c r="Y250" s="735"/>
      <c r="Z250" s="735"/>
      <c r="AA250" s="735"/>
      <c r="AB250" s="735"/>
      <c r="AC250" s="737"/>
    </row>
    <row r="251" spans="1:29" ht="17.100000000000001" customHeight="1">
      <c r="A251" s="680"/>
      <c r="B251" s="69" t="s">
        <v>88</v>
      </c>
      <c r="C251" s="70" t="s">
        <v>16</v>
      </c>
      <c r="D251" s="71" t="s">
        <v>32</v>
      </c>
      <c r="E251" s="51"/>
      <c r="F251" s="51"/>
      <c r="G251" s="72"/>
      <c r="H251" s="73"/>
      <c r="I251" s="70" t="s">
        <v>88</v>
      </c>
      <c r="J251" s="52"/>
      <c r="K251" s="58"/>
      <c r="L251" s="58"/>
      <c r="M251" s="58"/>
      <c r="N251" s="344" t="s">
        <v>381</v>
      </c>
      <c r="O251" s="26"/>
      <c r="P251" s="680"/>
      <c r="Q251" s="308"/>
      <c r="R251" s="738" t="s">
        <v>382</v>
      </c>
      <c r="S251" s="738"/>
      <c r="T251" s="738"/>
      <c r="U251" s="738"/>
      <c r="V251" s="738"/>
      <c r="W251" s="738"/>
      <c r="X251" s="738"/>
      <c r="Y251" s="738"/>
      <c r="Z251" s="738"/>
      <c r="AA251" s="738"/>
      <c r="AB251" s="738"/>
      <c r="AC251" s="739"/>
    </row>
    <row r="252" spans="1:29" ht="17.100000000000001" customHeight="1">
      <c r="A252" s="680"/>
      <c r="C252" s="20">
        <v>7.0000000000000007E-2</v>
      </c>
      <c r="D252" s="65" t="s">
        <v>140</v>
      </c>
      <c r="E252" s="65"/>
      <c r="F252" s="65"/>
      <c r="G252" s="707">
        <f>(C252/G270)*G249</f>
        <v>0.70000000000000007</v>
      </c>
      <c r="H252" s="707"/>
      <c r="I252" s="77">
        <f>(B252/G270)*G249</f>
        <v>0</v>
      </c>
      <c r="J252" s="84"/>
      <c r="K252" s="84"/>
      <c r="L252" s="84"/>
      <c r="M252" s="84"/>
      <c r="N252" s="85"/>
      <c r="O252" s="26"/>
      <c r="P252" s="680"/>
      <c r="Q252" s="308"/>
      <c r="R252" s="740"/>
      <c r="S252" s="740"/>
      <c r="T252" s="740"/>
      <c r="U252" s="740"/>
      <c r="V252" s="740"/>
      <c r="W252" s="740"/>
      <c r="X252" s="740"/>
      <c r="Y252" s="740"/>
      <c r="Z252" s="740"/>
      <c r="AA252" s="740"/>
      <c r="AB252" s="740"/>
      <c r="AC252" s="741"/>
    </row>
    <row r="253" spans="1:29" ht="17.100000000000001" customHeight="1">
      <c r="A253" s="680"/>
      <c r="B253" s="76">
        <v>1</v>
      </c>
      <c r="D253" s="65" t="s">
        <v>45</v>
      </c>
      <c r="E253" s="65"/>
      <c r="F253" s="65"/>
      <c r="G253" s="707">
        <f>(C253/G270)*G249</f>
        <v>0</v>
      </c>
      <c r="H253" s="707"/>
      <c r="I253" s="77">
        <f>(B253/G270)*G249</f>
        <v>10</v>
      </c>
      <c r="J253" s="321" t="s">
        <v>363</v>
      </c>
      <c r="K253" s="84"/>
      <c r="L253" s="84"/>
      <c r="M253" s="84"/>
      <c r="N253" s="85"/>
      <c r="O253" s="26"/>
      <c r="P253" s="680"/>
      <c r="Q253" s="308"/>
      <c r="R253" s="742" t="s">
        <v>111</v>
      </c>
      <c r="S253" s="743"/>
      <c r="T253" s="743"/>
      <c r="U253" s="743"/>
      <c r="V253" s="743"/>
      <c r="W253" s="743"/>
      <c r="X253" s="743"/>
      <c r="Y253" s="743"/>
      <c r="Z253" s="743"/>
      <c r="AA253" s="743"/>
      <c r="AB253" s="743"/>
      <c r="AC253" s="745" t="s">
        <v>107</v>
      </c>
    </row>
    <row r="254" spans="1:29" ht="17.100000000000001" customHeight="1">
      <c r="A254" s="680"/>
      <c r="B254" s="76">
        <v>3</v>
      </c>
      <c r="D254" s="59" t="s">
        <v>137</v>
      </c>
      <c r="E254" s="60"/>
      <c r="F254" s="60"/>
      <c r="G254" s="707">
        <f>(C254/G270)*G249</f>
        <v>0</v>
      </c>
      <c r="H254" s="707"/>
      <c r="I254" s="77">
        <f>(B254/G270)*G249</f>
        <v>30</v>
      </c>
      <c r="J254" s="321" t="s">
        <v>364</v>
      </c>
      <c r="K254" s="84"/>
      <c r="L254" s="84"/>
      <c r="M254" s="84"/>
      <c r="N254" s="85"/>
      <c r="O254" s="26"/>
      <c r="P254" s="680"/>
      <c r="Q254" s="308"/>
      <c r="R254" s="744"/>
      <c r="S254" s="735"/>
      <c r="T254" s="735"/>
      <c r="U254" s="735"/>
      <c r="V254" s="735"/>
      <c r="W254" s="735"/>
      <c r="X254" s="735"/>
      <c r="Y254" s="735"/>
      <c r="Z254" s="735"/>
      <c r="AA254" s="735"/>
      <c r="AB254" s="735"/>
      <c r="AC254" s="745"/>
    </row>
    <row r="255" spans="1:29" ht="17.100000000000001" customHeight="1">
      <c r="A255" s="680"/>
      <c r="C255" s="20">
        <v>2.5000000000000001E-2</v>
      </c>
      <c r="D255" s="59" t="s">
        <v>120</v>
      </c>
      <c r="E255" s="60"/>
      <c r="F255" s="60"/>
      <c r="G255" s="707">
        <f>(C255/G270)*G249</f>
        <v>0.25</v>
      </c>
      <c r="H255" s="707"/>
      <c r="I255" s="77">
        <f>(B255/G270)*G249</f>
        <v>0</v>
      </c>
      <c r="J255" s="84"/>
      <c r="K255" s="84"/>
      <c r="L255" s="84"/>
      <c r="M255" s="84"/>
      <c r="N255" s="85"/>
      <c r="O255" s="26"/>
      <c r="P255" s="680"/>
      <c r="Q255" s="308"/>
      <c r="R255" s="345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111"/>
    </row>
    <row r="256" spans="1:29" ht="17.100000000000001" customHeight="1">
      <c r="A256" s="680"/>
      <c r="B256" s="76">
        <v>2</v>
      </c>
      <c r="D256" s="59" t="s">
        <v>138</v>
      </c>
      <c r="E256" s="60"/>
      <c r="F256" s="60"/>
      <c r="G256" s="707">
        <f>(C256/G270)*G249</f>
        <v>0</v>
      </c>
      <c r="H256" s="707"/>
      <c r="I256" s="77">
        <f>(B256/G270)*G249</f>
        <v>20</v>
      </c>
      <c r="J256" s="321" t="s">
        <v>364</v>
      </c>
      <c r="K256" s="84"/>
      <c r="L256" s="84"/>
      <c r="M256" s="84"/>
      <c r="N256" s="85"/>
      <c r="O256" s="26"/>
      <c r="P256" s="680"/>
      <c r="Q256" s="308"/>
      <c r="R256" s="345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111"/>
    </row>
    <row r="257" spans="1:29" ht="17.100000000000001" customHeight="1">
      <c r="A257" s="680"/>
      <c r="C257" s="20">
        <v>0.05</v>
      </c>
      <c r="D257" s="59" t="s">
        <v>37</v>
      </c>
      <c r="E257" s="60"/>
      <c r="F257" s="60"/>
      <c r="G257" s="707">
        <f>(C257/G270)*G249</f>
        <v>0.5</v>
      </c>
      <c r="H257" s="707"/>
      <c r="I257" s="77">
        <f>(B257/G270)*G249</f>
        <v>0</v>
      </c>
      <c r="J257" s="84"/>
      <c r="K257" s="84"/>
      <c r="L257" s="84"/>
      <c r="M257" s="84"/>
      <c r="N257" s="85"/>
      <c r="O257" s="26"/>
      <c r="P257" s="680"/>
      <c r="Q257" s="30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9"/>
    </row>
    <row r="258" spans="1:29" ht="17.100000000000001" customHeight="1">
      <c r="A258" s="680"/>
      <c r="C258" s="20">
        <v>0.05</v>
      </c>
      <c r="D258" s="61" t="s">
        <v>61</v>
      </c>
      <c r="E258" s="61"/>
      <c r="F258" s="61"/>
      <c r="G258" s="707">
        <f>(C258/G270)*G249</f>
        <v>0.5</v>
      </c>
      <c r="H258" s="707"/>
      <c r="I258" s="77">
        <f>(B258/G270)*G249</f>
        <v>0</v>
      </c>
      <c r="J258" s="84"/>
      <c r="K258" s="84"/>
      <c r="L258" s="84"/>
      <c r="M258" s="84"/>
      <c r="N258" s="85"/>
      <c r="O258" s="26"/>
      <c r="P258" s="680"/>
      <c r="Q258" s="30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9"/>
    </row>
    <row r="259" spans="1:29" ht="17.100000000000001" customHeight="1">
      <c r="A259" s="680"/>
      <c r="C259" s="20">
        <v>0.05</v>
      </c>
      <c r="D259" s="62" t="s">
        <v>40</v>
      </c>
      <c r="E259" s="62"/>
      <c r="F259" s="62"/>
      <c r="G259" s="707">
        <f>(C259/G270)*G249</f>
        <v>0.5</v>
      </c>
      <c r="H259" s="707"/>
      <c r="I259" s="77">
        <f>(B259/G270)*G249</f>
        <v>0</v>
      </c>
      <c r="J259" s="84"/>
      <c r="K259" s="84"/>
      <c r="L259" s="28"/>
      <c r="M259" s="84"/>
      <c r="N259" s="343" t="s">
        <v>380</v>
      </c>
      <c r="O259" s="26"/>
      <c r="P259" s="680"/>
      <c r="Q259" s="30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9"/>
    </row>
    <row r="260" spans="1:29" ht="17.100000000000001" customHeight="1">
      <c r="A260" s="680"/>
      <c r="C260" s="20">
        <v>0.03</v>
      </c>
      <c r="D260" s="62" t="s">
        <v>130</v>
      </c>
      <c r="E260" s="62"/>
      <c r="F260" s="62"/>
      <c r="G260" s="707">
        <f>(C260/G270)*G249</f>
        <v>0.3</v>
      </c>
      <c r="H260" s="707"/>
      <c r="I260" s="77">
        <f>(B260/G270)*G249</f>
        <v>0</v>
      </c>
      <c r="J260" s="84"/>
      <c r="K260" s="84"/>
      <c r="L260" s="84"/>
      <c r="M260" s="84"/>
      <c r="N260" s="343" t="s">
        <v>377</v>
      </c>
      <c r="O260" s="26"/>
      <c r="P260" s="680"/>
      <c r="Q260" s="30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9"/>
    </row>
    <row r="261" spans="1:29" ht="17.100000000000001" customHeight="1">
      <c r="A261" s="680"/>
      <c r="C261" s="20">
        <v>0.01</v>
      </c>
      <c r="D261" s="63" t="s">
        <v>42</v>
      </c>
      <c r="E261" s="63"/>
      <c r="F261" s="63"/>
      <c r="G261" s="707">
        <f>(C261/G270)*G249</f>
        <v>0.1</v>
      </c>
      <c r="H261" s="707"/>
      <c r="I261" s="77">
        <f>(B261/G270)*G249</f>
        <v>0</v>
      </c>
      <c r="J261" s="84"/>
      <c r="K261" s="84"/>
      <c r="L261" s="84"/>
      <c r="M261" s="84"/>
      <c r="N261" s="343" t="s">
        <v>378</v>
      </c>
      <c r="O261" s="26"/>
      <c r="P261" s="680"/>
      <c r="Q261" s="30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9"/>
    </row>
    <row r="262" spans="1:29" ht="17.100000000000001" customHeight="1">
      <c r="A262" s="680"/>
      <c r="C262" s="20">
        <v>0.01</v>
      </c>
      <c r="D262" s="64" t="s">
        <v>43</v>
      </c>
      <c r="E262" s="64"/>
      <c r="F262" s="64"/>
      <c r="G262" s="707">
        <f>(C262/G270)*G249</f>
        <v>0.1</v>
      </c>
      <c r="H262" s="707"/>
      <c r="I262" s="77">
        <f>(B262/G270)*G249</f>
        <v>0</v>
      </c>
      <c r="J262" s="84"/>
      <c r="K262" s="84"/>
      <c r="L262" s="84"/>
      <c r="M262" s="84"/>
      <c r="N262" s="85"/>
      <c r="O262" s="26"/>
      <c r="P262" s="680"/>
      <c r="Q262" s="308"/>
      <c r="R262" s="28"/>
      <c r="S262" s="272"/>
      <c r="T262" s="19" t="s">
        <v>85</v>
      </c>
      <c r="U262" s="76">
        <v>1</v>
      </c>
      <c r="V262" s="77">
        <v>1</v>
      </c>
      <c r="W262" s="272"/>
      <c r="X262" s="19" t="s">
        <v>86</v>
      </c>
      <c r="Y262" s="266">
        <v>0.03</v>
      </c>
      <c r="Z262" s="707">
        <v>0.03</v>
      </c>
      <c r="AA262" s="707"/>
      <c r="AB262" s="28"/>
      <c r="AC262" s="29"/>
    </row>
    <row r="263" spans="1:29" ht="17.100000000000001" customHeight="1">
      <c r="A263" s="680"/>
      <c r="B263" s="76">
        <v>0.5</v>
      </c>
      <c r="D263" s="64" t="s">
        <v>139</v>
      </c>
      <c r="E263" s="64"/>
      <c r="F263" s="64"/>
      <c r="G263" s="707">
        <f>(C263/G270)*G249</f>
        <v>0</v>
      </c>
      <c r="H263" s="707"/>
      <c r="I263" s="77">
        <f>(B263/G270)*G249</f>
        <v>5</v>
      </c>
      <c r="J263" s="321" t="s">
        <v>362</v>
      </c>
      <c r="K263" s="84"/>
      <c r="L263" s="84"/>
      <c r="M263" s="84"/>
      <c r="N263" s="85"/>
      <c r="O263" s="26"/>
      <c r="P263" s="680"/>
      <c r="Q263" s="30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9"/>
    </row>
    <row r="264" spans="1:29" ht="17.100000000000001" customHeight="1">
      <c r="A264" s="680"/>
      <c r="B264" s="76">
        <v>0.5</v>
      </c>
      <c r="D264" s="64" t="s">
        <v>318</v>
      </c>
      <c r="E264" s="64"/>
      <c r="F264" s="64"/>
      <c r="G264" s="707">
        <f>(C264/G270)*G249</f>
        <v>0</v>
      </c>
      <c r="H264" s="707"/>
      <c r="I264" s="77">
        <f>(B264/G270)*G249</f>
        <v>5</v>
      </c>
      <c r="J264" s="321" t="s">
        <v>362</v>
      </c>
      <c r="K264" s="82"/>
      <c r="L264" s="82"/>
      <c r="M264" s="82"/>
      <c r="N264" s="86"/>
      <c r="O264" s="26"/>
      <c r="P264" s="680"/>
      <c r="Q264" s="30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9"/>
    </row>
    <row r="265" spans="1:29" ht="17.100000000000001" customHeight="1">
      <c r="A265" s="680"/>
      <c r="B265" s="709" t="s">
        <v>317</v>
      </c>
      <c r="C265" s="710"/>
      <c r="D265" s="28"/>
      <c r="E265" s="28"/>
      <c r="F265" s="28"/>
      <c r="G265" s="46"/>
      <c r="H265" s="50"/>
      <c r="I265" s="28"/>
      <c r="J265" s="87"/>
      <c r="K265" s="83"/>
      <c r="L265" s="87"/>
      <c r="M265" s="87"/>
      <c r="N265" s="88"/>
      <c r="P265" s="680"/>
      <c r="Q265" s="30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9"/>
    </row>
    <row r="266" spans="1:29" ht="17.100000000000001" customHeight="1" thickBot="1">
      <c r="A266" s="680"/>
      <c r="B266" s="314">
        <f>SUM(B252:B264)</f>
        <v>7</v>
      </c>
      <c r="C266" s="313">
        <f>SUM(C252:C264)</f>
        <v>0.29500000000000004</v>
      </c>
      <c r="D266" s="711" t="s">
        <v>90</v>
      </c>
      <c r="E266" s="711"/>
      <c r="F266" s="711"/>
      <c r="G266" s="712">
        <f>SUM(G252:G264)</f>
        <v>2.95</v>
      </c>
      <c r="H266" s="712">
        <f>SUM(H252:H264)</f>
        <v>0</v>
      </c>
      <c r="I266" s="320">
        <f>SUM(I252:I264)</f>
        <v>70</v>
      </c>
      <c r="J266" s="53"/>
      <c r="K266" s="89"/>
      <c r="L266" s="87"/>
      <c r="M266" s="87"/>
      <c r="N266" s="88"/>
      <c r="P266" s="680"/>
      <c r="Q266" s="30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9"/>
    </row>
    <row r="267" spans="1:29" ht="17.100000000000001" customHeight="1" thickBot="1">
      <c r="A267" s="680"/>
      <c r="B267" s="25"/>
      <c r="C267" s="36"/>
      <c r="D267" s="56"/>
      <c r="E267" s="56"/>
      <c r="F267" s="56"/>
      <c r="G267" s="191"/>
      <c r="H267" s="191"/>
      <c r="I267" s="25"/>
      <c r="J267" s="53"/>
      <c r="K267" s="89"/>
      <c r="L267" s="87"/>
      <c r="M267" s="87"/>
      <c r="N267" s="88"/>
      <c r="P267" s="680"/>
      <c r="Q267" s="308"/>
      <c r="R267" s="746" t="s">
        <v>376</v>
      </c>
      <c r="S267" s="714"/>
      <c r="T267" s="714"/>
      <c r="U267" s="714"/>
      <c r="V267" s="714"/>
      <c r="W267" s="714"/>
      <c r="X267" s="714"/>
      <c r="Y267" s="714"/>
      <c r="Z267" s="714"/>
      <c r="AA267" s="714"/>
      <c r="AB267" s="714"/>
      <c r="AC267" s="751" t="s">
        <v>108</v>
      </c>
    </row>
    <row r="268" spans="1:29" ht="17.100000000000001" customHeight="1">
      <c r="A268" s="680"/>
      <c r="B268" s="713" t="s">
        <v>91</v>
      </c>
      <c r="C268" s="714"/>
      <c r="D268" s="714"/>
      <c r="E268" s="714"/>
      <c r="F268" s="714"/>
      <c r="G268" s="714"/>
      <c r="H268" s="714"/>
      <c r="I268" s="714"/>
      <c r="J268" s="714"/>
      <c r="K268" s="714"/>
      <c r="L268" s="714"/>
      <c r="M268" s="714"/>
      <c r="N268" s="715"/>
      <c r="P268" s="680"/>
      <c r="Q268" s="308"/>
      <c r="R268" s="338"/>
      <c r="S268" s="35"/>
      <c r="T268" s="35"/>
      <c r="U268" s="35"/>
      <c r="V268" s="35"/>
      <c r="W268" s="35"/>
      <c r="X268" s="35"/>
      <c r="Y268" s="35"/>
      <c r="Z268" s="35"/>
      <c r="AA268" s="35"/>
      <c r="AB268" s="339" t="s">
        <v>83</v>
      </c>
      <c r="AC268" s="737"/>
    </row>
    <row r="269" spans="1:29" ht="17.100000000000001" customHeight="1">
      <c r="A269" s="680"/>
      <c r="B269" s="32"/>
      <c r="C269" s="36"/>
      <c r="D269" s="190"/>
      <c r="E269" s="190"/>
      <c r="F269" s="190"/>
      <c r="G269" s="695" t="s">
        <v>108</v>
      </c>
      <c r="H269" s="695"/>
      <c r="I269" s="87"/>
      <c r="J269" s="87"/>
      <c r="K269" s="87"/>
      <c r="L269" s="74"/>
      <c r="M269" s="74"/>
      <c r="N269" s="75"/>
      <c r="P269" s="680"/>
      <c r="Q269" s="308"/>
      <c r="R269" s="747" t="s">
        <v>371</v>
      </c>
      <c r="S269" s="748"/>
      <c r="T269" s="748"/>
      <c r="U269" s="748"/>
      <c r="V269" s="748"/>
      <c r="W269" s="748"/>
      <c r="X269" s="748"/>
      <c r="Y269" s="748"/>
      <c r="Z269" s="748"/>
      <c r="AA269" s="748"/>
      <c r="AB269" s="748"/>
      <c r="AC269" s="749"/>
    </row>
    <row r="270" spans="1:29" ht="17.100000000000001" customHeight="1">
      <c r="A270" s="680"/>
      <c r="B270" s="66"/>
      <c r="C270" s="67"/>
      <c r="D270" s="67"/>
      <c r="E270" s="67"/>
      <c r="F270" s="68" t="s">
        <v>83</v>
      </c>
      <c r="G270" s="696">
        <v>1</v>
      </c>
      <c r="H270" s="696"/>
      <c r="I270" s="87"/>
      <c r="J270" s="87"/>
      <c r="K270" s="87"/>
      <c r="L270" s="74"/>
      <c r="M270" s="74"/>
      <c r="N270" s="75"/>
      <c r="P270" s="680"/>
      <c r="Q270" s="308"/>
      <c r="R270" s="747"/>
      <c r="S270" s="748"/>
      <c r="T270" s="748"/>
      <c r="U270" s="748"/>
      <c r="V270" s="748"/>
      <c r="W270" s="748"/>
      <c r="X270" s="748"/>
      <c r="Y270" s="748"/>
      <c r="Z270" s="748"/>
      <c r="AA270" s="748"/>
      <c r="AB270" s="748"/>
      <c r="AC270" s="749"/>
    </row>
    <row r="271" spans="1:29" ht="17.100000000000001" customHeight="1">
      <c r="A271" s="680"/>
      <c r="B271" s="340"/>
      <c r="C271" s="341"/>
      <c r="D271" s="341"/>
      <c r="E271" s="341"/>
      <c r="F271" s="341"/>
      <c r="G271" s="341"/>
      <c r="H271" s="341"/>
      <c r="I271" s="341"/>
      <c r="J271" s="341"/>
      <c r="K271" s="341"/>
      <c r="L271" s="341"/>
      <c r="M271" s="341"/>
      <c r="N271" s="342"/>
      <c r="P271" s="680"/>
      <c r="Q271" s="308"/>
      <c r="R271" s="747"/>
      <c r="S271" s="748"/>
      <c r="T271" s="748"/>
      <c r="U271" s="748"/>
      <c r="V271" s="748"/>
      <c r="W271" s="748"/>
      <c r="X271" s="748"/>
      <c r="Y271" s="748"/>
      <c r="Z271" s="748"/>
      <c r="AA271" s="748"/>
      <c r="AB271" s="748"/>
      <c r="AC271" s="749"/>
    </row>
    <row r="272" spans="1:29" ht="17.100000000000001" customHeight="1">
      <c r="A272" s="680"/>
      <c r="B272" s="18"/>
      <c r="C272" s="6"/>
      <c r="D272" s="19" t="s">
        <v>82</v>
      </c>
      <c r="E272" s="16" t="s">
        <v>52</v>
      </c>
      <c r="F272" s="12" t="s">
        <v>47</v>
      </c>
      <c r="G272" s="13" t="s">
        <v>48</v>
      </c>
      <c r="H272" s="312" t="s">
        <v>316</v>
      </c>
      <c r="I272" s="14" t="s">
        <v>49</v>
      </c>
      <c r="J272" s="15" t="s">
        <v>50</v>
      </c>
      <c r="K272" s="17" t="s">
        <v>51</v>
      </c>
      <c r="L272" s="192"/>
      <c r="M272" s="192"/>
      <c r="N272" s="193"/>
      <c r="P272" s="680"/>
      <c r="Q272" s="309" t="s">
        <v>12</v>
      </c>
      <c r="R272" s="18"/>
      <c r="S272" s="19"/>
      <c r="T272" s="68" t="s">
        <v>383</v>
      </c>
      <c r="U272" s="696">
        <v>1</v>
      </c>
      <c r="V272" s="696"/>
      <c r="W272" s="271" t="s">
        <v>384</v>
      </c>
      <c r="X272" s="750">
        <v>0.75</v>
      </c>
      <c r="Y272" s="750"/>
      <c r="AA272" s="8"/>
      <c r="AB272" s="8"/>
      <c r="AC272" s="311"/>
    </row>
    <row r="273" spans="1:29" ht="17.100000000000001" customHeight="1">
      <c r="A273" s="680"/>
      <c r="B273" s="18" t="s">
        <v>84</v>
      </c>
      <c r="C273" s="6"/>
      <c r="D273" s="19"/>
      <c r="E273" s="18"/>
      <c r="F273" s="8"/>
      <c r="G273" s="8"/>
      <c r="H273" s="8"/>
      <c r="I273" s="8"/>
      <c r="J273" s="8"/>
      <c r="K273" s="8"/>
      <c r="L273" s="8"/>
      <c r="M273" s="8"/>
      <c r="N273" s="311" t="s">
        <v>315</v>
      </c>
      <c r="P273" s="680"/>
      <c r="Q273" s="310">
        <v>16.5</v>
      </c>
      <c r="R273" s="18"/>
      <c r="S273" s="23"/>
      <c r="T273" s="19"/>
      <c r="U273" s="24"/>
      <c r="V273" s="24"/>
      <c r="W273" s="24"/>
      <c r="X273" s="24"/>
      <c r="Y273" s="24"/>
      <c r="Z273" s="24"/>
      <c r="AA273" s="24"/>
      <c r="AB273" s="24"/>
      <c r="AC273" s="311" t="s">
        <v>84</v>
      </c>
    </row>
    <row r="274" spans="1:29" ht="17.100000000000001" customHeight="1" thickBot="1">
      <c r="A274" s="680"/>
      <c r="B274" s="21">
        <v>10</v>
      </c>
      <c r="C274" s="2">
        <v>10</v>
      </c>
      <c r="D274" s="2">
        <v>10</v>
      </c>
      <c r="E274" s="2">
        <v>10</v>
      </c>
      <c r="F274" s="2">
        <v>10</v>
      </c>
      <c r="G274" s="2">
        <v>10</v>
      </c>
      <c r="H274" s="2">
        <v>10</v>
      </c>
      <c r="I274" s="2">
        <v>10</v>
      </c>
      <c r="J274" s="2">
        <v>10</v>
      </c>
      <c r="K274" s="2">
        <v>10</v>
      </c>
      <c r="L274" s="2">
        <v>10</v>
      </c>
      <c r="M274" s="2">
        <v>10</v>
      </c>
      <c r="N274" s="22">
        <v>10</v>
      </c>
      <c r="P274" s="680"/>
      <c r="Q274" s="78">
        <v>10</v>
      </c>
      <c r="R274" s="79">
        <v>10</v>
      </c>
      <c r="S274" s="79">
        <v>10</v>
      </c>
      <c r="T274" s="79">
        <v>10</v>
      </c>
      <c r="U274" s="79">
        <v>10</v>
      </c>
      <c r="V274" s="79">
        <v>10</v>
      </c>
      <c r="W274" s="79">
        <v>10</v>
      </c>
      <c r="X274" s="79">
        <v>10</v>
      </c>
      <c r="Y274" s="79">
        <v>10</v>
      </c>
      <c r="Z274" s="79">
        <v>10</v>
      </c>
      <c r="AA274" s="79">
        <v>10</v>
      </c>
      <c r="AB274" s="79">
        <v>10</v>
      </c>
      <c r="AC274" s="80">
        <v>10</v>
      </c>
    </row>
    <row r="275" spans="1:29" ht="17.100000000000001" customHeight="1">
      <c r="A275" s="680"/>
      <c r="B275" s="172" t="s">
        <v>106</v>
      </c>
      <c r="C275" s="40" t="s">
        <v>14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2"/>
      <c r="P275" s="680"/>
      <c r="Q275" s="32"/>
      <c r="R275" s="28"/>
      <c r="S275" s="697" t="s">
        <v>33</v>
      </c>
      <c r="T275" s="697"/>
      <c r="U275" s="697"/>
      <c r="V275" s="699" t="s">
        <v>34</v>
      </c>
      <c r="W275" s="699"/>
      <c r="X275" s="699"/>
      <c r="Y275" s="699"/>
      <c r="Z275" s="699"/>
      <c r="AA275" s="699"/>
      <c r="AB275" s="699"/>
      <c r="AC275" s="700"/>
    </row>
    <row r="276" spans="1:29" ht="17.100000000000001" customHeight="1">
      <c r="A276" s="680"/>
      <c r="B276" s="173" t="s">
        <v>107</v>
      </c>
      <c r="C276" s="43" t="s">
        <v>109</v>
      </c>
      <c r="D276" s="38"/>
      <c r="E276" s="38"/>
      <c r="F276" s="38"/>
      <c r="G276" s="38"/>
      <c r="H276" s="38"/>
      <c r="I276" s="38"/>
      <c r="J276" s="38"/>
      <c r="K276" s="38"/>
      <c r="L276" s="38"/>
      <c r="M276" s="28"/>
      <c r="N276" s="39"/>
      <c r="P276" s="680"/>
      <c r="Q276" s="32"/>
      <c r="R276" s="28" t="s">
        <v>7</v>
      </c>
      <c r="S276" s="698"/>
      <c r="T276" s="698"/>
      <c r="U276" s="698"/>
      <c r="V276" s="44"/>
      <c r="W276" s="44" t="s">
        <v>35</v>
      </c>
      <c r="X276" s="44"/>
      <c r="Y276" s="44"/>
      <c r="Z276" s="44"/>
      <c r="AA276" s="44"/>
      <c r="AB276" s="44"/>
      <c r="AC276" s="45"/>
    </row>
    <row r="277" spans="1:29" ht="17.100000000000001" customHeight="1">
      <c r="A277" s="680"/>
      <c r="B277" s="174" t="s">
        <v>108</v>
      </c>
      <c r="C277" s="175" t="s">
        <v>83</v>
      </c>
      <c r="D277" s="38"/>
      <c r="E277" s="38"/>
      <c r="F277" s="38"/>
      <c r="G277" s="38"/>
      <c r="H277" s="38"/>
      <c r="I277" s="38"/>
      <c r="J277" s="38"/>
      <c r="K277" s="38"/>
      <c r="L277" s="38"/>
      <c r="M277" s="28"/>
      <c r="N277" s="39"/>
      <c r="P277" s="680"/>
      <c r="Q277" s="32"/>
      <c r="R277" s="28"/>
      <c r="S277" s="28"/>
      <c r="T277" s="28"/>
      <c r="U277" s="28"/>
      <c r="V277" s="44"/>
      <c r="W277" s="44"/>
      <c r="X277" s="44"/>
      <c r="Y277" s="44"/>
      <c r="Z277" s="44"/>
      <c r="AA277" s="44"/>
      <c r="AB277" s="44"/>
      <c r="AC277" s="45"/>
    </row>
    <row r="278" spans="1:29" ht="17.100000000000001" customHeight="1">
      <c r="A278" s="680"/>
      <c r="B278" s="701" t="s">
        <v>11</v>
      </c>
      <c r="C278" s="702"/>
      <c r="D278" s="702"/>
      <c r="E278" s="702"/>
      <c r="F278" s="702"/>
      <c r="G278" s="702"/>
      <c r="H278" s="702"/>
      <c r="I278" s="702"/>
      <c r="J278" s="702"/>
      <c r="K278" s="702"/>
      <c r="L278" s="702"/>
      <c r="M278" s="702"/>
      <c r="N278" s="703"/>
      <c r="P278" s="680"/>
      <c r="Q278" s="701" t="s">
        <v>11</v>
      </c>
      <c r="R278" s="702"/>
      <c r="S278" s="702"/>
      <c r="T278" s="702"/>
      <c r="U278" s="702"/>
      <c r="V278" s="702"/>
      <c r="W278" s="702"/>
      <c r="X278" s="702"/>
      <c r="Y278" s="702"/>
      <c r="Z278" s="702"/>
      <c r="AA278" s="702"/>
      <c r="AB278" s="702"/>
      <c r="AC278" s="703"/>
    </row>
    <row r="279" spans="1:29" ht="17.100000000000001" customHeight="1" thickBot="1">
      <c r="A279" s="680"/>
      <c r="B279" s="704"/>
      <c r="C279" s="705"/>
      <c r="D279" s="705"/>
      <c r="E279" s="705"/>
      <c r="F279" s="705"/>
      <c r="G279" s="705"/>
      <c r="H279" s="705"/>
      <c r="I279" s="705"/>
      <c r="J279" s="705"/>
      <c r="K279" s="705"/>
      <c r="L279" s="705"/>
      <c r="M279" s="705"/>
      <c r="N279" s="706"/>
      <c r="P279" s="680"/>
      <c r="Q279" s="704"/>
      <c r="R279" s="705"/>
      <c r="S279" s="705"/>
      <c r="T279" s="705"/>
      <c r="U279" s="705"/>
      <c r="V279" s="705"/>
      <c r="W279" s="705"/>
      <c r="X279" s="705"/>
      <c r="Y279" s="705"/>
      <c r="Z279" s="705"/>
      <c r="AA279" s="705"/>
      <c r="AB279" s="705"/>
      <c r="AC279" s="706"/>
    </row>
  </sheetData>
  <mergeCells count="292">
    <mergeCell ref="A3:A88"/>
    <mergeCell ref="P3:P88"/>
    <mergeCell ref="G22:H22"/>
    <mergeCell ref="G23:H23"/>
    <mergeCell ref="G29:H29"/>
    <mergeCell ref="G30:H30"/>
    <mergeCell ref="B3:N4"/>
    <mergeCell ref="Q3:Q4"/>
    <mergeCell ref="R3:AC4"/>
    <mergeCell ref="B5:N6"/>
    <mergeCell ref="R5:AC6"/>
    <mergeCell ref="R7:AC8"/>
    <mergeCell ref="G42:H42"/>
    <mergeCell ref="G43:H43"/>
    <mergeCell ref="G44:H44"/>
    <mergeCell ref="G45:H45"/>
    <mergeCell ref="G46:H46"/>
    <mergeCell ref="G47:H47"/>
    <mergeCell ref="G34:H34"/>
    <mergeCell ref="G37:H37"/>
    <mergeCell ref="G40:H40"/>
    <mergeCell ref="G41:H41"/>
    <mergeCell ref="G26:H26"/>
    <mergeCell ref="G27:H27"/>
    <mergeCell ref="R211:AB212"/>
    <mergeCell ref="AC211:AC212"/>
    <mergeCell ref="R213:AC214"/>
    <mergeCell ref="R249:AB250"/>
    <mergeCell ref="AC249:AC250"/>
    <mergeCell ref="R251:AC252"/>
    <mergeCell ref="G56:H56"/>
    <mergeCell ref="Z57:AA57"/>
    <mergeCell ref="G59:H59"/>
    <mergeCell ref="B76:N76"/>
    <mergeCell ref="R76:AB76"/>
    <mergeCell ref="G77:H77"/>
    <mergeCell ref="B78:F79"/>
    <mergeCell ref="G78:H79"/>
    <mergeCell ref="R78:AC80"/>
    <mergeCell ref="G57:H57"/>
    <mergeCell ref="AC76:AC77"/>
    <mergeCell ref="B90:N90"/>
    <mergeCell ref="Q90:AC90"/>
    <mergeCell ref="U81:V81"/>
    <mergeCell ref="X81:Y81"/>
    <mergeCell ref="S84:U85"/>
    <mergeCell ref="V84:AC84"/>
    <mergeCell ref="B87:N88"/>
    <mergeCell ref="G28:H28"/>
    <mergeCell ref="G33:H33"/>
    <mergeCell ref="G35:H35"/>
    <mergeCell ref="G36:H36"/>
    <mergeCell ref="G50:H50"/>
    <mergeCell ref="G51:H51"/>
    <mergeCell ref="G52:H52"/>
    <mergeCell ref="G53:H53"/>
    <mergeCell ref="B2:N2"/>
    <mergeCell ref="Q2:AC2"/>
    <mergeCell ref="G18:H18"/>
    <mergeCell ref="G19:H19"/>
    <mergeCell ref="G20:H20"/>
    <mergeCell ref="G21:H21"/>
    <mergeCell ref="R13:AB14"/>
    <mergeCell ref="AC13:AC14"/>
    <mergeCell ref="C16:N16"/>
    <mergeCell ref="G17:H17"/>
    <mergeCell ref="G9:H9"/>
    <mergeCell ref="R9:AB10"/>
    <mergeCell ref="AC9:AC10"/>
    <mergeCell ref="B10:E11"/>
    <mergeCell ref="F10:F11"/>
    <mergeCell ref="G10:H11"/>
    <mergeCell ref="R11:AC12"/>
    <mergeCell ref="Q87:AC88"/>
    <mergeCell ref="R97:AB98"/>
    <mergeCell ref="AC97:AC98"/>
    <mergeCell ref="R99:AC100"/>
    <mergeCell ref="G100:H100"/>
    <mergeCell ref="G101:H101"/>
    <mergeCell ref="R101:AB102"/>
    <mergeCell ref="AC101:AC102"/>
    <mergeCell ref="G102:H102"/>
    <mergeCell ref="A91:A126"/>
    <mergeCell ref="B91:N92"/>
    <mergeCell ref="P91:P126"/>
    <mergeCell ref="R91:AC92"/>
    <mergeCell ref="B93:N94"/>
    <mergeCell ref="R93:AC94"/>
    <mergeCell ref="R95:AC96"/>
    <mergeCell ref="G96:H96"/>
    <mergeCell ref="I96:N97"/>
    <mergeCell ref="G97:H98"/>
    <mergeCell ref="Z110:AA110"/>
    <mergeCell ref="R115:AB115"/>
    <mergeCell ref="AC115:AC116"/>
    <mergeCell ref="R117:AC119"/>
    <mergeCell ref="U120:V120"/>
    <mergeCell ref="X120:Y120"/>
    <mergeCell ref="G107:H107"/>
    <mergeCell ref="G108:H108"/>
    <mergeCell ref="G109:H109"/>
    <mergeCell ref="G110:H110"/>
    <mergeCell ref="G111:H111"/>
    <mergeCell ref="B112:C112"/>
    <mergeCell ref="G103:H103"/>
    <mergeCell ref="G104:H104"/>
    <mergeCell ref="G105:H105"/>
    <mergeCell ref="G106:H106"/>
    <mergeCell ref="S122:U123"/>
    <mergeCell ref="V122:AC122"/>
    <mergeCell ref="B125:N126"/>
    <mergeCell ref="Q125:AC126"/>
    <mergeCell ref="B128:N128"/>
    <mergeCell ref="Q128:AC128"/>
    <mergeCell ref="D113:F113"/>
    <mergeCell ref="G113:H113"/>
    <mergeCell ref="B115:N115"/>
    <mergeCell ref="G116:H116"/>
    <mergeCell ref="G117:H117"/>
    <mergeCell ref="R135:AB136"/>
    <mergeCell ref="AC135:AC136"/>
    <mergeCell ref="R137:AC138"/>
    <mergeCell ref="G138:H138"/>
    <mergeCell ref="G139:H139"/>
    <mergeCell ref="R139:AB140"/>
    <mergeCell ref="AC139:AC140"/>
    <mergeCell ref="G140:H140"/>
    <mergeCell ref="A129:A164"/>
    <mergeCell ref="B129:N130"/>
    <mergeCell ref="P129:P164"/>
    <mergeCell ref="R129:AC130"/>
    <mergeCell ref="B131:N132"/>
    <mergeCell ref="R131:AC132"/>
    <mergeCell ref="R133:AC134"/>
    <mergeCell ref="G134:H134"/>
    <mergeCell ref="I134:N135"/>
    <mergeCell ref="G135:H136"/>
    <mergeCell ref="R155:AC157"/>
    <mergeCell ref="U158:V158"/>
    <mergeCell ref="X158:Y158"/>
    <mergeCell ref="G145:H145"/>
    <mergeCell ref="G146:H146"/>
    <mergeCell ref="G147:H147"/>
    <mergeCell ref="G148:H148"/>
    <mergeCell ref="G149:H149"/>
    <mergeCell ref="B150:C150"/>
    <mergeCell ref="G141:H141"/>
    <mergeCell ref="G142:H142"/>
    <mergeCell ref="G143:H143"/>
    <mergeCell ref="G144:H144"/>
    <mergeCell ref="S160:U161"/>
    <mergeCell ref="V160:AC160"/>
    <mergeCell ref="Z148:AA148"/>
    <mergeCell ref="R153:AB153"/>
    <mergeCell ref="AC153:AC154"/>
    <mergeCell ref="B163:N164"/>
    <mergeCell ref="Q163:AC164"/>
    <mergeCell ref="B166:N166"/>
    <mergeCell ref="Q166:AC166"/>
    <mergeCell ref="D151:F151"/>
    <mergeCell ref="G151:H151"/>
    <mergeCell ref="B153:N153"/>
    <mergeCell ref="G154:H154"/>
    <mergeCell ref="G155:H155"/>
    <mergeCell ref="R173:AB174"/>
    <mergeCell ref="AC173:AC174"/>
    <mergeCell ref="R175:AC176"/>
    <mergeCell ref="G176:H176"/>
    <mergeCell ref="G177:H177"/>
    <mergeCell ref="R177:AB178"/>
    <mergeCell ref="AC177:AC178"/>
    <mergeCell ref="G178:H178"/>
    <mergeCell ref="A167:A202"/>
    <mergeCell ref="B167:N168"/>
    <mergeCell ref="P167:P202"/>
    <mergeCell ref="R167:AC168"/>
    <mergeCell ref="B169:N170"/>
    <mergeCell ref="R169:AC170"/>
    <mergeCell ref="R171:AC172"/>
    <mergeCell ref="G172:H172"/>
    <mergeCell ref="I172:N173"/>
    <mergeCell ref="G173:H174"/>
    <mergeCell ref="G183:H183"/>
    <mergeCell ref="G184:H184"/>
    <mergeCell ref="G185:H185"/>
    <mergeCell ref="G186:H186"/>
    <mergeCell ref="G187:H187"/>
    <mergeCell ref="B188:C188"/>
    <mergeCell ref="G179:H179"/>
    <mergeCell ref="G180:H180"/>
    <mergeCell ref="G181:H181"/>
    <mergeCell ref="G182:H182"/>
    <mergeCell ref="S198:U199"/>
    <mergeCell ref="V198:AC198"/>
    <mergeCell ref="B201:N202"/>
    <mergeCell ref="Q201:AC202"/>
    <mergeCell ref="B204:N204"/>
    <mergeCell ref="Q204:AC204"/>
    <mergeCell ref="D189:F189"/>
    <mergeCell ref="G189:H189"/>
    <mergeCell ref="B191:N191"/>
    <mergeCell ref="G192:H192"/>
    <mergeCell ref="G193:H193"/>
    <mergeCell ref="Z186:AA186"/>
    <mergeCell ref="R191:AB191"/>
    <mergeCell ref="AC191:AC192"/>
    <mergeCell ref="R193:AC195"/>
    <mergeCell ref="U196:V196"/>
    <mergeCell ref="X196:Y196"/>
    <mergeCell ref="G214:H214"/>
    <mergeCell ref="G215:H215"/>
    <mergeCell ref="R215:AB216"/>
    <mergeCell ref="AC215:AC216"/>
    <mergeCell ref="G216:H216"/>
    <mergeCell ref="A205:A240"/>
    <mergeCell ref="B205:N206"/>
    <mergeCell ref="P205:P240"/>
    <mergeCell ref="R205:AC206"/>
    <mergeCell ref="B207:N208"/>
    <mergeCell ref="R207:AC208"/>
    <mergeCell ref="R209:AC210"/>
    <mergeCell ref="G210:H210"/>
    <mergeCell ref="I210:N211"/>
    <mergeCell ref="G211:H212"/>
    <mergeCell ref="G221:H221"/>
    <mergeCell ref="G222:H222"/>
    <mergeCell ref="G223:H223"/>
    <mergeCell ref="G224:H224"/>
    <mergeCell ref="G225:H225"/>
    <mergeCell ref="B226:C226"/>
    <mergeCell ref="G217:H217"/>
    <mergeCell ref="G218:H218"/>
    <mergeCell ref="G219:H219"/>
    <mergeCell ref="G220:H220"/>
    <mergeCell ref="S236:U237"/>
    <mergeCell ref="V236:AC236"/>
    <mergeCell ref="B239:N240"/>
    <mergeCell ref="Q239:AC240"/>
    <mergeCell ref="B242:N242"/>
    <mergeCell ref="Q242:AC242"/>
    <mergeCell ref="D227:F227"/>
    <mergeCell ref="G227:H227"/>
    <mergeCell ref="B229:N229"/>
    <mergeCell ref="G230:H230"/>
    <mergeCell ref="G231:H231"/>
    <mergeCell ref="Z224:AA224"/>
    <mergeCell ref="R229:AB229"/>
    <mergeCell ref="AC229:AC230"/>
    <mergeCell ref="R231:AC233"/>
    <mergeCell ref="U234:V234"/>
    <mergeCell ref="X234:Y234"/>
    <mergeCell ref="G252:H252"/>
    <mergeCell ref="G253:H253"/>
    <mergeCell ref="R253:AB254"/>
    <mergeCell ref="AC253:AC254"/>
    <mergeCell ref="G254:H254"/>
    <mergeCell ref="A243:A279"/>
    <mergeCell ref="B243:N244"/>
    <mergeCell ref="P243:P279"/>
    <mergeCell ref="R243:AC244"/>
    <mergeCell ref="B245:N246"/>
    <mergeCell ref="R245:AC246"/>
    <mergeCell ref="R247:AC248"/>
    <mergeCell ref="G248:H248"/>
    <mergeCell ref="I248:N249"/>
    <mergeCell ref="G249:H250"/>
    <mergeCell ref="R267:AB267"/>
    <mergeCell ref="AC267:AC268"/>
    <mergeCell ref="R269:AC271"/>
    <mergeCell ref="U272:V272"/>
    <mergeCell ref="X272:Y272"/>
    <mergeCell ref="G259:H259"/>
    <mergeCell ref="G260:H260"/>
    <mergeCell ref="G261:H261"/>
    <mergeCell ref="G262:H262"/>
    <mergeCell ref="G264:H264"/>
    <mergeCell ref="B265:C265"/>
    <mergeCell ref="G255:H255"/>
    <mergeCell ref="G256:H256"/>
    <mergeCell ref="G257:H257"/>
    <mergeCell ref="G258:H258"/>
    <mergeCell ref="S275:U276"/>
    <mergeCell ref="V275:AC275"/>
    <mergeCell ref="B278:N279"/>
    <mergeCell ref="Q278:AC279"/>
    <mergeCell ref="G263:H263"/>
    <mergeCell ref="D266:F266"/>
    <mergeCell ref="G266:H266"/>
    <mergeCell ref="B268:N268"/>
    <mergeCell ref="G269:H269"/>
    <mergeCell ref="G270:H270"/>
    <mergeCell ref="Z262:AA262"/>
  </mergeCells>
  <hyperlinks>
    <hyperlink ref="F72" r:id="rId1"/>
    <hyperlink ref="H73" r:id="rId2"/>
    <hyperlink ref="C69" r:id="rId3"/>
    <hyperlink ref="I75" r:id="rId4"/>
  </hyperlinks>
  <pageMargins left="0.7" right="0.7" top="0.75" bottom="0.75" header="0.3" footer="0.3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0"/>
  <sheetViews>
    <sheetView showZeros="0" workbookViewId="0">
      <selection activeCell="W44" sqref="W44"/>
    </sheetView>
  </sheetViews>
  <sheetFormatPr baseColWidth="10" defaultRowHeight="15"/>
  <cols>
    <col min="1" max="1" width="3.42578125" style="3" customWidth="1"/>
    <col min="2" max="9" width="10.7109375" style="3" customWidth="1"/>
    <col min="10" max="14" width="10.7109375" style="25" customWidth="1"/>
    <col min="15" max="15" width="5.42578125" style="25" customWidth="1"/>
    <col min="16" max="16" width="3.42578125" style="25" customWidth="1"/>
    <col min="17" max="29" width="10.7109375" style="25" customWidth="1"/>
    <col min="30" max="16384" width="11.42578125" style="25"/>
  </cols>
  <sheetData>
    <row r="1" spans="1:29">
      <c r="A1" s="1">
        <v>2.71</v>
      </c>
      <c r="B1" s="2">
        <v>10</v>
      </c>
      <c r="C1" s="2">
        <v>10</v>
      </c>
      <c r="D1" s="2">
        <v>10</v>
      </c>
      <c r="E1" s="2">
        <v>10</v>
      </c>
      <c r="F1" s="2">
        <v>10</v>
      </c>
      <c r="G1" s="2">
        <v>10</v>
      </c>
      <c r="H1" s="2">
        <v>10</v>
      </c>
      <c r="I1" s="2">
        <v>10</v>
      </c>
      <c r="J1" s="2">
        <v>10</v>
      </c>
      <c r="K1" s="2">
        <v>10</v>
      </c>
      <c r="L1" s="2">
        <v>10</v>
      </c>
      <c r="M1" s="2">
        <v>10</v>
      </c>
      <c r="N1" s="2">
        <v>10</v>
      </c>
      <c r="O1" s="3" t="s">
        <v>84</v>
      </c>
    </row>
    <row r="2" spans="1:29" ht="15.75" thickBot="1">
      <c r="A2" s="27" t="s">
        <v>0</v>
      </c>
      <c r="B2" s="679" t="str">
        <f>B3</f>
        <v>Salades Allégées N° 11 à N° 15</v>
      </c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26"/>
      <c r="P2" s="27" t="s">
        <v>0</v>
      </c>
      <c r="Q2" s="679" t="str">
        <f>R3</f>
        <v>Salades Allégées N° 11 à N° 15</v>
      </c>
      <c r="R2" s="679"/>
      <c r="S2" s="679"/>
      <c r="T2" s="679"/>
      <c r="U2" s="679"/>
      <c r="V2" s="679"/>
      <c r="W2" s="679"/>
      <c r="X2" s="679"/>
      <c r="Y2" s="679"/>
      <c r="Z2" s="679"/>
      <c r="AA2" s="679"/>
      <c r="AB2" s="679"/>
      <c r="AC2" s="679"/>
    </row>
    <row r="3" spans="1:29" ht="23.25" customHeight="1">
      <c r="A3" s="680" t="str">
        <f>B3</f>
        <v>Salades Allégées N° 11 à N° 15</v>
      </c>
      <c r="B3" s="681" t="s">
        <v>394</v>
      </c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3"/>
      <c r="O3" s="26"/>
      <c r="P3" s="680" t="str">
        <f>R3</f>
        <v>Salades Allégées N° 11 à N° 15</v>
      </c>
      <c r="Q3" s="693" t="s">
        <v>113</v>
      </c>
      <c r="R3" s="757" t="str">
        <f>B3</f>
        <v>Salades Allégées N° 11 à N° 15</v>
      </c>
      <c r="S3" s="682"/>
      <c r="T3" s="682"/>
      <c r="U3" s="682"/>
      <c r="V3" s="682"/>
      <c r="W3" s="682"/>
      <c r="X3" s="682"/>
      <c r="Y3" s="682"/>
      <c r="Z3" s="682"/>
      <c r="AA3" s="682"/>
      <c r="AB3" s="682"/>
      <c r="AC3" s="683"/>
    </row>
    <row r="4" spans="1:29" ht="16.5" customHeight="1">
      <c r="A4" s="680"/>
      <c r="B4" s="684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6"/>
      <c r="O4" s="26"/>
      <c r="P4" s="680"/>
      <c r="Q4" s="694"/>
      <c r="R4" s="758"/>
      <c r="S4" s="685"/>
      <c r="T4" s="685"/>
      <c r="U4" s="685"/>
      <c r="V4" s="685"/>
      <c r="W4" s="685"/>
      <c r="X4" s="685"/>
      <c r="Y4" s="685"/>
      <c r="Z4" s="685"/>
      <c r="AA4" s="685"/>
      <c r="AB4" s="685"/>
      <c r="AC4" s="686"/>
    </row>
    <row r="5" spans="1:29" ht="16.5" customHeight="1">
      <c r="A5" s="680"/>
      <c r="B5" s="687" t="s">
        <v>372</v>
      </c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8"/>
      <c r="N5" s="689"/>
      <c r="O5" s="26"/>
      <c r="P5" s="680"/>
      <c r="Q5" s="306">
        <v>16.5</v>
      </c>
      <c r="R5" s="759" t="str">
        <f>B5</f>
        <v>SALADE REPAS ALLÉGÉS 370 Calories (en moyenne /portion sauce comprise) Poids portion 0.295 Kg</v>
      </c>
      <c r="S5" s="722"/>
      <c r="T5" s="722"/>
      <c r="U5" s="722"/>
      <c r="V5" s="722"/>
      <c r="W5" s="722"/>
      <c r="X5" s="722"/>
      <c r="Y5" s="722"/>
      <c r="Z5" s="722"/>
      <c r="AA5" s="722"/>
      <c r="AB5" s="722"/>
      <c r="AC5" s="723"/>
    </row>
    <row r="6" spans="1:29" ht="16.5" customHeight="1" thickBot="1">
      <c r="A6" s="680"/>
      <c r="B6" s="690"/>
      <c r="C6" s="691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2"/>
      <c r="O6" s="26"/>
      <c r="P6" s="680"/>
      <c r="Q6" s="177" t="s">
        <v>12</v>
      </c>
      <c r="R6" s="760"/>
      <c r="S6" s="724"/>
      <c r="T6" s="724"/>
      <c r="U6" s="724"/>
      <c r="V6" s="724"/>
      <c r="W6" s="724"/>
      <c r="X6" s="724"/>
      <c r="Y6" s="724"/>
      <c r="Z6" s="724"/>
      <c r="AA6" s="724"/>
      <c r="AB6" s="724"/>
      <c r="AC6" s="725"/>
    </row>
    <row r="7" spans="1:29" ht="16.5" customHeight="1">
      <c r="A7" s="680"/>
      <c r="B7" s="264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75"/>
      <c r="O7" s="26"/>
      <c r="P7" s="680"/>
      <c r="Q7" s="176"/>
      <c r="R7" s="761" t="s">
        <v>1</v>
      </c>
      <c r="S7" s="726"/>
      <c r="T7" s="726"/>
      <c r="U7" s="726"/>
      <c r="V7" s="726"/>
      <c r="W7" s="726"/>
      <c r="X7" s="726"/>
      <c r="Y7" s="726"/>
      <c r="Z7" s="726"/>
      <c r="AA7" s="726"/>
      <c r="AB7" s="726"/>
      <c r="AC7" s="727"/>
    </row>
    <row r="8" spans="1:29" ht="16.5" customHeight="1" thickBot="1">
      <c r="A8" s="680"/>
      <c r="B8" s="32"/>
      <c r="C8" s="28"/>
      <c r="D8" s="28"/>
      <c r="E8" s="28"/>
      <c r="F8" s="28"/>
      <c r="G8" s="28"/>
      <c r="H8" s="28"/>
      <c r="I8" s="132" t="s">
        <v>395</v>
      </c>
      <c r="J8" s="137" t="s">
        <v>328</v>
      </c>
      <c r="K8" s="28"/>
      <c r="L8" s="28"/>
      <c r="M8" s="28"/>
      <c r="N8" s="29"/>
      <c r="O8" s="26"/>
      <c r="P8" s="680"/>
      <c r="Q8" s="176"/>
      <c r="R8" s="762"/>
      <c r="S8" s="728"/>
      <c r="T8" s="728"/>
      <c r="U8" s="728"/>
      <c r="V8" s="728"/>
      <c r="W8" s="728"/>
      <c r="X8" s="728"/>
      <c r="Y8" s="728"/>
      <c r="Z8" s="728"/>
      <c r="AA8" s="728"/>
      <c r="AB8" s="728"/>
      <c r="AC8" s="729"/>
    </row>
    <row r="9" spans="1:29" ht="16.5" customHeight="1">
      <c r="A9" s="680"/>
      <c r="B9" s="32"/>
      <c r="C9" s="28"/>
      <c r="D9" s="28"/>
      <c r="E9" s="28"/>
      <c r="F9" s="28"/>
      <c r="G9" s="730" t="s">
        <v>107</v>
      </c>
      <c r="H9" s="730"/>
      <c r="I9" s="133" t="s">
        <v>396</v>
      </c>
      <c r="J9" s="379" t="s">
        <v>331</v>
      </c>
      <c r="K9" s="28"/>
      <c r="L9" s="28"/>
      <c r="M9" s="28"/>
      <c r="N9" s="29"/>
      <c r="O9" s="26"/>
      <c r="P9" s="680"/>
      <c r="Q9" s="176"/>
      <c r="R9" s="763" t="s">
        <v>110</v>
      </c>
      <c r="S9" s="734"/>
      <c r="T9" s="734"/>
      <c r="U9" s="734"/>
      <c r="V9" s="734"/>
      <c r="W9" s="734"/>
      <c r="X9" s="734"/>
      <c r="Y9" s="734"/>
      <c r="Z9" s="734"/>
      <c r="AA9" s="734"/>
      <c r="AB9" s="734"/>
      <c r="AC9" s="736" t="s">
        <v>106</v>
      </c>
    </row>
    <row r="10" spans="1:29" ht="16.5" customHeight="1">
      <c r="A10" s="680"/>
      <c r="B10" s="764" t="s">
        <v>87</v>
      </c>
      <c r="C10" s="765"/>
      <c r="D10" s="765"/>
      <c r="E10" s="765"/>
      <c r="F10" s="766" t="s">
        <v>31</v>
      </c>
      <c r="G10" s="767">
        <v>30</v>
      </c>
      <c r="H10" s="767"/>
      <c r="I10" s="134" t="s">
        <v>397</v>
      </c>
      <c r="J10" s="139" t="s">
        <v>332</v>
      </c>
      <c r="K10" s="28"/>
      <c r="L10" s="28"/>
      <c r="M10" s="28"/>
      <c r="N10" s="29"/>
      <c r="O10" s="26"/>
      <c r="P10" s="680"/>
      <c r="Q10" s="176"/>
      <c r="R10" s="744"/>
      <c r="S10" s="735"/>
      <c r="T10" s="735"/>
      <c r="U10" s="735"/>
      <c r="V10" s="735"/>
      <c r="W10" s="735"/>
      <c r="X10" s="735"/>
      <c r="Y10" s="735"/>
      <c r="Z10" s="735"/>
      <c r="AA10" s="735"/>
      <c r="AB10" s="735"/>
      <c r="AC10" s="737"/>
    </row>
    <row r="11" spans="1:29" ht="16.5" customHeight="1">
      <c r="A11" s="680"/>
      <c r="B11" s="764"/>
      <c r="C11" s="765"/>
      <c r="D11" s="765"/>
      <c r="E11" s="765"/>
      <c r="F11" s="766"/>
      <c r="G11" s="767"/>
      <c r="H11" s="767"/>
      <c r="I11" s="135" t="s">
        <v>398</v>
      </c>
      <c r="J11" s="140" t="s">
        <v>334</v>
      </c>
      <c r="K11" s="28"/>
      <c r="L11" s="28"/>
      <c r="M11" s="28"/>
      <c r="N11" s="29"/>
      <c r="O11" s="26"/>
      <c r="P11" s="680"/>
      <c r="Q11" s="176"/>
      <c r="R11" s="768" t="s">
        <v>382</v>
      </c>
      <c r="S11" s="738"/>
      <c r="T11" s="738"/>
      <c r="U11" s="738"/>
      <c r="V11" s="738"/>
      <c r="W11" s="738"/>
      <c r="X11" s="738"/>
      <c r="Y11" s="738"/>
      <c r="Z11" s="738"/>
      <c r="AA11" s="738"/>
      <c r="AB11" s="738"/>
      <c r="AC11" s="739"/>
    </row>
    <row r="12" spans="1:29" ht="16.5" customHeight="1">
      <c r="A12" s="680"/>
      <c r="B12" s="10"/>
      <c r="C12" s="10"/>
      <c r="D12" s="28"/>
      <c r="E12" s="47"/>
      <c r="F12" s="49"/>
      <c r="G12" s="49"/>
      <c r="H12" s="49"/>
      <c r="I12" s="136" t="s">
        <v>399</v>
      </c>
      <c r="J12" s="141" t="s">
        <v>336</v>
      </c>
      <c r="K12" s="28"/>
      <c r="L12" s="28"/>
      <c r="M12" s="28"/>
      <c r="N12" s="29"/>
      <c r="O12" s="26"/>
      <c r="P12" s="680"/>
      <c r="Q12" s="176"/>
      <c r="R12" s="769"/>
      <c r="S12" s="740"/>
      <c r="T12" s="740"/>
      <c r="U12" s="740"/>
      <c r="V12" s="740"/>
      <c r="W12" s="740"/>
      <c r="X12" s="740"/>
      <c r="Y12" s="740"/>
      <c r="Z12" s="740"/>
      <c r="AA12" s="740"/>
      <c r="AB12" s="740"/>
      <c r="AC12" s="741"/>
    </row>
    <row r="13" spans="1:29" ht="16.5" customHeight="1">
      <c r="A13" s="680"/>
      <c r="B13" s="170" t="s">
        <v>106</v>
      </c>
      <c r="C13" s="171" t="s">
        <v>106</v>
      </c>
      <c r="D13" s="28"/>
      <c r="E13" s="47"/>
      <c r="F13" s="49"/>
      <c r="G13" s="49"/>
      <c r="H13" s="49"/>
      <c r="I13" s="276"/>
      <c r="J13" s="117"/>
      <c r="K13" s="28"/>
      <c r="L13" s="28"/>
      <c r="M13" s="28"/>
      <c r="N13" s="29"/>
      <c r="O13" s="26"/>
      <c r="P13" s="680"/>
      <c r="Q13" s="176"/>
      <c r="R13" s="742" t="s">
        <v>111</v>
      </c>
      <c r="S13" s="743"/>
      <c r="T13" s="743"/>
      <c r="U13" s="743"/>
      <c r="V13" s="743"/>
      <c r="W13" s="743"/>
      <c r="X13" s="743"/>
      <c r="Y13" s="743"/>
      <c r="Z13" s="743"/>
      <c r="AA13" s="743"/>
      <c r="AB13" s="743"/>
      <c r="AC13" s="745" t="s">
        <v>107</v>
      </c>
    </row>
    <row r="14" spans="1:29" ht="16.5" customHeight="1">
      <c r="A14" s="680"/>
      <c r="B14" s="69" t="s">
        <v>88</v>
      </c>
      <c r="C14" s="70" t="s">
        <v>16</v>
      </c>
      <c r="D14" s="71" t="s">
        <v>32</v>
      </c>
      <c r="E14" s="51"/>
      <c r="F14" s="51"/>
      <c r="G14" s="72"/>
      <c r="H14" s="73"/>
      <c r="I14" s="70" t="s">
        <v>88</v>
      </c>
      <c r="J14" s="131" t="s">
        <v>93</v>
      </c>
      <c r="K14" s="131"/>
      <c r="L14" s="73"/>
      <c r="M14" s="58"/>
      <c r="N14" s="81"/>
      <c r="O14" s="26"/>
      <c r="P14" s="680"/>
      <c r="Q14" s="176"/>
      <c r="R14" s="744"/>
      <c r="S14" s="735"/>
      <c r="T14" s="735"/>
      <c r="U14" s="735"/>
      <c r="V14" s="735"/>
      <c r="W14" s="735"/>
      <c r="X14" s="735"/>
      <c r="Y14" s="735"/>
      <c r="Z14" s="735"/>
      <c r="AA14" s="735"/>
      <c r="AB14" s="735"/>
      <c r="AC14" s="745"/>
    </row>
    <row r="15" spans="1:29" ht="16.5" customHeight="1">
      <c r="A15" s="680"/>
      <c r="B15" s="54"/>
      <c r="C15" s="54"/>
      <c r="D15" s="30"/>
      <c r="E15" s="28"/>
      <c r="F15" s="28"/>
      <c r="G15" s="270"/>
      <c r="H15" s="50"/>
      <c r="I15" s="54"/>
      <c r="J15" s="109"/>
      <c r="K15" s="110"/>
      <c r="L15" s="50"/>
      <c r="M15" s="33"/>
      <c r="N15" s="111"/>
      <c r="O15" s="26"/>
      <c r="P15" s="680"/>
      <c r="Q15" s="176"/>
      <c r="R15" s="345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11"/>
    </row>
    <row r="16" spans="1:29" ht="16.5" customHeight="1">
      <c r="A16" s="680"/>
      <c r="B16" s="54"/>
      <c r="C16" s="755" t="s">
        <v>410</v>
      </c>
      <c r="D16" s="755"/>
      <c r="E16" s="755"/>
      <c r="F16" s="755"/>
      <c r="G16" s="755"/>
      <c r="H16" s="755"/>
      <c r="I16" s="755"/>
      <c r="J16" s="755"/>
      <c r="K16" s="755"/>
      <c r="L16" s="755"/>
      <c r="M16" s="755"/>
      <c r="N16" s="756"/>
      <c r="O16" s="26"/>
      <c r="P16" s="680"/>
      <c r="Q16" s="308"/>
      <c r="R16" s="10"/>
      <c r="S16" s="10"/>
      <c r="T16" s="385" t="s">
        <v>411</v>
      </c>
      <c r="U16" s="391">
        <v>11</v>
      </c>
      <c r="V16" s="392">
        <v>12</v>
      </c>
      <c r="W16" s="393">
        <v>13</v>
      </c>
      <c r="X16" s="394">
        <v>14</v>
      </c>
      <c r="Y16" s="397">
        <v>15</v>
      </c>
      <c r="Z16" s="28"/>
      <c r="AA16" s="28"/>
      <c r="AB16" s="28"/>
      <c r="AC16" s="111"/>
    </row>
    <row r="17" spans="1:29" ht="16.5" customHeight="1">
      <c r="A17" s="680"/>
      <c r="C17" s="20">
        <v>0.05</v>
      </c>
      <c r="D17" s="59" t="s">
        <v>37</v>
      </c>
      <c r="E17" s="60"/>
      <c r="F17" s="60"/>
      <c r="G17" s="707">
        <f>(C17/G80)*G10</f>
        <v>1.5</v>
      </c>
      <c r="H17" s="707"/>
      <c r="I17" s="77">
        <f>(B17/G80)*G10</f>
        <v>0</v>
      </c>
      <c r="J17" s="142" t="s">
        <v>21</v>
      </c>
      <c r="K17" s="143" t="s">
        <v>22</v>
      </c>
      <c r="L17" s="126"/>
      <c r="M17" s="126"/>
      <c r="N17" s="147"/>
      <c r="O17" s="26"/>
      <c r="P17" s="680"/>
      <c r="Q17" s="308"/>
      <c r="R17" s="28"/>
      <c r="S17" s="28"/>
      <c r="T17" s="28"/>
      <c r="U17" s="405">
        <v>11</v>
      </c>
      <c r="V17" s="411">
        <v>12</v>
      </c>
      <c r="W17" s="425">
        <v>13</v>
      </c>
      <c r="X17" s="419">
        <v>14</v>
      </c>
      <c r="Y17" s="128">
        <v>15</v>
      </c>
      <c r="Z17" s="28"/>
      <c r="AA17" s="28"/>
      <c r="AB17" s="28"/>
      <c r="AC17" s="29"/>
    </row>
    <row r="18" spans="1:29" ht="16.5" customHeight="1">
      <c r="A18" s="680"/>
      <c r="B18" s="4"/>
      <c r="C18" s="337">
        <v>0.05</v>
      </c>
      <c r="D18" s="59" t="s">
        <v>148</v>
      </c>
      <c r="E18" s="60"/>
      <c r="F18" s="60"/>
      <c r="G18" s="707">
        <f>(C18/G80)*G10</f>
        <v>1.5</v>
      </c>
      <c r="H18" s="707"/>
      <c r="I18" s="77">
        <f>(B18/G80)*G10</f>
        <v>0</v>
      </c>
      <c r="J18" s="126"/>
      <c r="K18" s="126"/>
      <c r="L18" s="144" t="s">
        <v>23</v>
      </c>
      <c r="M18" s="126"/>
      <c r="N18" s="147"/>
      <c r="O18" s="26"/>
      <c r="P18" s="680"/>
      <c r="Q18" s="308"/>
      <c r="R18" s="28"/>
      <c r="S18" s="28"/>
      <c r="T18" s="28"/>
      <c r="U18" s="405" t="s">
        <v>187</v>
      </c>
      <c r="V18" s="411" t="s">
        <v>187</v>
      </c>
      <c r="W18" s="425" t="s">
        <v>187</v>
      </c>
      <c r="X18" s="419" t="s">
        <v>187</v>
      </c>
      <c r="Y18" s="426" t="s">
        <v>187</v>
      </c>
      <c r="Z18" s="28"/>
      <c r="AA18" s="28"/>
      <c r="AB18" s="28"/>
      <c r="AC18" s="29"/>
    </row>
    <row r="19" spans="1:29" ht="16.5" customHeight="1">
      <c r="A19" s="680"/>
      <c r="B19" s="4"/>
      <c r="C19" s="20">
        <v>0.05</v>
      </c>
      <c r="D19" s="59" t="s">
        <v>151</v>
      </c>
      <c r="E19" s="60"/>
      <c r="F19" s="60"/>
      <c r="G19" s="707">
        <f>(C19/G80)*G10</f>
        <v>1.5</v>
      </c>
      <c r="H19" s="707"/>
      <c r="I19" s="77">
        <f>(B19/G80)*G10</f>
        <v>0</v>
      </c>
      <c r="J19" s="126"/>
      <c r="K19" s="126"/>
      <c r="L19" s="126"/>
      <c r="M19" s="145" t="s">
        <v>24</v>
      </c>
      <c r="N19" s="147"/>
      <c r="O19" s="26"/>
      <c r="P19" s="680"/>
      <c r="Q19" s="30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9"/>
    </row>
    <row r="20" spans="1:29" ht="16.5" customHeight="1">
      <c r="A20" s="680"/>
      <c r="B20" s="4"/>
      <c r="C20" s="20">
        <v>0.05</v>
      </c>
      <c r="D20" s="59" t="s">
        <v>153</v>
      </c>
      <c r="E20" s="60"/>
      <c r="F20" s="60"/>
      <c r="G20" s="707">
        <f>(C20/G80)*G10</f>
        <v>1.5</v>
      </c>
      <c r="H20" s="707"/>
      <c r="I20" s="77">
        <f>(B20/G80)*G10</f>
        <v>0</v>
      </c>
      <c r="J20" s="126"/>
      <c r="K20" s="126"/>
      <c r="L20" s="126"/>
      <c r="M20" s="126"/>
      <c r="N20" s="128" t="s">
        <v>25</v>
      </c>
      <c r="O20" s="26"/>
      <c r="P20" s="680"/>
      <c r="Q20" s="308"/>
      <c r="R20" s="28"/>
      <c r="S20" s="28"/>
      <c r="T20" s="385" t="s">
        <v>414</v>
      </c>
      <c r="U20" s="142" t="s">
        <v>21</v>
      </c>
      <c r="V20" s="143" t="s">
        <v>22</v>
      </c>
      <c r="W20" s="144" t="s">
        <v>23</v>
      </c>
      <c r="X20" s="145" t="s">
        <v>24</v>
      </c>
      <c r="Y20" s="128" t="s">
        <v>25</v>
      </c>
      <c r="Z20" s="28"/>
      <c r="AA20" s="28"/>
      <c r="AB20" s="28"/>
      <c r="AC20" s="29"/>
    </row>
    <row r="21" spans="1:29" ht="16.5" customHeight="1">
      <c r="A21" s="680"/>
      <c r="B21" s="76">
        <v>1</v>
      </c>
      <c r="C21" s="94"/>
      <c r="D21" s="65" t="s">
        <v>45</v>
      </c>
      <c r="E21" s="65"/>
      <c r="F21" s="65"/>
      <c r="G21" s="707">
        <f>(C21/G80)*G10</f>
        <v>0</v>
      </c>
      <c r="H21" s="707"/>
      <c r="I21" s="77">
        <f>(B21/G80)*G10</f>
        <v>30</v>
      </c>
      <c r="J21" s="142" t="s">
        <v>21</v>
      </c>
      <c r="K21" s="143" t="s">
        <v>22</v>
      </c>
      <c r="L21" s="144" t="s">
        <v>23</v>
      </c>
      <c r="M21" s="145" t="s">
        <v>24</v>
      </c>
      <c r="N21" s="128" t="s">
        <v>25</v>
      </c>
      <c r="O21" s="26"/>
      <c r="P21" s="680"/>
      <c r="Q21" s="30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9"/>
    </row>
    <row r="22" spans="1:29" ht="16.5" customHeight="1">
      <c r="A22" s="680"/>
      <c r="C22" s="20">
        <v>0.01</v>
      </c>
      <c r="D22" s="63" t="s">
        <v>42</v>
      </c>
      <c r="E22" s="63"/>
      <c r="F22" s="63"/>
      <c r="G22" s="707">
        <f>(C22/G80)*G10</f>
        <v>0.3</v>
      </c>
      <c r="H22" s="707"/>
      <c r="I22" s="77">
        <f>(B22/G80)*G10</f>
        <v>0</v>
      </c>
      <c r="J22" s="142" t="s">
        <v>21</v>
      </c>
      <c r="K22" s="143" t="s">
        <v>22</v>
      </c>
      <c r="L22" s="144" t="s">
        <v>23</v>
      </c>
      <c r="M22" s="145" t="s">
        <v>24</v>
      </c>
      <c r="N22" s="128" t="s">
        <v>25</v>
      </c>
      <c r="O22" s="26"/>
      <c r="P22" s="680"/>
      <c r="Q22" s="30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9"/>
    </row>
    <row r="23" spans="1:29" ht="16.5" customHeight="1">
      <c r="A23" s="680"/>
      <c r="C23" s="20">
        <v>0.01</v>
      </c>
      <c r="D23" s="64" t="s">
        <v>43</v>
      </c>
      <c r="E23" s="64"/>
      <c r="F23" s="64"/>
      <c r="G23" s="707">
        <f>(C23/G80)*G10</f>
        <v>0.3</v>
      </c>
      <c r="H23" s="707"/>
      <c r="I23" s="77">
        <f>(B23/G80)*G10</f>
        <v>0</v>
      </c>
      <c r="J23" s="142" t="s">
        <v>21</v>
      </c>
      <c r="K23" s="143" t="s">
        <v>22</v>
      </c>
      <c r="L23" s="144" t="s">
        <v>23</v>
      </c>
      <c r="M23" s="145" t="s">
        <v>24</v>
      </c>
      <c r="N23" s="128" t="s">
        <v>25</v>
      </c>
      <c r="O23" s="26"/>
      <c r="P23" s="680"/>
      <c r="Q23" s="30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9"/>
    </row>
    <row r="24" spans="1:29" ht="16.5" customHeight="1">
      <c r="A24" s="680"/>
      <c r="B24" s="76">
        <v>0.5</v>
      </c>
      <c r="D24" s="64" t="s">
        <v>318</v>
      </c>
      <c r="E24" s="64"/>
      <c r="F24" s="64"/>
      <c r="G24" s="707">
        <f>(C24/G80)*G10</f>
        <v>0</v>
      </c>
      <c r="H24" s="707"/>
      <c r="I24" s="77">
        <f>(B24/G80)*G10</f>
        <v>15</v>
      </c>
      <c r="J24" s="142" t="s">
        <v>21</v>
      </c>
      <c r="K24" s="143" t="s">
        <v>22</v>
      </c>
      <c r="L24" s="144" t="s">
        <v>23</v>
      </c>
      <c r="M24" s="145" t="s">
        <v>24</v>
      </c>
      <c r="N24" s="128" t="s">
        <v>25</v>
      </c>
      <c r="O24" s="26"/>
      <c r="P24" s="680"/>
      <c r="Q24" s="30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9"/>
    </row>
    <row r="25" spans="1:29" ht="16.5" customHeight="1">
      <c r="A25" s="680"/>
      <c r="B25" s="76">
        <v>1</v>
      </c>
      <c r="D25" s="64" t="s">
        <v>134</v>
      </c>
      <c r="E25" s="64"/>
      <c r="F25" s="64"/>
      <c r="G25" s="707">
        <f>(C25/G80)*G10</f>
        <v>0</v>
      </c>
      <c r="H25" s="707"/>
      <c r="I25" s="77">
        <f>(B25/G80)*G10</f>
        <v>30</v>
      </c>
      <c r="J25" s="126"/>
      <c r="K25" s="143" t="s">
        <v>22</v>
      </c>
      <c r="L25" s="126"/>
      <c r="M25" s="126"/>
      <c r="N25" s="128" t="s">
        <v>25</v>
      </c>
      <c r="O25" s="26"/>
      <c r="P25" s="680"/>
      <c r="Q25" s="30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9"/>
    </row>
    <row r="26" spans="1:29" ht="16.5" customHeight="1">
      <c r="A26" s="680"/>
      <c r="B26" s="96"/>
      <c r="C26" s="96"/>
      <c r="D26" s="114"/>
      <c r="E26" s="114"/>
      <c r="F26" s="114"/>
      <c r="G26" s="267"/>
      <c r="H26" s="267"/>
      <c r="I26" s="362"/>
      <c r="J26" s="121"/>
      <c r="K26" s="121"/>
      <c r="L26" s="113"/>
      <c r="M26" s="113"/>
      <c r="N26" s="129"/>
      <c r="O26" s="26"/>
      <c r="P26" s="680"/>
      <c r="Q26" s="30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9"/>
    </row>
    <row r="27" spans="1:29" ht="16.5" customHeight="1">
      <c r="A27" s="680"/>
      <c r="B27" s="97"/>
      <c r="C27" s="157" t="s">
        <v>115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8"/>
      <c r="O27" s="26"/>
      <c r="P27" s="680"/>
      <c r="Q27" s="30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9"/>
    </row>
    <row r="28" spans="1:29" ht="16.5" customHeight="1">
      <c r="A28" s="680"/>
      <c r="C28" s="20">
        <v>7.0000000000000007E-2</v>
      </c>
      <c r="D28" s="65" t="s">
        <v>143</v>
      </c>
      <c r="E28" s="65"/>
      <c r="F28" s="65"/>
      <c r="G28" s="707">
        <f>(C28/G80)*G10</f>
        <v>2.1</v>
      </c>
      <c r="H28" s="707"/>
      <c r="I28" s="77">
        <f>(B28/G80)*G10</f>
        <v>0</v>
      </c>
      <c r="J28" s="142" t="s">
        <v>21</v>
      </c>
      <c r="K28" s="150"/>
      <c r="L28" s="152"/>
      <c r="M28" s="150"/>
      <c r="N28" s="147"/>
      <c r="O28" s="26"/>
      <c r="P28" s="680"/>
      <c r="Q28" s="30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9"/>
    </row>
    <row r="29" spans="1:29" ht="16.5" customHeight="1">
      <c r="A29" s="680"/>
      <c r="B29" s="25"/>
      <c r="C29" s="20">
        <v>7.0000000000000007E-2</v>
      </c>
      <c r="D29" s="65" t="s">
        <v>146</v>
      </c>
      <c r="E29" s="65"/>
      <c r="F29" s="65"/>
      <c r="G29" s="707">
        <f>(C29/G80)*G10</f>
        <v>2.1</v>
      </c>
      <c r="H29" s="707"/>
      <c r="I29" s="77">
        <f>(B29/G80)*G10</f>
        <v>0</v>
      </c>
      <c r="J29" s="126"/>
      <c r="K29" s="143" t="s">
        <v>22</v>
      </c>
      <c r="L29" s="150"/>
      <c r="M29" s="150"/>
      <c r="N29" s="147"/>
      <c r="O29" s="26"/>
      <c r="P29" s="680"/>
      <c r="Q29" s="30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9"/>
    </row>
    <row r="30" spans="1:29" ht="16.5" customHeight="1">
      <c r="A30" s="680"/>
      <c r="C30" s="20">
        <v>7.0000000000000007E-2</v>
      </c>
      <c r="D30" s="65" t="s">
        <v>46</v>
      </c>
      <c r="E30" s="65"/>
      <c r="F30" s="65"/>
      <c r="G30" s="707">
        <f>(C30/G80)*G10</f>
        <v>2.1</v>
      </c>
      <c r="H30" s="707"/>
      <c r="I30" s="77">
        <f>(B30/G80)*G10</f>
        <v>0</v>
      </c>
      <c r="J30" s="126"/>
      <c r="K30" s="152"/>
      <c r="L30" s="144" t="s">
        <v>23</v>
      </c>
      <c r="M30" s="150"/>
      <c r="N30" s="149"/>
      <c r="O30" s="26"/>
      <c r="P30" s="680"/>
      <c r="Q30" s="306">
        <v>16.5</v>
      </c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9"/>
    </row>
    <row r="31" spans="1:29" ht="16.5" customHeight="1">
      <c r="A31" s="680"/>
      <c r="C31" s="20">
        <v>7.0000000000000007E-2</v>
      </c>
      <c r="D31" s="65" t="s">
        <v>71</v>
      </c>
      <c r="E31" s="65"/>
      <c r="F31" s="65"/>
      <c r="G31" s="707">
        <f>(C31/G80)*G10</f>
        <v>2.1</v>
      </c>
      <c r="H31" s="707"/>
      <c r="I31" s="77">
        <f>(B31/G80)*G10</f>
        <v>0</v>
      </c>
      <c r="J31" s="126"/>
      <c r="K31" s="152"/>
      <c r="L31" s="150"/>
      <c r="M31" s="145" t="s">
        <v>24</v>
      </c>
      <c r="N31" s="149"/>
      <c r="O31" s="26"/>
      <c r="P31" s="680"/>
      <c r="Q31" s="307" t="s">
        <v>12</v>
      </c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9"/>
    </row>
    <row r="32" spans="1:29" ht="16.5" customHeight="1">
      <c r="A32" s="680"/>
      <c r="C32" s="20">
        <v>7.0000000000000007E-2</v>
      </c>
      <c r="D32" s="65" t="s">
        <v>154</v>
      </c>
      <c r="E32" s="65"/>
      <c r="F32" s="65"/>
      <c r="G32" s="707">
        <f>(C32/G80)*G10</f>
        <v>2.1</v>
      </c>
      <c r="H32" s="707"/>
      <c r="I32" s="77">
        <f>(B32/G80)*G10</f>
        <v>0</v>
      </c>
      <c r="J32" s="126"/>
      <c r="K32" s="148"/>
      <c r="L32" s="146"/>
      <c r="M32" s="146"/>
      <c r="N32" s="128" t="s">
        <v>25</v>
      </c>
      <c r="O32" s="26"/>
      <c r="P32" s="680"/>
      <c r="Q32" s="30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9"/>
    </row>
    <row r="33" spans="1:29" ht="16.5" customHeight="1">
      <c r="A33" s="680"/>
      <c r="B33" s="6"/>
      <c r="C33" s="48"/>
      <c r="D33" s="112"/>
      <c r="E33" s="112"/>
      <c r="F33" s="112"/>
      <c r="G33" s="267"/>
      <c r="H33" s="267"/>
      <c r="I33" s="113"/>
      <c r="J33" s="123"/>
      <c r="K33" s="122"/>
      <c r="L33" s="28"/>
      <c r="M33" s="28"/>
      <c r="N33" s="116"/>
      <c r="O33" s="26"/>
      <c r="P33" s="680"/>
      <c r="Q33" s="30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9"/>
    </row>
    <row r="34" spans="1:29" ht="16.5" customHeight="1">
      <c r="A34" s="680"/>
      <c r="B34" s="97"/>
      <c r="C34" s="157" t="s">
        <v>116</v>
      </c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8"/>
      <c r="O34" s="26"/>
      <c r="P34" s="680"/>
      <c r="Q34" s="30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9"/>
    </row>
    <row r="35" spans="1:29" ht="16.5" customHeight="1">
      <c r="A35" s="680"/>
      <c r="C35" s="20">
        <v>0.05</v>
      </c>
      <c r="D35" s="61" t="s">
        <v>142</v>
      </c>
      <c r="E35" s="61"/>
      <c r="F35" s="61"/>
      <c r="G35" s="707">
        <f>(C35/G80)*G10</f>
        <v>1.5</v>
      </c>
      <c r="H35" s="707"/>
      <c r="I35" s="77">
        <f>(B35/G80)*G10</f>
        <v>0</v>
      </c>
      <c r="J35" s="142" t="s">
        <v>21</v>
      </c>
      <c r="K35" s="150"/>
      <c r="L35" s="152"/>
      <c r="M35" s="150"/>
      <c r="N35" s="151"/>
      <c r="O35" s="26"/>
      <c r="P35" s="680"/>
      <c r="Q35" s="30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9"/>
    </row>
    <row r="36" spans="1:29" ht="16.5" customHeight="1">
      <c r="A36" s="680"/>
      <c r="C36" s="20">
        <v>0.05</v>
      </c>
      <c r="D36" s="61" t="s">
        <v>145</v>
      </c>
      <c r="E36" s="61"/>
      <c r="F36" s="61"/>
      <c r="G36" s="707">
        <f>(C36/G80)*G10</f>
        <v>1.5</v>
      </c>
      <c r="H36" s="707"/>
      <c r="I36" s="77">
        <f>(B36/G80)*G10</f>
        <v>0</v>
      </c>
      <c r="J36" s="126"/>
      <c r="K36" s="143" t="s">
        <v>22</v>
      </c>
      <c r="L36" s="150"/>
      <c r="M36" s="150"/>
      <c r="N36" s="151"/>
      <c r="O36" s="26"/>
      <c r="P36" s="680"/>
      <c r="Q36" s="30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9"/>
    </row>
    <row r="37" spans="1:29" ht="16.5" customHeight="1">
      <c r="A37" s="680"/>
      <c r="C37" s="20">
        <v>0.05</v>
      </c>
      <c r="D37" s="61" t="s">
        <v>149</v>
      </c>
      <c r="E37" s="61"/>
      <c r="F37" s="61"/>
      <c r="G37" s="707">
        <f>(C37/G80)*G10</f>
        <v>1.5</v>
      </c>
      <c r="H37" s="707"/>
      <c r="I37" s="77">
        <f>(B37/G80)*G10</f>
        <v>0</v>
      </c>
      <c r="J37" s="126"/>
      <c r="K37" s="152"/>
      <c r="L37" s="144" t="s">
        <v>23</v>
      </c>
      <c r="M37" s="150"/>
      <c r="N37" s="151"/>
      <c r="O37" s="26"/>
      <c r="P37" s="680"/>
      <c r="Q37" s="30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9"/>
    </row>
    <row r="38" spans="1:29" ht="16.5" customHeight="1">
      <c r="A38" s="680"/>
      <c r="C38" s="20">
        <v>0.05</v>
      </c>
      <c r="D38" s="61" t="s">
        <v>61</v>
      </c>
      <c r="E38" s="61"/>
      <c r="F38" s="61"/>
      <c r="G38" s="707">
        <f>(C38/G80)*G10</f>
        <v>1.5</v>
      </c>
      <c r="H38" s="707"/>
      <c r="I38" s="77">
        <f>(B38/G80)*G10</f>
        <v>0</v>
      </c>
      <c r="J38" s="126"/>
      <c r="K38" s="152"/>
      <c r="L38" s="150"/>
      <c r="M38" s="145" t="s">
        <v>24</v>
      </c>
      <c r="N38" s="151"/>
      <c r="O38" s="26"/>
      <c r="P38" s="680"/>
      <c r="Q38" s="30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9"/>
    </row>
    <row r="39" spans="1:29" ht="16.5" customHeight="1">
      <c r="A39" s="680"/>
      <c r="B39" s="6"/>
      <c r="C39" s="48"/>
      <c r="D39" s="112"/>
      <c r="E39" s="112"/>
      <c r="F39" s="112"/>
      <c r="G39" s="267"/>
      <c r="H39" s="267"/>
      <c r="I39" s="113"/>
      <c r="J39" s="263"/>
      <c r="K39" s="122"/>
      <c r="L39" s="28"/>
      <c r="M39" s="28"/>
      <c r="N39" s="116"/>
      <c r="O39" s="26"/>
      <c r="P39" s="680"/>
      <c r="Q39" s="30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9"/>
    </row>
    <row r="40" spans="1:29" ht="16.5" customHeight="1">
      <c r="A40" s="680"/>
      <c r="B40" s="25"/>
      <c r="C40" s="157" t="s">
        <v>94</v>
      </c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26"/>
      <c r="P40" s="680"/>
      <c r="Q40" s="30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9"/>
    </row>
    <row r="41" spans="1:29" ht="16.5" customHeight="1">
      <c r="A41" s="680"/>
      <c r="B41" s="95">
        <v>2</v>
      </c>
      <c r="C41" s="4"/>
      <c r="D41" s="347" t="s">
        <v>141</v>
      </c>
      <c r="E41" s="347"/>
      <c r="F41" s="347"/>
      <c r="G41" s="707">
        <f>(C41/G80)*G10</f>
        <v>0</v>
      </c>
      <c r="H41" s="707"/>
      <c r="I41" s="77">
        <f>(B41/G80)*G10</f>
        <v>60</v>
      </c>
      <c r="J41" s="142" t="s">
        <v>21</v>
      </c>
      <c r="K41" s="126"/>
      <c r="L41" s="126"/>
      <c r="M41" s="126"/>
      <c r="N41" s="127"/>
      <c r="O41" s="26"/>
      <c r="P41" s="680"/>
      <c r="Q41" s="30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9"/>
    </row>
    <row r="42" spans="1:29" ht="16.5" customHeight="1">
      <c r="A42" s="680"/>
      <c r="B42" s="76">
        <v>2</v>
      </c>
      <c r="D42" s="59" t="s">
        <v>36</v>
      </c>
      <c r="E42" s="60"/>
      <c r="F42" s="60"/>
      <c r="G42" s="707">
        <f>(C42/G80)*G10</f>
        <v>0</v>
      </c>
      <c r="H42" s="707"/>
      <c r="I42" s="77">
        <f>(B42/G80)*G10</f>
        <v>60</v>
      </c>
      <c r="J42" s="142" t="s">
        <v>21</v>
      </c>
      <c r="K42" s="376"/>
      <c r="L42" s="126"/>
      <c r="M42" s="126"/>
      <c r="N42" s="147"/>
      <c r="O42" s="26"/>
      <c r="P42" s="680"/>
      <c r="Q42" s="30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9"/>
    </row>
    <row r="43" spans="1:29" ht="16.5" customHeight="1">
      <c r="A43" s="680"/>
      <c r="C43" s="20">
        <v>2.5000000000000001E-2</v>
      </c>
      <c r="D43" s="59" t="s">
        <v>38</v>
      </c>
      <c r="E43" s="60"/>
      <c r="F43" s="60"/>
      <c r="G43" s="707">
        <f>(C43/G80)*G10</f>
        <v>0.75</v>
      </c>
      <c r="H43" s="707"/>
      <c r="I43" s="77">
        <f>(B43/G80)*G10</f>
        <v>0</v>
      </c>
      <c r="J43" s="142" t="s">
        <v>21</v>
      </c>
      <c r="K43" s="375"/>
      <c r="L43" s="144" t="s">
        <v>23</v>
      </c>
      <c r="M43" s="126"/>
      <c r="N43" s="377"/>
      <c r="O43" s="26"/>
      <c r="P43" s="680"/>
      <c r="Q43" s="30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9"/>
    </row>
    <row r="44" spans="1:29" ht="16.5" customHeight="1">
      <c r="A44" s="680"/>
      <c r="B44" s="4"/>
      <c r="C44" s="20">
        <v>2.5000000000000001E-2</v>
      </c>
      <c r="D44" s="59" t="s">
        <v>128</v>
      </c>
      <c r="E44" s="60"/>
      <c r="F44" s="60"/>
      <c r="G44" s="707">
        <f>(C44/G80)*G10</f>
        <v>0.75</v>
      </c>
      <c r="H44" s="707"/>
      <c r="I44" s="77">
        <f>(B44/G80)*G10</f>
        <v>0</v>
      </c>
      <c r="J44" s="126"/>
      <c r="K44" s="143" t="s">
        <v>22</v>
      </c>
      <c r="L44" s="126"/>
      <c r="M44" s="126"/>
      <c r="N44" s="128" t="s">
        <v>25</v>
      </c>
      <c r="O44" s="26"/>
      <c r="P44" s="680"/>
      <c r="Q44" s="30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9"/>
    </row>
    <row r="45" spans="1:29" ht="16.5" customHeight="1">
      <c r="A45" s="680"/>
      <c r="B45" s="76">
        <v>1</v>
      </c>
      <c r="C45" s="4"/>
      <c r="D45" s="59" t="s">
        <v>144</v>
      </c>
      <c r="E45" s="60"/>
      <c r="F45" s="60"/>
      <c r="G45" s="707">
        <f>(C45/G80)*G10</f>
        <v>0</v>
      </c>
      <c r="H45" s="707"/>
      <c r="I45" s="77">
        <f>(B45/G80)*G10</f>
        <v>30</v>
      </c>
      <c r="J45" s="126"/>
      <c r="K45" s="143" t="s">
        <v>22</v>
      </c>
      <c r="L45" s="126"/>
      <c r="M45" s="126"/>
      <c r="N45" s="127"/>
      <c r="O45" s="26"/>
      <c r="P45" s="680"/>
      <c r="Q45" s="30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9"/>
    </row>
    <row r="46" spans="1:29" ht="16.5" customHeight="1">
      <c r="A46" s="680"/>
      <c r="B46" s="95">
        <v>1</v>
      </c>
      <c r="C46" s="346"/>
      <c r="D46" s="59" t="s">
        <v>147</v>
      </c>
      <c r="E46" s="60"/>
      <c r="F46" s="60"/>
      <c r="G46" s="707">
        <f>(C46/G80)*G10</f>
        <v>0</v>
      </c>
      <c r="H46" s="707"/>
      <c r="I46" s="77">
        <f>(B46/G80)*G10</f>
        <v>30</v>
      </c>
      <c r="J46" s="126"/>
      <c r="K46" s="375"/>
      <c r="L46" s="144" t="s">
        <v>23</v>
      </c>
      <c r="M46" s="126"/>
      <c r="N46" s="153"/>
      <c r="O46" s="26"/>
      <c r="P46" s="680"/>
      <c r="Q46" s="30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9"/>
    </row>
    <row r="47" spans="1:29" ht="16.5" customHeight="1">
      <c r="A47" s="680"/>
      <c r="C47" s="20">
        <v>2.5000000000000001E-2</v>
      </c>
      <c r="D47" s="59" t="s">
        <v>150</v>
      </c>
      <c r="E47" s="60"/>
      <c r="F47" s="60"/>
      <c r="G47" s="707">
        <f>(C47/G80)*G10</f>
        <v>0.75</v>
      </c>
      <c r="H47" s="707"/>
      <c r="I47" s="77">
        <f>(B47/G80)*G10</f>
        <v>0</v>
      </c>
      <c r="J47" s="126"/>
      <c r="K47" s="375"/>
      <c r="L47" s="126"/>
      <c r="M47" s="145" t="s">
        <v>24</v>
      </c>
      <c r="N47" s="147"/>
      <c r="O47" s="26"/>
      <c r="P47" s="680"/>
      <c r="Q47" s="30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9"/>
    </row>
    <row r="48" spans="1:29" ht="16.5" customHeight="1">
      <c r="A48" s="680"/>
      <c r="B48" s="95">
        <v>2</v>
      </c>
      <c r="C48" s="346"/>
      <c r="D48" s="59" t="s">
        <v>69</v>
      </c>
      <c r="E48" s="60"/>
      <c r="F48" s="60"/>
      <c r="G48" s="707">
        <f>(C48/G80)*G10</f>
        <v>0</v>
      </c>
      <c r="H48" s="707"/>
      <c r="I48" s="77">
        <f>(B48/G80)*G10</f>
        <v>60</v>
      </c>
      <c r="J48" s="126"/>
      <c r="K48" s="375"/>
      <c r="L48" s="126"/>
      <c r="M48" s="145" t="s">
        <v>24</v>
      </c>
      <c r="N48" s="147"/>
      <c r="O48" s="26"/>
      <c r="P48" s="680"/>
      <c r="Q48" s="30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9"/>
    </row>
    <row r="49" spans="1:29" ht="16.5" customHeight="1">
      <c r="A49" s="680"/>
      <c r="B49" s="346"/>
      <c r="C49" s="337">
        <v>0.05</v>
      </c>
      <c r="D49" s="59" t="s">
        <v>152</v>
      </c>
      <c r="E49" s="60"/>
      <c r="F49" s="60"/>
      <c r="G49" s="707">
        <f>(C49/G80)*G10</f>
        <v>1.5</v>
      </c>
      <c r="H49" s="707"/>
      <c r="I49" s="77">
        <f>(B49/G80)*G10</f>
        <v>0</v>
      </c>
      <c r="J49" s="126"/>
      <c r="K49" s="375"/>
      <c r="L49" s="126"/>
      <c r="M49" s="126"/>
      <c r="N49" s="128" t="s">
        <v>25</v>
      </c>
      <c r="O49" s="26"/>
      <c r="P49" s="680"/>
      <c r="Q49" s="30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9"/>
    </row>
    <row r="50" spans="1:29" ht="16.5" customHeight="1">
      <c r="A50" s="680"/>
      <c r="B50" s="32"/>
      <c r="C50" s="48"/>
      <c r="D50" s="115"/>
      <c r="E50" s="115"/>
      <c r="F50" s="115"/>
      <c r="G50" s="274"/>
      <c r="H50" s="274"/>
      <c r="I50" s="130"/>
      <c r="J50" s="124"/>
      <c r="K50" s="123"/>
      <c r="L50" s="84"/>
      <c r="M50" s="84"/>
      <c r="N50" s="85"/>
      <c r="O50" s="26"/>
      <c r="P50" s="680"/>
      <c r="Q50" s="30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9"/>
    </row>
    <row r="51" spans="1:29" ht="16.5" customHeight="1">
      <c r="A51" s="680"/>
      <c r="B51" s="97"/>
      <c r="C51" s="157" t="s">
        <v>369</v>
      </c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8"/>
      <c r="O51" s="26"/>
      <c r="P51" s="680"/>
      <c r="Q51" s="30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9"/>
    </row>
    <row r="52" spans="1:29" ht="16.5" customHeight="1">
      <c r="A52" s="680"/>
      <c r="C52" s="20">
        <v>0.03</v>
      </c>
      <c r="D52" s="62" t="s">
        <v>56</v>
      </c>
      <c r="E52" s="62"/>
      <c r="F52" s="62"/>
      <c r="G52" s="707">
        <f>(C52/G80)*G10</f>
        <v>0.89999999999999991</v>
      </c>
      <c r="H52" s="707"/>
      <c r="I52" s="77">
        <f>(B52/G80)*G10</f>
        <v>0</v>
      </c>
      <c r="J52" s="142" t="s">
        <v>21</v>
      </c>
      <c r="K52" s="375"/>
      <c r="L52" s="126"/>
      <c r="M52" s="126"/>
      <c r="N52" s="147"/>
      <c r="O52" s="26"/>
      <c r="P52" s="680"/>
      <c r="Q52" s="30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9"/>
    </row>
    <row r="53" spans="1:29" ht="16.5" customHeight="1">
      <c r="A53" s="680"/>
      <c r="C53" s="20">
        <v>0.03</v>
      </c>
      <c r="D53" s="62" t="s">
        <v>133</v>
      </c>
      <c r="E53" s="62"/>
      <c r="F53" s="62"/>
      <c r="G53" s="707">
        <f>(C53/G80)*G10</f>
        <v>0.89999999999999991</v>
      </c>
      <c r="H53" s="707"/>
      <c r="I53" s="77">
        <f>(B53/G80)*G10</f>
        <v>0</v>
      </c>
      <c r="J53" s="126"/>
      <c r="K53" s="143" t="s">
        <v>22</v>
      </c>
      <c r="L53" s="144" t="s">
        <v>23</v>
      </c>
      <c r="M53" s="126"/>
      <c r="N53" s="147"/>
      <c r="O53" s="26"/>
      <c r="P53" s="680"/>
      <c r="Q53" s="30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9"/>
    </row>
    <row r="54" spans="1:29" ht="16.5" customHeight="1">
      <c r="A54" s="680"/>
      <c r="C54" s="20">
        <v>0.03</v>
      </c>
      <c r="D54" s="62" t="s">
        <v>124</v>
      </c>
      <c r="E54" s="62"/>
      <c r="F54" s="62"/>
      <c r="G54" s="707">
        <f>(C54/G80)*G10</f>
        <v>0.89999999999999991</v>
      </c>
      <c r="H54" s="707"/>
      <c r="I54" s="77">
        <f>(B54/G80)*G10</f>
        <v>0</v>
      </c>
      <c r="J54" s="126"/>
      <c r="K54" s="375"/>
      <c r="L54" s="126"/>
      <c r="M54" s="145" t="s">
        <v>24</v>
      </c>
      <c r="N54" s="147"/>
      <c r="O54" s="26"/>
      <c r="P54" s="680"/>
      <c r="Q54" s="30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9"/>
    </row>
    <row r="55" spans="1:29" ht="16.5" customHeight="1">
      <c r="A55" s="680"/>
      <c r="C55" s="20">
        <v>0.03</v>
      </c>
      <c r="D55" s="62" t="s">
        <v>62</v>
      </c>
      <c r="E55" s="62"/>
      <c r="F55" s="62"/>
      <c r="G55" s="707">
        <f>(C55/G80)*G10</f>
        <v>0.89999999999999991</v>
      </c>
      <c r="H55" s="707"/>
      <c r="I55" s="77">
        <f>(B55/G80)*G10</f>
        <v>0</v>
      </c>
      <c r="J55" s="126"/>
      <c r="K55" s="375"/>
      <c r="L55" s="126"/>
      <c r="M55" s="126"/>
      <c r="N55" s="128" t="s">
        <v>25</v>
      </c>
      <c r="O55" s="26"/>
      <c r="P55" s="680"/>
      <c r="Q55" s="30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9"/>
    </row>
    <row r="56" spans="1:29" ht="16.5" customHeight="1">
      <c r="A56" s="680"/>
      <c r="B56" s="32"/>
      <c r="C56" s="48"/>
      <c r="D56" s="115"/>
      <c r="E56" s="115"/>
      <c r="F56" s="115"/>
      <c r="G56" s="274"/>
      <c r="H56" s="274"/>
      <c r="I56" s="130"/>
      <c r="J56" s="124"/>
      <c r="K56" s="123"/>
      <c r="L56" s="84"/>
      <c r="M56" s="84"/>
      <c r="N56" s="85"/>
      <c r="O56" s="26"/>
      <c r="P56" s="680"/>
      <c r="Q56" s="30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9"/>
    </row>
    <row r="57" spans="1:29" ht="16.5" customHeight="1">
      <c r="A57" s="680"/>
      <c r="B57" s="97"/>
      <c r="C57" s="157" t="s">
        <v>370</v>
      </c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8"/>
      <c r="O57" s="26"/>
      <c r="P57" s="680"/>
      <c r="Q57" s="30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9"/>
    </row>
    <row r="58" spans="1:29" ht="16.5" customHeight="1">
      <c r="A58" s="680"/>
      <c r="C58" s="20">
        <v>0.05</v>
      </c>
      <c r="D58" s="62" t="s">
        <v>57</v>
      </c>
      <c r="E58" s="62"/>
      <c r="F58" s="62"/>
      <c r="G58" s="707">
        <f>(C58/G80)*G10</f>
        <v>1.5</v>
      </c>
      <c r="H58" s="707"/>
      <c r="I58" s="77">
        <f>(B58/G80)*G10</f>
        <v>0</v>
      </c>
      <c r="J58" s="142" t="s">
        <v>21</v>
      </c>
      <c r="K58" s="375"/>
      <c r="L58" s="126"/>
      <c r="M58" s="126"/>
      <c r="N58" s="147"/>
      <c r="O58" s="26"/>
      <c r="P58" s="680"/>
      <c r="Q58" s="30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9"/>
    </row>
    <row r="59" spans="1:29" ht="16.5" customHeight="1">
      <c r="A59" s="680"/>
      <c r="C59" s="20">
        <v>0.05</v>
      </c>
      <c r="D59" s="62" t="s">
        <v>40</v>
      </c>
      <c r="E59" s="62"/>
      <c r="F59" s="62"/>
      <c r="G59" s="707">
        <f>(C59/G80)*G10</f>
        <v>1.5</v>
      </c>
      <c r="H59" s="707"/>
      <c r="I59" s="77">
        <f>(B59/G80)*G10</f>
        <v>0</v>
      </c>
      <c r="J59" s="126"/>
      <c r="K59" s="143" t="s">
        <v>22</v>
      </c>
      <c r="L59" s="144" t="s">
        <v>23</v>
      </c>
      <c r="M59" s="145" t="s">
        <v>24</v>
      </c>
      <c r="N59" s="128" t="s">
        <v>25</v>
      </c>
      <c r="O59" s="26"/>
      <c r="P59" s="680"/>
      <c r="Q59" s="306">
        <v>16.5</v>
      </c>
      <c r="R59" s="28"/>
      <c r="S59" s="272"/>
      <c r="T59" s="19" t="s">
        <v>85</v>
      </c>
      <c r="U59" s="76">
        <v>1</v>
      </c>
      <c r="V59" s="77">
        <v>1</v>
      </c>
      <c r="W59" s="272"/>
      <c r="X59" s="19" t="s">
        <v>86</v>
      </c>
      <c r="Y59" s="266">
        <v>0.03</v>
      </c>
      <c r="Z59" s="707">
        <v>0.03</v>
      </c>
      <c r="AA59" s="707"/>
      <c r="AB59" s="28"/>
      <c r="AC59" s="29"/>
    </row>
    <row r="60" spans="1:29" ht="16.5" customHeight="1">
      <c r="A60" s="680"/>
      <c r="B60" s="32"/>
      <c r="C60" s="48"/>
      <c r="D60" s="31"/>
      <c r="E60" s="33"/>
      <c r="F60" s="34"/>
      <c r="G60" s="267"/>
      <c r="H60" s="267"/>
      <c r="I60" s="82"/>
      <c r="J60" s="82"/>
      <c r="K60" s="82"/>
      <c r="L60" s="82"/>
      <c r="M60" s="82"/>
      <c r="N60" s="86"/>
      <c r="O60" s="26"/>
      <c r="P60" s="680"/>
      <c r="Q60" s="307" t="s">
        <v>12</v>
      </c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9"/>
    </row>
    <row r="61" spans="1:29" ht="16.5" customHeight="1">
      <c r="A61" s="680"/>
      <c r="B61" s="32"/>
      <c r="C61" s="28"/>
      <c r="D61" s="56"/>
      <c r="E61" s="56"/>
      <c r="F61" s="162" t="s">
        <v>97</v>
      </c>
      <c r="G61" s="712">
        <f>SUM(J66:N66)</f>
        <v>44.25</v>
      </c>
      <c r="H61" s="712"/>
      <c r="I61" s="159">
        <f>SUM(J67:N67)</f>
        <v>525</v>
      </c>
      <c r="J61" s="87"/>
      <c r="K61" s="82"/>
      <c r="L61" s="87"/>
      <c r="M61" s="87"/>
      <c r="N61" s="88"/>
      <c r="P61" s="680"/>
      <c r="Q61" s="30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9"/>
    </row>
    <row r="62" spans="1:29" ht="16.5" customHeight="1">
      <c r="A62" s="680"/>
      <c r="B62" s="32"/>
      <c r="C62" s="28"/>
      <c r="D62" s="56"/>
      <c r="E62" s="56"/>
      <c r="F62" s="162"/>
      <c r="G62" s="269"/>
      <c r="H62" s="269"/>
      <c r="I62" s="87"/>
      <c r="J62" s="142" t="s">
        <v>21</v>
      </c>
      <c r="K62" s="143" t="s">
        <v>22</v>
      </c>
      <c r="L62" s="144" t="s">
        <v>23</v>
      </c>
      <c r="M62" s="145" t="s">
        <v>24</v>
      </c>
      <c r="N62" s="128" t="s">
        <v>25</v>
      </c>
      <c r="P62" s="680"/>
      <c r="Q62" s="30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9"/>
    </row>
    <row r="63" spans="1:29" ht="16.5" customHeight="1">
      <c r="A63" s="680"/>
      <c r="B63" s="32"/>
      <c r="C63" s="28"/>
      <c r="D63" s="56"/>
      <c r="E63" s="56"/>
      <c r="F63" s="56"/>
      <c r="G63" s="56"/>
      <c r="H63" s="56"/>
      <c r="I63" s="162" t="s">
        <v>95</v>
      </c>
      <c r="J63" s="37">
        <f>J66/G10</f>
        <v>0.29499999999999998</v>
      </c>
      <c r="K63" s="37">
        <f>K66/G10</f>
        <v>0.29499999999999998</v>
      </c>
      <c r="L63" s="37">
        <f>L66/G10</f>
        <v>0.29499999999999998</v>
      </c>
      <c r="M63" s="37">
        <f>M66/G10</f>
        <v>0.29499999999999998</v>
      </c>
      <c r="N63" s="160">
        <f>N66/G10</f>
        <v>0.29499999999999998</v>
      </c>
      <c r="P63" s="680"/>
      <c r="Q63" s="30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9"/>
    </row>
    <row r="64" spans="1:29" ht="16.5" customHeight="1">
      <c r="A64" s="680"/>
      <c r="B64" s="32"/>
      <c r="C64" s="28"/>
      <c r="D64" s="56"/>
      <c r="E64" s="56"/>
      <c r="F64" s="156"/>
      <c r="G64" s="156"/>
      <c r="H64" s="156"/>
      <c r="I64" s="163" t="s">
        <v>96</v>
      </c>
      <c r="J64" s="159">
        <f>J67/G10</f>
        <v>5.5</v>
      </c>
      <c r="K64" s="159">
        <f>K67/G10</f>
        <v>3.5</v>
      </c>
      <c r="L64" s="159">
        <f>L67/G10</f>
        <v>2.5</v>
      </c>
      <c r="M64" s="159">
        <f>M67/G10</f>
        <v>3.5</v>
      </c>
      <c r="N64" s="161">
        <f>N67/G10</f>
        <v>2.5</v>
      </c>
      <c r="P64" s="680"/>
      <c r="Q64" s="30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9"/>
    </row>
    <row r="65" spans="1:29" ht="16.5" customHeight="1">
      <c r="A65" s="680"/>
      <c r="B65" s="32"/>
      <c r="C65" s="28"/>
      <c r="D65" s="56"/>
      <c r="E65" s="56"/>
      <c r="F65" s="87"/>
      <c r="G65" s="87"/>
      <c r="H65" s="87"/>
      <c r="I65" s="87"/>
      <c r="J65" s="118"/>
      <c r="K65" s="119"/>
      <c r="L65" s="120"/>
      <c r="M65" s="125"/>
      <c r="N65" s="164"/>
      <c r="P65" s="680"/>
      <c r="Q65" s="30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9"/>
    </row>
    <row r="66" spans="1:29" ht="16.5" customHeight="1">
      <c r="A66" s="680"/>
      <c r="B66" s="32"/>
      <c r="C66" s="28"/>
      <c r="D66" s="56"/>
      <c r="E66" s="56"/>
      <c r="F66" s="56"/>
      <c r="G66" s="37"/>
      <c r="H66" s="37"/>
      <c r="I66" s="162" t="s">
        <v>98</v>
      </c>
      <c r="J66" s="37">
        <f>SUM(G17,G21:H24,G28,G35,G41:H43,G52,G58)</f>
        <v>8.85</v>
      </c>
      <c r="K66" s="37">
        <f>SUM(G17,G21:H25,G29,G36,G44:H45,G53,G59)</f>
        <v>8.85</v>
      </c>
      <c r="L66" s="37">
        <f>SUM(G18,G21:H24,G30,G37,G43,G46,G53,G59)</f>
        <v>8.85</v>
      </c>
      <c r="M66" s="37">
        <f>SUM(G19,G21:H24,G31,G38,G47:H48,G54,G59)</f>
        <v>8.85</v>
      </c>
      <c r="N66" s="160">
        <f>SUM(G20:H25,G32,G44,G49,G55,G59)</f>
        <v>8.85</v>
      </c>
      <c r="P66" s="680"/>
      <c r="Q66" s="30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9"/>
    </row>
    <row r="67" spans="1:29" ht="16.5" customHeight="1">
      <c r="A67" s="680"/>
      <c r="B67" s="32"/>
      <c r="C67" s="28"/>
      <c r="D67" s="156"/>
      <c r="E67" s="156"/>
      <c r="F67" s="156"/>
      <c r="G67" s="82"/>
      <c r="H67" s="82"/>
      <c r="I67" s="163" t="s">
        <v>96</v>
      </c>
      <c r="J67" s="159">
        <f>SUM(I17,I21:I24,I28,I35,I41:I43,I52,I58)</f>
        <v>165</v>
      </c>
      <c r="K67" s="159">
        <f>SUM(I17,I21:I25,I29,I36,I44:I45,I53,I59)</f>
        <v>105</v>
      </c>
      <c r="L67" s="159">
        <f>SUM(I18,I21:I24,I30,I37,I43,I46,I53,I59)</f>
        <v>75</v>
      </c>
      <c r="M67" s="159">
        <f>SUM(I19,I21:I24,I31,I38,I47:I48,I54,I59)</f>
        <v>105</v>
      </c>
      <c r="N67" s="161">
        <f>SUM(I20:I25,I32,I44,I49,I55,I59)</f>
        <v>75</v>
      </c>
      <c r="P67" s="680"/>
      <c r="Q67" s="30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9"/>
    </row>
    <row r="68" spans="1:29" ht="16.5" customHeight="1" thickBot="1">
      <c r="A68" s="680"/>
      <c r="B68" s="366"/>
      <c r="C68" s="368"/>
      <c r="D68" s="367" t="s">
        <v>392</v>
      </c>
      <c r="E68" s="369" t="str">
        <f ca="1">CELL("nomfichier",A1)</f>
        <v xml:space="preserve">D:\1 MES SITES WEB\uprt.fr\re-recettes-jean-marc-catteau\re-catteau-salades\[Salades allégées.xlsx]Salades Allégées 11 à 15 </v>
      </c>
      <c r="F68" s="370"/>
      <c r="G68" s="371"/>
      <c r="H68" s="371"/>
      <c r="I68" s="372"/>
      <c r="J68" s="373"/>
      <c r="K68" s="374"/>
      <c r="L68" s="374"/>
      <c r="M68" s="374"/>
      <c r="N68" s="365"/>
      <c r="P68" s="680"/>
      <c r="Q68" s="30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9"/>
    </row>
    <row r="69" spans="1:29" ht="16.5" customHeight="1">
      <c r="A69" s="680"/>
      <c r="B69" s="165"/>
      <c r="C69" s="36"/>
      <c r="D69" s="166" t="s">
        <v>99</v>
      </c>
      <c r="E69" s="64" t="s">
        <v>173</v>
      </c>
      <c r="F69" s="64"/>
      <c r="G69" s="64"/>
      <c r="H69" s="11" t="s">
        <v>174</v>
      </c>
      <c r="I69" s="11"/>
      <c r="J69" s="11"/>
      <c r="K69" s="11"/>
      <c r="L69" s="11"/>
      <c r="M69" s="11"/>
      <c r="N69" s="167"/>
      <c r="P69" s="680"/>
      <c r="Q69" s="30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9"/>
    </row>
    <row r="70" spans="1:29" ht="16.5" customHeight="1">
      <c r="A70" s="680"/>
      <c r="B70" s="165" t="s">
        <v>114</v>
      </c>
      <c r="C70" s="3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8"/>
      <c r="P70" s="680"/>
      <c r="Q70" s="30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9"/>
    </row>
    <row r="71" spans="1:29" ht="16.5" customHeight="1">
      <c r="A71" s="680"/>
      <c r="B71" s="178" t="s">
        <v>31</v>
      </c>
      <c r="C71" s="9" t="s">
        <v>103</v>
      </c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8"/>
      <c r="P71" s="680"/>
      <c r="Q71" s="30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9"/>
    </row>
    <row r="72" spans="1:29" ht="16.5" customHeight="1">
      <c r="A72" s="680"/>
      <c r="B72" s="165"/>
      <c r="C72" s="178" t="s">
        <v>31</v>
      </c>
      <c r="D72" s="9" t="s">
        <v>104</v>
      </c>
      <c r="E72" s="166"/>
      <c r="F72" s="166"/>
      <c r="G72" s="166"/>
      <c r="H72" s="166"/>
      <c r="I72" s="166"/>
      <c r="J72" s="166"/>
      <c r="K72" s="166"/>
      <c r="L72" s="166"/>
      <c r="M72" s="166"/>
      <c r="N72" s="168"/>
      <c r="P72" s="680"/>
      <c r="Q72" s="30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9"/>
    </row>
    <row r="73" spans="1:29" ht="16.5" customHeight="1">
      <c r="A73" s="680"/>
      <c r="B73" s="165"/>
      <c r="C73" s="178"/>
      <c r="D73" s="178" t="s">
        <v>31</v>
      </c>
      <c r="E73" s="9" t="s">
        <v>105</v>
      </c>
      <c r="F73" s="166"/>
      <c r="G73" s="166"/>
      <c r="H73" s="166"/>
      <c r="I73" s="166"/>
      <c r="J73" s="166"/>
      <c r="K73" s="166"/>
      <c r="L73" s="166"/>
      <c r="M73" s="166"/>
      <c r="N73" s="168"/>
      <c r="P73" s="680"/>
      <c r="Q73" s="30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9"/>
    </row>
    <row r="74" spans="1:29" ht="16.5" customHeight="1">
      <c r="A74" s="680"/>
      <c r="B74" s="165"/>
      <c r="C74" s="10"/>
      <c r="D74" s="166"/>
      <c r="E74" s="178" t="s">
        <v>31</v>
      </c>
      <c r="F74" s="9" t="s">
        <v>100</v>
      </c>
      <c r="G74" s="166"/>
      <c r="H74" s="166"/>
      <c r="I74" s="166"/>
      <c r="J74" s="166"/>
      <c r="K74" s="166"/>
      <c r="L74" s="166"/>
      <c r="M74" s="166"/>
      <c r="N74" s="168"/>
      <c r="P74" s="680"/>
      <c r="Q74" s="30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9"/>
    </row>
    <row r="75" spans="1:29" ht="16.5" customHeight="1">
      <c r="A75" s="680"/>
      <c r="B75" s="165"/>
      <c r="C75" s="10"/>
      <c r="D75" s="166"/>
      <c r="E75" s="166"/>
      <c r="F75" s="166"/>
      <c r="G75" s="178" t="s">
        <v>31</v>
      </c>
      <c r="H75" s="9" t="s">
        <v>101</v>
      </c>
      <c r="I75" s="166"/>
      <c r="J75" s="166"/>
      <c r="K75" s="166"/>
      <c r="L75" s="166"/>
      <c r="M75" s="166"/>
      <c r="N75" s="168"/>
      <c r="P75" s="680"/>
      <c r="Q75" s="30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9"/>
    </row>
    <row r="76" spans="1:29" ht="16.5" customHeight="1">
      <c r="A76" s="680"/>
      <c r="B76" s="165"/>
      <c r="C76" s="10"/>
      <c r="D76" s="166"/>
      <c r="E76" s="166"/>
      <c r="F76" s="166"/>
      <c r="G76" s="166"/>
      <c r="H76" s="178" t="s">
        <v>31</v>
      </c>
      <c r="I76" s="9" t="s">
        <v>102</v>
      </c>
      <c r="J76" s="166"/>
      <c r="K76" s="166"/>
      <c r="L76" s="166"/>
      <c r="M76" s="166"/>
      <c r="N76" s="168"/>
      <c r="P76" s="680"/>
      <c r="Q76" s="30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9"/>
    </row>
    <row r="77" spans="1:29" ht="16.5" customHeight="1" thickBot="1">
      <c r="A77" s="680"/>
      <c r="B77" s="25"/>
      <c r="C77" s="36"/>
      <c r="D77" s="56"/>
      <c r="E77" s="56"/>
      <c r="F77" s="56"/>
      <c r="G77" s="269"/>
      <c r="H77" s="188" t="s">
        <v>118</v>
      </c>
      <c r="I77" s="187" t="s">
        <v>117</v>
      </c>
      <c r="J77" s="53"/>
      <c r="K77" s="89"/>
      <c r="L77" s="87"/>
      <c r="M77" s="87"/>
      <c r="N77" s="169"/>
      <c r="P77" s="680"/>
      <c r="Q77" s="30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9"/>
    </row>
    <row r="78" spans="1:29" ht="16.5" customHeight="1">
      <c r="A78" s="680"/>
      <c r="B78" s="713" t="s">
        <v>112</v>
      </c>
      <c r="C78" s="714"/>
      <c r="D78" s="714"/>
      <c r="E78" s="714"/>
      <c r="F78" s="714"/>
      <c r="G78" s="714"/>
      <c r="H78" s="714"/>
      <c r="I78" s="714"/>
      <c r="J78" s="714"/>
      <c r="K78" s="714"/>
      <c r="L78" s="714"/>
      <c r="M78" s="714"/>
      <c r="N78" s="715"/>
      <c r="P78" s="680"/>
      <c r="Q78" s="308"/>
      <c r="R78" s="746" t="s">
        <v>376</v>
      </c>
      <c r="S78" s="714"/>
      <c r="T78" s="714"/>
      <c r="U78" s="714"/>
      <c r="V78" s="714"/>
      <c r="W78" s="714"/>
      <c r="X78" s="714"/>
      <c r="Y78" s="714"/>
      <c r="Z78" s="714"/>
      <c r="AA78" s="714"/>
      <c r="AB78" s="714"/>
      <c r="AC78" s="751" t="s">
        <v>108</v>
      </c>
    </row>
    <row r="79" spans="1:29" ht="16.5" customHeight="1">
      <c r="A79" s="680"/>
      <c r="B79" s="32"/>
      <c r="C79" s="36"/>
      <c r="D79" s="268"/>
      <c r="E79" s="268"/>
      <c r="F79" s="268"/>
      <c r="G79" s="695" t="s">
        <v>108</v>
      </c>
      <c r="H79" s="695"/>
      <c r="I79" s="87"/>
      <c r="J79" s="87"/>
      <c r="K79" s="87"/>
      <c r="L79" s="74"/>
      <c r="M79" s="74"/>
      <c r="N79" s="75"/>
      <c r="P79" s="680"/>
      <c r="Q79" s="308"/>
      <c r="R79" s="338"/>
      <c r="S79" s="35"/>
      <c r="T79" s="35"/>
      <c r="U79" s="35"/>
      <c r="V79" s="35"/>
      <c r="W79" s="35"/>
      <c r="X79" s="35"/>
      <c r="Y79" s="35"/>
      <c r="Z79" s="35"/>
      <c r="AA79" s="35"/>
      <c r="AB79" s="339" t="s">
        <v>83</v>
      </c>
      <c r="AC79" s="737"/>
    </row>
    <row r="80" spans="1:29" ht="16.5" customHeight="1">
      <c r="A80" s="680"/>
      <c r="B80" s="752" t="s">
        <v>83</v>
      </c>
      <c r="C80" s="753"/>
      <c r="D80" s="753"/>
      <c r="E80" s="753"/>
      <c r="F80" s="753"/>
      <c r="G80" s="754">
        <v>1</v>
      </c>
      <c r="H80" s="754"/>
      <c r="I80" s="87"/>
      <c r="J80" s="87"/>
      <c r="K80" s="87"/>
      <c r="L80" s="74"/>
      <c r="M80" s="74"/>
      <c r="N80" s="75"/>
      <c r="P80" s="680"/>
      <c r="Q80" s="308"/>
      <c r="R80" s="747" t="s">
        <v>371</v>
      </c>
      <c r="S80" s="748"/>
      <c r="T80" s="748"/>
      <c r="U80" s="748"/>
      <c r="V80" s="748"/>
      <c r="W80" s="748"/>
      <c r="X80" s="748"/>
      <c r="Y80" s="748"/>
      <c r="Z80" s="748"/>
      <c r="AA80" s="748"/>
      <c r="AB80" s="748"/>
      <c r="AC80" s="749"/>
    </row>
    <row r="81" spans="1:29" ht="16.5" customHeight="1">
      <c r="A81" s="680"/>
      <c r="B81" s="752"/>
      <c r="C81" s="753"/>
      <c r="D81" s="753"/>
      <c r="E81" s="753"/>
      <c r="F81" s="753"/>
      <c r="G81" s="754"/>
      <c r="H81" s="754"/>
      <c r="I81" s="87"/>
      <c r="J81" s="87"/>
      <c r="K81" s="87"/>
      <c r="L81" s="74"/>
      <c r="M81" s="74"/>
      <c r="N81" s="75"/>
      <c r="P81" s="680"/>
      <c r="Q81" s="308"/>
      <c r="R81" s="747"/>
      <c r="S81" s="748"/>
      <c r="T81" s="748"/>
      <c r="U81" s="748"/>
      <c r="V81" s="748"/>
      <c r="W81" s="748"/>
      <c r="X81" s="748"/>
      <c r="Y81" s="748"/>
      <c r="Z81" s="748"/>
      <c r="AA81" s="748"/>
      <c r="AB81" s="748"/>
      <c r="AC81" s="749"/>
    </row>
    <row r="82" spans="1:29" ht="16.5" customHeight="1">
      <c r="A82" s="680"/>
      <c r="B82" s="340"/>
      <c r="C82" s="341"/>
      <c r="D82" s="341"/>
      <c r="E82" s="341"/>
      <c r="F82" s="341"/>
      <c r="G82" s="341"/>
      <c r="H82" s="341"/>
      <c r="I82" s="341"/>
      <c r="J82" s="341"/>
      <c r="K82" s="341"/>
      <c r="L82" s="341"/>
      <c r="M82" s="341"/>
      <c r="N82" s="342"/>
      <c r="P82" s="680"/>
      <c r="Q82" s="308"/>
      <c r="R82" s="747"/>
      <c r="S82" s="748"/>
      <c r="T82" s="748"/>
      <c r="U82" s="748"/>
      <c r="V82" s="748"/>
      <c r="W82" s="748"/>
      <c r="X82" s="748"/>
      <c r="Y82" s="748"/>
      <c r="Z82" s="748"/>
      <c r="AA82" s="748"/>
      <c r="AB82" s="748"/>
      <c r="AC82" s="749"/>
    </row>
    <row r="83" spans="1:29" ht="16.5" customHeight="1">
      <c r="A83" s="680"/>
      <c r="B83" s="18"/>
      <c r="C83" s="6"/>
      <c r="D83" s="19" t="s">
        <v>82</v>
      </c>
      <c r="E83" s="16" t="s">
        <v>52</v>
      </c>
      <c r="F83" s="12" t="s">
        <v>47</v>
      </c>
      <c r="G83" s="13" t="s">
        <v>48</v>
      </c>
      <c r="H83" s="312" t="s">
        <v>316</v>
      </c>
      <c r="I83" s="14" t="s">
        <v>49</v>
      </c>
      <c r="J83" s="15" t="s">
        <v>50</v>
      </c>
      <c r="K83" s="17" t="s">
        <v>51</v>
      </c>
      <c r="L83" s="272"/>
      <c r="M83" s="272"/>
      <c r="N83" s="273"/>
      <c r="P83" s="680"/>
      <c r="Q83" s="309" t="s">
        <v>12</v>
      </c>
      <c r="R83" s="18"/>
      <c r="S83" s="19"/>
      <c r="T83" s="68" t="s">
        <v>383</v>
      </c>
      <c r="U83" s="696">
        <v>1</v>
      </c>
      <c r="V83" s="696"/>
      <c r="W83" s="271" t="s">
        <v>384</v>
      </c>
      <c r="X83" s="750">
        <v>0.75</v>
      </c>
      <c r="Y83" s="750"/>
      <c r="Z83" s="28"/>
      <c r="AA83" s="28"/>
      <c r="AB83" s="28"/>
      <c r="AC83" s="29"/>
    </row>
    <row r="84" spans="1:29" ht="16.5" customHeight="1">
      <c r="A84" s="680"/>
      <c r="B84" s="18" t="s">
        <v>84</v>
      </c>
      <c r="C84" s="6"/>
      <c r="D84" s="19"/>
      <c r="E84" s="18"/>
      <c r="F84" s="8"/>
      <c r="G84" s="8"/>
      <c r="H84" s="8"/>
      <c r="I84" s="8"/>
      <c r="J84" s="8"/>
      <c r="K84" s="8"/>
      <c r="L84" s="8"/>
      <c r="M84" s="8"/>
      <c r="N84" s="311" t="s">
        <v>315</v>
      </c>
      <c r="P84" s="680"/>
      <c r="Q84" s="310">
        <v>16.5</v>
      </c>
      <c r="R84" s="18"/>
      <c r="S84" s="19"/>
      <c r="T84" s="19"/>
      <c r="U84" s="8"/>
      <c r="V84" s="8"/>
      <c r="W84" s="8"/>
      <c r="X84" s="8"/>
      <c r="Y84" s="8"/>
      <c r="Z84" s="8"/>
      <c r="AA84" s="8"/>
      <c r="AB84" s="8"/>
      <c r="AC84" s="311" t="s">
        <v>84</v>
      </c>
    </row>
    <row r="85" spans="1:29" ht="16.5" customHeight="1" thickBot="1">
      <c r="A85" s="680"/>
      <c r="B85" s="21">
        <v>10</v>
      </c>
      <c r="C85" s="2">
        <v>10</v>
      </c>
      <c r="D85" s="2">
        <v>10</v>
      </c>
      <c r="E85" s="2">
        <v>10</v>
      </c>
      <c r="F85" s="2">
        <v>10</v>
      </c>
      <c r="G85" s="2">
        <v>10</v>
      </c>
      <c r="H85" s="2">
        <v>10</v>
      </c>
      <c r="I85" s="2">
        <v>10</v>
      </c>
      <c r="J85" s="2">
        <v>10</v>
      </c>
      <c r="K85" s="2">
        <v>10</v>
      </c>
      <c r="L85" s="2">
        <v>10</v>
      </c>
      <c r="M85" s="2">
        <v>10</v>
      </c>
      <c r="N85" s="22">
        <v>10</v>
      </c>
      <c r="P85" s="680"/>
      <c r="Q85" s="78">
        <v>10</v>
      </c>
      <c r="R85" s="79">
        <v>10</v>
      </c>
      <c r="S85" s="79">
        <v>10</v>
      </c>
      <c r="T85" s="79">
        <v>10</v>
      </c>
      <c r="U85" s="79">
        <v>10</v>
      </c>
      <c r="V85" s="79">
        <v>10</v>
      </c>
      <c r="W85" s="79">
        <v>10</v>
      </c>
      <c r="X85" s="79">
        <v>10</v>
      </c>
      <c r="Y85" s="79">
        <v>10</v>
      </c>
      <c r="Z85" s="79">
        <v>10</v>
      </c>
      <c r="AA85" s="79">
        <v>10</v>
      </c>
      <c r="AB85" s="79">
        <v>10</v>
      </c>
      <c r="AC85" s="80">
        <v>10</v>
      </c>
    </row>
    <row r="86" spans="1:29" ht="16.5" customHeight="1">
      <c r="A86" s="680"/>
      <c r="B86" s="172" t="s">
        <v>106</v>
      </c>
      <c r="C86" s="40" t="s">
        <v>14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2"/>
      <c r="P86" s="680"/>
      <c r="Q86" s="32"/>
      <c r="R86" s="28"/>
      <c r="S86" s="697" t="s">
        <v>33</v>
      </c>
      <c r="T86" s="697"/>
      <c r="U86" s="697"/>
      <c r="V86" s="699" t="s">
        <v>34</v>
      </c>
      <c r="W86" s="699"/>
      <c r="X86" s="699"/>
      <c r="Y86" s="699"/>
      <c r="Z86" s="699"/>
      <c r="AA86" s="699"/>
      <c r="AB86" s="699"/>
      <c r="AC86" s="700"/>
    </row>
    <row r="87" spans="1:29" ht="16.5" customHeight="1">
      <c r="A87" s="680"/>
      <c r="B87" s="173" t="s">
        <v>107</v>
      </c>
      <c r="C87" s="43" t="s">
        <v>109</v>
      </c>
      <c r="D87" s="38"/>
      <c r="E87" s="38"/>
      <c r="F87" s="38"/>
      <c r="G87" s="38"/>
      <c r="H87" s="38"/>
      <c r="I87" s="38"/>
      <c r="J87" s="38"/>
      <c r="K87" s="38"/>
      <c r="L87" s="38"/>
      <c r="M87" s="28"/>
      <c r="N87" s="39"/>
      <c r="P87" s="680"/>
      <c r="Q87" s="32"/>
      <c r="R87" s="28" t="s">
        <v>7</v>
      </c>
      <c r="S87" s="698"/>
      <c r="T87" s="698"/>
      <c r="U87" s="698"/>
      <c r="V87" s="44"/>
      <c r="W87" s="44" t="s">
        <v>35</v>
      </c>
      <c r="X87" s="44"/>
      <c r="Y87" s="44"/>
      <c r="Z87" s="44"/>
      <c r="AA87" s="44"/>
      <c r="AB87" s="44"/>
      <c r="AC87" s="45"/>
    </row>
    <row r="88" spans="1:29" ht="16.5" customHeight="1">
      <c r="A88" s="680"/>
      <c r="B88" s="174" t="s">
        <v>108</v>
      </c>
      <c r="C88" s="175" t="s">
        <v>83</v>
      </c>
      <c r="D88" s="38"/>
      <c r="E88" s="38"/>
      <c r="F88" s="38"/>
      <c r="G88" s="38"/>
      <c r="H88" s="38"/>
      <c r="I88" s="38"/>
      <c r="J88" s="38"/>
      <c r="K88" s="38"/>
      <c r="L88" s="38"/>
      <c r="M88" s="28"/>
      <c r="N88" s="39"/>
      <c r="P88" s="680"/>
      <c r="Q88" s="32"/>
      <c r="R88" s="28"/>
      <c r="S88" s="28"/>
      <c r="T88" s="28"/>
      <c r="U88" s="28"/>
      <c r="V88" s="44"/>
      <c r="W88" s="44"/>
      <c r="X88" s="44"/>
      <c r="Y88" s="44"/>
      <c r="Z88" s="44"/>
      <c r="AA88" s="44"/>
      <c r="AB88" s="44"/>
      <c r="AC88" s="45"/>
    </row>
    <row r="89" spans="1:29" ht="16.5" customHeight="1">
      <c r="A89" s="680"/>
      <c r="B89" s="701" t="s">
        <v>11</v>
      </c>
      <c r="C89" s="702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3"/>
      <c r="P89" s="680"/>
      <c r="Q89" s="701" t="s">
        <v>11</v>
      </c>
      <c r="R89" s="702"/>
      <c r="S89" s="702"/>
      <c r="T89" s="702"/>
      <c r="U89" s="702"/>
      <c r="V89" s="702"/>
      <c r="W89" s="702"/>
      <c r="X89" s="702"/>
      <c r="Y89" s="702"/>
      <c r="Z89" s="702"/>
      <c r="AA89" s="702"/>
      <c r="AB89" s="702"/>
      <c r="AC89" s="703"/>
    </row>
    <row r="90" spans="1:29" ht="16.5" customHeight="1" thickBot="1">
      <c r="A90" s="680"/>
      <c r="B90" s="704"/>
      <c r="C90" s="705"/>
      <c r="D90" s="705"/>
      <c r="E90" s="705"/>
      <c r="F90" s="705"/>
      <c r="G90" s="705"/>
      <c r="H90" s="705"/>
      <c r="I90" s="705"/>
      <c r="J90" s="705"/>
      <c r="K90" s="705"/>
      <c r="L90" s="705"/>
      <c r="M90" s="705"/>
      <c r="N90" s="706"/>
      <c r="P90" s="680"/>
      <c r="Q90" s="704"/>
      <c r="R90" s="705"/>
      <c r="S90" s="705"/>
      <c r="T90" s="705"/>
      <c r="U90" s="705"/>
      <c r="V90" s="705"/>
      <c r="W90" s="705"/>
      <c r="X90" s="705"/>
      <c r="Y90" s="705"/>
      <c r="Z90" s="705"/>
      <c r="AA90" s="705"/>
      <c r="AB90" s="705"/>
      <c r="AC90" s="706"/>
    </row>
    <row r="92" spans="1:29" ht="15.75" thickBot="1">
      <c r="A92" s="27" t="s">
        <v>0</v>
      </c>
      <c r="B92" s="679" t="str">
        <f>B93</f>
        <v>Crevettes cœurs de palmier agrumes gouda</v>
      </c>
      <c r="C92" s="679"/>
      <c r="D92" s="679"/>
      <c r="E92" s="679"/>
      <c r="F92" s="679"/>
      <c r="G92" s="679"/>
      <c r="H92" s="679"/>
      <c r="I92" s="679"/>
      <c r="J92" s="679"/>
      <c r="K92" s="679"/>
      <c r="L92" s="679"/>
      <c r="M92" s="679"/>
      <c r="N92" s="679"/>
      <c r="O92" s="26"/>
      <c r="P92" s="27" t="s">
        <v>0</v>
      </c>
      <c r="Q92" s="679" t="str">
        <f>Q93</f>
        <v>Hauteurs de lignes</v>
      </c>
      <c r="R92" s="679"/>
      <c r="S92" s="679"/>
      <c r="T92" s="679"/>
      <c r="U92" s="679"/>
      <c r="V92" s="679"/>
      <c r="W92" s="679"/>
      <c r="X92" s="679"/>
      <c r="Y92" s="679"/>
      <c r="Z92" s="679"/>
      <c r="AA92" s="679"/>
      <c r="AB92" s="679"/>
      <c r="AC92" s="679"/>
    </row>
    <row r="93" spans="1:29" ht="23.25" customHeight="1">
      <c r="A93" s="680" t="str">
        <f>B93</f>
        <v>Crevettes cœurs de palmier agrumes gouda</v>
      </c>
      <c r="B93" s="716" t="s">
        <v>328</v>
      </c>
      <c r="C93" s="717"/>
      <c r="D93" s="717"/>
      <c r="E93" s="717"/>
      <c r="F93" s="717"/>
      <c r="G93" s="717"/>
      <c r="H93" s="717"/>
      <c r="I93" s="717"/>
      <c r="J93" s="717"/>
      <c r="K93" s="717"/>
      <c r="L93" s="717"/>
      <c r="M93" s="717"/>
      <c r="N93" s="718"/>
      <c r="O93" s="26"/>
      <c r="P93" s="680" t="str">
        <f>Q93</f>
        <v>Hauteurs de lignes</v>
      </c>
      <c r="Q93" s="305" t="s">
        <v>113</v>
      </c>
      <c r="R93" s="717" t="str">
        <f>B93</f>
        <v>Crevettes cœurs de palmier agrumes gouda</v>
      </c>
      <c r="S93" s="717"/>
      <c r="T93" s="717"/>
      <c r="U93" s="717"/>
      <c r="V93" s="717"/>
      <c r="W93" s="717"/>
      <c r="X93" s="717"/>
      <c r="Y93" s="717"/>
      <c r="Z93" s="717"/>
      <c r="AA93" s="717"/>
      <c r="AB93" s="717"/>
      <c r="AC93" s="718"/>
    </row>
    <row r="94" spans="1:29" ht="17.100000000000001" customHeight="1">
      <c r="A94" s="680"/>
      <c r="B94" s="719"/>
      <c r="C94" s="720"/>
      <c r="D94" s="720"/>
      <c r="E94" s="720"/>
      <c r="F94" s="720"/>
      <c r="G94" s="720"/>
      <c r="H94" s="720"/>
      <c r="I94" s="720"/>
      <c r="J94" s="720"/>
      <c r="K94" s="720"/>
      <c r="L94" s="720"/>
      <c r="M94" s="720"/>
      <c r="N94" s="721"/>
      <c r="O94" s="26"/>
      <c r="P94" s="680"/>
      <c r="Q94" s="306">
        <v>16.5</v>
      </c>
      <c r="R94" s="720"/>
      <c r="S94" s="720"/>
      <c r="T94" s="720"/>
      <c r="U94" s="720"/>
      <c r="V94" s="720"/>
      <c r="W94" s="720"/>
      <c r="X94" s="720"/>
      <c r="Y94" s="720"/>
      <c r="Z94" s="720"/>
      <c r="AA94" s="720"/>
      <c r="AB94" s="720"/>
      <c r="AC94" s="721"/>
    </row>
    <row r="95" spans="1:29" ht="17.100000000000001" customHeight="1">
      <c r="A95" s="680"/>
      <c r="B95" s="687" t="s">
        <v>329</v>
      </c>
      <c r="C95" s="688"/>
      <c r="D95" s="688"/>
      <c r="E95" s="688"/>
      <c r="F95" s="688"/>
      <c r="G95" s="688"/>
      <c r="H95" s="688"/>
      <c r="I95" s="688"/>
      <c r="J95" s="688"/>
      <c r="K95" s="688"/>
      <c r="L95" s="688"/>
      <c r="M95" s="688"/>
      <c r="N95" s="689"/>
      <c r="O95" s="26"/>
      <c r="P95" s="680"/>
      <c r="Q95" s="307" t="s">
        <v>12</v>
      </c>
      <c r="R95" s="722" t="str">
        <f>B95</f>
        <v>Salade repas Allégée N° 11</v>
      </c>
      <c r="S95" s="722"/>
      <c r="T95" s="722"/>
      <c r="U95" s="722"/>
      <c r="V95" s="722"/>
      <c r="W95" s="722"/>
      <c r="X95" s="722"/>
      <c r="Y95" s="722"/>
      <c r="Z95" s="722"/>
      <c r="AA95" s="722"/>
      <c r="AB95" s="722"/>
      <c r="AC95" s="723"/>
    </row>
    <row r="96" spans="1:29" ht="17.100000000000001" customHeight="1" thickBot="1">
      <c r="A96" s="680"/>
      <c r="B96" s="690"/>
      <c r="C96" s="691"/>
      <c r="D96" s="691"/>
      <c r="E96" s="691"/>
      <c r="F96" s="691"/>
      <c r="G96" s="691"/>
      <c r="H96" s="691"/>
      <c r="I96" s="691"/>
      <c r="J96" s="691"/>
      <c r="K96" s="691"/>
      <c r="L96" s="691"/>
      <c r="M96" s="691"/>
      <c r="N96" s="692"/>
      <c r="O96" s="26"/>
      <c r="P96" s="680"/>
      <c r="Q96" s="308"/>
      <c r="R96" s="724"/>
      <c r="S96" s="724"/>
      <c r="T96" s="724"/>
      <c r="U96" s="724"/>
      <c r="V96" s="724"/>
      <c r="W96" s="724"/>
      <c r="X96" s="724"/>
      <c r="Y96" s="724"/>
      <c r="Z96" s="724"/>
      <c r="AA96" s="724"/>
      <c r="AB96" s="724"/>
      <c r="AC96" s="725"/>
    </row>
    <row r="97" spans="1:29" ht="17.100000000000001" customHeight="1">
      <c r="A97" s="680"/>
      <c r="B97" s="32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9"/>
      <c r="O97" s="26"/>
      <c r="P97" s="680"/>
      <c r="Q97" s="308"/>
      <c r="R97" s="726" t="s">
        <v>1</v>
      </c>
      <c r="S97" s="726"/>
      <c r="T97" s="726"/>
      <c r="U97" s="726"/>
      <c r="V97" s="726"/>
      <c r="W97" s="726"/>
      <c r="X97" s="726"/>
      <c r="Y97" s="726"/>
      <c r="Z97" s="726"/>
      <c r="AA97" s="726"/>
      <c r="AB97" s="726"/>
      <c r="AC97" s="727"/>
    </row>
    <row r="98" spans="1:29" ht="17.100000000000001" customHeight="1" thickBot="1">
      <c r="A98" s="680"/>
      <c r="B98" s="32"/>
      <c r="C98" s="28"/>
      <c r="D98" s="28"/>
      <c r="E98" s="28"/>
      <c r="F98" s="28"/>
      <c r="G98" s="730" t="s">
        <v>107</v>
      </c>
      <c r="H98" s="730"/>
      <c r="I98" s="731" t="s">
        <v>296</v>
      </c>
      <c r="J98" s="731"/>
      <c r="K98" s="731"/>
      <c r="L98" s="731"/>
      <c r="M98" s="731"/>
      <c r="N98" s="732"/>
      <c r="O98" s="26"/>
      <c r="P98" s="680"/>
      <c r="Q98" s="308"/>
      <c r="R98" s="728"/>
      <c r="S98" s="728"/>
      <c r="T98" s="728"/>
      <c r="U98" s="728"/>
      <c r="V98" s="728"/>
      <c r="W98" s="728"/>
      <c r="X98" s="728"/>
      <c r="Y98" s="728"/>
      <c r="Z98" s="728"/>
      <c r="AA98" s="728"/>
      <c r="AB98" s="728"/>
      <c r="AC98" s="729"/>
    </row>
    <row r="99" spans="1:29" ht="17.100000000000001" customHeight="1">
      <c r="A99" s="680"/>
      <c r="B99" s="32"/>
      <c r="C99" s="28"/>
      <c r="D99" s="28"/>
      <c r="E99" s="186" t="s">
        <v>87</v>
      </c>
      <c r="F99" s="49" t="s">
        <v>31</v>
      </c>
      <c r="G99" s="733">
        <v>10</v>
      </c>
      <c r="H99" s="733"/>
      <c r="I99" s="731"/>
      <c r="J99" s="731"/>
      <c r="K99" s="731"/>
      <c r="L99" s="731"/>
      <c r="M99" s="731"/>
      <c r="N99" s="732"/>
      <c r="O99" s="26"/>
      <c r="P99" s="680"/>
      <c r="Q99" s="308"/>
      <c r="R99" s="734" t="s">
        <v>110</v>
      </c>
      <c r="S99" s="734"/>
      <c r="T99" s="734"/>
      <c r="U99" s="734"/>
      <c r="V99" s="734"/>
      <c r="W99" s="734"/>
      <c r="X99" s="734"/>
      <c r="Y99" s="734"/>
      <c r="Z99" s="734"/>
      <c r="AA99" s="734"/>
      <c r="AB99" s="734"/>
      <c r="AC99" s="736" t="s">
        <v>106</v>
      </c>
    </row>
    <row r="100" spans="1:29" ht="17.100000000000001" customHeight="1">
      <c r="A100" s="680"/>
      <c r="B100" s="170" t="s">
        <v>106</v>
      </c>
      <c r="C100" s="171" t="s">
        <v>106</v>
      </c>
      <c r="D100" s="28"/>
      <c r="E100" s="47"/>
      <c r="F100" s="49"/>
      <c r="G100" s="733"/>
      <c r="H100" s="733"/>
      <c r="I100" s="55"/>
      <c r="J100" s="277" t="s">
        <v>379</v>
      </c>
      <c r="K100" s="28"/>
      <c r="L100" s="28"/>
      <c r="M100" s="28"/>
      <c r="N100" s="29"/>
      <c r="O100" s="26"/>
      <c r="P100" s="680"/>
      <c r="Q100" s="308"/>
      <c r="R100" s="735"/>
      <c r="S100" s="735"/>
      <c r="T100" s="735"/>
      <c r="U100" s="735"/>
      <c r="V100" s="735"/>
      <c r="W100" s="735"/>
      <c r="X100" s="735"/>
      <c r="Y100" s="735"/>
      <c r="Z100" s="735"/>
      <c r="AA100" s="735"/>
      <c r="AB100" s="735"/>
      <c r="AC100" s="737"/>
    </row>
    <row r="101" spans="1:29" ht="17.100000000000001" customHeight="1">
      <c r="A101" s="680"/>
      <c r="B101" s="69" t="s">
        <v>88</v>
      </c>
      <c r="C101" s="70" t="s">
        <v>16</v>
      </c>
      <c r="D101" s="71" t="s">
        <v>32</v>
      </c>
      <c r="E101" s="51"/>
      <c r="F101" s="51"/>
      <c r="G101" s="72"/>
      <c r="H101" s="73"/>
      <c r="I101" s="70" t="s">
        <v>88</v>
      </c>
      <c r="J101" s="52"/>
      <c r="K101" s="58"/>
      <c r="L101" s="58"/>
      <c r="M101" s="58"/>
      <c r="N101" s="344" t="s">
        <v>381</v>
      </c>
      <c r="O101" s="26"/>
      <c r="P101" s="680"/>
      <c r="Q101" s="308"/>
      <c r="R101" s="738" t="s">
        <v>382</v>
      </c>
      <c r="S101" s="738"/>
      <c r="T101" s="738"/>
      <c r="U101" s="738"/>
      <c r="V101" s="738"/>
      <c r="W101" s="738"/>
      <c r="X101" s="738"/>
      <c r="Y101" s="738"/>
      <c r="Z101" s="738"/>
      <c r="AA101" s="738"/>
      <c r="AB101" s="738"/>
      <c r="AC101" s="739"/>
    </row>
    <row r="102" spans="1:29" ht="17.100000000000001" customHeight="1">
      <c r="A102" s="680"/>
      <c r="C102" s="20">
        <v>7.0000000000000007E-2</v>
      </c>
      <c r="D102" s="65" t="s">
        <v>143</v>
      </c>
      <c r="E102" s="65"/>
      <c r="F102" s="65"/>
      <c r="G102" s="707">
        <f>(C102/G119)*G99</f>
        <v>0.70000000000000007</v>
      </c>
      <c r="H102" s="707"/>
      <c r="I102" s="77">
        <f>(B102/G119)*G99</f>
        <v>0</v>
      </c>
      <c r="J102" s="84"/>
      <c r="K102" s="84"/>
      <c r="L102" s="84"/>
      <c r="M102" s="84"/>
      <c r="N102" s="85"/>
      <c r="O102" s="26"/>
      <c r="P102" s="680"/>
      <c r="Q102" s="308"/>
      <c r="R102" s="740"/>
      <c r="S102" s="740"/>
      <c r="T102" s="740"/>
      <c r="U102" s="740"/>
      <c r="V102" s="740"/>
      <c r="W102" s="740"/>
      <c r="X102" s="740"/>
      <c r="Y102" s="740"/>
      <c r="Z102" s="740"/>
      <c r="AA102" s="740"/>
      <c r="AB102" s="740"/>
      <c r="AC102" s="741"/>
    </row>
    <row r="103" spans="1:29" ht="17.100000000000001" customHeight="1">
      <c r="A103" s="680"/>
      <c r="B103" s="76">
        <v>1</v>
      </c>
      <c r="D103" s="65" t="s">
        <v>45</v>
      </c>
      <c r="E103" s="65"/>
      <c r="F103" s="65"/>
      <c r="G103" s="707">
        <f>(C103/G119)*G99</f>
        <v>0</v>
      </c>
      <c r="H103" s="707"/>
      <c r="I103" s="77">
        <f>(B103/G119)*G99</f>
        <v>10</v>
      </c>
      <c r="J103" s="321" t="s">
        <v>363</v>
      </c>
      <c r="K103" s="84"/>
      <c r="L103" s="84"/>
      <c r="M103" s="84"/>
      <c r="N103" s="85"/>
      <c r="O103" s="26"/>
      <c r="P103" s="680"/>
      <c r="Q103" s="308"/>
      <c r="R103" s="742" t="s">
        <v>111</v>
      </c>
      <c r="S103" s="743"/>
      <c r="T103" s="743"/>
      <c r="U103" s="743"/>
      <c r="V103" s="743"/>
      <c r="W103" s="743"/>
      <c r="X103" s="743"/>
      <c r="Y103" s="743"/>
      <c r="Z103" s="743"/>
      <c r="AA103" s="743"/>
      <c r="AB103" s="743"/>
      <c r="AC103" s="745" t="s">
        <v>107</v>
      </c>
    </row>
    <row r="104" spans="1:29" ht="17.100000000000001" customHeight="1">
      <c r="A104" s="680"/>
      <c r="B104" s="76">
        <v>2</v>
      </c>
      <c r="D104" s="59" t="s">
        <v>141</v>
      </c>
      <c r="E104" s="60"/>
      <c r="F104" s="60"/>
      <c r="G104" s="707">
        <f>(C104/G119)*G99</f>
        <v>0</v>
      </c>
      <c r="H104" s="707"/>
      <c r="I104" s="77">
        <f>(B104/G119)*G99</f>
        <v>20</v>
      </c>
      <c r="J104" s="321" t="s">
        <v>363</v>
      </c>
      <c r="K104" s="84"/>
      <c r="L104" s="84"/>
      <c r="M104" s="84"/>
      <c r="N104" s="85"/>
      <c r="O104" s="26"/>
      <c r="P104" s="680"/>
      <c r="Q104" s="308"/>
      <c r="R104" s="744"/>
      <c r="S104" s="735"/>
      <c r="T104" s="735"/>
      <c r="U104" s="735"/>
      <c r="V104" s="735"/>
      <c r="W104" s="735"/>
      <c r="X104" s="735"/>
      <c r="Y104" s="735"/>
      <c r="Z104" s="735"/>
      <c r="AA104" s="735"/>
      <c r="AB104" s="735"/>
      <c r="AC104" s="745"/>
    </row>
    <row r="105" spans="1:29" ht="17.100000000000001" customHeight="1">
      <c r="A105" s="680"/>
      <c r="B105" s="76">
        <v>2</v>
      </c>
      <c r="D105" s="59" t="s">
        <v>36</v>
      </c>
      <c r="E105" s="60"/>
      <c r="F105" s="60"/>
      <c r="G105" s="707">
        <f>(C105/G119)*G99</f>
        <v>0</v>
      </c>
      <c r="H105" s="707"/>
      <c r="I105" s="77">
        <f>(B105/G119)*G99</f>
        <v>20</v>
      </c>
      <c r="J105" s="321" t="s">
        <v>363</v>
      </c>
      <c r="K105" s="84"/>
      <c r="L105" s="84"/>
      <c r="M105" s="84"/>
      <c r="N105" s="85"/>
      <c r="O105" s="26"/>
      <c r="P105" s="680"/>
      <c r="Q105" s="308"/>
      <c r="R105" s="345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111"/>
    </row>
    <row r="106" spans="1:29" ht="17.100000000000001" customHeight="1">
      <c r="A106" s="680"/>
      <c r="C106" s="20">
        <v>0.05</v>
      </c>
      <c r="D106" s="59" t="s">
        <v>37</v>
      </c>
      <c r="E106" s="60"/>
      <c r="F106" s="60"/>
      <c r="G106" s="707">
        <f>(C106/G119)*G99</f>
        <v>0.5</v>
      </c>
      <c r="H106" s="707"/>
      <c r="I106" s="77">
        <f>(B106/G119)*G99</f>
        <v>0</v>
      </c>
      <c r="J106" s="84"/>
      <c r="K106" s="84"/>
      <c r="L106" s="84"/>
      <c r="M106" s="84"/>
      <c r="N106" s="85"/>
      <c r="O106" s="26"/>
      <c r="P106" s="680"/>
      <c r="Q106" s="308"/>
      <c r="R106" s="345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111"/>
    </row>
    <row r="107" spans="1:29" ht="17.100000000000001" customHeight="1">
      <c r="A107" s="680"/>
      <c r="C107" s="20">
        <v>2.5000000000000001E-2</v>
      </c>
      <c r="D107" s="59" t="s">
        <v>38</v>
      </c>
      <c r="E107" s="60"/>
      <c r="F107" s="60"/>
      <c r="G107" s="707">
        <f>(C107/G119)*G99</f>
        <v>0.25</v>
      </c>
      <c r="H107" s="707"/>
      <c r="I107" s="77">
        <f>(B107/G119)*G99</f>
        <v>0</v>
      </c>
      <c r="J107" s="84"/>
      <c r="K107" s="84"/>
      <c r="L107" s="84"/>
      <c r="M107" s="84"/>
      <c r="N107" s="85"/>
      <c r="O107" s="26"/>
      <c r="P107" s="680"/>
      <c r="Q107" s="30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9"/>
    </row>
    <row r="108" spans="1:29" ht="17.100000000000001" customHeight="1">
      <c r="A108" s="680"/>
      <c r="C108" s="20">
        <v>0.05</v>
      </c>
      <c r="D108" s="61" t="s">
        <v>142</v>
      </c>
      <c r="E108" s="61"/>
      <c r="F108" s="61"/>
      <c r="G108" s="707">
        <f>(C108/G119)*G99</f>
        <v>0.5</v>
      </c>
      <c r="H108" s="707"/>
      <c r="I108" s="77">
        <f>(B108/G119)*G99</f>
        <v>0</v>
      </c>
      <c r="J108" s="84"/>
      <c r="K108" s="84"/>
      <c r="L108" s="84"/>
      <c r="M108" s="84"/>
      <c r="N108" s="85"/>
      <c r="O108" s="26"/>
      <c r="P108" s="680"/>
      <c r="Q108" s="30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9"/>
    </row>
    <row r="109" spans="1:29" ht="17.100000000000001" customHeight="1">
      <c r="A109" s="680"/>
      <c r="C109" s="20">
        <v>0.03</v>
      </c>
      <c r="D109" s="62" t="s">
        <v>56</v>
      </c>
      <c r="E109" s="62"/>
      <c r="F109" s="62"/>
      <c r="G109" s="707">
        <f>(C109/G119)*G99</f>
        <v>0.3</v>
      </c>
      <c r="H109" s="707"/>
      <c r="I109" s="77">
        <f>(B109/G119)*G99</f>
        <v>0</v>
      </c>
      <c r="J109" s="84"/>
      <c r="K109" s="84"/>
      <c r="L109" s="28"/>
      <c r="M109" s="84"/>
      <c r="N109" s="343" t="s">
        <v>380</v>
      </c>
      <c r="O109" s="26"/>
      <c r="P109" s="680"/>
      <c r="Q109" s="30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9"/>
    </row>
    <row r="110" spans="1:29" ht="17.100000000000001" customHeight="1">
      <c r="A110" s="680"/>
      <c r="C110" s="20">
        <v>0.05</v>
      </c>
      <c r="D110" s="62" t="s">
        <v>57</v>
      </c>
      <c r="E110" s="62"/>
      <c r="F110" s="62"/>
      <c r="G110" s="707">
        <f>(C110/G119)*G99</f>
        <v>0.5</v>
      </c>
      <c r="H110" s="707"/>
      <c r="I110" s="77">
        <f>(B110/G119)*G99</f>
        <v>0</v>
      </c>
      <c r="J110" s="84"/>
      <c r="K110" s="84"/>
      <c r="L110" s="84"/>
      <c r="M110" s="84"/>
      <c r="N110" s="343" t="s">
        <v>377</v>
      </c>
      <c r="O110" s="26"/>
      <c r="P110" s="680"/>
      <c r="Q110" s="30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9"/>
    </row>
    <row r="111" spans="1:29" ht="17.100000000000001" customHeight="1">
      <c r="A111" s="680"/>
      <c r="C111" s="20">
        <v>0.01</v>
      </c>
      <c r="D111" s="63" t="s">
        <v>42</v>
      </c>
      <c r="E111" s="63"/>
      <c r="F111" s="63"/>
      <c r="G111" s="707">
        <f>(C111/G119)*G99</f>
        <v>0.1</v>
      </c>
      <c r="H111" s="707"/>
      <c r="I111" s="77">
        <f>(B111/G119)*G99</f>
        <v>0</v>
      </c>
      <c r="J111" s="84"/>
      <c r="K111" s="84"/>
      <c r="L111" s="84"/>
      <c r="M111" s="84"/>
      <c r="N111" s="343" t="s">
        <v>378</v>
      </c>
      <c r="O111" s="26"/>
      <c r="P111" s="680"/>
      <c r="Q111" s="30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9"/>
    </row>
    <row r="112" spans="1:29" ht="17.100000000000001" customHeight="1">
      <c r="A112" s="680"/>
      <c r="C112" s="20">
        <v>0.01</v>
      </c>
      <c r="D112" s="64" t="s">
        <v>43</v>
      </c>
      <c r="E112" s="64"/>
      <c r="F112" s="64"/>
      <c r="G112" s="707">
        <f>(C112/G119)*G99</f>
        <v>0.1</v>
      </c>
      <c r="H112" s="707"/>
      <c r="I112" s="77">
        <f>(B112/G119)*G99</f>
        <v>0</v>
      </c>
      <c r="J112" s="84"/>
      <c r="K112" s="84"/>
      <c r="L112" s="84"/>
      <c r="M112" s="84"/>
      <c r="N112" s="85"/>
      <c r="O112" s="26"/>
      <c r="P112" s="680"/>
      <c r="Q112" s="308"/>
      <c r="R112" s="28"/>
      <c r="S112" s="272"/>
      <c r="T112" s="19" t="s">
        <v>85</v>
      </c>
      <c r="U112" s="76">
        <v>1</v>
      </c>
      <c r="V112" s="77">
        <v>1</v>
      </c>
      <c r="W112" s="272"/>
      <c r="X112" s="19" t="s">
        <v>86</v>
      </c>
      <c r="Y112" s="266">
        <v>0.03</v>
      </c>
      <c r="Z112" s="707">
        <v>0.03</v>
      </c>
      <c r="AA112" s="707"/>
      <c r="AB112" s="28"/>
      <c r="AC112" s="29"/>
    </row>
    <row r="113" spans="1:31" ht="17.100000000000001" customHeight="1">
      <c r="A113" s="680"/>
      <c r="B113" s="76">
        <v>0.5</v>
      </c>
      <c r="D113" s="64" t="s">
        <v>318</v>
      </c>
      <c r="E113" s="64"/>
      <c r="F113" s="64"/>
      <c r="G113" s="707">
        <f>(C113/G119)*G99</f>
        <v>0</v>
      </c>
      <c r="H113" s="707"/>
      <c r="I113" s="77">
        <f>(B113/G119)*G99</f>
        <v>5</v>
      </c>
      <c r="J113" s="321" t="s">
        <v>362</v>
      </c>
      <c r="K113" s="82"/>
      <c r="L113" s="82"/>
      <c r="M113" s="82"/>
      <c r="N113" s="86"/>
      <c r="O113" s="26"/>
      <c r="P113" s="680"/>
      <c r="Q113" s="30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9"/>
    </row>
    <row r="114" spans="1:31" ht="17.100000000000001" customHeight="1">
      <c r="A114" s="680"/>
      <c r="B114" s="709" t="s">
        <v>317</v>
      </c>
      <c r="C114" s="710"/>
      <c r="D114" s="28"/>
      <c r="E114" s="28"/>
      <c r="F114" s="28"/>
      <c r="G114" s="46"/>
      <c r="H114" s="50"/>
      <c r="I114" s="28"/>
      <c r="J114" s="87"/>
      <c r="K114" s="83"/>
      <c r="L114" s="87"/>
      <c r="M114" s="87"/>
      <c r="N114" s="88"/>
      <c r="P114" s="680"/>
      <c r="Q114" s="30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9"/>
    </row>
    <row r="115" spans="1:31" ht="17.100000000000001" customHeight="1">
      <c r="A115" s="680"/>
      <c r="B115" s="314">
        <f>SUM(B102:B113)</f>
        <v>5.5</v>
      </c>
      <c r="C115" s="313">
        <f>SUM(C102:C113)</f>
        <v>0.29500000000000004</v>
      </c>
      <c r="D115" s="711" t="s">
        <v>90</v>
      </c>
      <c r="E115" s="711"/>
      <c r="F115" s="711"/>
      <c r="G115" s="712">
        <f>SUM(G102:G113)</f>
        <v>2.95</v>
      </c>
      <c r="H115" s="712">
        <f>SUM(H102:H113)</f>
        <v>0</v>
      </c>
      <c r="I115" s="320">
        <f>SUM(I102:I113)</f>
        <v>55</v>
      </c>
      <c r="J115" s="53"/>
      <c r="K115" s="89"/>
      <c r="L115" s="87"/>
      <c r="M115" s="87"/>
      <c r="N115" s="88"/>
      <c r="P115" s="680"/>
      <c r="Q115" s="30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9"/>
    </row>
    <row r="116" spans="1:31" ht="17.100000000000001" customHeight="1" thickBot="1">
      <c r="A116" s="680"/>
      <c r="B116" s="25"/>
      <c r="C116" s="36"/>
      <c r="D116" s="56"/>
      <c r="E116" s="56"/>
      <c r="F116" s="56"/>
      <c r="G116" s="191"/>
      <c r="H116" s="191"/>
      <c r="I116" s="25"/>
      <c r="J116" s="53"/>
      <c r="K116" s="89"/>
      <c r="L116" s="87"/>
      <c r="M116" s="87"/>
      <c r="N116" s="88"/>
      <c r="P116" s="680"/>
      <c r="Q116" s="30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9"/>
    </row>
    <row r="117" spans="1:31" ht="17.100000000000001" customHeight="1">
      <c r="A117" s="680"/>
      <c r="B117" s="713" t="s">
        <v>91</v>
      </c>
      <c r="C117" s="714"/>
      <c r="D117" s="714"/>
      <c r="E117" s="714"/>
      <c r="F117" s="714"/>
      <c r="G117" s="714"/>
      <c r="H117" s="714"/>
      <c r="I117" s="714"/>
      <c r="J117" s="714"/>
      <c r="K117" s="714"/>
      <c r="L117" s="714"/>
      <c r="M117" s="714"/>
      <c r="N117" s="715"/>
      <c r="P117" s="680"/>
      <c r="Q117" s="308"/>
      <c r="R117" s="746" t="s">
        <v>376</v>
      </c>
      <c r="S117" s="714"/>
      <c r="T117" s="714"/>
      <c r="U117" s="714"/>
      <c r="V117" s="714"/>
      <c r="W117" s="714"/>
      <c r="X117" s="714"/>
      <c r="Y117" s="714"/>
      <c r="Z117" s="714"/>
      <c r="AA117" s="714"/>
      <c r="AB117" s="714"/>
      <c r="AC117" s="751" t="s">
        <v>108</v>
      </c>
    </row>
    <row r="118" spans="1:31" ht="17.100000000000001" customHeight="1">
      <c r="A118" s="680"/>
      <c r="B118" s="32"/>
      <c r="C118" s="36"/>
      <c r="D118" s="190"/>
      <c r="E118" s="190"/>
      <c r="F118" s="190"/>
      <c r="G118" s="695" t="s">
        <v>108</v>
      </c>
      <c r="H118" s="695"/>
      <c r="I118" s="87"/>
      <c r="J118" s="87"/>
      <c r="K118" s="87"/>
      <c r="L118" s="74"/>
      <c r="M118" s="74"/>
      <c r="N118" s="75"/>
      <c r="P118" s="680"/>
      <c r="Q118" s="308"/>
      <c r="R118" s="338"/>
      <c r="S118" s="35"/>
      <c r="T118" s="35"/>
      <c r="U118" s="35"/>
      <c r="V118" s="35"/>
      <c r="W118" s="35"/>
      <c r="X118" s="35"/>
      <c r="Y118" s="35"/>
      <c r="Z118" s="35"/>
      <c r="AA118" s="35"/>
      <c r="AB118" s="339" t="s">
        <v>83</v>
      </c>
      <c r="AC118" s="737"/>
    </row>
    <row r="119" spans="1:31" ht="17.100000000000001" customHeight="1">
      <c r="A119" s="680"/>
      <c r="B119" s="66"/>
      <c r="C119" s="67"/>
      <c r="D119" s="67"/>
      <c r="E119" s="67"/>
      <c r="F119" s="68" t="s">
        <v>83</v>
      </c>
      <c r="G119" s="696">
        <v>1</v>
      </c>
      <c r="H119" s="696"/>
      <c r="I119" s="87"/>
      <c r="J119" s="87"/>
      <c r="K119" s="87"/>
      <c r="L119" s="74"/>
      <c r="M119" s="74"/>
      <c r="N119" s="75"/>
      <c r="P119" s="680"/>
      <c r="Q119" s="308"/>
      <c r="R119" s="747" t="s">
        <v>371</v>
      </c>
      <c r="S119" s="748"/>
      <c r="T119" s="748"/>
      <c r="U119" s="748"/>
      <c r="V119" s="748"/>
      <c r="W119" s="748"/>
      <c r="X119" s="748"/>
      <c r="Y119" s="748"/>
      <c r="Z119" s="748"/>
      <c r="AA119" s="748"/>
      <c r="AB119" s="748"/>
      <c r="AC119" s="749"/>
    </row>
    <row r="120" spans="1:31" ht="17.100000000000001" customHeight="1">
      <c r="A120" s="680"/>
      <c r="B120" s="340"/>
      <c r="C120" s="341"/>
      <c r="D120" s="341"/>
      <c r="E120" s="341"/>
      <c r="F120" s="341"/>
      <c r="G120" s="341"/>
      <c r="H120" s="341"/>
      <c r="I120" s="341"/>
      <c r="J120" s="341"/>
      <c r="K120" s="341"/>
      <c r="L120" s="341"/>
      <c r="M120" s="341"/>
      <c r="N120" s="342"/>
      <c r="P120" s="680"/>
      <c r="Q120" s="308"/>
      <c r="R120" s="747"/>
      <c r="S120" s="748"/>
      <c r="T120" s="748"/>
      <c r="U120" s="748"/>
      <c r="V120" s="748"/>
      <c r="W120" s="748"/>
      <c r="X120" s="748"/>
      <c r="Y120" s="748"/>
      <c r="Z120" s="748"/>
      <c r="AA120" s="748"/>
      <c r="AB120" s="748"/>
      <c r="AC120" s="749"/>
      <c r="AE120" s="289"/>
    </row>
    <row r="121" spans="1:31" ht="17.100000000000001" customHeight="1">
      <c r="A121" s="680"/>
      <c r="B121" s="18"/>
      <c r="C121" s="6"/>
      <c r="D121" s="19" t="s">
        <v>82</v>
      </c>
      <c r="E121" s="16" t="s">
        <v>52</v>
      </c>
      <c r="F121" s="12" t="s">
        <v>47</v>
      </c>
      <c r="G121" s="13" t="s">
        <v>48</v>
      </c>
      <c r="H121" s="312" t="s">
        <v>316</v>
      </c>
      <c r="I121" s="14" t="s">
        <v>49</v>
      </c>
      <c r="J121" s="15" t="s">
        <v>50</v>
      </c>
      <c r="K121" s="17" t="s">
        <v>51</v>
      </c>
      <c r="L121" s="192"/>
      <c r="M121" s="192"/>
      <c r="N121" s="193"/>
      <c r="P121" s="680"/>
      <c r="Q121" s="309" t="s">
        <v>12</v>
      </c>
      <c r="R121" s="747"/>
      <c r="S121" s="748"/>
      <c r="T121" s="748"/>
      <c r="U121" s="748"/>
      <c r="V121" s="748"/>
      <c r="W121" s="748"/>
      <c r="X121" s="748"/>
      <c r="Y121" s="748"/>
      <c r="Z121" s="748"/>
      <c r="AA121" s="748"/>
      <c r="AB121" s="748"/>
      <c r="AC121" s="749"/>
      <c r="AE121" s="289"/>
    </row>
    <row r="122" spans="1:31" ht="17.100000000000001" customHeight="1">
      <c r="A122" s="680"/>
      <c r="B122" s="18" t="s">
        <v>84</v>
      </c>
      <c r="C122" s="6"/>
      <c r="D122" s="19"/>
      <c r="E122" s="18"/>
      <c r="F122" s="8"/>
      <c r="G122" s="8"/>
      <c r="H122" s="8"/>
      <c r="I122" s="8"/>
      <c r="J122" s="8"/>
      <c r="K122" s="8"/>
      <c r="L122" s="8"/>
      <c r="M122" s="8"/>
      <c r="N122" s="311" t="s">
        <v>315</v>
      </c>
      <c r="P122" s="680"/>
      <c r="Q122" s="310">
        <v>16.5</v>
      </c>
      <c r="R122" s="18"/>
      <c r="S122" s="19"/>
      <c r="T122" s="68" t="s">
        <v>383</v>
      </c>
      <c r="U122" s="696">
        <v>1</v>
      </c>
      <c r="V122" s="696"/>
      <c r="W122" s="271" t="s">
        <v>384</v>
      </c>
      <c r="X122" s="750">
        <v>0.75</v>
      </c>
      <c r="Y122" s="750"/>
      <c r="AA122" s="8"/>
      <c r="AB122" s="8"/>
      <c r="AC122" s="311" t="s">
        <v>84</v>
      </c>
      <c r="AE122" s="289"/>
    </row>
    <row r="123" spans="1:31" ht="17.100000000000001" customHeight="1" thickBot="1">
      <c r="A123" s="680"/>
      <c r="B123" s="21">
        <v>10</v>
      </c>
      <c r="C123" s="2">
        <v>10</v>
      </c>
      <c r="D123" s="2">
        <v>10</v>
      </c>
      <c r="E123" s="2">
        <v>10</v>
      </c>
      <c r="F123" s="2">
        <v>10</v>
      </c>
      <c r="G123" s="2">
        <v>10</v>
      </c>
      <c r="H123" s="2">
        <v>10</v>
      </c>
      <c r="I123" s="2">
        <v>10</v>
      </c>
      <c r="J123" s="2">
        <v>10</v>
      </c>
      <c r="K123" s="2">
        <v>10</v>
      </c>
      <c r="L123" s="2">
        <v>10</v>
      </c>
      <c r="M123" s="2">
        <v>10</v>
      </c>
      <c r="N123" s="22">
        <v>10</v>
      </c>
      <c r="P123" s="680"/>
      <c r="Q123" s="78">
        <v>10</v>
      </c>
      <c r="R123" s="79">
        <v>10</v>
      </c>
      <c r="S123" s="79">
        <v>10</v>
      </c>
      <c r="T123" s="79">
        <v>10</v>
      </c>
      <c r="U123" s="79">
        <v>10</v>
      </c>
      <c r="V123" s="79">
        <v>10</v>
      </c>
      <c r="W123" s="79">
        <v>10</v>
      </c>
      <c r="X123" s="79">
        <v>10</v>
      </c>
      <c r="Y123" s="79">
        <v>10</v>
      </c>
      <c r="Z123" s="79">
        <v>10</v>
      </c>
      <c r="AA123" s="79">
        <v>10</v>
      </c>
      <c r="AB123" s="79">
        <v>10</v>
      </c>
      <c r="AC123" s="80">
        <v>10</v>
      </c>
      <c r="AE123" s="289"/>
    </row>
    <row r="124" spans="1:31" ht="17.100000000000001" customHeight="1">
      <c r="A124" s="680"/>
      <c r="B124" s="172" t="s">
        <v>106</v>
      </c>
      <c r="C124" s="40" t="s">
        <v>14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2"/>
      <c r="P124" s="680"/>
      <c r="Q124" s="32"/>
      <c r="R124" s="28"/>
      <c r="S124" s="697" t="s">
        <v>33</v>
      </c>
      <c r="T124" s="697"/>
      <c r="U124" s="697"/>
      <c r="V124" s="699" t="s">
        <v>34</v>
      </c>
      <c r="W124" s="699"/>
      <c r="X124" s="699"/>
      <c r="Y124" s="699"/>
      <c r="Z124" s="699"/>
      <c r="AA124" s="699"/>
      <c r="AB124" s="699"/>
      <c r="AC124" s="700"/>
      <c r="AE124" s="289"/>
    </row>
    <row r="125" spans="1:31" ht="17.100000000000001" customHeight="1">
      <c r="A125" s="680"/>
      <c r="B125" s="173" t="s">
        <v>107</v>
      </c>
      <c r="C125" s="43" t="s">
        <v>109</v>
      </c>
      <c r="D125" s="38"/>
      <c r="E125" s="38"/>
      <c r="F125" s="38"/>
      <c r="G125" s="38"/>
      <c r="H125" s="38"/>
      <c r="I125" s="38"/>
      <c r="J125" s="38"/>
      <c r="K125" s="38"/>
      <c r="L125" s="38"/>
      <c r="M125" s="28"/>
      <c r="N125" s="39"/>
      <c r="P125" s="680"/>
      <c r="Q125" s="32"/>
      <c r="R125" s="28" t="s">
        <v>7</v>
      </c>
      <c r="S125" s="698"/>
      <c r="T125" s="698"/>
      <c r="U125" s="698"/>
      <c r="V125" s="44"/>
      <c r="W125" s="44" t="s">
        <v>35</v>
      </c>
      <c r="X125" s="44"/>
      <c r="Y125" s="44"/>
      <c r="Z125" s="44"/>
      <c r="AA125" s="44"/>
      <c r="AB125" s="44"/>
      <c r="AC125" s="45"/>
      <c r="AE125" s="289"/>
    </row>
    <row r="126" spans="1:31" ht="17.100000000000001" customHeight="1">
      <c r="A126" s="680"/>
      <c r="B126" s="174" t="s">
        <v>108</v>
      </c>
      <c r="C126" s="175" t="s">
        <v>83</v>
      </c>
      <c r="D126" s="38"/>
      <c r="E126" s="38"/>
      <c r="F126" s="38"/>
      <c r="G126" s="38"/>
      <c r="H126" s="38"/>
      <c r="I126" s="38"/>
      <c r="J126" s="38"/>
      <c r="K126" s="38"/>
      <c r="L126" s="38"/>
      <c r="M126" s="28"/>
      <c r="N126" s="39"/>
      <c r="P126" s="680"/>
      <c r="Q126" s="32"/>
      <c r="R126" s="28"/>
      <c r="S126" s="28"/>
      <c r="T126" s="28"/>
      <c r="U126" s="28"/>
      <c r="V126" s="44"/>
      <c r="W126" s="44"/>
      <c r="X126" s="44"/>
      <c r="Y126" s="44"/>
      <c r="Z126" s="44"/>
      <c r="AA126" s="44"/>
      <c r="AB126" s="44"/>
      <c r="AC126" s="45"/>
      <c r="AE126" s="289"/>
    </row>
    <row r="127" spans="1:31" ht="17.100000000000001" customHeight="1">
      <c r="A127" s="680"/>
      <c r="B127" s="701" t="s">
        <v>11</v>
      </c>
      <c r="C127" s="702"/>
      <c r="D127" s="702"/>
      <c r="E127" s="702"/>
      <c r="F127" s="702"/>
      <c r="G127" s="702"/>
      <c r="H127" s="702"/>
      <c r="I127" s="702"/>
      <c r="J127" s="702"/>
      <c r="K127" s="702"/>
      <c r="L127" s="702"/>
      <c r="M127" s="702"/>
      <c r="N127" s="703"/>
      <c r="P127" s="680"/>
      <c r="Q127" s="701" t="s">
        <v>11</v>
      </c>
      <c r="R127" s="702"/>
      <c r="S127" s="702"/>
      <c r="T127" s="702"/>
      <c r="U127" s="702"/>
      <c r="V127" s="702"/>
      <c r="W127" s="702"/>
      <c r="X127" s="702"/>
      <c r="Y127" s="702"/>
      <c r="Z127" s="702"/>
      <c r="AA127" s="702"/>
      <c r="AB127" s="702"/>
      <c r="AC127" s="703"/>
      <c r="AE127" s="289"/>
    </row>
    <row r="128" spans="1:31" ht="17.100000000000001" customHeight="1" thickBot="1">
      <c r="A128" s="680"/>
      <c r="B128" s="704"/>
      <c r="C128" s="705"/>
      <c r="D128" s="705"/>
      <c r="E128" s="705"/>
      <c r="F128" s="705"/>
      <c r="G128" s="705"/>
      <c r="H128" s="705"/>
      <c r="I128" s="705"/>
      <c r="J128" s="705"/>
      <c r="K128" s="705"/>
      <c r="L128" s="705"/>
      <c r="M128" s="705"/>
      <c r="N128" s="706"/>
      <c r="P128" s="680"/>
      <c r="Q128" s="704"/>
      <c r="R128" s="705"/>
      <c r="S128" s="705"/>
      <c r="T128" s="705"/>
      <c r="U128" s="705"/>
      <c r="V128" s="705"/>
      <c r="W128" s="705"/>
      <c r="X128" s="705"/>
      <c r="Y128" s="705"/>
      <c r="Z128" s="705"/>
      <c r="AA128" s="705"/>
      <c r="AB128" s="705"/>
      <c r="AC128" s="706"/>
      <c r="AE128" s="289"/>
    </row>
    <row r="130" spans="1:29" ht="15.75" thickBot="1">
      <c r="A130" s="27" t="s">
        <v>0</v>
      </c>
      <c r="B130" s="679" t="str">
        <f>B131</f>
        <v>Veau rôti haricots mange tout carotte raisins mimolette</v>
      </c>
      <c r="C130" s="679"/>
      <c r="D130" s="679"/>
      <c r="E130" s="679"/>
      <c r="F130" s="679"/>
      <c r="G130" s="679"/>
      <c r="H130" s="679"/>
      <c r="I130" s="679"/>
      <c r="J130" s="679"/>
      <c r="K130" s="679"/>
      <c r="L130" s="679"/>
      <c r="M130" s="679"/>
      <c r="N130" s="679"/>
      <c r="O130" s="26"/>
      <c r="P130" s="27" t="s">
        <v>0</v>
      </c>
      <c r="Q130" s="679" t="str">
        <f>Q131</f>
        <v>Hauteurs de lignes</v>
      </c>
      <c r="R130" s="679"/>
      <c r="S130" s="679"/>
      <c r="T130" s="679"/>
      <c r="U130" s="679"/>
      <c r="V130" s="679"/>
      <c r="W130" s="679"/>
      <c r="X130" s="679"/>
      <c r="Y130" s="679"/>
      <c r="Z130" s="679"/>
      <c r="AA130" s="679"/>
      <c r="AB130" s="679"/>
      <c r="AC130" s="679"/>
    </row>
    <row r="131" spans="1:29" ht="23.25" customHeight="1">
      <c r="A131" s="680" t="str">
        <f>B131</f>
        <v>Veau rôti haricots mange tout carotte raisins mimolette</v>
      </c>
      <c r="B131" s="716" t="s">
        <v>331</v>
      </c>
      <c r="C131" s="717"/>
      <c r="D131" s="717"/>
      <c r="E131" s="717"/>
      <c r="F131" s="717"/>
      <c r="G131" s="717"/>
      <c r="H131" s="717"/>
      <c r="I131" s="717"/>
      <c r="J131" s="717"/>
      <c r="K131" s="717"/>
      <c r="L131" s="717"/>
      <c r="M131" s="717"/>
      <c r="N131" s="718"/>
      <c r="O131" s="26"/>
      <c r="P131" s="680" t="str">
        <f>Q131</f>
        <v>Hauteurs de lignes</v>
      </c>
      <c r="Q131" s="305" t="s">
        <v>113</v>
      </c>
      <c r="R131" s="717" t="str">
        <f>B131</f>
        <v>Veau rôti haricots mange tout carotte raisins mimolette</v>
      </c>
      <c r="S131" s="717"/>
      <c r="T131" s="717"/>
      <c r="U131" s="717"/>
      <c r="V131" s="717"/>
      <c r="W131" s="717"/>
      <c r="X131" s="717"/>
      <c r="Y131" s="717"/>
      <c r="Z131" s="717"/>
      <c r="AA131" s="717"/>
      <c r="AB131" s="717"/>
      <c r="AC131" s="718"/>
    </row>
    <row r="132" spans="1:29" ht="17.100000000000001" customHeight="1">
      <c r="A132" s="680"/>
      <c r="B132" s="719"/>
      <c r="C132" s="720"/>
      <c r="D132" s="720"/>
      <c r="E132" s="720"/>
      <c r="F132" s="720"/>
      <c r="G132" s="720"/>
      <c r="H132" s="720"/>
      <c r="I132" s="720"/>
      <c r="J132" s="720"/>
      <c r="K132" s="720"/>
      <c r="L132" s="720"/>
      <c r="M132" s="720"/>
      <c r="N132" s="721"/>
      <c r="O132" s="26"/>
      <c r="P132" s="680"/>
      <c r="Q132" s="306">
        <v>16.5</v>
      </c>
      <c r="R132" s="720"/>
      <c r="S132" s="720"/>
      <c r="T132" s="720"/>
      <c r="U132" s="720"/>
      <c r="V132" s="720"/>
      <c r="W132" s="720"/>
      <c r="X132" s="720"/>
      <c r="Y132" s="720"/>
      <c r="Z132" s="720"/>
      <c r="AA132" s="720"/>
      <c r="AB132" s="720"/>
      <c r="AC132" s="721"/>
    </row>
    <row r="133" spans="1:29" ht="17.100000000000001" customHeight="1">
      <c r="A133" s="680"/>
      <c r="B133" s="687" t="s">
        <v>330</v>
      </c>
      <c r="C133" s="688"/>
      <c r="D133" s="688"/>
      <c r="E133" s="688"/>
      <c r="F133" s="688"/>
      <c r="G133" s="688"/>
      <c r="H133" s="688"/>
      <c r="I133" s="688"/>
      <c r="J133" s="688"/>
      <c r="K133" s="688"/>
      <c r="L133" s="688"/>
      <c r="M133" s="688"/>
      <c r="N133" s="689"/>
      <c r="O133" s="26"/>
      <c r="P133" s="680"/>
      <c r="Q133" s="307" t="s">
        <v>12</v>
      </c>
      <c r="R133" s="722" t="str">
        <f>B133</f>
        <v>Salade repas Allégée N° 12</v>
      </c>
      <c r="S133" s="722"/>
      <c r="T133" s="722"/>
      <c r="U133" s="722"/>
      <c r="V133" s="722"/>
      <c r="W133" s="722"/>
      <c r="X133" s="722"/>
      <c r="Y133" s="722"/>
      <c r="Z133" s="722"/>
      <c r="AA133" s="722"/>
      <c r="AB133" s="722"/>
      <c r="AC133" s="723"/>
    </row>
    <row r="134" spans="1:29" ht="17.100000000000001" customHeight="1" thickBot="1">
      <c r="A134" s="680"/>
      <c r="B134" s="690"/>
      <c r="C134" s="691"/>
      <c r="D134" s="691"/>
      <c r="E134" s="691"/>
      <c r="F134" s="691"/>
      <c r="G134" s="691"/>
      <c r="H134" s="691"/>
      <c r="I134" s="691"/>
      <c r="J134" s="691"/>
      <c r="K134" s="691"/>
      <c r="L134" s="691"/>
      <c r="M134" s="691"/>
      <c r="N134" s="692"/>
      <c r="O134" s="26"/>
      <c r="P134" s="680"/>
      <c r="Q134" s="308"/>
      <c r="R134" s="724"/>
      <c r="S134" s="724"/>
      <c r="T134" s="724"/>
      <c r="U134" s="724"/>
      <c r="V134" s="724"/>
      <c r="W134" s="724"/>
      <c r="X134" s="724"/>
      <c r="Y134" s="724"/>
      <c r="Z134" s="724"/>
      <c r="AA134" s="724"/>
      <c r="AB134" s="724"/>
      <c r="AC134" s="725"/>
    </row>
    <row r="135" spans="1:29" ht="17.100000000000001" customHeight="1">
      <c r="A135" s="680"/>
      <c r="B135" s="32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9"/>
      <c r="O135" s="26"/>
      <c r="P135" s="680"/>
      <c r="Q135" s="308"/>
      <c r="R135" s="726" t="s">
        <v>1</v>
      </c>
      <c r="S135" s="726"/>
      <c r="T135" s="726"/>
      <c r="U135" s="726"/>
      <c r="V135" s="726"/>
      <c r="W135" s="726"/>
      <c r="X135" s="726"/>
      <c r="Y135" s="726"/>
      <c r="Z135" s="726"/>
      <c r="AA135" s="726"/>
      <c r="AB135" s="726"/>
      <c r="AC135" s="727"/>
    </row>
    <row r="136" spans="1:29" ht="17.100000000000001" customHeight="1" thickBot="1">
      <c r="A136" s="680"/>
      <c r="B136" s="32"/>
      <c r="C136" s="28"/>
      <c r="D136" s="28"/>
      <c r="E136" s="28"/>
      <c r="F136" s="28"/>
      <c r="G136" s="730" t="s">
        <v>107</v>
      </c>
      <c r="H136" s="730"/>
      <c r="I136" s="731" t="s">
        <v>297</v>
      </c>
      <c r="J136" s="731"/>
      <c r="K136" s="731"/>
      <c r="L136" s="731"/>
      <c r="M136" s="731"/>
      <c r="N136" s="732"/>
      <c r="O136" s="26"/>
      <c r="P136" s="680"/>
      <c r="Q136" s="308"/>
      <c r="R136" s="728"/>
      <c r="S136" s="728"/>
      <c r="T136" s="728"/>
      <c r="U136" s="728"/>
      <c r="V136" s="728"/>
      <c r="W136" s="728"/>
      <c r="X136" s="728"/>
      <c r="Y136" s="728"/>
      <c r="Z136" s="728"/>
      <c r="AA136" s="728"/>
      <c r="AB136" s="728"/>
      <c r="AC136" s="729"/>
    </row>
    <row r="137" spans="1:29" ht="17.100000000000001" customHeight="1">
      <c r="A137" s="680"/>
      <c r="B137" s="32"/>
      <c r="C137" s="28"/>
      <c r="D137" s="28"/>
      <c r="E137" s="186" t="s">
        <v>87</v>
      </c>
      <c r="F137" s="49" t="s">
        <v>31</v>
      </c>
      <c r="G137" s="733">
        <v>10</v>
      </c>
      <c r="H137" s="733"/>
      <c r="I137" s="731"/>
      <c r="J137" s="731"/>
      <c r="K137" s="731"/>
      <c r="L137" s="731"/>
      <c r="M137" s="731"/>
      <c r="N137" s="732"/>
      <c r="O137" s="26"/>
      <c r="P137" s="680"/>
      <c r="Q137" s="308"/>
      <c r="R137" s="734" t="s">
        <v>110</v>
      </c>
      <c r="S137" s="734"/>
      <c r="T137" s="734"/>
      <c r="U137" s="734"/>
      <c r="V137" s="734"/>
      <c r="W137" s="734"/>
      <c r="X137" s="734"/>
      <c r="Y137" s="734"/>
      <c r="Z137" s="734"/>
      <c r="AA137" s="734"/>
      <c r="AB137" s="734"/>
      <c r="AC137" s="736" t="s">
        <v>106</v>
      </c>
    </row>
    <row r="138" spans="1:29" ht="17.100000000000001" customHeight="1">
      <c r="A138" s="680"/>
      <c r="B138" s="170" t="s">
        <v>106</v>
      </c>
      <c r="C138" s="171" t="s">
        <v>106</v>
      </c>
      <c r="D138" s="28"/>
      <c r="E138" s="47"/>
      <c r="F138" s="49"/>
      <c r="G138" s="733"/>
      <c r="H138" s="733"/>
      <c r="I138" s="55"/>
      <c r="J138" s="277" t="s">
        <v>379</v>
      </c>
      <c r="K138" s="28"/>
      <c r="L138" s="28"/>
      <c r="M138" s="28"/>
      <c r="N138" s="29"/>
      <c r="O138" s="26"/>
      <c r="P138" s="680"/>
      <c r="Q138" s="308"/>
      <c r="R138" s="735"/>
      <c r="S138" s="735"/>
      <c r="T138" s="735"/>
      <c r="U138" s="735"/>
      <c r="V138" s="735"/>
      <c r="W138" s="735"/>
      <c r="X138" s="735"/>
      <c r="Y138" s="735"/>
      <c r="Z138" s="735"/>
      <c r="AA138" s="735"/>
      <c r="AB138" s="735"/>
      <c r="AC138" s="737"/>
    </row>
    <row r="139" spans="1:29" ht="17.100000000000001" customHeight="1">
      <c r="A139" s="680"/>
      <c r="B139" s="69" t="s">
        <v>88</v>
      </c>
      <c r="C139" s="70" t="s">
        <v>16</v>
      </c>
      <c r="D139" s="71" t="s">
        <v>32</v>
      </c>
      <c r="E139" s="51"/>
      <c r="F139" s="51"/>
      <c r="G139" s="72"/>
      <c r="H139" s="73"/>
      <c r="I139" s="70" t="s">
        <v>88</v>
      </c>
      <c r="J139" s="52"/>
      <c r="K139" s="58"/>
      <c r="L139" s="58"/>
      <c r="M139" s="58"/>
      <c r="N139" s="344" t="s">
        <v>381</v>
      </c>
      <c r="O139" s="26"/>
      <c r="P139" s="680"/>
      <c r="Q139" s="308"/>
      <c r="R139" s="738" t="s">
        <v>382</v>
      </c>
      <c r="S139" s="738"/>
      <c r="T139" s="738"/>
      <c r="U139" s="738"/>
      <c r="V139" s="738"/>
      <c r="W139" s="738"/>
      <c r="X139" s="738"/>
      <c r="Y139" s="738"/>
      <c r="Z139" s="738"/>
      <c r="AA139" s="738"/>
      <c r="AB139" s="738"/>
      <c r="AC139" s="739"/>
    </row>
    <row r="140" spans="1:29" ht="17.100000000000001" customHeight="1">
      <c r="A140" s="680"/>
      <c r="B140" s="25"/>
      <c r="C140" s="20">
        <v>7.0000000000000007E-2</v>
      </c>
      <c r="D140" s="65" t="s">
        <v>146</v>
      </c>
      <c r="E140" s="65"/>
      <c r="F140" s="65"/>
      <c r="G140" s="707">
        <f>(C140/G157)*G137</f>
        <v>0.70000000000000007</v>
      </c>
      <c r="H140" s="707"/>
      <c r="I140" s="77">
        <f>(B140/G157)*G137</f>
        <v>0</v>
      </c>
      <c r="J140" s="84"/>
      <c r="K140" s="84"/>
      <c r="L140" s="84"/>
      <c r="M140" s="84"/>
      <c r="N140" s="85"/>
      <c r="O140" s="26"/>
      <c r="P140" s="680"/>
      <c r="Q140" s="308"/>
      <c r="R140" s="740"/>
      <c r="S140" s="740"/>
      <c r="T140" s="740"/>
      <c r="U140" s="740"/>
      <c r="V140" s="740"/>
      <c r="W140" s="740"/>
      <c r="X140" s="740"/>
      <c r="Y140" s="740"/>
      <c r="Z140" s="740"/>
      <c r="AA140" s="740"/>
      <c r="AB140" s="740"/>
      <c r="AC140" s="741"/>
    </row>
    <row r="141" spans="1:29" ht="17.100000000000001" customHeight="1">
      <c r="A141" s="680"/>
      <c r="B141" s="76">
        <v>1</v>
      </c>
      <c r="D141" s="65" t="s">
        <v>45</v>
      </c>
      <c r="E141" s="65"/>
      <c r="F141" s="65"/>
      <c r="G141" s="707">
        <f>(C141/G157)*G137</f>
        <v>0</v>
      </c>
      <c r="H141" s="707"/>
      <c r="I141" s="77">
        <f>(B141/G157)*G137</f>
        <v>10</v>
      </c>
      <c r="J141" s="321" t="s">
        <v>363</v>
      </c>
      <c r="K141" s="84"/>
      <c r="L141" s="84"/>
      <c r="M141" s="84"/>
      <c r="N141" s="85"/>
      <c r="O141" s="26"/>
      <c r="P141" s="680"/>
      <c r="Q141" s="308"/>
      <c r="R141" s="742" t="s">
        <v>111</v>
      </c>
      <c r="S141" s="743"/>
      <c r="T141" s="743"/>
      <c r="U141" s="743"/>
      <c r="V141" s="743"/>
      <c r="W141" s="743"/>
      <c r="X141" s="743"/>
      <c r="Y141" s="743"/>
      <c r="Z141" s="743"/>
      <c r="AA141" s="743"/>
      <c r="AB141" s="743"/>
      <c r="AC141" s="745" t="s">
        <v>107</v>
      </c>
    </row>
    <row r="142" spans="1:29" ht="17.100000000000001" customHeight="1">
      <c r="A142" s="680"/>
      <c r="C142" s="20">
        <v>2.5000000000000001E-2</v>
      </c>
      <c r="D142" s="59" t="s">
        <v>128</v>
      </c>
      <c r="E142" s="60"/>
      <c r="F142" s="60"/>
      <c r="G142" s="707">
        <f>(C142/G157)*G137</f>
        <v>0.25</v>
      </c>
      <c r="H142" s="707"/>
      <c r="I142" s="77">
        <f>(B142/G157)*G137</f>
        <v>0</v>
      </c>
      <c r="J142" s="84"/>
      <c r="K142" s="84"/>
      <c r="L142" s="84"/>
      <c r="M142" s="84"/>
      <c r="N142" s="85"/>
      <c r="O142" s="26"/>
      <c r="P142" s="680"/>
      <c r="Q142" s="308"/>
      <c r="R142" s="744"/>
      <c r="S142" s="735"/>
      <c r="T142" s="735"/>
      <c r="U142" s="735"/>
      <c r="V142" s="735"/>
      <c r="W142" s="735"/>
      <c r="X142" s="735"/>
      <c r="Y142" s="735"/>
      <c r="Z142" s="735"/>
      <c r="AA142" s="735"/>
      <c r="AB142" s="735"/>
      <c r="AC142" s="745"/>
    </row>
    <row r="143" spans="1:29" ht="17.100000000000001" customHeight="1">
      <c r="A143" s="680"/>
      <c r="B143" s="76">
        <v>1</v>
      </c>
      <c r="D143" s="59" t="s">
        <v>144</v>
      </c>
      <c r="E143" s="60"/>
      <c r="F143" s="60"/>
      <c r="G143" s="707">
        <f>(C143/G157)*G137</f>
        <v>0</v>
      </c>
      <c r="H143" s="707"/>
      <c r="I143" s="77">
        <f>(B143/G157)*G137</f>
        <v>10</v>
      </c>
      <c r="J143" s="321" t="s">
        <v>362</v>
      </c>
      <c r="K143" s="84"/>
      <c r="L143" s="84"/>
      <c r="M143" s="84"/>
      <c r="N143" s="85"/>
      <c r="O143" s="26"/>
      <c r="P143" s="680"/>
      <c r="Q143" s="308"/>
      <c r="R143" s="345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111"/>
    </row>
    <row r="144" spans="1:29" ht="17.100000000000001" customHeight="1">
      <c r="A144" s="680"/>
      <c r="C144" s="20">
        <v>0.05</v>
      </c>
      <c r="D144" s="59" t="s">
        <v>37</v>
      </c>
      <c r="E144" s="60"/>
      <c r="F144" s="60"/>
      <c r="G144" s="707">
        <f>(C144/G157)*G137</f>
        <v>0.5</v>
      </c>
      <c r="H144" s="707"/>
      <c r="I144" s="77">
        <f>(B144/G157)*G137</f>
        <v>0</v>
      </c>
      <c r="J144" s="84"/>
      <c r="K144" s="84"/>
      <c r="L144" s="84"/>
      <c r="M144" s="84"/>
      <c r="N144" s="85"/>
      <c r="O144" s="26"/>
      <c r="P144" s="680"/>
      <c r="Q144" s="308"/>
      <c r="R144" s="345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111"/>
    </row>
    <row r="145" spans="1:29" ht="17.100000000000001" customHeight="1">
      <c r="A145" s="680"/>
      <c r="C145" s="20">
        <v>0.05</v>
      </c>
      <c r="D145" s="61" t="s">
        <v>145</v>
      </c>
      <c r="E145" s="61"/>
      <c r="F145" s="61"/>
      <c r="G145" s="707">
        <f>(C145/G157)*G137</f>
        <v>0.5</v>
      </c>
      <c r="H145" s="707"/>
      <c r="I145" s="77">
        <f>(B145/G157)*G137</f>
        <v>0</v>
      </c>
      <c r="J145" s="84"/>
      <c r="K145" s="84"/>
      <c r="L145" s="84"/>
      <c r="M145" s="84"/>
      <c r="N145" s="85"/>
      <c r="O145" s="26"/>
      <c r="P145" s="680"/>
      <c r="Q145" s="30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9"/>
    </row>
    <row r="146" spans="1:29" ht="17.100000000000001" customHeight="1">
      <c r="A146" s="680"/>
      <c r="C146" s="20">
        <v>0.05</v>
      </c>
      <c r="D146" s="62" t="s">
        <v>40</v>
      </c>
      <c r="E146" s="62"/>
      <c r="F146" s="62"/>
      <c r="G146" s="707">
        <f>(C146/G157)*G137</f>
        <v>0.5</v>
      </c>
      <c r="H146" s="707"/>
      <c r="I146" s="77">
        <f>(B146/G157)*G137</f>
        <v>0</v>
      </c>
      <c r="J146" s="84"/>
      <c r="K146" s="84"/>
      <c r="L146" s="84"/>
      <c r="M146" s="84"/>
      <c r="N146" s="85"/>
      <c r="O146" s="26"/>
      <c r="P146" s="680"/>
      <c r="Q146" s="30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9"/>
    </row>
    <row r="147" spans="1:29" ht="17.100000000000001" customHeight="1">
      <c r="A147" s="680"/>
      <c r="C147" s="20">
        <v>0.03</v>
      </c>
      <c r="D147" s="62" t="s">
        <v>133</v>
      </c>
      <c r="E147" s="62"/>
      <c r="F147" s="62"/>
      <c r="G147" s="707">
        <f>(C147/G157)*G137</f>
        <v>0.3</v>
      </c>
      <c r="H147" s="707"/>
      <c r="I147" s="77">
        <f>(B147/G157)*G137</f>
        <v>0</v>
      </c>
      <c r="J147" s="84"/>
      <c r="K147" s="84"/>
      <c r="L147" s="28"/>
      <c r="M147" s="84"/>
      <c r="N147" s="343" t="s">
        <v>380</v>
      </c>
      <c r="O147" s="26"/>
      <c r="P147" s="680"/>
      <c r="Q147" s="30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9"/>
    </row>
    <row r="148" spans="1:29" ht="17.100000000000001" customHeight="1">
      <c r="A148" s="680"/>
      <c r="C148" s="20">
        <v>0.01</v>
      </c>
      <c r="D148" s="63" t="s">
        <v>42</v>
      </c>
      <c r="E148" s="63"/>
      <c r="F148" s="63"/>
      <c r="G148" s="707">
        <f>(C148/G157)*G137</f>
        <v>0.1</v>
      </c>
      <c r="H148" s="707"/>
      <c r="I148" s="77">
        <f>(B148/G157)*G137</f>
        <v>0</v>
      </c>
      <c r="J148" s="84"/>
      <c r="K148" s="84"/>
      <c r="L148" s="84"/>
      <c r="M148" s="84"/>
      <c r="N148" s="343" t="s">
        <v>377</v>
      </c>
      <c r="O148" s="26"/>
      <c r="P148" s="680"/>
      <c r="Q148" s="30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9"/>
    </row>
    <row r="149" spans="1:29" ht="17.100000000000001" customHeight="1">
      <c r="A149" s="680"/>
      <c r="C149" s="20">
        <v>0.01</v>
      </c>
      <c r="D149" s="64" t="s">
        <v>43</v>
      </c>
      <c r="E149" s="64"/>
      <c r="F149" s="64"/>
      <c r="G149" s="707">
        <f>(C149/G157)*G137</f>
        <v>0.1</v>
      </c>
      <c r="H149" s="707"/>
      <c r="I149" s="77">
        <f>(B149/G157)*G137</f>
        <v>0</v>
      </c>
      <c r="J149" s="84"/>
      <c r="K149" s="84"/>
      <c r="L149" s="84"/>
      <c r="M149" s="84"/>
      <c r="N149" s="343" t="s">
        <v>378</v>
      </c>
      <c r="O149" s="26"/>
      <c r="P149" s="680"/>
      <c r="Q149" s="30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9"/>
    </row>
    <row r="150" spans="1:29" ht="17.100000000000001" customHeight="1">
      <c r="A150" s="680"/>
      <c r="B150" s="76">
        <v>0.5</v>
      </c>
      <c r="D150" s="64" t="s">
        <v>318</v>
      </c>
      <c r="E150" s="64"/>
      <c r="F150" s="64"/>
      <c r="G150" s="707">
        <f>(C150/G157)*G137</f>
        <v>0</v>
      </c>
      <c r="H150" s="707"/>
      <c r="I150" s="77">
        <f>(B150/G157)*G137</f>
        <v>5</v>
      </c>
      <c r="J150" s="321" t="s">
        <v>362</v>
      </c>
      <c r="K150" s="84"/>
      <c r="L150" s="84"/>
      <c r="M150" s="84"/>
      <c r="N150" s="85"/>
      <c r="O150" s="26"/>
      <c r="P150" s="680"/>
      <c r="Q150" s="308"/>
      <c r="R150" s="28"/>
      <c r="S150" s="272"/>
      <c r="T150" s="19" t="s">
        <v>85</v>
      </c>
      <c r="U150" s="76">
        <v>1</v>
      </c>
      <c r="V150" s="77">
        <v>1</v>
      </c>
      <c r="W150" s="272"/>
      <c r="X150" s="19" t="s">
        <v>86</v>
      </c>
      <c r="Y150" s="266">
        <v>0.03</v>
      </c>
      <c r="Z150" s="707">
        <v>0.03</v>
      </c>
      <c r="AA150" s="707"/>
      <c r="AB150" s="28"/>
      <c r="AC150" s="29"/>
    </row>
    <row r="151" spans="1:29" ht="17.100000000000001" customHeight="1">
      <c r="A151" s="680"/>
      <c r="B151" s="76">
        <v>1</v>
      </c>
      <c r="D151" s="64" t="s">
        <v>134</v>
      </c>
      <c r="E151" s="64"/>
      <c r="F151" s="64"/>
      <c r="G151" s="708">
        <f>(C151/G157)*G137</f>
        <v>0</v>
      </c>
      <c r="H151" s="708"/>
      <c r="I151" s="77">
        <f>(B151/G157)*G137</f>
        <v>10</v>
      </c>
      <c r="J151" s="321" t="s">
        <v>362</v>
      </c>
      <c r="K151" s="82"/>
      <c r="L151" s="82"/>
      <c r="M151" s="82"/>
      <c r="N151" s="86"/>
      <c r="O151" s="26"/>
      <c r="P151" s="680"/>
      <c r="Q151" s="30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9"/>
    </row>
    <row r="152" spans="1:29" ht="17.100000000000001" customHeight="1">
      <c r="A152" s="680"/>
      <c r="B152" s="709" t="s">
        <v>317</v>
      </c>
      <c r="C152" s="710"/>
      <c r="D152" s="28"/>
      <c r="E152" s="28"/>
      <c r="F152" s="28"/>
      <c r="G152" s="46"/>
      <c r="H152" s="50"/>
      <c r="I152" s="28"/>
      <c r="J152" s="87"/>
      <c r="K152" s="83"/>
      <c r="L152" s="87"/>
      <c r="M152" s="87"/>
      <c r="N152" s="88"/>
      <c r="P152" s="680"/>
      <c r="Q152" s="30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9"/>
    </row>
    <row r="153" spans="1:29" ht="17.100000000000001" customHeight="1">
      <c r="A153" s="680"/>
      <c r="B153" s="314">
        <f>SUM(B140:B151)</f>
        <v>3.5</v>
      </c>
      <c r="C153" s="313">
        <f>SUM(C140:C151)</f>
        <v>0.29500000000000004</v>
      </c>
      <c r="D153" s="711" t="s">
        <v>90</v>
      </c>
      <c r="E153" s="711"/>
      <c r="F153" s="711"/>
      <c r="G153" s="712">
        <f>SUM(G140:G151)</f>
        <v>2.95</v>
      </c>
      <c r="H153" s="712">
        <f>SUM(H140:H151)</f>
        <v>0</v>
      </c>
      <c r="I153" s="320">
        <f>SUM(I140:I151)</f>
        <v>35</v>
      </c>
      <c r="J153" s="53"/>
      <c r="K153" s="89"/>
      <c r="L153" s="87"/>
      <c r="M153" s="87"/>
      <c r="N153" s="88"/>
      <c r="P153" s="680"/>
      <c r="Q153" s="30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9"/>
    </row>
    <row r="154" spans="1:29" ht="17.100000000000001" customHeight="1" thickBot="1">
      <c r="A154" s="680"/>
      <c r="B154" s="25"/>
      <c r="C154" s="36"/>
      <c r="D154" s="56"/>
      <c r="E154" s="56"/>
      <c r="F154" s="56"/>
      <c r="G154" s="191"/>
      <c r="H154" s="191"/>
      <c r="I154" s="25"/>
      <c r="J154" s="53"/>
      <c r="K154" s="89"/>
      <c r="L154" s="87"/>
      <c r="M154" s="87"/>
      <c r="N154" s="88"/>
      <c r="P154" s="680"/>
      <c r="Q154" s="30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9"/>
    </row>
    <row r="155" spans="1:29" ht="17.100000000000001" customHeight="1">
      <c r="A155" s="680"/>
      <c r="B155" s="713" t="s">
        <v>91</v>
      </c>
      <c r="C155" s="714"/>
      <c r="D155" s="714"/>
      <c r="E155" s="714"/>
      <c r="F155" s="714"/>
      <c r="G155" s="714"/>
      <c r="H155" s="714"/>
      <c r="I155" s="714"/>
      <c r="J155" s="714"/>
      <c r="K155" s="714"/>
      <c r="L155" s="714"/>
      <c r="M155" s="714"/>
      <c r="N155" s="715"/>
      <c r="P155" s="680"/>
      <c r="Q155" s="308"/>
      <c r="R155" s="746" t="s">
        <v>376</v>
      </c>
      <c r="S155" s="714"/>
      <c r="T155" s="714"/>
      <c r="U155" s="714"/>
      <c r="V155" s="714"/>
      <c r="W155" s="714"/>
      <c r="X155" s="714"/>
      <c r="Y155" s="714"/>
      <c r="Z155" s="714"/>
      <c r="AA155" s="714"/>
      <c r="AB155" s="714"/>
      <c r="AC155" s="751" t="s">
        <v>108</v>
      </c>
    </row>
    <row r="156" spans="1:29" ht="17.100000000000001" customHeight="1">
      <c r="A156" s="680"/>
      <c r="B156" s="32"/>
      <c r="C156" s="36"/>
      <c r="D156" s="190"/>
      <c r="E156" s="190"/>
      <c r="F156" s="190"/>
      <c r="G156" s="695" t="s">
        <v>108</v>
      </c>
      <c r="H156" s="695"/>
      <c r="I156" s="87"/>
      <c r="J156" s="87"/>
      <c r="K156" s="87"/>
      <c r="L156" s="74"/>
      <c r="M156" s="74"/>
      <c r="N156" s="75"/>
      <c r="P156" s="680"/>
      <c r="Q156" s="308"/>
      <c r="R156" s="338"/>
      <c r="S156" s="35"/>
      <c r="T156" s="35"/>
      <c r="U156" s="35"/>
      <c r="V156" s="35"/>
      <c r="W156" s="35"/>
      <c r="X156" s="35"/>
      <c r="Y156" s="35"/>
      <c r="Z156" s="35"/>
      <c r="AA156" s="35"/>
      <c r="AB156" s="339" t="s">
        <v>83</v>
      </c>
      <c r="AC156" s="737"/>
    </row>
    <row r="157" spans="1:29" ht="17.100000000000001" customHeight="1">
      <c r="A157" s="680"/>
      <c r="B157" s="66"/>
      <c r="C157" s="67"/>
      <c r="D157" s="67"/>
      <c r="E157" s="67"/>
      <c r="F157" s="68" t="s">
        <v>83</v>
      </c>
      <c r="G157" s="696">
        <v>1</v>
      </c>
      <c r="H157" s="696"/>
      <c r="I157" s="87"/>
      <c r="J157" s="87"/>
      <c r="K157" s="87"/>
      <c r="L157" s="74"/>
      <c r="M157" s="74"/>
      <c r="N157" s="75"/>
      <c r="P157" s="680"/>
      <c r="Q157" s="308"/>
      <c r="R157" s="747" t="s">
        <v>371</v>
      </c>
      <c r="S157" s="748"/>
      <c r="T157" s="748"/>
      <c r="U157" s="748"/>
      <c r="V157" s="748"/>
      <c r="W157" s="748"/>
      <c r="X157" s="748"/>
      <c r="Y157" s="748"/>
      <c r="Z157" s="748"/>
      <c r="AA157" s="748"/>
      <c r="AB157" s="748"/>
      <c r="AC157" s="749"/>
    </row>
    <row r="158" spans="1:29" ht="17.100000000000001" customHeight="1">
      <c r="A158" s="680"/>
      <c r="B158" s="340"/>
      <c r="C158" s="341"/>
      <c r="D158" s="341"/>
      <c r="E158" s="341"/>
      <c r="F158" s="341"/>
      <c r="G158" s="341"/>
      <c r="H158" s="341"/>
      <c r="I158" s="341"/>
      <c r="J158" s="341"/>
      <c r="K158" s="341"/>
      <c r="L158" s="341"/>
      <c r="M158" s="341"/>
      <c r="N158" s="342"/>
      <c r="P158" s="680"/>
      <c r="Q158" s="308"/>
      <c r="R158" s="747"/>
      <c r="S158" s="748"/>
      <c r="T158" s="748"/>
      <c r="U158" s="748"/>
      <c r="V158" s="748"/>
      <c r="W158" s="748"/>
      <c r="X158" s="748"/>
      <c r="Y158" s="748"/>
      <c r="Z158" s="748"/>
      <c r="AA158" s="748"/>
      <c r="AB158" s="748"/>
      <c r="AC158" s="749"/>
    </row>
    <row r="159" spans="1:29" ht="17.100000000000001" customHeight="1">
      <c r="A159" s="680"/>
      <c r="B159" s="18"/>
      <c r="C159" s="6"/>
      <c r="D159" s="19" t="s">
        <v>82</v>
      </c>
      <c r="E159" s="16" t="s">
        <v>52</v>
      </c>
      <c r="F159" s="12" t="s">
        <v>47</v>
      </c>
      <c r="G159" s="13" t="s">
        <v>48</v>
      </c>
      <c r="H159" s="312" t="s">
        <v>316</v>
      </c>
      <c r="I159" s="14" t="s">
        <v>49</v>
      </c>
      <c r="J159" s="15" t="s">
        <v>50</v>
      </c>
      <c r="K159" s="17" t="s">
        <v>51</v>
      </c>
      <c r="L159" s="192"/>
      <c r="M159" s="192"/>
      <c r="N159" s="193"/>
      <c r="P159" s="680"/>
      <c r="Q159" s="309" t="s">
        <v>12</v>
      </c>
      <c r="R159" s="747"/>
      <c r="S159" s="748"/>
      <c r="T159" s="748"/>
      <c r="U159" s="748"/>
      <c r="V159" s="748"/>
      <c r="W159" s="748"/>
      <c r="X159" s="748"/>
      <c r="Y159" s="748"/>
      <c r="Z159" s="748"/>
      <c r="AA159" s="748"/>
      <c r="AB159" s="748"/>
      <c r="AC159" s="749"/>
    </row>
    <row r="160" spans="1:29" ht="17.100000000000001" customHeight="1">
      <c r="A160" s="680"/>
      <c r="B160" s="18" t="s">
        <v>84</v>
      </c>
      <c r="C160" s="6"/>
      <c r="D160" s="19"/>
      <c r="E160" s="18"/>
      <c r="F160" s="8"/>
      <c r="G160" s="8"/>
      <c r="H160" s="8"/>
      <c r="I160" s="8"/>
      <c r="J160" s="8"/>
      <c r="K160" s="8"/>
      <c r="L160" s="8"/>
      <c r="M160" s="8"/>
      <c r="N160" s="311" t="s">
        <v>315</v>
      </c>
      <c r="P160" s="680"/>
      <c r="Q160" s="310">
        <v>16.5</v>
      </c>
      <c r="R160" s="18"/>
      <c r="S160" s="19"/>
      <c r="T160" s="68" t="s">
        <v>383</v>
      </c>
      <c r="U160" s="696">
        <v>1</v>
      </c>
      <c r="V160" s="696"/>
      <c r="W160" s="271" t="s">
        <v>384</v>
      </c>
      <c r="X160" s="750">
        <v>0.75</v>
      </c>
      <c r="Y160" s="750"/>
      <c r="AA160" s="8"/>
      <c r="AB160" s="8"/>
      <c r="AC160" s="311" t="s">
        <v>84</v>
      </c>
    </row>
    <row r="161" spans="1:29" ht="17.100000000000001" customHeight="1" thickBot="1">
      <c r="A161" s="680"/>
      <c r="B161" s="21">
        <v>10</v>
      </c>
      <c r="C161" s="2">
        <v>10</v>
      </c>
      <c r="D161" s="2">
        <v>10</v>
      </c>
      <c r="E161" s="2">
        <v>10</v>
      </c>
      <c r="F161" s="2">
        <v>10</v>
      </c>
      <c r="G161" s="2">
        <v>10</v>
      </c>
      <c r="H161" s="2">
        <v>10</v>
      </c>
      <c r="I161" s="2">
        <v>10</v>
      </c>
      <c r="J161" s="2">
        <v>10</v>
      </c>
      <c r="K161" s="2">
        <v>10</v>
      </c>
      <c r="L161" s="2">
        <v>10</v>
      </c>
      <c r="M161" s="2">
        <v>10</v>
      </c>
      <c r="N161" s="22">
        <v>10</v>
      </c>
      <c r="P161" s="680"/>
      <c r="Q161" s="78">
        <v>10</v>
      </c>
      <c r="R161" s="79">
        <v>10</v>
      </c>
      <c r="S161" s="79">
        <v>10</v>
      </c>
      <c r="T161" s="79">
        <v>10</v>
      </c>
      <c r="U161" s="79">
        <v>10</v>
      </c>
      <c r="V161" s="79">
        <v>10</v>
      </c>
      <c r="W161" s="79">
        <v>10</v>
      </c>
      <c r="X161" s="79">
        <v>10</v>
      </c>
      <c r="Y161" s="79">
        <v>10</v>
      </c>
      <c r="Z161" s="79">
        <v>10</v>
      </c>
      <c r="AA161" s="79">
        <v>10</v>
      </c>
      <c r="AB161" s="79">
        <v>10</v>
      </c>
      <c r="AC161" s="80">
        <v>10</v>
      </c>
    </row>
    <row r="162" spans="1:29" ht="17.100000000000001" customHeight="1">
      <c r="A162" s="680"/>
      <c r="B162" s="172" t="s">
        <v>106</v>
      </c>
      <c r="C162" s="40" t="s">
        <v>14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2"/>
      <c r="P162" s="680"/>
      <c r="Q162" s="32"/>
      <c r="R162" s="28"/>
      <c r="S162" s="697" t="s">
        <v>33</v>
      </c>
      <c r="T162" s="697"/>
      <c r="U162" s="697"/>
      <c r="V162" s="699" t="s">
        <v>34</v>
      </c>
      <c r="W162" s="699"/>
      <c r="X162" s="699"/>
      <c r="Y162" s="699"/>
      <c r="Z162" s="699"/>
      <c r="AA162" s="699"/>
      <c r="AB162" s="699"/>
      <c r="AC162" s="700"/>
    </row>
    <row r="163" spans="1:29" ht="17.100000000000001" customHeight="1">
      <c r="A163" s="680"/>
      <c r="B163" s="173" t="s">
        <v>107</v>
      </c>
      <c r="C163" s="43" t="s">
        <v>109</v>
      </c>
      <c r="D163" s="38"/>
      <c r="E163" s="38"/>
      <c r="F163" s="38"/>
      <c r="G163" s="38"/>
      <c r="H163" s="38"/>
      <c r="I163" s="38"/>
      <c r="J163" s="38"/>
      <c r="K163" s="38"/>
      <c r="L163" s="38"/>
      <c r="M163" s="28"/>
      <c r="N163" s="39"/>
      <c r="P163" s="680"/>
      <c r="Q163" s="32"/>
      <c r="R163" s="28" t="s">
        <v>7</v>
      </c>
      <c r="S163" s="698"/>
      <c r="T163" s="698"/>
      <c r="U163" s="698"/>
      <c r="V163" s="44"/>
      <c r="W163" s="44" t="s">
        <v>35</v>
      </c>
      <c r="X163" s="44"/>
      <c r="Y163" s="44"/>
      <c r="Z163" s="44"/>
      <c r="AA163" s="44"/>
      <c r="AB163" s="44"/>
      <c r="AC163" s="45"/>
    </row>
    <row r="164" spans="1:29" ht="17.100000000000001" customHeight="1">
      <c r="A164" s="680"/>
      <c r="B164" s="174" t="s">
        <v>108</v>
      </c>
      <c r="C164" s="175" t="s">
        <v>83</v>
      </c>
      <c r="D164" s="38"/>
      <c r="E164" s="38"/>
      <c r="F164" s="38"/>
      <c r="G164" s="38"/>
      <c r="H164" s="38"/>
      <c r="I164" s="38"/>
      <c r="J164" s="38"/>
      <c r="K164" s="38"/>
      <c r="L164" s="38"/>
      <c r="M164" s="28"/>
      <c r="N164" s="39"/>
      <c r="P164" s="680"/>
      <c r="Q164" s="32"/>
      <c r="R164" s="28"/>
      <c r="S164" s="28"/>
      <c r="T164" s="28"/>
      <c r="U164" s="28"/>
      <c r="V164" s="44"/>
      <c r="W164" s="44"/>
      <c r="X164" s="44"/>
      <c r="Y164" s="44"/>
      <c r="Z164" s="44"/>
      <c r="AA164" s="44"/>
      <c r="AB164" s="44"/>
      <c r="AC164" s="45"/>
    </row>
    <row r="165" spans="1:29" ht="17.100000000000001" customHeight="1">
      <c r="A165" s="680"/>
      <c r="B165" s="701" t="s">
        <v>11</v>
      </c>
      <c r="C165" s="702"/>
      <c r="D165" s="702"/>
      <c r="E165" s="702"/>
      <c r="F165" s="702"/>
      <c r="G165" s="702"/>
      <c r="H165" s="702"/>
      <c r="I165" s="702"/>
      <c r="J165" s="702"/>
      <c r="K165" s="702"/>
      <c r="L165" s="702"/>
      <c r="M165" s="702"/>
      <c r="N165" s="703"/>
      <c r="P165" s="680"/>
      <c r="Q165" s="701" t="s">
        <v>11</v>
      </c>
      <c r="R165" s="702"/>
      <c r="S165" s="702"/>
      <c r="T165" s="702"/>
      <c r="U165" s="702"/>
      <c r="V165" s="702"/>
      <c r="W165" s="702"/>
      <c r="X165" s="702"/>
      <c r="Y165" s="702"/>
      <c r="Z165" s="702"/>
      <c r="AA165" s="702"/>
      <c r="AB165" s="702"/>
      <c r="AC165" s="703"/>
    </row>
    <row r="166" spans="1:29" ht="17.100000000000001" customHeight="1" thickBot="1">
      <c r="A166" s="680"/>
      <c r="B166" s="704"/>
      <c r="C166" s="705"/>
      <c r="D166" s="705"/>
      <c r="E166" s="705"/>
      <c r="F166" s="705"/>
      <c r="G166" s="705"/>
      <c r="H166" s="705"/>
      <c r="I166" s="705"/>
      <c r="J166" s="705"/>
      <c r="K166" s="705"/>
      <c r="L166" s="705"/>
      <c r="M166" s="705"/>
      <c r="N166" s="706"/>
      <c r="P166" s="680"/>
      <c r="Q166" s="704"/>
      <c r="R166" s="705"/>
      <c r="S166" s="705"/>
      <c r="T166" s="705"/>
      <c r="U166" s="705"/>
      <c r="V166" s="705"/>
      <c r="W166" s="705"/>
      <c r="X166" s="705"/>
      <c r="Y166" s="705"/>
      <c r="Z166" s="705"/>
      <c r="AA166" s="705"/>
      <c r="AB166" s="705"/>
      <c r="AC166" s="706"/>
    </row>
    <row r="168" spans="1:29" ht="15.75" thickBot="1">
      <c r="A168" s="27" t="s">
        <v>0</v>
      </c>
      <c r="B168" s="679" t="str">
        <f>B169</f>
        <v>Poulet fond artichaut amandes mimolette</v>
      </c>
      <c r="C168" s="679"/>
      <c r="D168" s="679"/>
      <c r="E168" s="679"/>
      <c r="F168" s="679"/>
      <c r="G168" s="679"/>
      <c r="H168" s="679"/>
      <c r="I168" s="679"/>
      <c r="J168" s="679"/>
      <c r="K168" s="679"/>
      <c r="L168" s="679"/>
      <c r="M168" s="679"/>
      <c r="N168" s="679"/>
      <c r="O168" s="26"/>
      <c r="P168" s="27" t="s">
        <v>0</v>
      </c>
      <c r="Q168" s="679" t="str">
        <f>Q169</f>
        <v>Hauteurs de lignes</v>
      </c>
      <c r="R168" s="679"/>
      <c r="S168" s="679"/>
      <c r="T168" s="679"/>
      <c r="U168" s="679"/>
      <c r="V168" s="679"/>
      <c r="W168" s="679"/>
      <c r="X168" s="679"/>
      <c r="Y168" s="679"/>
      <c r="Z168" s="679"/>
      <c r="AA168" s="679"/>
      <c r="AB168" s="679"/>
      <c r="AC168" s="679"/>
    </row>
    <row r="169" spans="1:29" ht="23.25" customHeight="1">
      <c r="A169" s="680" t="str">
        <f>B169</f>
        <v>Poulet fond artichaut amandes mimolette</v>
      </c>
      <c r="B169" s="716" t="s">
        <v>332</v>
      </c>
      <c r="C169" s="717"/>
      <c r="D169" s="717"/>
      <c r="E169" s="717"/>
      <c r="F169" s="717"/>
      <c r="G169" s="717"/>
      <c r="H169" s="717"/>
      <c r="I169" s="717"/>
      <c r="J169" s="717"/>
      <c r="K169" s="717"/>
      <c r="L169" s="717"/>
      <c r="M169" s="717"/>
      <c r="N169" s="718"/>
      <c r="O169" s="26"/>
      <c r="P169" s="680" t="str">
        <f>Q169</f>
        <v>Hauteurs de lignes</v>
      </c>
      <c r="Q169" s="305" t="s">
        <v>113</v>
      </c>
      <c r="R169" s="717" t="str">
        <f>B169</f>
        <v>Poulet fond artichaut amandes mimolette</v>
      </c>
      <c r="S169" s="717"/>
      <c r="T169" s="717"/>
      <c r="U169" s="717"/>
      <c r="V169" s="717"/>
      <c r="W169" s="717"/>
      <c r="X169" s="717"/>
      <c r="Y169" s="717"/>
      <c r="Z169" s="717"/>
      <c r="AA169" s="717"/>
      <c r="AB169" s="717"/>
      <c r="AC169" s="718"/>
    </row>
    <row r="170" spans="1:29" ht="17.100000000000001" customHeight="1">
      <c r="A170" s="680"/>
      <c r="B170" s="719"/>
      <c r="C170" s="720"/>
      <c r="D170" s="720"/>
      <c r="E170" s="720"/>
      <c r="F170" s="720"/>
      <c r="G170" s="720"/>
      <c r="H170" s="720"/>
      <c r="I170" s="720"/>
      <c r="J170" s="720"/>
      <c r="K170" s="720"/>
      <c r="L170" s="720"/>
      <c r="M170" s="720"/>
      <c r="N170" s="721"/>
      <c r="O170" s="26"/>
      <c r="P170" s="680"/>
      <c r="Q170" s="306">
        <v>16.5</v>
      </c>
      <c r="R170" s="720"/>
      <c r="S170" s="720"/>
      <c r="T170" s="720"/>
      <c r="U170" s="720"/>
      <c r="V170" s="720"/>
      <c r="W170" s="720"/>
      <c r="X170" s="720"/>
      <c r="Y170" s="720"/>
      <c r="Z170" s="720"/>
      <c r="AA170" s="720"/>
      <c r="AB170" s="720"/>
      <c r="AC170" s="721"/>
    </row>
    <row r="171" spans="1:29" ht="17.100000000000001" customHeight="1">
      <c r="A171" s="680"/>
      <c r="B171" s="687" t="s">
        <v>333</v>
      </c>
      <c r="C171" s="688"/>
      <c r="D171" s="688"/>
      <c r="E171" s="688"/>
      <c r="F171" s="688"/>
      <c r="G171" s="688"/>
      <c r="H171" s="688"/>
      <c r="I171" s="688"/>
      <c r="J171" s="688"/>
      <c r="K171" s="688"/>
      <c r="L171" s="688"/>
      <c r="M171" s="688"/>
      <c r="N171" s="689"/>
      <c r="O171" s="26"/>
      <c r="P171" s="680"/>
      <c r="Q171" s="307" t="s">
        <v>12</v>
      </c>
      <c r="R171" s="722" t="str">
        <f>B171</f>
        <v>Salade repas Allégée N° 13</v>
      </c>
      <c r="S171" s="722"/>
      <c r="T171" s="722"/>
      <c r="U171" s="722"/>
      <c r="V171" s="722"/>
      <c r="W171" s="722"/>
      <c r="X171" s="722"/>
      <c r="Y171" s="722"/>
      <c r="Z171" s="722"/>
      <c r="AA171" s="722"/>
      <c r="AB171" s="722"/>
      <c r="AC171" s="723"/>
    </row>
    <row r="172" spans="1:29" ht="17.100000000000001" customHeight="1" thickBot="1">
      <c r="A172" s="680"/>
      <c r="B172" s="690"/>
      <c r="C172" s="691"/>
      <c r="D172" s="691"/>
      <c r="E172" s="691"/>
      <c r="F172" s="691"/>
      <c r="G172" s="691"/>
      <c r="H172" s="691"/>
      <c r="I172" s="691"/>
      <c r="J172" s="691"/>
      <c r="K172" s="691"/>
      <c r="L172" s="691"/>
      <c r="M172" s="691"/>
      <c r="N172" s="692"/>
      <c r="O172" s="26"/>
      <c r="P172" s="680"/>
      <c r="Q172" s="308"/>
      <c r="R172" s="724"/>
      <c r="S172" s="724"/>
      <c r="T172" s="724"/>
      <c r="U172" s="724"/>
      <c r="V172" s="724"/>
      <c r="W172" s="724"/>
      <c r="X172" s="724"/>
      <c r="Y172" s="724"/>
      <c r="Z172" s="724"/>
      <c r="AA172" s="724"/>
      <c r="AB172" s="724"/>
      <c r="AC172" s="725"/>
    </row>
    <row r="173" spans="1:29" ht="17.100000000000001" customHeight="1">
      <c r="A173" s="680"/>
      <c r="B173" s="32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9"/>
      <c r="O173" s="26"/>
      <c r="P173" s="680"/>
      <c r="Q173" s="308"/>
      <c r="R173" s="726" t="s">
        <v>1</v>
      </c>
      <c r="S173" s="726"/>
      <c r="T173" s="726"/>
      <c r="U173" s="726"/>
      <c r="V173" s="726"/>
      <c r="W173" s="726"/>
      <c r="X173" s="726"/>
      <c r="Y173" s="726"/>
      <c r="Z173" s="726"/>
      <c r="AA173" s="726"/>
      <c r="AB173" s="726"/>
      <c r="AC173" s="727"/>
    </row>
    <row r="174" spans="1:29" ht="17.100000000000001" customHeight="1" thickBot="1">
      <c r="A174" s="680"/>
      <c r="B174" s="32"/>
      <c r="C174" s="28"/>
      <c r="D174" s="28"/>
      <c r="E174" s="28"/>
      <c r="F174" s="28"/>
      <c r="G174" s="730" t="s">
        <v>107</v>
      </c>
      <c r="H174" s="730"/>
      <c r="I174" s="731" t="s">
        <v>298</v>
      </c>
      <c r="J174" s="731"/>
      <c r="K174" s="731"/>
      <c r="L174" s="731"/>
      <c r="M174" s="731"/>
      <c r="N174" s="732"/>
      <c r="O174" s="26"/>
      <c r="P174" s="680"/>
      <c r="Q174" s="308"/>
      <c r="R174" s="728"/>
      <c r="S174" s="728"/>
      <c r="T174" s="728"/>
      <c r="U174" s="728"/>
      <c r="V174" s="728"/>
      <c r="W174" s="728"/>
      <c r="X174" s="728"/>
      <c r="Y174" s="728"/>
      <c r="Z174" s="728"/>
      <c r="AA174" s="728"/>
      <c r="AB174" s="728"/>
      <c r="AC174" s="729"/>
    </row>
    <row r="175" spans="1:29" ht="17.100000000000001" customHeight="1">
      <c r="A175" s="680"/>
      <c r="B175" s="32"/>
      <c r="C175" s="28"/>
      <c r="D175" s="28"/>
      <c r="E175" s="186" t="s">
        <v>87</v>
      </c>
      <c r="F175" s="49" t="s">
        <v>31</v>
      </c>
      <c r="G175" s="733">
        <v>10</v>
      </c>
      <c r="H175" s="733"/>
      <c r="I175" s="731"/>
      <c r="J175" s="731"/>
      <c r="K175" s="731"/>
      <c r="L175" s="731"/>
      <c r="M175" s="731"/>
      <c r="N175" s="732"/>
      <c r="O175" s="26"/>
      <c r="P175" s="680"/>
      <c r="Q175" s="308"/>
      <c r="R175" s="734" t="s">
        <v>110</v>
      </c>
      <c r="S175" s="734"/>
      <c r="T175" s="734"/>
      <c r="U175" s="734"/>
      <c r="V175" s="734"/>
      <c r="W175" s="734"/>
      <c r="X175" s="734"/>
      <c r="Y175" s="734"/>
      <c r="Z175" s="734"/>
      <c r="AA175" s="734"/>
      <c r="AB175" s="734"/>
      <c r="AC175" s="736" t="s">
        <v>106</v>
      </c>
    </row>
    <row r="176" spans="1:29" ht="17.100000000000001" customHeight="1">
      <c r="A176" s="680"/>
      <c r="B176" s="170" t="s">
        <v>106</v>
      </c>
      <c r="C176" s="171" t="s">
        <v>106</v>
      </c>
      <c r="D176" s="28"/>
      <c r="E176" s="47"/>
      <c r="F176" s="49"/>
      <c r="G176" s="733"/>
      <c r="H176" s="733"/>
      <c r="I176" s="55"/>
      <c r="J176" s="277" t="s">
        <v>379</v>
      </c>
      <c r="K176" s="28"/>
      <c r="L176" s="28"/>
      <c r="M176" s="28"/>
      <c r="N176" s="29"/>
      <c r="O176" s="26"/>
      <c r="P176" s="680"/>
      <c r="Q176" s="308"/>
      <c r="R176" s="735"/>
      <c r="S176" s="735"/>
      <c r="T176" s="735"/>
      <c r="U176" s="735"/>
      <c r="V176" s="735"/>
      <c r="W176" s="735"/>
      <c r="X176" s="735"/>
      <c r="Y176" s="735"/>
      <c r="Z176" s="735"/>
      <c r="AA176" s="735"/>
      <c r="AB176" s="735"/>
      <c r="AC176" s="737"/>
    </row>
    <row r="177" spans="1:29" ht="17.100000000000001" customHeight="1">
      <c r="A177" s="680"/>
      <c r="B177" s="69" t="s">
        <v>88</v>
      </c>
      <c r="C177" s="70" t="s">
        <v>16</v>
      </c>
      <c r="D177" s="71" t="s">
        <v>32</v>
      </c>
      <c r="E177" s="51"/>
      <c r="F177" s="51"/>
      <c r="G177" s="72"/>
      <c r="H177" s="73"/>
      <c r="I177" s="70" t="s">
        <v>88</v>
      </c>
      <c r="J177" s="52"/>
      <c r="K177" s="58"/>
      <c r="L177" s="58"/>
      <c r="M177" s="58"/>
      <c r="N177" s="344" t="s">
        <v>381</v>
      </c>
      <c r="O177" s="26"/>
      <c r="P177" s="680"/>
      <c r="Q177" s="308"/>
      <c r="R177" s="738" t="s">
        <v>382</v>
      </c>
      <c r="S177" s="738"/>
      <c r="T177" s="738"/>
      <c r="U177" s="738"/>
      <c r="V177" s="738"/>
      <c r="W177" s="738"/>
      <c r="X177" s="738"/>
      <c r="Y177" s="738"/>
      <c r="Z177" s="738"/>
      <c r="AA177" s="738"/>
      <c r="AB177" s="738"/>
      <c r="AC177" s="739"/>
    </row>
    <row r="178" spans="1:29" ht="17.100000000000001" customHeight="1">
      <c r="A178" s="680"/>
      <c r="C178" s="20">
        <v>7.0000000000000007E-2</v>
      </c>
      <c r="D178" s="65" t="s">
        <v>46</v>
      </c>
      <c r="E178" s="65"/>
      <c r="F178" s="65"/>
      <c r="G178" s="707">
        <f>(C178/G195)*G175</f>
        <v>0.70000000000000007</v>
      </c>
      <c r="H178" s="707"/>
      <c r="I178" s="77">
        <f>(B178/G195)*G175</f>
        <v>0</v>
      </c>
      <c r="J178" s="84"/>
      <c r="K178" s="84"/>
      <c r="L178" s="84"/>
      <c r="M178" s="84"/>
      <c r="N178" s="85"/>
      <c r="O178" s="26"/>
      <c r="P178" s="680"/>
      <c r="Q178" s="308"/>
      <c r="R178" s="740"/>
      <c r="S178" s="740"/>
      <c r="T178" s="740"/>
      <c r="U178" s="740"/>
      <c r="V178" s="740"/>
      <c r="W178" s="740"/>
      <c r="X178" s="740"/>
      <c r="Y178" s="740"/>
      <c r="Z178" s="740"/>
      <c r="AA178" s="740"/>
      <c r="AB178" s="740"/>
      <c r="AC178" s="741"/>
    </row>
    <row r="179" spans="1:29" ht="17.100000000000001" customHeight="1">
      <c r="A179" s="680"/>
      <c r="B179" s="76">
        <v>1</v>
      </c>
      <c r="D179" s="65" t="s">
        <v>45</v>
      </c>
      <c r="E179" s="65"/>
      <c r="F179" s="65"/>
      <c r="G179" s="707">
        <f>(C179/G195)*G175</f>
        <v>0</v>
      </c>
      <c r="H179" s="707"/>
      <c r="I179" s="77">
        <f>(B179/G195)*G175</f>
        <v>10</v>
      </c>
      <c r="J179" s="321" t="s">
        <v>363</v>
      </c>
      <c r="K179" s="84"/>
      <c r="L179" s="84"/>
      <c r="M179" s="84"/>
      <c r="N179" s="85"/>
      <c r="O179" s="26"/>
      <c r="P179" s="680"/>
      <c r="Q179" s="308"/>
      <c r="R179" s="742" t="s">
        <v>111</v>
      </c>
      <c r="S179" s="743"/>
      <c r="T179" s="743"/>
      <c r="U179" s="743"/>
      <c r="V179" s="743"/>
      <c r="W179" s="743"/>
      <c r="X179" s="743"/>
      <c r="Y179" s="743"/>
      <c r="Z179" s="743"/>
      <c r="AA179" s="743"/>
      <c r="AB179" s="743"/>
      <c r="AC179" s="745" t="s">
        <v>107</v>
      </c>
    </row>
    <row r="180" spans="1:29" ht="17.100000000000001" customHeight="1">
      <c r="A180" s="680"/>
      <c r="B180" s="76">
        <v>1</v>
      </c>
      <c r="D180" s="59" t="s">
        <v>147</v>
      </c>
      <c r="E180" s="60"/>
      <c r="F180" s="60"/>
      <c r="G180" s="707">
        <f>(C180/G195)*G175</f>
        <v>0</v>
      </c>
      <c r="H180" s="707"/>
      <c r="I180" s="77">
        <f>(B180/G195)*G175</f>
        <v>10</v>
      </c>
      <c r="J180" s="321" t="s">
        <v>362</v>
      </c>
      <c r="K180" s="84"/>
      <c r="L180" s="84"/>
      <c r="M180" s="84"/>
      <c r="N180" s="85"/>
      <c r="O180" s="26"/>
      <c r="P180" s="680"/>
      <c r="Q180" s="308"/>
      <c r="R180" s="744"/>
      <c r="S180" s="735"/>
      <c r="T180" s="735"/>
      <c r="U180" s="735"/>
      <c r="V180" s="735"/>
      <c r="W180" s="735"/>
      <c r="X180" s="735"/>
      <c r="Y180" s="735"/>
      <c r="Z180" s="735"/>
      <c r="AA180" s="735"/>
      <c r="AB180" s="735"/>
      <c r="AC180" s="745"/>
    </row>
    <row r="181" spans="1:29" ht="17.100000000000001" customHeight="1">
      <c r="A181" s="680"/>
      <c r="C181" s="20">
        <v>0.05</v>
      </c>
      <c r="D181" s="59" t="s">
        <v>148</v>
      </c>
      <c r="E181" s="60"/>
      <c r="F181" s="60"/>
      <c r="G181" s="707">
        <f>(C181/G195)*G175</f>
        <v>0.5</v>
      </c>
      <c r="H181" s="707"/>
      <c r="I181" s="77">
        <f>(B181/G195)*G175</f>
        <v>0</v>
      </c>
      <c r="J181" s="84"/>
      <c r="K181" s="84"/>
      <c r="L181" s="84"/>
      <c r="M181" s="84"/>
      <c r="N181" s="85"/>
      <c r="O181" s="26"/>
      <c r="P181" s="680"/>
      <c r="Q181" s="308"/>
      <c r="R181" s="345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111"/>
    </row>
    <row r="182" spans="1:29" ht="17.100000000000001" customHeight="1">
      <c r="A182" s="680"/>
      <c r="C182" s="20">
        <v>2.5000000000000001E-2</v>
      </c>
      <c r="D182" s="59" t="s">
        <v>38</v>
      </c>
      <c r="E182" s="60"/>
      <c r="F182" s="60"/>
      <c r="G182" s="707">
        <f>(C182/G195)*G175</f>
        <v>0.25</v>
      </c>
      <c r="H182" s="707"/>
      <c r="I182" s="77">
        <f>(B182/G195)*G175</f>
        <v>0</v>
      </c>
      <c r="J182" s="84"/>
      <c r="K182" s="84"/>
      <c r="L182" s="84"/>
      <c r="M182" s="84"/>
      <c r="N182" s="85"/>
      <c r="O182" s="26"/>
      <c r="P182" s="680"/>
      <c r="Q182" s="308"/>
      <c r="R182" s="345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111"/>
    </row>
    <row r="183" spans="1:29" ht="17.100000000000001" customHeight="1">
      <c r="A183" s="680"/>
      <c r="C183" s="20">
        <v>0.05</v>
      </c>
      <c r="D183" s="61" t="s">
        <v>149</v>
      </c>
      <c r="E183" s="61"/>
      <c r="F183" s="61"/>
      <c r="G183" s="707">
        <f>(C183/G195)*G175</f>
        <v>0.5</v>
      </c>
      <c r="H183" s="707"/>
      <c r="I183" s="77">
        <f>(B183/G195)*G175</f>
        <v>0</v>
      </c>
      <c r="J183" s="84"/>
      <c r="K183" s="84"/>
      <c r="L183" s="84"/>
      <c r="M183" s="84"/>
      <c r="N183" s="85"/>
      <c r="O183" s="26"/>
      <c r="P183" s="680"/>
      <c r="Q183" s="30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9"/>
    </row>
    <row r="184" spans="1:29" ht="17.100000000000001" customHeight="1">
      <c r="A184" s="680"/>
      <c r="C184" s="20">
        <v>0.05</v>
      </c>
      <c r="D184" s="62" t="s">
        <v>40</v>
      </c>
      <c r="E184" s="62"/>
      <c r="F184" s="62"/>
      <c r="G184" s="707">
        <f>(C184/G195)*G175</f>
        <v>0.5</v>
      </c>
      <c r="H184" s="707"/>
      <c r="I184" s="77">
        <f>(B184/G195)*G175</f>
        <v>0</v>
      </c>
      <c r="J184" s="84"/>
      <c r="K184" s="84"/>
      <c r="L184" s="84"/>
      <c r="M184" s="84"/>
      <c r="N184" s="85"/>
      <c r="O184" s="26"/>
      <c r="P184" s="680"/>
      <c r="Q184" s="30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9"/>
    </row>
    <row r="185" spans="1:29" ht="17.100000000000001" customHeight="1">
      <c r="A185" s="680"/>
      <c r="C185" s="20">
        <v>0.03</v>
      </c>
      <c r="D185" s="62" t="s">
        <v>133</v>
      </c>
      <c r="E185" s="62"/>
      <c r="F185" s="62"/>
      <c r="G185" s="707">
        <f>(C185/G195)*G175</f>
        <v>0.3</v>
      </c>
      <c r="H185" s="707"/>
      <c r="I185" s="77">
        <f>(B185/G195)*G175</f>
        <v>0</v>
      </c>
      <c r="J185" s="84"/>
      <c r="K185" s="84"/>
      <c r="L185" s="28"/>
      <c r="M185" s="84"/>
      <c r="N185" s="343" t="s">
        <v>380</v>
      </c>
      <c r="O185" s="26"/>
      <c r="P185" s="680"/>
      <c r="Q185" s="30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9"/>
    </row>
    <row r="186" spans="1:29" ht="17.100000000000001" customHeight="1">
      <c r="A186" s="680"/>
      <c r="C186" s="20">
        <v>0.01</v>
      </c>
      <c r="D186" s="63" t="s">
        <v>42</v>
      </c>
      <c r="E186" s="63"/>
      <c r="F186" s="63"/>
      <c r="G186" s="707">
        <f>(C186/G195)*G175</f>
        <v>0.1</v>
      </c>
      <c r="H186" s="707"/>
      <c r="I186" s="77">
        <f>(B186/G195)*G175</f>
        <v>0</v>
      </c>
      <c r="J186" s="84"/>
      <c r="K186" s="84"/>
      <c r="L186" s="84"/>
      <c r="M186" s="84"/>
      <c r="N186" s="343" t="s">
        <v>377</v>
      </c>
      <c r="O186" s="26"/>
      <c r="P186" s="680"/>
      <c r="Q186" s="30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9"/>
    </row>
    <row r="187" spans="1:29" ht="17.100000000000001" customHeight="1">
      <c r="A187" s="680"/>
      <c r="C187" s="20">
        <v>0.01</v>
      </c>
      <c r="D187" s="64" t="s">
        <v>43</v>
      </c>
      <c r="E187" s="64"/>
      <c r="F187" s="64"/>
      <c r="G187" s="707">
        <f>(C187/G195)*G175</f>
        <v>0.1</v>
      </c>
      <c r="H187" s="707"/>
      <c r="I187" s="77">
        <f>(B187/G195)*G175</f>
        <v>0</v>
      </c>
      <c r="J187" s="84"/>
      <c r="K187" s="84"/>
      <c r="L187" s="84"/>
      <c r="M187" s="84"/>
      <c r="N187" s="343" t="s">
        <v>378</v>
      </c>
      <c r="O187" s="26"/>
      <c r="P187" s="680"/>
      <c r="Q187" s="30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9"/>
    </row>
    <row r="188" spans="1:29" ht="17.100000000000001" customHeight="1">
      <c r="A188" s="680"/>
      <c r="B188" s="76">
        <v>0.5</v>
      </c>
      <c r="D188" s="64" t="s">
        <v>318</v>
      </c>
      <c r="E188" s="64"/>
      <c r="F188" s="64"/>
      <c r="G188" s="707">
        <f>(C188/G195)*G175</f>
        <v>0</v>
      </c>
      <c r="H188" s="707"/>
      <c r="I188" s="77">
        <f>(B188/G195)*G175</f>
        <v>5</v>
      </c>
      <c r="J188" s="321" t="s">
        <v>362</v>
      </c>
      <c r="K188" s="84"/>
      <c r="L188" s="84"/>
      <c r="M188" s="84"/>
      <c r="N188" s="85"/>
      <c r="O188" s="26"/>
      <c r="P188" s="680"/>
      <c r="Q188" s="308"/>
      <c r="R188" s="28"/>
      <c r="S188" s="272"/>
      <c r="T188" s="19" t="s">
        <v>85</v>
      </c>
      <c r="U188" s="76">
        <v>1</v>
      </c>
      <c r="V188" s="77">
        <v>1</v>
      </c>
      <c r="W188" s="272"/>
      <c r="X188" s="19" t="s">
        <v>86</v>
      </c>
      <c r="Y188" s="266">
        <v>0.03</v>
      </c>
      <c r="Z188" s="707">
        <v>0.03</v>
      </c>
      <c r="AA188" s="707"/>
      <c r="AB188" s="28"/>
      <c r="AC188" s="29"/>
    </row>
    <row r="189" spans="1:29" ht="17.100000000000001" customHeight="1">
      <c r="A189" s="680"/>
      <c r="B189" s="32"/>
      <c r="C189" s="48"/>
      <c r="D189" s="31"/>
      <c r="E189" s="33"/>
      <c r="F189" s="34"/>
      <c r="G189" s="708">
        <f>(C189/G195)*G175</f>
        <v>0</v>
      </c>
      <c r="H189" s="708"/>
      <c r="I189" s="130">
        <f>(B189/G195)*G175</f>
        <v>0</v>
      </c>
      <c r="J189" s="82"/>
      <c r="K189" s="82"/>
      <c r="L189" s="82"/>
      <c r="M189" s="82"/>
      <c r="N189" s="86"/>
      <c r="O189" s="26"/>
      <c r="P189" s="680"/>
      <c r="Q189" s="30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9"/>
    </row>
    <row r="190" spans="1:29" ht="17.100000000000001" customHeight="1">
      <c r="A190" s="680"/>
      <c r="B190" s="709" t="s">
        <v>317</v>
      </c>
      <c r="C190" s="710"/>
      <c r="D190" s="28"/>
      <c r="E190" s="28"/>
      <c r="F190" s="28"/>
      <c r="G190" s="46"/>
      <c r="H190" s="50"/>
      <c r="I190" s="28"/>
      <c r="J190" s="87"/>
      <c r="K190" s="83"/>
      <c r="L190" s="87"/>
      <c r="M190" s="87"/>
      <c r="N190" s="88"/>
      <c r="P190" s="680"/>
      <c r="Q190" s="30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9"/>
    </row>
    <row r="191" spans="1:29" ht="17.100000000000001" customHeight="1">
      <c r="A191" s="680"/>
      <c r="B191" s="314">
        <f>SUM(B178:B189)</f>
        <v>2.5</v>
      </c>
      <c r="C191" s="313">
        <f>SUM(C178:C189)</f>
        <v>0.29500000000000004</v>
      </c>
      <c r="D191" s="711" t="s">
        <v>90</v>
      </c>
      <c r="E191" s="711"/>
      <c r="F191" s="711"/>
      <c r="G191" s="712">
        <f>SUM(G178:G189)</f>
        <v>2.95</v>
      </c>
      <c r="H191" s="712">
        <f>SUM(H178:H189)</f>
        <v>0</v>
      </c>
      <c r="I191" s="320">
        <f>SUM(I178:I189)</f>
        <v>25</v>
      </c>
      <c r="J191" s="53"/>
      <c r="K191" s="89"/>
      <c r="L191" s="87"/>
      <c r="M191" s="87"/>
      <c r="N191" s="88"/>
      <c r="P191" s="680"/>
      <c r="Q191" s="30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9"/>
    </row>
    <row r="192" spans="1:29" ht="17.100000000000001" customHeight="1" thickBot="1">
      <c r="A192" s="680"/>
      <c r="B192" s="25"/>
      <c r="C192" s="36"/>
      <c r="D192" s="56"/>
      <c r="E192" s="56"/>
      <c r="F192" s="56"/>
      <c r="G192" s="191"/>
      <c r="H192" s="191"/>
      <c r="I192" s="25"/>
      <c r="J192" s="53"/>
      <c r="K192" s="89"/>
      <c r="L192" s="87"/>
      <c r="M192" s="87"/>
      <c r="N192" s="88"/>
      <c r="P192" s="680"/>
      <c r="Q192" s="30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9"/>
    </row>
    <row r="193" spans="1:29" ht="17.100000000000001" customHeight="1">
      <c r="A193" s="680"/>
      <c r="B193" s="713" t="s">
        <v>91</v>
      </c>
      <c r="C193" s="714"/>
      <c r="D193" s="714"/>
      <c r="E193" s="714"/>
      <c r="F193" s="714"/>
      <c r="G193" s="714"/>
      <c r="H193" s="714"/>
      <c r="I193" s="714"/>
      <c r="J193" s="714"/>
      <c r="K193" s="714"/>
      <c r="L193" s="714"/>
      <c r="M193" s="714"/>
      <c r="N193" s="715"/>
      <c r="P193" s="680"/>
      <c r="Q193" s="308"/>
      <c r="R193" s="746" t="s">
        <v>376</v>
      </c>
      <c r="S193" s="714"/>
      <c r="T193" s="714"/>
      <c r="U193" s="714"/>
      <c r="V193" s="714"/>
      <c r="W193" s="714"/>
      <c r="X193" s="714"/>
      <c r="Y193" s="714"/>
      <c r="Z193" s="714"/>
      <c r="AA193" s="714"/>
      <c r="AB193" s="714"/>
      <c r="AC193" s="751" t="s">
        <v>108</v>
      </c>
    </row>
    <row r="194" spans="1:29" ht="17.100000000000001" customHeight="1">
      <c r="A194" s="680"/>
      <c r="B194" s="32"/>
      <c r="C194" s="36"/>
      <c r="D194" s="190"/>
      <c r="E194" s="190"/>
      <c r="F194" s="190"/>
      <c r="G194" s="695" t="s">
        <v>108</v>
      </c>
      <c r="H194" s="695"/>
      <c r="I194" s="87"/>
      <c r="J194" s="87"/>
      <c r="K194" s="87"/>
      <c r="L194" s="74"/>
      <c r="M194" s="74"/>
      <c r="N194" s="75"/>
      <c r="P194" s="680"/>
      <c r="Q194" s="308"/>
      <c r="R194" s="338"/>
      <c r="S194" s="35"/>
      <c r="T194" s="35"/>
      <c r="U194" s="35"/>
      <c r="V194" s="35"/>
      <c r="W194" s="35"/>
      <c r="X194" s="35"/>
      <c r="Y194" s="35"/>
      <c r="Z194" s="35"/>
      <c r="AA194" s="35"/>
      <c r="AB194" s="339" t="s">
        <v>83</v>
      </c>
      <c r="AC194" s="737"/>
    </row>
    <row r="195" spans="1:29" ht="17.100000000000001" customHeight="1">
      <c r="A195" s="680"/>
      <c r="B195" s="66"/>
      <c r="C195" s="67"/>
      <c r="D195" s="67"/>
      <c r="E195" s="67"/>
      <c r="F195" s="68" t="s">
        <v>83</v>
      </c>
      <c r="G195" s="696">
        <v>1</v>
      </c>
      <c r="H195" s="696"/>
      <c r="I195" s="87"/>
      <c r="J195" s="87"/>
      <c r="K195" s="87"/>
      <c r="L195" s="74"/>
      <c r="M195" s="74"/>
      <c r="N195" s="75"/>
      <c r="P195" s="680"/>
      <c r="Q195" s="308"/>
      <c r="R195" s="747" t="s">
        <v>371</v>
      </c>
      <c r="S195" s="748"/>
      <c r="T195" s="748"/>
      <c r="U195" s="748"/>
      <c r="V195" s="748"/>
      <c r="W195" s="748"/>
      <c r="X195" s="748"/>
      <c r="Y195" s="748"/>
      <c r="Z195" s="748"/>
      <c r="AA195" s="748"/>
      <c r="AB195" s="748"/>
      <c r="AC195" s="749"/>
    </row>
    <row r="196" spans="1:29" ht="17.100000000000001" customHeight="1">
      <c r="A196" s="680"/>
      <c r="B196" s="340"/>
      <c r="C196" s="341"/>
      <c r="D196" s="341"/>
      <c r="E196" s="341"/>
      <c r="F196" s="341"/>
      <c r="G196" s="341"/>
      <c r="H196" s="341"/>
      <c r="I196" s="341"/>
      <c r="J196" s="341"/>
      <c r="K196" s="341"/>
      <c r="L196" s="341"/>
      <c r="M196" s="341"/>
      <c r="N196" s="342"/>
      <c r="P196" s="680"/>
      <c r="Q196" s="308"/>
      <c r="R196" s="747"/>
      <c r="S196" s="748"/>
      <c r="T196" s="748"/>
      <c r="U196" s="748"/>
      <c r="V196" s="748"/>
      <c r="W196" s="748"/>
      <c r="X196" s="748"/>
      <c r="Y196" s="748"/>
      <c r="Z196" s="748"/>
      <c r="AA196" s="748"/>
      <c r="AB196" s="748"/>
      <c r="AC196" s="749"/>
    </row>
    <row r="197" spans="1:29" ht="17.100000000000001" customHeight="1">
      <c r="A197" s="680"/>
      <c r="B197" s="18"/>
      <c r="C197" s="6"/>
      <c r="D197" s="19" t="s">
        <v>82</v>
      </c>
      <c r="E197" s="16" t="s">
        <v>52</v>
      </c>
      <c r="F197" s="12" t="s">
        <v>47</v>
      </c>
      <c r="G197" s="13" t="s">
        <v>48</v>
      </c>
      <c r="H197" s="312" t="s">
        <v>316</v>
      </c>
      <c r="I197" s="14" t="s">
        <v>49</v>
      </c>
      <c r="J197" s="15" t="s">
        <v>50</v>
      </c>
      <c r="K197" s="17" t="s">
        <v>51</v>
      </c>
      <c r="L197" s="192"/>
      <c r="M197" s="192"/>
      <c r="N197" s="193"/>
      <c r="P197" s="680"/>
      <c r="Q197" s="309" t="s">
        <v>12</v>
      </c>
      <c r="R197" s="747"/>
      <c r="S197" s="748"/>
      <c r="T197" s="748"/>
      <c r="U197" s="748"/>
      <c r="V197" s="748"/>
      <c r="W197" s="748"/>
      <c r="X197" s="748"/>
      <c r="Y197" s="748"/>
      <c r="Z197" s="748"/>
      <c r="AA197" s="748"/>
      <c r="AB197" s="748"/>
      <c r="AC197" s="749"/>
    </row>
    <row r="198" spans="1:29" ht="17.100000000000001" customHeight="1">
      <c r="A198" s="680"/>
      <c r="B198" s="18" t="s">
        <v>84</v>
      </c>
      <c r="C198" s="6"/>
      <c r="D198" s="19"/>
      <c r="E198" s="18"/>
      <c r="F198" s="8"/>
      <c r="G198" s="8"/>
      <c r="H198" s="8"/>
      <c r="I198" s="8"/>
      <c r="J198" s="8"/>
      <c r="K198" s="8"/>
      <c r="L198" s="8"/>
      <c r="M198" s="8"/>
      <c r="N198" s="311" t="s">
        <v>315</v>
      </c>
      <c r="P198" s="680"/>
      <c r="Q198" s="310">
        <v>16.5</v>
      </c>
      <c r="R198" s="18"/>
      <c r="S198" s="19"/>
      <c r="T198" s="68" t="s">
        <v>383</v>
      </c>
      <c r="U198" s="696">
        <v>1</v>
      </c>
      <c r="V198" s="696"/>
      <c r="W198" s="271" t="s">
        <v>384</v>
      </c>
      <c r="X198" s="750">
        <v>0.75</v>
      </c>
      <c r="Y198" s="750"/>
      <c r="AA198" s="8"/>
      <c r="AB198" s="8"/>
      <c r="AC198" s="311" t="s">
        <v>84</v>
      </c>
    </row>
    <row r="199" spans="1:29" ht="17.100000000000001" customHeight="1" thickBot="1">
      <c r="A199" s="680"/>
      <c r="B199" s="21">
        <v>10</v>
      </c>
      <c r="C199" s="2">
        <v>10</v>
      </c>
      <c r="D199" s="2">
        <v>10</v>
      </c>
      <c r="E199" s="2">
        <v>10</v>
      </c>
      <c r="F199" s="2">
        <v>10</v>
      </c>
      <c r="G199" s="2">
        <v>10</v>
      </c>
      <c r="H199" s="2">
        <v>10</v>
      </c>
      <c r="I199" s="2">
        <v>10</v>
      </c>
      <c r="J199" s="2">
        <v>10</v>
      </c>
      <c r="K199" s="2">
        <v>10</v>
      </c>
      <c r="L199" s="2">
        <v>10</v>
      </c>
      <c r="M199" s="2">
        <v>10</v>
      </c>
      <c r="N199" s="22">
        <v>10</v>
      </c>
      <c r="P199" s="680"/>
      <c r="Q199" s="78">
        <v>10</v>
      </c>
      <c r="R199" s="79">
        <v>10</v>
      </c>
      <c r="S199" s="79">
        <v>10</v>
      </c>
      <c r="T199" s="79">
        <v>10</v>
      </c>
      <c r="U199" s="79">
        <v>10</v>
      </c>
      <c r="V199" s="79">
        <v>10</v>
      </c>
      <c r="W199" s="79">
        <v>10</v>
      </c>
      <c r="X199" s="79">
        <v>10</v>
      </c>
      <c r="Y199" s="79">
        <v>10</v>
      </c>
      <c r="Z199" s="79">
        <v>10</v>
      </c>
      <c r="AA199" s="79">
        <v>10</v>
      </c>
      <c r="AB199" s="79">
        <v>10</v>
      </c>
      <c r="AC199" s="80">
        <v>10</v>
      </c>
    </row>
    <row r="200" spans="1:29" ht="17.100000000000001" customHeight="1">
      <c r="A200" s="680"/>
      <c r="B200" s="172" t="s">
        <v>106</v>
      </c>
      <c r="C200" s="40" t="s">
        <v>14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2"/>
      <c r="P200" s="680"/>
      <c r="Q200" s="32"/>
      <c r="R200" s="28"/>
      <c r="S200" s="697" t="s">
        <v>33</v>
      </c>
      <c r="T200" s="697"/>
      <c r="U200" s="697"/>
      <c r="V200" s="699" t="s">
        <v>34</v>
      </c>
      <c r="W200" s="699"/>
      <c r="X200" s="699"/>
      <c r="Y200" s="699"/>
      <c r="Z200" s="699"/>
      <c r="AA200" s="699"/>
      <c r="AB200" s="699"/>
      <c r="AC200" s="700"/>
    </row>
    <row r="201" spans="1:29" ht="17.100000000000001" customHeight="1">
      <c r="A201" s="680"/>
      <c r="B201" s="173" t="s">
        <v>107</v>
      </c>
      <c r="C201" s="43" t="s">
        <v>109</v>
      </c>
      <c r="D201" s="38"/>
      <c r="E201" s="38"/>
      <c r="F201" s="38"/>
      <c r="G201" s="38"/>
      <c r="H201" s="38"/>
      <c r="I201" s="38"/>
      <c r="J201" s="38"/>
      <c r="K201" s="38"/>
      <c r="L201" s="38"/>
      <c r="M201" s="28"/>
      <c r="N201" s="39"/>
      <c r="P201" s="680"/>
      <c r="Q201" s="32"/>
      <c r="R201" s="28" t="s">
        <v>7</v>
      </c>
      <c r="S201" s="698"/>
      <c r="T201" s="698"/>
      <c r="U201" s="698"/>
      <c r="V201" s="44"/>
      <c r="W201" s="44" t="s">
        <v>35</v>
      </c>
      <c r="X201" s="44"/>
      <c r="Y201" s="44"/>
      <c r="Z201" s="44"/>
      <c r="AA201" s="44"/>
      <c r="AB201" s="44"/>
      <c r="AC201" s="45"/>
    </row>
    <row r="202" spans="1:29" ht="17.100000000000001" customHeight="1">
      <c r="A202" s="680"/>
      <c r="B202" s="174" t="s">
        <v>108</v>
      </c>
      <c r="C202" s="175" t="s">
        <v>83</v>
      </c>
      <c r="D202" s="38"/>
      <c r="E202" s="38"/>
      <c r="F202" s="38"/>
      <c r="G202" s="38"/>
      <c r="H202" s="38"/>
      <c r="I202" s="38"/>
      <c r="J202" s="38"/>
      <c r="K202" s="38"/>
      <c r="L202" s="38"/>
      <c r="M202" s="28"/>
      <c r="N202" s="39"/>
      <c r="P202" s="680"/>
      <c r="Q202" s="32"/>
      <c r="R202" s="28"/>
      <c r="S202" s="28"/>
      <c r="T202" s="28"/>
      <c r="U202" s="28"/>
      <c r="V202" s="44"/>
      <c r="W202" s="44"/>
      <c r="X202" s="44"/>
      <c r="Y202" s="44"/>
      <c r="Z202" s="44"/>
      <c r="AA202" s="44"/>
      <c r="AB202" s="44"/>
      <c r="AC202" s="45"/>
    </row>
    <row r="203" spans="1:29" ht="17.100000000000001" customHeight="1">
      <c r="A203" s="680"/>
      <c r="B203" s="701" t="s">
        <v>11</v>
      </c>
      <c r="C203" s="702"/>
      <c r="D203" s="702"/>
      <c r="E203" s="702"/>
      <c r="F203" s="702"/>
      <c r="G203" s="702"/>
      <c r="H203" s="702"/>
      <c r="I203" s="702"/>
      <c r="J203" s="702"/>
      <c r="K203" s="702"/>
      <c r="L203" s="702"/>
      <c r="M203" s="702"/>
      <c r="N203" s="703"/>
      <c r="P203" s="680"/>
      <c r="Q203" s="701" t="s">
        <v>11</v>
      </c>
      <c r="R203" s="702"/>
      <c r="S203" s="702"/>
      <c r="T203" s="702"/>
      <c r="U203" s="702"/>
      <c r="V203" s="702"/>
      <c r="W203" s="702"/>
      <c r="X203" s="702"/>
      <c r="Y203" s="702"/>
      <c r="Z203" s="702"/>
      <c r="AA203" s="702"/>
      <c r="AB203" s="702"/>
      <c r="AC203" s="703"/>
    </row>
    <row r="204" spans="1:29" ht="17.100000000000001" customHeight="1" thickBot="1">
      <c r="A204" s="680"/>
      <c r="B204" s="704"/>
      <c r="C204" s="705"/>
      <c r="D204" s="705"/>
      <c r="E204" s="705"/>
      <c r="F204" s="705"/>
      <c r="G204" s="705"/>
      <c r="H204" s="705"/>
      <c r="I204" s="705"/>
      <c r="J204" s="705"/>
      <c r="K204" s="705"/>
      <c r="L204" s="705"/>
      <c r="M204" s="705"/>
      <c r="N204" s="706"/>
      <c r="P204" s="680"/>
      <c r="Q204" s="704"/>
      <c r="R204" s="705"/>
      <c r="S204" s="705"/>
      <c r="T204" s="705"/>
      <c r="U204" s="705"/>
      <c r="V204" s="705"/>
      <c r="W204" s="705"/>
      <c r="X204" s="705"/>
      <c r="Y204" s="705"/>
      <c r="Z204" s="705"/>
      <c r="AA204" s="705"/>
      <c r="AB204" s="705"/>
      <c r="AC204" s="706"/>
    </row>
    <row r="206" spans="1:29" ht="15.75" thickBot="1">
      <c r="A206" s="27" t="s">
        <v>0</v>
      </c>
      <c r="B206" s="679" t="str">
        <f>B207</f>
        <v>Dinde carotte cuite choux blanc poivron bleu</v>
      </c>
      <c r="C206" s="679"/>
      <c r="D206" s="679"/>
      <c r="E206" s="679"/>
      <c r="F206" s="679"/>
      <c r="G206" s="679"/>
      <c r="H206" s="679"/>
      <c r="I206" s="679"/>
      <c r="J206" s="679"/>
      <c r="K206" s="679"/>
      <c r="L206" s="679"/>
      <c r="M206" s="679"/>
      <c r="N206" s="679"/>
      <c r="O206" s="26"/>
      <c r="P206" s="27" t="s">
        <v>0</v>
      </c>
      <c r="Q206" s="679" t="str">
        <f>Q207</f>
        <v>Hauteurs de lignes</v>
      </c>
      <c r="R206" s="679"/>
      <c r="S206" s="679"/>
      <c r="T206" s="679"/>
      <c r="U206" s="679"/>
      <c r="V206" s="679"/>
      <c r="W206" s="679"/>
      <c r="X206" s="679"/>
      <c r="Y206" s="679"/>
      <c r="Z206" s="679"/>
      <c r="AA206" s="679"/>
      <c r="AB206" s="679"/>
      <c r="AC206" s="679"/>
    </row>
    <row r="207" spans="1:29" ht="23.25" customHeight="1">
      <c r="A207" s="680" t="str">
        <f>B207</f>
        <v>Dinde carotte cuite choux blanc poivron bleu</v>
      </c>
      <c r="B207" s="716" t="s">
        <v>334</v>
      </c>
      <c r="C207" s="717"/>
      <c r="D207" s="717"/>
      <c r="E207" s="717"/>
      <c r="F207" s="717"/>
      <c r="G207" s="717"/>
      <c r="H207" s="717"/>
      <c r="I207" s="717"/>
      <c r="J207" s="717"/>
      <c r="K207" s="717"/>
      <c r="L207" s="717"/>
      <c r="M207" s="717"/>
      <c r="N207" s="718"/>
      <c r="O207" s="26"/>
      <c r="P207" s="680" t="str">
        <f>Q207</f>
        <v>Hauteurs de lignes</v>
      </c>
      <c r="Q207" s="305" t="s">
        <v>113</v>
      </c>
      <c r="R207" s="717" t="str">
        <f>B207</f>
        <v>Dinde carotte cuite choux blanc poivron bleu</v>
      </c>
      <c r="S207" s="717"/>
      <c r="T207" s="717"/>
      <c r="U207" s="717"/>
      <c r="V207" s="717"/>
      <c r="W207" s="717"/>
      <c r="X207" s="717"/>
      <c r="Y207" s="717"/>
      <c r="Z207" s="717"/>
      <c r="AA207" s="717"/>
      <c r="AB207" s="717"/>
      <c r="AC207" s="718"/>
    </row>
    <row r="208" spans="1:29" ht="17.100000000000001" customHeight="1">
      <c r="A208" s="680"/>
      <c r="B208" s="719"/>
      <c r="C208" s="720"/>
      <c r="D208" s="720"/>
      <c r="E208" s="720"/>
      <c r="F208" s="720"/>
      <c r="G208" s="720"/>
      <c r="H208" s="720"/>
      <c r="I208" s="720"/>
      <c r="J208" s="720"/>
      <c r="K208" s="720"/>
      <c r="L208" s="720"/>
      <c r="M208" s="720"/>
      <c r="N208" s="721"/>
      <c r="O208" s="26"/>
      <c r="P208" s="680"/>
      <c r="Q208" s="306">
        <v>16.5</v>
      </c>
      <c r="R208" s="720"/>
      <c r="S208" s="720"/>
      <c r="T208" s="720"/>
      <c r="U208" s="720"/>
      <c r="V208" s="720"/>
      <c r="W208" s="720"/>
      <c r="X208" s="720"/>
      <c r="Y208" s="720"/>
      <c r="Z208" s="720"/>
      <c r="AA208" s="720"/>
      <c r="AB208" s="720"/>
      <c r="AC208" s="721"/>
    </row>
    <row r="209" spans="1:29" ht="17.100000000000001" customHeight="1">
      <c r="A209" s="680"/>
      <c r="B209" s="687" t="s">
        <v>335</v>
      </c>
      <c r="C209" s="688"/>
      <c r="D209" s="688"/>
      <c r="E209" s="688"/>
      <c r="F209" s="688"/>
      <c r="G209" s="688"/>
      <c r="H209" s="688"/>
      <c r="I209" s="688"/>
      <c r="J209" s="688"/>
      <c r="K209" s="688"/>
      <c r="L209" s="688"/>
      <c r="M209" s="688"/>
      <c r="N209" s="689"/>
      <c r="O209" s="26"/>
      <c r="P209" s="680"/>
      <c r="Q209" s="307" t="s">
        <v>12</v>
      </c>
      <c r="R209" s="722" t="str">
        <f>B209</f>
        <v>Salade repas Allégée N° 14</v>
      </c>
      <c r="S209" s="722"/>
      <c r="T209" s="722"/>
      <c r="U209" s="722"/>
      <c r="V209" s="722"/>
      <c r="W209" s="722"/>
      <c r="X209" s="722"/>
      <c r="Y209" s="722"/>
      <c r="Z209" s="722"/>
      <c r="AA209" s="722"/>
      <c r="AB209" s="722"/>
      <c r="AC209" s="723"/>
    </row>
    <row r="210" spans="1:29" ht="17.100000000000001" customHeight="1" thickBot="1">
      <c r="A210" s="680"/>
      <c r="B210" s="690"/>
      <c r="C210" s="691"/>
      <c r="D210" s="691"/>
      <c r="E210" s="691"/>
      <c r="F210" s="691"/>
      <c r="G210" s="691"/>
      <c r="H210" s="691"/>
      <c r="I210" s="691"/>
      <c r="J210" s="691"/>
      <c r="K210" s="691"/>
      <c r="L210" s="691"/>
      <c r="M210" s="691"/>
      <c r="N210" s="692"/>
      <c r="O210" s="26"/>
      <c r="P210" s="680"/>
      <c r="Q210" s="308"/>
      <c r="R210" s="724"/>
      <c r="S210" s="724"/>
      <c r="T210" s="724"/>
      <c r="U210" s="724"/>
      <c r="V210" s="724"/>
      <c r="W210" s="724"/>
      <c r="X210" s="724"/>
      <c r="Y210" s="724"/>
      <c r="Z210" s="724"/>
      <c r="AA210" s="724"/>
      <c r="AB210" s="724"/>
      <c r="AC210" s="725"/>
    </row>
    <row r="211" spans="1:29" ht="17.100000000000001" customHeight="1">
      <c r="A211" s="680"/>
      <c r="B211" s="32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9"/>
      <c r="O211" s="26"/>
      <c r="P211" s="680"/>
      <c r="Q211" s="308"/>
      <c r="R211" s="726" t="s">
        <v>1</v>
      </c>
      <c r="S211" s="726"/>
      <c r="T211" s="726"/>
      <c r="U211" s="726"/>
      <c r="V211" s="726"/>
      <c r="W211" s="726"/>
      <c r="X211" s="726"/>
      <c r="Y211" s="726"/>
      <c r="Z211" s="726"/>
      <c r="AA211" s="726"/>
      <c r="AB211" s="726"/>
      <c r="AC211" s="727"/>
    </row>
    <row r="212" spans="1:29" ht="17.100000000000001" customHeight="1" thickBot="1">
      <c r="A212" s="680"/>
      <c r="B212" s="32"/>
      <c r="C212" s="28"/>
      <c r="D212" s="28"/>
      <c r="E212" s="28"/>
      <c r="F212" s="28"/>
      <c r="G212" s="730" t="s">
        <v>107</v>
      </c>
      <c r="H212" s="730"/>
      <c r="I212" s="731" t="s">
        <v>299</v>
      </c>
      <c r="J212" s="731"/>
      <c r="K212" s="731"/>
      <c r="L212" s="731"/>
      <c r="M212" s="731"/>
      <c r="N212" s="732"/>
      <c r="O212" s="26"/>
      <c r="P212" s="680"/>
      <c r="Q212" s="308"/>
      <c r="R212" s="728"/>
      <c r="S212" s="728"/>
      <c r="T212" s="728"/>
      <c r="U212" s="728"/>
      <c r="V212" s="728"/>
      <c r="W212" s="728"/>
      <c r="X212" s="728"/>
      <c r="Y212" s="728"/>
      <c r="Z212" s="728"/>
      <c r="AA212" s="728"/>
      <c r="AB212" s="728"/>
      <c r="AC212" s="729"/>
    </row>
    <row r="213" spans="1:29" ht="17.100000000000001" customHeight="1">
      <c r="A213" s="680"/>
      <c r="B213" s="32"/>
      <c r="C213" s="28"/>
      <c r="D213" s="28"/>
      <c r="E213" s="186" t="s">
        <v>87</v>
      </c>
      <c r="F213" s="49" t="s">
        <v>31</v>
      </c>
      <c r="G213" s="733">
        <v>10</v>
      </c>
      <c r="H213" s="733"/>
      <c r="I213" s="731"/>
      <c r="J213" s="731"/>
      <c r="K213" s="731"/>
      <c r="L213" s="731"/>
      <c r="M213" s="731"/>
      <c r="N213" s="732"/>
      <c r="O213" s="26"/>
      <c r="P213" s="680"/>
      <c r="Q213" s="308"/>
      <c r="R213" s="734" t="s">
        <v>110</v>
      </c>
      <c r="S213" s="734"/>
      <c r="T213" s="734"/>
      <c r="U213" s="734"/>
      <c r="V213" s="734"/>
      <c r="W213" s="734"/>
      <c r="X213" s="734"/>
      <c r="Y213" s="734"/>
      <c r="Z213" s="734"/>
      <c r="AA213" s="734"/>
      <c r="AB213" s="734"/>
      <c r="AC213" s="736" t="s">
        <v>106</v>
      </c>
    </row>
    <row r="214" spans="1:29" ht="17.100000000000001" customHeight="1">
      <c r="A214" s="680"/>
      <c r="B214" s="170" t="s">
        <v>106</v>
      </c>
      <c r="C214" s="171" t="s">
        <v>106</v>
      </c>
      <c r="D214" s="28"/>
      <c r="E214" s="47"/>
      <c r="F214" s="49"/>
      <c r="G214" s="733"/>
      <c r="H214" s="733"/>
      <c r="I214" s="55"/>
      <c r="J214" s="277" t="s">
        <v>379</v>
      </c>
      <c r="K214" s="28"/>
      <c r="L214" s="28"/>
      <c r="M214" s="28"/>
      <c r="N214" s="29"/>
      <c r="O214" s="26"/>
      <c r="P214" s="680"/>
      <c r="Q214" s="308"/>
      <c r="R214" s="735"/>
      <c r="S214" s="735"/>
      <c r="T214" s="735"/>
      <c r="U214" s="735"/>
      <c r="V214" s="735"/>
      <c r="W214" s="735"/>
      <c r="X214" s="735"/>
      <c r="Y214" s="735"/>
      <c r="Z214" s="735"/>
      <c r="AA214" s="735"/>
      <c r="AB214" s="735"/>
      <c r="AC214" s="737"/>
    </row>
    <row r="215" spans="1:29" ht="17.100000000000001" customHeight="1">
      <c r="A215" s="680"/>
      <c r="B215" s="69" t="s">
        <v>88</v>
      </c>
      <c r="C215" s="70" t="s">
        <v>16</v>
      </c>
      <c r="D215" s="71" t="s">
        <v>32</v>
      </c>
      <c r="E215" s="51"/>
      <c r="F215" s="51"/>
      <c r="G215" s="72"/>
      <c r="H215" s="73"/>
      <c r="I215" s="70" t="s">
        <v>88</v>
      </c>
      <c r="J215" s="52"/>
      <c r="K215" s="58"/>
      <c r="L215" s="58"/>
      <c r="M215" s="58"/>
      <c r="N215" s="344" t="s">
        <v>381</v>
      </c>
      <c r="O215" s="26"/>
      <c r="P215" s="680"/>
      <c r="Q215" s="308"/>
      <c r="R215" s="738" t="s">
        <v>382</v>
      </c>
      <c r="S215" s="738"/>
      <c r="T215" s="738"/>
      <c r="U215" s="738"/>
      <c r="V215" s="738"/>
      <c r="W215" s="738"/>
      <c r="X215" s="738"/>
      <c r="Y215" s="738"/>
      <c r="Z215" s="738"/>
      <c r="AA215" s="738"/>
      <c r="AB215" s="738"/>
      <c r="AC215" s="739"/>
    </row>
    <row r="216" spans="1:29" ht="17.100000000000001" customHeight="1">
      <c r="A216" s="680"/>
      <c r="C216" s="20">
        <v>7.0000000000000007E-2</v>
      </c>
      <c r="D216" s="65" t="s">
        <v>71</v>
      </c>
      <c r="E216" s="65"/>
      <c r="F216" s="65"/>
      <c r="G216" s="707">
        <f>(C216/G233)*G213</f>
        <v>0.70000000000000007</v>
      </c>
      <c r="H216" s="707"/>
      <c r="I216" s="77">
        <f>(B216/G233)*G213</f>
        <v>0</v>
      </c>
      <c r="J216" s="84"/>
      <c r="K216" s="84"/>
      <c r="L216" s="84"/>
      <c r="M216" s="84"/>
      <c r="N216" s="85"/>
      <c r="O216" s="26"/>
      <c r="P216" s="680"/>
      <c r="Q216" s="308"/>
      <c r="R216" s="740"/>
      <c r="S216" s="740"/>
      <c r="T216" s="740"/>
      <c r="U216" s="740"/>
      <c r="V216" s="740"/>
      <c r="W216" s="740"/>
      <c r="X216" s="740"/>
      <c r="Y216" s="740"/>
      <c r="Z216" s="740"/>
      <c r="AA216" s="740"/>
      <c r="AB216" s="740"/>
      <c r="AC216" s="741"/>
    </row>
    <row r="217" spans="1:29" ht="17.100000000000001" customHeight="1">
      <c r="A217" s="680"/>
      <c r="B217" s="76">
        <v>1</v>
      </c>
      <c r="D217" s="65" t="s">
        <v>45</v>
      </c>
      <c r="E217" s="65"/>
      <c r="F217" s="65"/>
      <c r="G217" s="707">
        <f>(C217/G233)*G213</f>
        <v>0</v>
      </c>
      <c r="H217" s="707"/>
      <c r="I217" s="77">
        <f>(B217/G233)*G213</f>
        <v>10</v>
      </c>
      <c r="J217" s="321" t="s">
        <v>363</v>
      </c>
      <c r="K217" s="84"/>
      <c r="L217" s="84"/>
      <c r="M217" s="84"/>
      <c r="N217" s="85"/>
      <c r="O217" s="26"/>
      <c r="P217" s="680"/>
      <c r="Q217" s="308"/>
      <c r="R217" s="742" t="s">
        <v>111</v>
      </c>
      <c r="S217" s="743"/>
      <c r="T217" s="743"/>
      <c r="U217" s="743"/>
      <c r="V217" s="743"/>
      <c r="W217" s="743"/>
      <c r="X217" s="743"/>
      <c r="Y217" s="743"/>
      <c r="Z217" s="743"/>
      <c r="AA217" s="743"/>
      <c r="AB217" s="743"/>
      <c r="AC217" s="745" t="s">
        <v>107</v>
      </c>
    </row>
    <row r="218" spans="1:29" ht="17.100000000000001" customHeight="1">
      <c r="A218" s="680"/>
      <c r="C218" s="20">
        <v>2.5000000000000001E-2</v>
      </c>
      <c r="D218" s="59" t="s">
        <v>150</v>
      </c>
      <c r="E218" s="60"/>
      <c r="F218" s="60"/>
      <c r="G218" s="707">
        <f>(C218/G233)*G213</f>
        <v>0.25</v>
      </c>
      <c r="H218" s="707"/>
      <c r="I218" s="77">
        <f>(B218/G233)*G213</f>
        <v>0</v>
      </c>
      <c r="J218" s="84"/>
      <c r="K218" s="84"/>
      <c r="L218" s="84"/>
      <c r="M218" s="84"/>
      <c r="N218" s="85"/>
      <c r="O218" s="26"/>
      <c r="P218" s="680"/>
      <c r="Q218" s="308"/>
      <c r="R218" s="744"/>
      <c r="S218" s="735"/>
      <c r="T218" s="735"/>
      <c r="U218" s="735"/>
      <c r="V218" s="735"/>
      <c r="W218" s="735"/>
      <c r="X218" s="735"/>
      <c r="Y218" s="735"/>
      <c r="Z218" s="735"/>
      <c r="AA218" s="735"/>
      <c r="AB218" s="735"/>
      <c r="AC218" s="745"/>
    </row>
    <row r="219" spans="1:29" ht="17.100000000000001" customHeight="1">
      <c r="A219" s="680"/>
      <c r="B219" s="76">
        <v>2</v>
      </c>
      <c r="D219" s="59" t="s">
        <v>69</v>
      </c>
      <c r="E219" s="60"/>
      <c r="F219" s="60"/>
      <c r="G219" s="707">
        <f>(C219/G233)*G213</f>
        <v>0</v>
      </c>
      <c r="H219" s="707"/>
      <c r="I219" s="77">
        <f>(B219/G233)*G213</f>
        <v>20</v>
      </c>
      <c r="J219" s="321" t="s">
        <v>364</v>
      </c>
      <c r="K219" s="84"/>
      <c r="L219" s="84"/>
      <c r="M219" s="84"/>
      <c r="N219" s="85"/>
      <c r="O219" s="26"/>
      <c r="P219" s="680"/>
      <c r="Q219" s="308"/>
      <c r="R219" s="345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111"/>
    </row>
    <row r="220" spans="1:29" ht="17.100000000000001" customHeight="1">
      <c r="A220" s="680"/>
      <c r="C220" s="20">
        <v>0.05</v>
      </c>
      <c r="D220" s="59" t="s">
        <v>151</v>
      </c>
      <c r="E220" s="60"/>
      <c r="F220" s="60"/>
      <c r="G220" s="707">
        <f>(C220/G233)*G213</f>
        <v>0.5</v>
      </c>
      <c r="H220" s="707"/>
      <c r="I220" s="77">
        <f>(B220/G233)*G213</f>
        <v>0</v>
      </c>
      <c r="J220" s="84"/>
      <c r="K220" s="84"/>
      <c r="L220" s="84"/>
      <c r="M220" s="84"/>
      <c r="N220" s="85"/>
      <c r="O220" s="26"/>
      <c r="P220" s="680"/>
      <c r="Q220" s="308"/>
      <c r="R220" s="345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111"/>
    </row>
    <row r="221" spans="1:29" ht="17.100000000000001" customHeight="1">
      <c r="A221" s="680"/>
      <c r="C221" s="20">
        <v>0.05</v>
      </c>
      <c r="D221" s="61" t="s">
        <v>61</v>
      </c>
      <c r="E221" s="61"/>
      <c r="F221" s="61"/>
      <c r="G221" s="707">
        <f>(C221/G233)*G213</f>
        <v>0.5</v>
      </c>
      <c r="H221" s="707"/>
      <c r="I221" s="77">
        <f>(B221/G233)*G213</f>
        <v>0</v>
      </c>
      <c r="J221" s="84"/>
      <c r="K221" s="84"/>
      <c r="L221" s="84"/>
      <c r="M221" s="84"/>
      <c r="N221" s="85"/>
      <c r="O221" s="26"/>
      <c r="P221" s="680"/>
      <c r="Q221" s="30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9"/>
    </row>
    <row r="222" spans="1:29" ht="17.100000000000001" customHeight="1">
      <c r="A222" s="680"/>
      <c r="C222" s="20">
        <v>0.03</v>
      </c>
      <c r="D222" s="62" t="s">
        <v>124</v>
      </c>
      <c r="E222" s="62"/>
      <c r="F222" s="62"/>
      <c r="G222" s="707">
        <f>(C222/G233)*G213</f>
        <v>0.3</v>
      </c>
      <c r="H222" s="707"/>
      <c r="I222" s="77">
        <f>(B222/G233)*G213</f>
        <v>0</v>
      </c>
      <c r="J222" s="84"/>
      <c r="K222" s="84"/>
      <c r="L222" s="84"/>
      <c r="M222" s="84"/>
      <c r="N222" s="85"/>
      <c r="O222" s="26"/>
      <c r="P222" s="680"/>
      <c r="Q222" s="30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9"/>
    </row>
    <row r="223" spans="1:29" ht="17.100000000000001" customHeight="1">
      <c r="A223" s="680"/>
      <c r="C223" s="20">
        <v>0.05</v>
      </c>
      <c r="D223" s="62" t="s">
        <v>40</v>
      </c>
      <c r="E223" s="62"/>
      <c r="F223" s="62"/>
      <c r="G223" s="707">
        <f>(C223/G233)*G213</f>
        <v>0.5</v>
      </c>
      <c r="H223" s="707"/>
      <c r="I223" s="77">
        <f>(B223/G233)*G213</f>
        <v>0</v>
      </c>
      <c r="J223" s="84"/>
      <c r="K223" s="84"/>
      <c r="L223" s="28"/>
      <c r="M223" s="84"/>
      <c r="N223" s="343" t="s">
        <v>380</v>
      </c>
      <c r="O223" s="26"/>
      <c r="P223" s="680"/>
      <c r="Q223" s="30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9"/>
    </row>
    <row r="224" spans="1:29" ht="17.100000000000001" customHeight="1">
      <c r="A224" s="680"/>
      <c r="C224" s="20">
        <v>0.01</v>
      </c>
      <c r="D224" s="63" t="s">
        <v>42</v>
      </c>
      <c r="E224" s="63"/>
      <c r="F224" s="63"/>
      <c r="G224" s="707">
        <f>(C224/G233)*G213</f>
        <v>0.1</v>
      </c>
      <c r="H224" s="707"/>
      <c r="I224" s="77">
        <f>(B224/G233)*G213</f>
        <v>0</v>
      </c>
      <c r="J224" s="84"/>
      <c r="K224" s="84"/>
      <c r="L224" s="84"/>
      <c r="M224" s="84"/>
      <c r="N224" s="343" t="s">
        <v>377</v>
      </c>
      <c r="O224" s="26"/>
      <c r="P224" s="680"/>
      <c r="Q224" s="30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9"/>
    </row>
    <row r="225" spans="1:29" ht="17.100000000000001" customHeight="1">
      <c r="A225" s="680"/>
      <c r="C225" s="20">
        <v>0.01</v>
      </c>
      <c r="D225" s="64" t="s">
        <v>43</v>
      </c>
      <c r="E225" s="64"/>
      <c r="F225" s="64"/>
      <c r="G225" s="707">
        <f>(C225/G233)*G213</f>
        <v>0.1</v>
      </c>
      <c r="H225" s="707"/>
      <c r="I225" s="77">
        <f>(B225/G233)*G213</f>
        <v>0</v>
      </c>
      <c r="J225" s="84"/>
      <c r="K225" s="84"/>
      <c r="L225" s="84"/>
      <c r="M225" s="84"/>
      <c r="N225" s="343" t="s">
        <v>378</v>
      </c>
      <c r="O225" s="26"/>
      <c r="P225" s="680"/>
      <c r="Q225" s="30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9"/>
    </row>
    <row r="226" spans="1:29" ht="17.100000000000001" customHeight="1">
      <c r="A226" s="680"/>
      <c r="B226" s="76">
        <v>0.5</v>
      </c>
      <c r="D226" s="64" t="s">
        <v>318</v>
      </c>
      <c r="E226" s="64"/>
      <c r="F226" s="64"/>
      <c r="G226" s="707">
        <f>(C226/G233)*G213</f>
        <v>0</v>
      </c>
      <c r="H226" s="707"/>
      <c r="I226" s="77">
        <f>(B226/G233)*G213</f>
        <v>5</v>
      </c>
      <c r="J226" s="321" t="s">
        <v>362</v>
      </c>
      <c r="K226" s="84"/>
      <c r="L226" s="84"/>
      <c r="M226" s="84"/>
      <c r="N226" s="85"/>
      <c r="O226" s="26"/>
      <c r="P226" s="680"/>
      <c r="Q226" s="308"/>
      <c r="R226" s="28"/>
      <c r="S226" s="272"/>
      <c r="T226" s="19" t="s">
        <v>85</v>
      </c>
      <c r="U226" s="76">
        <v>1</v>
      </c>
      <c r="V226" s="77">
        <v>1</v>
      </c>
      <c r="W226" s="272"/>
      <c r="X226" s="19" t="s">
        <v>86</v>
      </c>
      <c r="Y226" s="266">
        <v>0.03</v>
      </c>
      <c r="Z226" s="707">
        <v>0.03</v>
      </c>
      <c r="AA226" s="707"/>
      <c r="AB226" s="28"/>
      <c r="AC226" s="29"/>
    </row>
    <row r="227" spans="1:29" ht="17.100000000000001" customHeight="1">
      <c r="A227" s="680"/>
      <c r="B227" s="32"/>
      <c r="C227" s="48"/>
      <c r="D227" s="31"/>
      <c r="E227" s="33"/>
      <c r="F227" s="34"/>
      <c r="G227" s="708">
        <f>(C227/G233)*G213</f>
        <v>0</v>
      </c>
      <c r="H227" s="708"/>
      <c r="I227" s="130">
        <f>(B227/G233)*G213</f>
        <v>0</v>
      </c>
      <c r="J227" s="82"/>
      <c r="K227" s="82"/>
      <c r="L227" s="82"/>
      <c r="M227" s="82"/>
      <c r="N227" s="86"/>
      <c r="O227" s="26"/>
      <c r="P227" s="680"/>
      <c r="Q227" s="30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9"/>
    </row>
    <row r="228" spans="1:29" ht="17.100000000000001" customHeight="1">
      <c r="A228" s="680"/>
      <c r="B228" s="709" t="s">
        <v>317</v>
      </c>
      <c r="C228" s="710"/>
      <c r="D228" s="28"/>
      <c r="E228" s="28"/>
      <c r="F228" s="28"/>
      <c r="G228" s="46"/>
      <c r="H228" s="50"/>
      <c r="I228" s="28"/>
      <c r="J228" s="87"/>
      <c r="K228" s="83"/>
      <c r="L228" s="87"/>
      <c r="M228" s="87"/>
      <c r="N228" s="88"/>
      <c r="P228" s="680"/>
      <c r="Q228" s="30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9"/>
    </row>
    <row r="229" spans="1:29" ht="17.100000000000001" customHeight="1">
      <c r="A229" s="680"/>
      <c r="B229" s="314">
        <f>SUM(B216:B227)</f>
        <v>3.5</v>
      </c>
      <c r="C229" s="313">
        <f>SUM(C216:C227)</f>
        <v>0.29500000000000004</v>
      </c>
      <c r="D229" s="711" t="s">
        <v>90</v>
      </c>
      <c r="E229" s="711"/>
      <c r="F229" s="711"/>
      <c r="G229" s="712">
        <f>SUM(G216:G227)</f>
        <v>2.95</v>
      </c>
      <c r="H229" s="712">
        <f>SUM(H216:H227)</f>
        <v>0</v>
      </c>
      <c r="I229" s="320">
        <f>SUM(I216:I227)</f>
        <v>35</v>
      </c>
      <c r="J229" s="53"/>
      <c r="K229" s="89"/>
      <c r="L229" s="87"/>
      <c r="M229" s="87"/>
      <c r="N229" s="88"/>
      <c r="P229" s="680"/>
      <c r="Q229" s="30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9"/>
    </row>
    <row r="230" spans="1:29" ht="17.100000000000001" customHeight="1" thickBot="1">
      <c r="A230" s="680"/>
      <c r="B230" s="366"/>
      <c r="C230" s="368"/>
      <c r="D230" s="367" t="s">
        <v>392</v>
      </c>
      <c r="E230" s="369" t="str">
        <f ca="1">CELL("nomfichier",A164)</f>
        <v xml:space="preserve">D:\1 MES SITES WEB\uprt.fr\re-recettes-jean-marc-catteau\re-catteau-salades\[Salades allégées.xlsx]Salades Allégées 11 à 15 </v>
      </c>
      <c r="F230" s="370"/>
      <c r="G230" s="371"/>
      <c r="H230" s="371"/>
      <c r="I230" s="372"/>
      <c r="J230" s="373"/>
      <c r="K230" s="374"/>
      <c r="L230" s="374"/>
      <c r="M230" s="374"/>
      <c r="N230" s="365"/>
      <c r="P230" s="680"/>
      <c r="Q230" s="30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9"/>
    </row>
    <row r="231" spans="1:29" ht="17.100000000000001" customHeight="1">
      <c r="A231" s="680"/>
      <c r="B231" s="713" t="s">
        <v>91</v>
      </c>
      <c r="C231" s="714"/>
      <c r="D231" s="714"/>
      <c r="E231" s="714"/>
      <c r="F231" s="714"/>
      <c r="G231" s="714"/>
      <c r="H231" s="714"/>
      <c r="I231" s="714"/>
      <c r="J231" s="714"/>
      <c r="K231" s="714"/>
      <c r="L231" s="714"/>
      <c r="M231" s="714"/>
      <c r="N231" s="715"/>
      <c r="P231" s="680"/>
      <c r="Q231" s="308"/>
      <c r="R231" s="746" t="s">
        <v>376</v>
      </c>
      <c r="S231" s="714"/>
      <c r="T231" s="714"/>
      <c r="U231" s="714"/>
      <c r="V231" s="714"/>
      <c r="W231" s="714"/>
      <c r="X231" s="714"/>
      <c r="Y231" s="714"/>
      <c r="Z231" s="714"/>
      <c r="AA231" s="714"/>
      <c r="AB231" s="714"/>
      <c r="AC231" s="751" t="s">
        <v>108</v>
      </c>
    </row>
    <row r="232" spans="1:29" ht="17.100000000000001" customHeight="1">
      <c r="A232" s="680"/>
      <c r="B232" s="32"/>
      <c r="C232" s="36"/>
      <c r="D232" s="190"/>
      <c r="E232" s="190"/>
      <c r="F232" s="190"/>
      <c r="G232" s="695" t="s">
        <v>108</v>
      </c>
      <c r="H232" s="695"/>
      <c r="I232" s="87"/>
      <c r="J232" s="87"/>
      <c r="K232" s="87"/>
      <c r="L232" s="74"/>
      <c r="M232" s="74"/>
      <c r="N232" s="75"/>
      <c r="P232" s="680"/>
      <c r="Q232" s="308"/>
      <c r="R232" s="338"/>
      <c r="S232" s="35"/>
      <c r="T232" s="35"/>
      <c r="U232" s="35"/>
      <c r="V232" s="35"/>
      <c r="W232" s="35"/>
      <c r="X232" s="35"/>
      <c r="Y232" s="35"/>
      <c r="Z232" s="35"/>
      <c r="AA232" s="35"/>
      <c r="AB232" s="339" t="s">
        <v>83</v>
      </c>
      <c r="AC232" s="737"/>
    </row>
    <row r="233" spans="1:29" ht="17.100000000000001" customHeight="1">
      <c r="A233" s="680"/>
      <c r="B233" s="66"/>
      <c r="C233" s="67"/>
      <c r="D233" s="67"/>
      <c r="E233" s="67"/>
      <c r="F233" s="68" t="s">
        <v>83</v>
      </c>
      <c r="G233" s="696">
        <v>1</v>
      </c>
      <c r="H233" s="696"/>
      <c r="I233" s="87"/>
      <c r="J233" s="87"/>
      <c r="K233" s="87"/>
      <c r="L233" s="74"/>
      <c r="M233" s="74"/>
      <c r="N233" s="75"/>
      <c r="P233" s="680"/>
      <c r="Q233" s="308"/>
      <c r="R233" s="747" t="s">
        <v>371</v>
      </c>
      <c r="S233" s="748"/>
      <c r="T233" s="748"/>
      <c r="U233" s="748"/>
      <c r="V233" s="748"/>
      <c r="W233" s="748"/>
      <c r="X233" s="748"/>
      <c r="Y233" s="748"/>
      <c r="Z233" s="748"/>
      <c r="AA233" s="748"/>
      <c r="AB233" s="748"/>
      <c r="AC233" s="749"/>
    </row>
    <row r="234" spans="1:29" ht="17.100000000000001" customHeight="1">
      <c r="A234" s="680"/>
      <c r="B234" s="340"/>
      <c r="C234" s="341"/>
      <c r="D234" s="341"/>
      <c r="E234" s="341"/>
      <c r="F234" s="341"/>
      <c r="G234" s="341"/>
      <c r="H234" s="341"/>
      <c r="I234" s="341"/>
      <c r="J234" s="341"/>
      <c r="K234" s="341"/>
      <c r="L234" s="341"/>
      <c r="M234" s="341"/>
      <c r="N234" s="342"/>
      <c r="P234" s="680"/>
      <c r="Q234" s="308"/>
      <c r="R234" s="747"/>
      <c r="S234" s="748"/>
      <c r="T234" s="748"/>
      <c r="U234" s="748"/>
      <c r="V234" s="748"/>
      <c r="W234" s="748"/>
      <c r="X234" s="748"/>
      <c r="Y234" s="748"/>
      <c r="Z234" s="748"/>
      <c r="AA234" s="748"/>
      <c r="AB234" s="748"/>
      <c r="AC234" s="749"/>
    </row>
    <row r="235" spans="1:29" ht="17.100000000000001" customHeight="1">
      <c r="A235" s="680"/>
      <c r="B235" s="18"/>
      <c r="C235" s="6"/>
      <c r="D235" s="19" t="s">
        <v>82</v>
      </c>
      <c r="E235" s="16" t="s">
        <v>52</v>
      </c>
      <c r="F235" s="12" t="s">
        <v>47</v>
      </c>
      <c r="G235" s="13" t="s">
        <v>48</v>
      </c>
      <c r="H235" s="312" t="s">
        <v>316</v>
      </c>
      <c r="I235" s="14" t="s">
        <v>49</v>
      </c>
      <c r="J235" s="15" t="s">
        <v>50</v>
      </c>
      <c r="K235" s="17" t="s">
        <v>51</v>
      </c>
      <c r="L235" s="192"/>
      <c r="M235" s="192"/>
      <c r="N235" s="193"/>
      <c r="P235" s="680"/>
      <c r="Q235" s="309" t="s">
        <v>12</v>
      </c>
      <c r="R235" s="747"/>
      <c r="S235" s="748"/>
      <c r="T235" s="748"/>
      <c r="U235" s="748"/>
      <c r="V235" s="748"/>
      <c r="W235" s="748"/>
      <c r="X235" s="748"/>
      <c r="Y235" s="748"/>
      <c r="Z235" s="748"/>
      <c r="AA235" s="748"/>
      <c r="AB235" s="748"/>
      <c r="AC235" s="749"/>
    </row>
    <row r="236" spans="1:29" ht="17.100000000000001" customHeight="1">
      <c r="A236" s="680"/>
      <c r="B236" s="18" t="s">
        <v>84</v>
      </c>
      <c r="C236" s="6"/>
      <c r="D236" s="19"/>
      <c r="E236" s="18"/>
      <c r="F236" s="8"/>
      <c r="G236" s="8"/>
      <c r="H236" s="8"/>
      <c r="I236" s="8"/>
      <c r="J236" s="8"/>
      <c r="K236" s="8"/>
      <c r="L236" s="8"/>
      <c r="M236" s="8"/>
      <c r="N236" s="311" t="s">
        <v>315</v>
      </c>
      <c r="P236" s="680"/>
      <c r="Q236" s="310">
        <v>16.5</v>
      </c>
      <c r="R236" s="18"/>
      <c r="S236" s="19"/>
      <c r="T236" s="68" t="s">
        <v>383</v>
      </c>
      <c r="U236" s="696">
        <v>1</v>
      </c>
      <c r="V236" s="696"/>
      <c r="W236" s="271" t="s">
        <v>384</v>
      </c>
      <c r="X236" s="750">
        <v>0.75</v>
      </c>
      <c r="Y236" s="750"/>
      <c r="AA236" s="8"/>
      <c r="AB236" s="8"/>
      <c r="AC236" s="311" t="s">
        <v>84</v>
      </c>
    </row>
    <row r="237" spans="1:29" ht="17.100000000000001" customHeight="1" thickBot="1">
      <c r="A237" s="680"/>
      <c r="B237" s="21">
        <v>10</v>
      </c>
      <c r="C237" s="2">
        <v>10</v>
      </c>
      <c r="D237" s="2">
        <v>10</v>
      </c>
      <c r="E237" s="2">
        <v>10</v>
      </c>
      <c r="F237" s="2">
        <v>10</v>
      </c>
      <c r="G237" s="2">
        <v>10</v>
      </c>
      <c r="H237" s="2">
        <v>10</v>
      </c>
      <c r="I237" s="2">
        <v>10</v>
      </c>
      <c r="J237" s="2">
        <v>10</v>
      </c>
      <c r="K237" s="2">
        <v>10</v>
      </c>
      <c r="L237" s="2">
        <v>10</v>
      </c>
      <c r="M237" s="2">
        <v>10</v>
      </c>
      <c r="N237" s="22">
        <v>10</v>
      </c>
      <c r="P237" s="680"/>
      <c r="Q237" s="78">
        <v>10</v>
      </c>
      <c r="R237" s="79">
        <v>10</v>
      </c>
      <c r="S237" s="79">
        <v>10</v>
      </c>
      <c r="T237" s="79">
        <v>10</v>
      </c>
      <c r="U237" s="79">
        <v>10</v>
      </c>
      <c r="V237" s="79">
        <v>10</v>
      </c>
      <c r="W237" s="79">
        <v>10</v>
      </c>
      <c r="X237" s="79">
        <v>10</v>
      </c>
      <c r="Y237" s="79">
        <v>10</v>
      </c>
      <c r="Z237" s="79">
        <v>10</v>
      </c>
      <c r="AA237" s="79">
        <v>10</v>
      </c>
      <c r="AB237" s="79">
        <v>10</v>
      </c>
      <c r="AC237" s="80">
        <v>10</v>
      </c>
    </row>
    <row r="238" spans="1:29" ht="17.100000000000001" customHeight="1">
      <c r="A238" s="680"/>
      <c r="B238" s="172" t="s">
        <v>106</v>
      </c>
      <c r="C238" s="40" t="s">
        <v>14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2"/>
      <c r="P238" s="680"/>
      <c r="Q238" s="32"/>
      <c r="R238" s="28"/>
      <c r="S238" s="697" t="s">
        <v>33</v>
      </c>
      <c r="T238" s="697"/>
      <c r="U238" s="697"/>
      <c r="V238" s="699" t="s">
        <v>34</v>
      </c>
      <c r="W238" s="699"/>
      <c r="X238" s="699"/>
      <c r="Y238" s="699"/>
      <c r="Z238" s="699"/>
      <c r="AA238" s="699"/>
      <c r="AB238" s="699"/>
      <c r="AC238" s="700"/>
    </row>
    <row r="239" spans="1:29" ht="17.100000000000001" customHeight="1">
      <c r="A239" s="680"/>
      <c r="B239" s="173" t="s">
        <v>107</v>
      </c>
      <c r="C239" s="43" t="s">
        <v>109</v>
      </c>
      <c r="D239" s="38"/>
      <c r="E239" s="38"/>
      <c r="F239" s="38"/>
      <c r="G239" s="38"/>
      <c r="H239" s="38"/>
      <c r="I239" s="38"/>
      <c r="J239" s="38"/>
      <c r="K239" s="38"/>
      <c r="L239" s="38"/>
      <c r="M239" s="28"/>
      <c r="N239" s="39"/>
      <c r="P239" s="680"/>
      <c r="Q239" s="32"/>
      <c r="R239" s="28" t="s">
        <v>7</v>
      </c>
      <c r="S239" s="698"/>
      <c r="T239" s="698"/>
      <c r="U239" s="698"/>
      <c r="V239" s="44"/>
      <c r="W239" s="44" t="s">
        <v>35</v>
      </c>
      <c r="X239" s="44"/>
      <c r="Y239" s="44"/>
      <c r="Z239" s="44"/>
      <c r="AA239" s="44"/>
      <c r="AB239" s="44"/>
      <c r="AC239" s="45"/>
    </row>
    <row r="240" spans="1:29" ht="17.100000000000001" customHeight="1">
      <c r="A240" s="680"/>
      <c r="B240" s="174" t="s">
        <v>108</v>
      </c>
      <c r="C240" s="175" t="s">
        <v>83</v>
      </c>
      <c r="D240" s="38"/>
      <c r="E240" s="38"/>
      <c r="F240" s="38"/>
      <c r="G240" s="38"/>
      <c r="H240" s="38"/>
      <c r="I240" s="38"/>
      <c r="J240" s="38"/>
      <c r="K240" s="38"/>
      <c r="L240" s="38"/>
      <c r="M240" s="28"/>
      <c r="N240" s="39"/>
      <c r="P240" s="680"/>
      <c r="Q240" s="32"/>
      <c r="R240" s="28"/>
      <c r="S240" s="28"/>
      <c r="T240" s="28"/>
      <c r="U240" s="28"/>
      <c r="V240" s="44"/>
      <c r="W240" s="44"/>
      <c r="X240" s="44"/>
      <c r="Y240" s="44"/>
      <c r="Z240" s="44"/>
      <c r="AA240" s="44"/>
      <c r="AB240" s="44"/>
      <c r="AC240" s="45"/>
    </row>
    <row r="241" spans="1:29" ht="17.100000000000001" customHeight="1">
      <c r="A241" s="680"/>
      <c r="B241" s="701" t="s">
        <v>11</v>
      </c>
      <c r="C241" s="702"/>
      <c r="D241" s="702"/>
      <c r="E241" s="702"/>
      <c r="F241" s="702"/>
      <c r="G241" s="702"/>
      <c r="H241" s="702"/>
      <c r="I241" s="702"/>
      <c r="J241" s="702"/>
      <c r="K241" s="702"/>
      <c r="L241" s="702"/>
      <c r="M241" s="702"/>
      <c r="N241" s="703"/>
      <c r="P241" s="680"/>
      <c r="Q241" s="701" t="s">
        <v>11</v>
      </c>
      <c r="R241" s="702"/>
      <c r="S241" s="702"/>
      <c r="T241" s="702"/>
      <c r="U241" s="702"/>
      <c r="V241" s="702"/>
      <c r="W241" s="702"/>
      <c r="X241" s="702"/>
      <c r="Y241" s="702"/>
      <c r="Z241" s="702"/>
      <c r="AA241" s="702"/>
      <c r="AB241" s="702"/>
      <c r="AC241" s="703"/>
    </row>
    <row r="242" spans="1:29" ht="17.100000000000001" customHeight="1" thickBot="1">
      <c r="A242" s="680"/>
      <c r="B242" s="704"/>
      <c r="C242" s="705"/>
      <c r="D242" s="705"/>
      <c r="E242" s="705"/>
      <c r="F242" s="705"/>
      <c r="G242" s="705"/>
      <c r="H242" s="705"/>
      <c r="I242" s="705"/>
      <c r="J242" s="705"/>
      <c r="K242" s="705"/>
      <c r="L242" s="705"/>
      <c r="M242" s="705"/>
      <c r="N242" s="706"/>
      <c r="P242" s="680"/>
      <c r="Q242" s="704"/>
      <c r="R242" s="705"/>
      <c r="S242" s="705"/>
      <c r="T242" s="705"/>
      <c r="U242" s="705"/>
      <c r="V242" s="705"/>
      <c r="W242" s="705"/>
      <c r="X242" s="705"/>
      <c r="Y242" s="705"/>
      <c r="Z242" s="705"/>
      <c r="AA242" s="705"/>
      <c r="AB242" s="705"/>
      <c r="AC242" s="706"/>
    </row>
    <row r="244" spans="1:29" ht="15.75" thickBot="1">
      <c r="A244" s="27" t="s">
        <v>0</v>
      </c>
      <c r="B244" s="679" t="str">
        <f>B245</f>
        <v>Bœuf carotte et champignons crus Edam</v>
      </c>
      <c r="C244" s="679"/>
      <c r="D244" s="679"/>
      <c r="E244" s="679"/>
      <c r="F244" s="679"/>
      <c r="G244" s="679"/>
      <c r="H244" s="679"/>
      <c r="I244" s="679"/>
      <c r="J244" s="679"/>
      <c r="K244" s="679"/>
      <c r="L244" s="679"/>
      <c r="M244" s="679"/>
      <c r="N244" s="679"/>
      <c r="O244" s="26"/>
      <c r="P244" s="27" t="s">
        <v>0</v>
      </c>
      <c r="Q244" s="679" t="str">
        <f>Q245</f>
        <v>Hauteurs de lignes</v>
      </c>
      <c r="R244" s="679"/>
      <c r="S244" s="679"/>
      <c r="T244" s="679"/>
      <c r="U244" s="679"/>
      <c r="V244" s="679"/>
      <c r="W244" s="679"/>
      <c r="X244" s="679"/>
      <c r="Y244" s="679"/>
      <c r="Z244" s="679"/>
      <c r="AA244" s="679"/>
      <c r="AB244" s="679"/>
      <c r="AC244" s="679"/>
    </row>
    <row r="245" spans="1:29" ht="23.25" customHeight="1">
      <c r="A245" s="680" t="str">
        <f>B245</f>
        <v>Bœuf carotte et champignons crus Edam</v>
      </c>
      <c r="B245" s="716" t="s">
        <v>336</v>
      </c>
      <c r="C245" s="717"/>
      <c r="D245" s="717"/>
      <c r="E245" s="717"/>
      <c r="F245" s="717"/>
      <c r="G245" s="717"/>
      <c r="H245" s="717"/>
      <c r="I245" s="717"/>
      <c r="J245" s="717"/>
      <c r="K245" s="717"/>
      <c r="L245" s="717"/>
      <c r="M245" s="717"/>
      <c r="N245" s="718"/>
      <c r="O245" s="26"/>
      <c r="P245" s="680" t="str">
        <f>Q245</f>
        <v>Hauteurs de lignes</v>
      </c>
      <c r="Q245" s="305" t="s">
        <v>113</v>
      </c>
      <c r="R245" s="717" t="str">
        <f>B245</f>
        <v>Bœuf carotte et champignons crus Edam</v>
      </c>
      <c r="S245" s="717"/>
      <c r="T245" s="717"/>
      <c r="U245" s="717"/>
      <c r="V245" s="717"/>
      <c r="W245" s="717"/>
      <c r="X245" s="717"/>
      <c r="Y245" s="717"/>
      <c r="Z245" s="717"/>
      <c r="AA245" s="717"/>
      <c r="AB245" s="717"/>
      <c r="AC245" s="718"/>
    </row>
    <row r="246" spans="1:29" ht="17.100000000000001" customHeight="1">
      <c r="A246" s="680"/>
      <c r="B246" s="719"/>
      <c r="C246" s="720"/>
      <c r="D246" s="720"/>
      <c r="E246" s="720"/>
      <c r="F246" s="720"/>
      <c r="G246" s="720"/>
      <c r="H246" s="720"/>
      <c r="I246" s="720"/>
      <c r="J246" s="720"/>
      <c r="K246" s="720"/>
      <c r="L246" s="720"/>
      <c r="M246" s="720"/>
      <c r="N246" s="721"/>
      <c r="O246" s="26"/>
      <c r="P246" s="680"/>
      <c r="Q246" s="306">
        <v>16.5</v>
      </c>
      <c r="R246" s="720"/>
      <c r="S246" s="720"/>
      <c r="T246" s="720"/>
      <c r="U246" s="720"/>
      <c r="V246" s="720"/>
      <c r="W246" s="720"/>
      <c r="X246" s="720"/>
      <c r="Y246" s="720"/>
      <c r="Z246" s="720"/>
      <c r="AA246" s="720"/>
      <c r="AB246" s="720"/>
      <c r="AC246" s="721"/>
    </row>
    <row r="247" spans="1:29" ht="17.100000000000001" customHeight="1">
      <c r="A247" s="680"/>
      <c r="B247" s="687" t="s">
        <v>337</v>
      </c>
      <c r="C247" s="688"/>
      <c r="D247" s="688"/>
      <c r="E247" s="688"/>
      <c r="F247" s="688"/>
      <c r="G247" s="688"/>
      <c r="H247" s="688"/>
      <c r="I247" s="688"/>
      <c r="J247" s="688"/>
      <c r="K247" s="688"/>
      <c r="L247" s="688"/>
      <c r="M247" s="688"/>
      <c r="N247" s="689"/>
      <c r="O247" s="26"/>
      <c r="P247" s="680"/>
      <c r="Q247" s="307" t="s">
        <v>12</v>
      </c>
      <c r="R247" s="722" t="str">
        <f>B247</f>
        <v>Salade repas Allégée N° 15</v>
      </c>
      <c r="S247" s="722"/>
      <c r="T247" s="722"/>
      <c r="U247" s="722"/>
      <c r="V247" s="722"/>
      <c r="W247" s="722"/>
      <c r="X247" s="722"/>
      <c r="Y247" s="722"/>
      <c r="Z247" s="722"/>
      <c r="AA247" s="722"/>
      <c r="AB247" s="722"/>
      <c r="AC247" s="723"/>
    </row>
    <row r="248" spans="1:29" ht="17.100000000000001" customHeight="1" thickBot="1">
      <c r="A248" s="680"/>
      <c r="B248" s="690"/>
      <c r="C248" s="691"/>
      <c r="D248" s="691"/>
      <c r="E248" s="691"/>
      <c r="F248" s="691"/>
      <c r="G248" s="691"/>
      <c r="H248" s="691"/>
      <c r="I248" s="691"/>
      <c r="J248" s="691"/>
      <c r="K248" s="691"/>
      <c r="L248" s="691"/>
      <c r="M248" s="691"/>
      <c r="N248" s="692"/>
      <c r="O248" s="26"/>
      <c r="P248" s="680"/>
      <c r="Q248" s="308"/>
      <c r="R248" s="724"/>
      <c r="S248" s="724"/>
      <c r="T248" s="724"/>
      <c r="U248" s="724"/>
      <c r="V248" s="724"/>
      <c r="W248" s="724"/>
      <c r="X248" s="724"/>
      <c r="Y248" s="724"/>
      <c r="Z248" s="724"/>
      <c r="AA248" s="724"/>
      <c r="AB248" s="724"/>
      <c r="AC248" s="725"/>
    </row>
    <row r="249" spans="1:29" ht="17.100000000000001" customHeight="1">
      <c r="A249" s="680"/>
      <c r="B249" s="32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9"/>
      <c r="O249" s="26"/>
      <c r="P249" s="680"/>
      <c r="Q249" s="308"/>
      <c r="R249" s="726" t="s">
        <v>1</v>
      </c>
      <c r="S249" s="726"/>
      <c r="T249" s="726"/>
      <c r="U249" s="726"/>
      <c r="V249" s="726"/>
      <c r="W249" s="726"/>
      <c r="X249" s="726"/>
      <c r="Y249" s="726"/>
      <c r="Z249" s="726"/>
      <c r="AA249" s="726"/>
      <c r="AB249" s="726"/>
      <c r="AC249" s="727"/>
    </row>
    <row r="250" spans="1:29" ht="17.100000000000001" customHeight="1" thickBot="1">
      <c r="A250" s="680"/>
      <c r="B250" s="32"/>
      <c r="C250" s="28"/>
      <c r="D250" s="28"/>
      <c r="E250" s="28"/>
      <c r="F250" s="28"/>
      <c r="G250" s="730" t="s">
        <v>107</v>
      </c>
      <c r="H250" s="730"/>
      <c r="I250" s="731" t="s">
        <v>300</v>
      </c>
      <c r="J250" s="731"/>
      <c r="K250" s="731"/>
      <c r="L250" s="731"/>
      <c r="M250" s="731"/>
      <c r="N250" s="732"/>
      <c r="O250" s="26"/>
      <c r="P250" s="680"/>
      <c r="Q250" s="308"/>
      <c r="R250" s="728"/>
      <c r="S250" s="728"/>
      <c r="T250" s="728"/>
      <c r="U250" s="728"/>
      <c r="V250" s="728"/>
      <c r="W250" s="728"/>
      <c r="X250" s="728"/>
      <c r="Y250" s="728"/>
      <c r="Z250" s="728"/>
      <c r="AA250" s="728"/>
      <c r="AB250" s="728"/>
      <c r="AC250" s="729"/>
    </row>
    <row r="251" spans="1:29" ht="17.100000000000001" customHeight="1">
      <c r="A251" s="680"/>
      <c r="B251" s="32"/>
      <c r="C251" s="28"/>
      <c r="D251" s="28"/>
      <c r="E251" s="186" t="s">
        <v>87</v>
      </c>
      <c r="F251" s="49" t="s">
        <v>31</v>
      </c>
      <c r="G251" s="733">
        <v>10</v>
      </c>
      <c r="H251" s="733"/>
      <c r="I251" s="731"/>
      <c r="J251" s="731"/>
      <c r="K251" s="731"/>
      <c r="L251" s="731"/>
      <c r="M251" s="731"/>
      <c r="N251" s="732"/>
      <c r="O251" s="26"/>
      <c r="P251" s="680"/>
      <c r="Q251" s="308"/>
      <c r="R251" s="734" t="s">
        <v>110</v>
      </c>
      <c r="S251" s="734"/>
      <c r="T251" s="734"/>
      <c r="U251" s="734"/>
      <c r="V251" s="734"/>
      <c r="W251" s="734"/>
      <c r="X251" s="734"/>
      <c r="Y251" s="734"/>
      <c r="Z251" s="734"/>
      <c r="AA251" s="734"/>
      <c r="AB251" s="734"/>
      <c r="AC251" s="736" t="s">
        <v>106</v>
      </c>
    </row>
    <row r="252" spans="1:29" ht="17.100000000000001" customHeight="1">
      <c r="A252" s="680"/>
      <c r="B252" s="170" t="s">
        <v>106</v>
      </c>
      <c r="C252" s="171" t="s">
        <v>106</v>
      </c>
      <c r="D252" s="28"/>
      <c r="E252" s="47"/>
      <c r="F252" s="49"/>
      <c r="G252" s="733"/>
      <c r="H252" s="733"/>
      <c r="I252" s="55"/>
      <c r="J252" s="277" t="s">
        <v>379</v>
      </c>
      <c r="K252" s="28"/>
      <c r="L252" s="28"/>
      <c r="M252" s="28"/>
      <c r="N252" s="29"/>
      <c r="O252" s="26"/>
      <c r="P252" s="680"/>
      <c r="Q252" s="308"/>
      <c r="R252" s="735"/>
      <c r="S252" s="735"/>
      <c r="T252" s="735"/>
      <c r="U252" s="735"/>
      <c r="V252" s="735"/>
      <c r="W252" s="735"/>
      <c r="X252" s="735"/>
      <c r="Y252" s="735"/>
      <c r="Z252" s="735"/>
      <c r="AA252" s="735"/>
      <c r="AB252" s="735"/>
      <c r="AC252" s="737"/>
    </row>
    <row r="253" spans="1:29" ht="17.100000000000001" customHeight="1">
      <c r="A253" s="680"/>
      <c r="B253" s="69" t="s">
        <v>88</v>
      </c>
      <c r="C253" s="70" t="s">
        <v>16</v>
      </c>
      <c r="D253" s="71" t="s">
        <v>32</v>
      </c>
      <c r="E253" s="51"/>
      <c r="F253" s="51"/>
      <c r="G253" s="72"/>
      <c r="H253" s="73"/>
      <c r="I253" s="70" t="s">
        <v>88</v>
      </c>
      <c r="J253" s="52"/>
      <c r="K253" s="58"/>
      <c r="L253" s="58"/>
      <c r="M253" s="58"/>
      <c r="N253" s="344" t="s">
        <v>381</v>
      </c>
      <c r="O253" s="26"/>
      <c r="P253" s="680"/>
      <c r="Q253" s="308"/>
      <c r="R253" s="738" t="s">
        <v>382</v>
      </c>
      <c r="S253" s="738"/>
      <c r="T253" s="738"/>
      <c r="U253" s="738"/>
      <c r="V253" s="738"/>
      <c r="W253" s="738"/>
      <c r="X253" s="738"/>
      <c r="Y253" s="738"/>
      <c r="Z253" s="738"/>
      <c r="AA253" s="738"/>
      <c r="AB253" s="738"/>
      <c r="AC253" s="739"/>
    </row>
    <row r="254" spans="1:29" ht="17.100000000000001" customHeight="1">
      <c r="A254" s="680"/>
      <c r="C254" s="20">
        <v>7.0000000000000007E-2</v>
      </c>
      <c r="D254" s="65" t="s">
        <v>154</v>
      </c>
      <c r="E254" s="65"/>
      <c r="F254" s="65"/>
      <c r="G254" s="707">
        <f>(C254/G271)*G251</f>
        <v>0.70000000000000007</v>
      </c>
      <c r="H254" s="707"/>
      <c r="I254" s="77">
        <f>(B254/G271)*G251</f>
        <v>0</v>
      </c>
      <c r="J254" s="84"/>
      <c r="K254" s="84"/>
      <c r="L254" s="84"/>
      <c r="M254" s="84"/>
      <c r="N254" s="85"/>
      <c r="O254" s="26"/>
      <c r="P254" s="680"/>
      <c r="Q254" s="308"/>
      <c r="R254" s="740"/>
      <c r="S254" s="740"/>
      <c r="T254" s="740"/>
      <c r="U254" s="740"/>
      <c r="V254" s="740"/>
      <c r="W254" s="740"/>
      <c r="X254" s="740"/>
      <c r="Y254" s="740"/>
      <c r="Z254" s="740"/>
      <c r="AA254" s="740"/>
      <c r="AB254" s="740"/>
      <c r="AC254" s="741"/>
    </row>
    <row r="255" spans="1:29" ht="17.100000000000001" customHeight="1">
      <c r="A255" s="680"/>
      <c r="B255" s="76">
        <v>1</v>
      </c>
      <c r="D255" s="65" t="s">
        <v>45</v>
      </c>
      <c r="E255" s="65"/>
      <c r="F255" s="65"/>
      <c r="G255" s="707">
        <f>(C255/G271)*G251</f>
        <v>0</v>
      </c>
      <c r="H255" s="707"/>
      <c r="I255" s="77">
        <f>(B255/G271)*G251</f>
        <v>10</v>
      </c>
      <c r="J255" s="321" t="s">
        <v>363</v>
      </c>
      <c r="K255" s="84"/>
      <c r="L255" s="84"/>
      <c r="M255" s="84"/>
      <c r="N255" s="85"/>
      <c r="O255" s="26"/>
      <c r="P255" s="680"/>
      <c r="Q255" s="308"/>
      <c r="R255" s="742" t="s">
        <v>111</v>
      </c>
      <c r="S255" s="743"/>
      <c r="T255" s="743"/>
      <c r="U255" s="743"/>
      <c r="V255" s="743"/>
      <c r="W255" s="743"/>
      <c r="X255" s="743"/>
      <c r="Y255" s="743"/>
      <c r="Z255" s="743"/>
      <c r="AA255" s="743"/>
      <c r="AB255" s="743"/>
      <c r="AC255" s="745" t="s">
        <v>107</v>
      </c>
    </row>
    <row r="256" spans="1:29" ht="17.100000000000001" customHeight="1">
      <c r="A256" s="680"/>
      <c r="C256" s="20">
        <v>2.5000000000000001E-2</v>
      </c>
      <c r="D256" s="59" t="s">
        <v>128</v>
      </c>
      <c r="E256" s="60"/>
      <c r="F256" s="60"/>
      <c r="G256" s="707">
        <f>(C256/G271)*G251</f>
        <v>0.25</v>
      </c>
      <c r="H256" s="707"/>
      <c r="I256" s="77">
        <f>(B256/G271)*G251</f>
        <v>0</v>
      </c>
      <c r="J256" s="84"/>
      <c r="K256" s="84"/>
      <c r="L256" s="84"/>
      <c r="M256" s="84"/>
      <c r="N256" s="85"/>
      <c r="O256" s="26"/>
      <c r="P256" s="680"/>
      <c r="Q256" s="308"/>
      <c r="R256" s="744"/>
      <c r="S256" s="735"/>
      <c r="T256" s="735"/>
      <c r="U256" s="735"/>
      <c r="V256" s="735"/>
      <c r="W256" s="735"/>
      <c r="X256" s="735"/>
      <c r="Y256" s="735"/>
      <c r="Z256" s="735"/>
      <c r="AA256" s="735"/>
      <c r="AB256" s="735"/>
      <c r="AC256" s="745"/>
    </row>
    <row r="257" spans="1:29" ht="17.100000000000001" customHeight="1">
      <c r="A257" s="680"/>
      <c r="C257" s="20">
        <v>0.05</v>
      </c>
      <c r="D257" s="59" t="s">
        <v>152</v>
      </c>
      <c r="E257" s="60"/>
      <c r="F257" s="60"/>
      <c r="G257" s="707">
        <f>(C257/G271)*G251</f>
        <v>0.5</v>
      </c>
      <c r="H257" s="707"/>
      <c r="I257" s="77">
        <f>(B257/G271)*G251</f>
        <v>0</v>
      </c>
      <c r="J257" s="84"/>
      <c r="K257" s="84"/>
      <c r="L257" s="84"/>
      <c r="M257" s="84"/>
      <c r="N257" s="85"/>
      <c r="O257" s="26"/>
      <c r="P257" s="680"/>
      <c r="Q257" s="308"/>
      <c r="R257" s="345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111"/>
    </row>
    <row r="258" spans="1:29" ht="17.100000000000001" customHeight="1">
      <c r="A258" s="680"/>
      <c r="C258" s="20">
        <v>0.05</v>
      </c>
      <c r="D258" s="59" t="s">
        <v>153</v>
      </c>
      <c r="E258" s="60"/>
      <c r="F258" s="60"/>
      <c r="G258" s="707">
        <f>(C258/G271)*G251</f>
        <v>0.5</v>
      </c>
      <c r="H258" s="707"/>
      <c r="I258" s="77">
        <f>(B258/G271)*G251</f>
        <v>0</v>
      </c>
      <c r="J258" s="84"/>
      <c r="K258" s="84"/>
      <c r="L258" s="84"/>
      <c r="M258" s="84"/>
      <c r="N258" s="85"/>
      <c r="O258" s="26"/>
      <c r="P258" s="680"/>
      <c r="Q258" s="308"/>
      <c r="R258" s="345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111"/>
    </row>
    <row r="259" spans="1:29" ht="17.100000000000001" customHeight="1">
      <c r="A259" s="680"/>
      <c r="C259" s="20">
        <v>0.03</v>
      </c>
      <c r="D259" s="62" t="s">
        <v>62</v>
      </c>
      <c r="E259" s="62"/>
      <c r="F259" s="62"/>
      <c r="G259" s="707">
        <f>(C259/G271)*G251</f>
        <v>0.3</v>
      </c>
      <c r="H259" s="707"/>
      <c r="I259" s="77">
        <f>(B259/G271)*G251</f>
        <v>0</v>
      </c>
      <c r="J259" s="84"/>
      <c r="K259" s="84"/>
      <c r="L259" s="84"/>
      <c r="M259" s="84"/>
      <c r="N259" s="85"/>
      <c r="O259" s="26"/>
      <c r="P259" s="680"/>
      <c r="Q259" s="30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9"/>
    </row>
    <row r="260" spans="1:29" ht="17.100000000000001" customHeight="1">
      <c r="A260" s="680"/>
      <c r="C260" s="20">
        <v>0.05</v>
      </c>
      <c r="D260" s="62" t="s">
        <v>40</v>
      </c>
      <c r="E260" s="62"/>
      <c r="F260" s="62"/>
      <c r="G260" s="707">
        <f>(C260/G271)*G251</f>
        <v>0.5</v>
      </c>
      <c r="H260" s="707"/>
      <c r="I260" s="77">
        <f>(B260/G271)*G251</f>
        <v>0</v>
      </c>
      <c r="J260" s="84"/>
      <c r="K260" s="84"/>
      <c r="L260" s="84"/>
      <c r="M260" s="84"/>
      <c r="N260" s="85"/>
      <c r="O260" s="26"/>
      <c r="P260" s="680"/>
      <c r="Q260" s="30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9"/>
    </row>
    <row r="261" spans="1:29" ht="17.100000000000001" customHeight="1">
      <c r="A261" s="680"/>
      <c r="C261" s="20">
        <v>0.01</v>
      </c>
      <c r="D261" s="63" t="s">
        <v>42</v>
      </c>
      <c r="E261" s="63"/>
      <c r="F261" s="63"/>
      <c r="G261" s="707">
        <f>(C261/G271)*G251</f>
        <v>0.1</v>
      </c>
      <c r="H261" s="707"/>
      <c r="I261" s="77">
        <f>(B261/G271)*G251</f>
        <v>0</v>
      </c>
      <c r="J261" s="84"/>
      <c r="K261" s="84"/>
      <c r="L261" s="28"/>
      <c r="M261" s="84"/>
      <c r="N261" s="343" t="s">
        <v>380</v>
      </c>
      <c r="O261" s="26"/>
      <c r="P261" s="680"/>
      <c r="Q261" s="30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9"/>
    </row>
    <row r="262" spans="1:29" ht="17.100000000000001" customHeight="1">
      <c r="A262" s="680"/>
      <c r="C262" s="20">
        <v>0.01</v>
      </c>
      <c r="D262" s="64" t="s">
        <v>43</v>
      </c>
      <c r="E262" s="64"/>
      <c r="F262" s="64"/>
      <c r="G262" s="707">
        <f>(C262/G271)*G251</f>
        <v>0.1</v>
      </c>
      <c r="H262" s="707"/>
      <c r="I262" s="77">
        <f>(B262/G271)*G251</f>
        <v>0</v>
      </c>
      <c r="J262" s="84"/>
      <c r="K262" s="84"/>
      <c r="L262" s="84"/>
      <c r="M262" s="84"/>
      <c r="N262" s="343" t="s">
        <v>377</v>
      </c>
      <c r="O262" s="26"/>
      <c r="P262" s="680"/>
      <c r="Q262" s="30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9"/>
    </row>
    <row r="263" spans="1:29" ht="17.100000000000001" customHeight="1">
      <c r="A263" s="680"/>
      <c r="B263" s="76">
        <v>0.5</v>
      </c>
      <c r="D263" s="64" t="s">
        <v>318</v>
      </c>
      <c r="E263" s="64"/>
      <c r="F263" s="64"/>
      <c r="G263" s="707">
        <f>(C263/G271)*G251</f>
        <v>0</v>
      </c>
      <c r="H263" s="707"/>
      <c r="I263" s="77">
        <f>(B263/G271)*G251</f>
        <v>5</v>
      </c>
      <c r="J263" s="321" t="s">
        <v>362</v>
      </c>
      <c r="K263" s="84"/>
      <c r="L263" s="84"/>
      <c r="M263" s="84"/>
      <c r="N263" s="343" t="s">
        <v>378</v>
      </c>
      <c r="O263" s="26"/>
      <c r="P263" s="680"/>
      <c r="Q263" s="30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9"/>
    </row>
    <row r="264" spans="1:29" ht="17.100000000000001" customHeight="1">
      <c r="A264" s="680"/>
      <c r="B264" s="76">
        <v>1</v>
      </c>
      <c r="D264" s="64" t="s">
        <v>134</v>
      </c>
      <c r="E264" s="64"/>
      <c r="F264" s="64"/>
      <c r="G264" s="707">
        <f>(C264/G271)*G251</f>
        <v>0</v>
      </c>
      <c r="H264" s="707"/>
      <c r="I264" s="77">
        <f>(B264/G271)*G251</f>
        <v>10</v>
      </c>
      <c r="J264" s="321" t="s">
        <v>362</v>
      </c>
      <c r="K264" s="84"/>
      <c r="L264" s="84"/>
      <c r="M264" s="84"/>
      <c r="N264" s="85"/>
      <c r="O264" s="26"/>
      <c r="P264" s="680"/>
      <c r="Q264" s="308"/>
      <c r="R264" s="28"/>
      <c r="S264" s="272"/>
      <c r="T264" s="19" t="s">
        <v>85</v>
      </c>
      <c r="U264" s="76">
        <v>1</v>
      </c>
      <c r="V264" s="77">
        <v>1</v>
      </c>
      <c r="W264" s="272"/>
      <c r="X264" s="19" t="s">
        <v>86</v>
      </c>
      <c r="Y264" s="266">
        <v>0.03</v>
      </c>
      <c r="Z264" s="707">
        <v>0.03</v>
      </c>
      <c r="AA264" s="707"/>
      <c r="AB264" s="28"/>
      <c r="AC264" s="29"/>
    </row>
    <row r="265" spans="1:29" ht="17.100000000000001" customHeight="1">
      <c r="A265" s="680"/>
      <c r="B265" s="32"/>
      <c r="C265" s="48"/>
      <c r="D265" s="31"/>
      <c r="E265" s="33"/>
      <c r="F265" s="34"/>
      <c r="G265" s="708">
        <f>(C265/G271)*G251</f>
        <v>0</v>
      </c>
      <c r="H265" s="708"/>
      <c r="I265" s="130">
        <f>(B265/G271)*G251</f>
        <v>0</v>
      </c>
      <c r="J265" s="82"/>
      <c r="K265" s="82"/>
      <c r="L265" s="82"/>
      <c r="M265" s="82"/>
      <c r="N265" s="86"/>
      <c r="O265" s="26"/>
      <c r="P265" s="680"/>
      <c r="Q265" s="30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9"/>
    </row>
    <row r="266" spans="1:29" ht="17.100000000000001" customHeight="1">
      <c r="A266" s="680"/>
      <c r="B266" s="709" t="s">
        <v>317</v>
      </c>
      <c r="C266" s="710"/>
      <c r="D266" s="28"/>
      <c r="E266" s="28"/>
      <c r="F266" s="28"/>
      <c r="G266" s="46"/>
      <c r="H266" s="50"/>
      <c r="I266" s="28"/>
      <c r="J266" s="87"/>
      <c r="K266" s="83"/>
      <c r="L266" s="87"/>
      <c r="M266" s="87"/>
      <c r="N266" s="88"/>
      <c r="P266" s="680"/>
      <c r="Q266" s="30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9"/>
    </row>
    <row r="267" spans="1:29" ht="17.100000000000001" customHeight="1">
      <c r="A267" s="680"/>
      <c r="B267" s="314">
        <f>SUM(B254:B265)</f>
        <v>2.5</v>
      </c>
      <c r="C267" s="313">
        <f>SUM(C254:C265)</f>
        <v>0.29500000000000004</v>
      </c>
      <c r="D267" s="711" t="s">
        <v>90</v>
      </c>
      <c r="E267" s="711"/>
      <c r="F267" s="711"/>
      <c r="G267" s="712">
        <f>SUM(G254:G265)</f>
        <v>2.95</v>
      </c>
      <c r="H267" s="712">
        <f>SUM(H254:H265)</f>
        <v>0</v>
      </c>
      <c r="I267" s="320">
        <f>SUM(I254:I265)</f>
        <v>25</v>
      </c>
      <c r="J267" s="53"/>
      <c r="K267" s="89"/>
      <c r="L267" s="87"/>
      <c r="M267" s="87"/>
      <c r="N267" s="88"/>
      <c r="P267" s="680"/>
      <c r="Q267" s="30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9"/>
    </row>
    <row r="268" spans="1:29" ht="17.100000000000001" customHeight="1" thickBot="1">
      <c r="A268" s="680"/>
      <c r="B268" s="25"/>
      <c r="C268" s="36"/>
      <c r="D268" s="56"/>
      <c r="E268" s="56"/>
      <c r="F268" s="56"/>
      <c r="G268" s="191"/>
      <c r="H268" s="191"/>
      <c r="I268" s="25"/>
      <c r="J268" s="53"/>
      <c r="K268" s="89"/>
      <c r="L268" s="87"/>
      <c r="M268" s="87"/>
      <c r="N268" s="88"/>
      <c r="P268" s="680"/>
      <c r="Q268" s="30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9"/>
    </row>
    <row r="269" spans="1:29" ht="17.100000000000001" customHeight="1">
      <c r="A269" s="680"/>
      <c r="B269" s="713" t="s">
        <v>91</v>
      </c>
      <c r="C269" s="714"/>
      <c r="D269" s="714"/>
      <c r="E269" s="714"/>
      <c r="F269" s="714"/>
      <c r="G269" s="714"/>
      <c r="H269" s="714"/>
      <c r="I269" s="714"/>
      <c r="J269" s="714"/>
      <c r="K269" s="714"/>
      <c r="L269" s="714"/>
      <c r="M269" s="714"/>
      <c r="N269" s="715"/>
      <c r="P269" s="680"/>
      <c r="Q269" s="308"/>
      <c r="R269" s="746" t="s">
        <v>376</v>
      </c>
      <c r="S269" s="714"/>
      <c r="T269" s="714"/>
      <c r="U269" s="714"/>
      <c r="V269" s="714"/>
      <c r="W269" s="714"/>
      <c r="X269" s="714"/>
      <c r="Y269" s="714"/>
      <c r="Z269" s="714"/>
      <c r="AA269" s="714"/>
      <c r="AB269" s="714"/>
      <c r="AC269" s="751" t="s">
        <v>108</v>
      </c>
    </row>
    <row r="270" spans="1:29" ht="17.100000000000001" customHeight="1">
      <c r="A270" s="680"/>
      <c r="B270" s="32"/>
      <c r="C270" s="36"/>
      <c r="D270" s="190"/>
      <c r="E270" s="190"/>
      <c r="F270" s="190"/>
      <c r="G270" s="695" t="s">
        <v>108</v>
      </c>
      <c r="H270" s="695"/>
      <c r="I270" s="87"/>
      <c r="J270" s="87"/>
      <c r="K270" s="87"/>
      <c r="L270" s="74"/>
      <c r="M270" s="74"/>
      <c r="N270" s="75"/>
      <c r="P270" s="680"/>
      <c r="Q270" s="308"/>
      <c r="R270" s="338"/>
      <c r="S270" s="35"/>
      <c r="T270" s="35"/>
      <c r="U270" s="35"/>
      <c r="V270" s="35"/>
      <c r="W270" s="35"/>
      <c r="X270" s="35"/>
      <c r="Y270" s="35"/>
      <c r="Z270" s="35"/>
      <c r="AA270" s="35"/>
      <c r="AB270" s="339" t="s">
        <v>83</v>
      </c>
      <c r="AC270" s="737"/>
    </row>
    <row r="271" spans="1:29" ht="17.100000000000001" customHeight="1">
      <c r="A271" s="680"/>
      <c r="B271" s="66"/>
      <c r="C271" s="67"/>
      <c r="D271" s="67"/>
      <c r="E271" s="67"/>
      <c r="F271" s="68" t="s">
        <v>83</v>
      </c>
      <c r="G271" s="696">
        <v>1</v>
      </c>
      <c r="H271" s="696"/>
      <c r="I271" s="87"/>
      <c r="J271" s="87"/>
      <c r="K271" s="87"/>
      <c r="L271" s="74"/>
      <c r="M271" s="74"/>
      <c r="N271" s="75"/>
      <c r="P271" s="680"/>
      <c r="Q271" s="308"/>
      <c r="R271" s="747" t="s">
        <v>371</v>
      </c>
      <c r="S271" s="748"/>
      <c r="T271" s="748"/>
      <c r="U271" s="748"/>
      <c r="V271" s="748"/>
      <c r="W271" s="748"/>
      <c r="X271" s="748"/>
      <c r="Y271" s="748"/>
      <c r="Z271" s="748"/>
      <c r="AA271" s="748"/>
      <c r="AB271" s="748"/>
      <c r="AC271" s="749"/>
    </row>
    <row r="272" spans="1:29" ht="17.100000000000001" customHeight="1">
      <c r="A272" s="680"/>
      <c r="B272" s="340"/>
      <c r="C272" s="341"/>
      <c r="D272" s="341"/>
      <c r="E272" s="341"/>
      <c r="F272" s="341"/>
      <c r="G272" s="341"/>
      <c r="H272" s="341"/>
      <c r="I272" s="341"/>
      <c r="J272" s="341"/>
      <c r="K272" s="341"/>
      <c r="L272" s="341"/>
      <c r="M272" s="341"/>
      <c r="N272" s="342"/>
      <c r="P272" s="680"/>
      <c r="Q272" s="308"/>
      <c r="R272" s="747"/>
      <c r="S272" s="748"/>
      <c r="T272" s="748"/>
      <c r="U272" s="748"/>
      <c r="V272" s="748"/>
      <c r="W272" s="748"/>
      <c r="X272" s="748"/>
      <c r="Y272" s="748"/>
      <c r="Z272" s="748"/>
      <c r="AA272" s="748"/>
      <c r="AB272" s="748"/>
      <c r="AC272" s="749"/>
    </row>
    <row r="273" spans="1:29" ht="17.100000000000001" customHeight="1">
      <c r="A273" s="680"/>
      <c r="B273" s="18"/>
      <c r="C273" s="6"/>
      <c r="D273" s="19" t="s">
        <v>82</v>
      </c>
      <c r="E273" s="16" t="s">
        <v>52</v>
      </c>
      <c r="F273" s="12" t="s">
        <v>47</v>
      </c>
      <c r="G273" s="13" t="s">
        <v>48</v>
      </c>
      <c r="H273" s="312" t="s">
        <v>316</v>
      </c>
      <c r="I273" s="14" t="s">
        <v>49</v>
      </c>
      <c r="J273" s="15" t="s">
        <v>50</v>
      </c>
      <c r="K273" s="17" t="s">
        <v>51</v>
      </c>
      <c r="L273" s="192"/>
      <c r="M273" s="192"/>
      <c r="N273" s="193"/>
      <c r="P273" s="680"/>
      <c r="Q273" s="309" t="s">
        <v>12</v>
      </c>
      <c r="R273" s="747"/>
      <c r="S273" s="748"/>
      <c r="T273" s="748"/>
      <c r="U273" s="748"/>
      <c r="V273" s="748"/>
      <c r="W273" s="748"/>
      <c r="X273" s="748"/>
      <c r="Y273" s="748"/>
      <c r="Z273" s="748"/>
      <c r="AA273" s="748"/>
      <c r="AB273" s="748"/>
      <c r="AC273" s="749"/>
    </row>
    <row r="274" spans="1:29" ht="17.100000000000001" customHeight="1">
      <c r="A274" s="680"/>
      <c r="B274" s="18" t="s">
        <v>84</v>
      </c>
      <c r="C274" s="6"/>
      <c r="D274" s="19"/>
      <c r="E274" s="18"/>
      <c r="F274" s="8"/>
      <c r="G274" s="8"/>
      <c r="H274" s="8"/>
      <c r="I274" s="8"/>
      <c r="J274" s="8"/>
      <c r="K274" s="8"/>
      <c r="L274" s="8"/>
      <c r="M274" s="8"/>
      <c r="N274" s="311" t="s">
        <v>315</v>
      </c>
      <c r="P274" s="680"/>
      <c r="Q274" s="310">
        <v>16.5</v>
      </c>
      <c r="R274" s="18"/>
      <c r="S274" s="19"/>
      <c r="T274" s="68" t="s">
        <v>383</v>
      </c>
      <c r="U274" s="696">
        <v>1</v>
      </c>
      <c r="V274" s="696"/>
      <c r="W274" s="271" t="s">
        <v>384</v>
      </c>
      <c r="X274" s="750">
        <v>0.75</v>
      </c>
      <c r="Y274" s="750"/>
      <c r="AA274" s="8"/>
      <c r="AB274" s="8"/>
      <c r="AC274" s="311" t="s">
        <v>84</v>
      </c>
    </row>
    <row r="275" spans="1:29" ht="17.100000000000001" customHeight="1" thickBot="1">
      <c r="A275" s="680"/>
      <c r="B275" s="21">
        <v>10</v>
      </c>
      <c r="C275" s="2">
        <v>10</v>
      </c>
      <c r="D275" s="2">
        <v>10</v>
      </c>
      <c r="E275" s="2">
        <v>10</v>
      </c>
      <c r="F275" s="2">
        <v>10</v>
      </c>
      <c r="G275" s="2">
        <v>10</v>
      </c>
      <c r="H275" s="2">
        <v>10</v>
      </c>
      <c r="I275" s="2">
        <v>10</v>
      </c>
      <c r="J275" s="2">
        <v>10</v>
      </c>
      <c r="K275" s="2">
        <v>10</v>
      </c>
      <c r="L275" s="2">
        <v>10</v>
      </c>
      <c r="M275" s="2">
        <v>10</v>
      </c>
      <c r="N275" s="22">
        <v>10</v>
      </c>
      <c r="P275" s="680"/>
      <c r="Q275" s="78">
        <v>10</v>
      </c>
      <c r="R275" s="79">
        <v>10</v>
      </c>
      <c r="S275" s="79">
        <v>10</v>
      </c>
      <c r="T275" s="79">
        <v>10</v>
      </c>
      <c r="U275" s="79">
        <v>10</v>
      </c>
      <c r="V275" s="79">
        <v>10</v>
      </c>
      <c r="W275" s="79">
        <v>10</v>
      </c>
      <c r="X275" s="79">
        <v>10</v>
      </c>
      <c r="Y275" s="79">
        <v>10</v>
      </c>
      <c r="Z275" s="79">
        <v>10</v>
      </c>
      <c r="AA275" s="79">
        <v>10</v>
      </c>
      <c r="AB275" s="79">
        <v>10</v>
      </c>
      <c r="AC275" s="80">
        <v>10</v>
      </c>
    </row>
    <row r="276" spans="1:29" ht="17.100000000000001" customHeight="1">
      <c r="A276" s="680"/>
      <c r="B276" s="172" t="s">
        <v>106</v>
      </c>
      <c r="C276" s="40" t="s">
        <v>14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2"/>
      <c r="P276" s="680"/>
      <c r="Q276" s="32"/>
      <c r="R276" s="28"/>
      <c r="S276" s="697" t="s">
        <v>33</v>
      </c>
      <c r="T276" s="697"/>
      <c r="U276" s="697"/>
      <c r="V276" s="699" t="s">
        <v>34</v>
      </c>
      <c r="W276" s="699"/>
      <c r="X276" s="699"/>
      <c r="Y276" s="699"/>
      <c r="Z276" s="699"/>
      <c r="AA276" s="699"/>
      <c r="AB276" s="699"/>
      <c r="AC276" s="700"/>
    </row>
    <row r="277" spans="1:29" ht="17.100000000000001" customHeight="1">
      <c r="A277" s="680"/>
      <c r="B277" s="173" t="s">
        <v>107</v>
      </c>
      <c r="C277" s="43" t="s">
        <v>109</v>
      </c>
      <c r="D277" s="38"/>
      <c r="E277" s="38"/>
      <c r="F277" s="38"/>
      <c r="G277" s="38"/>
      <c r="H277" s="38"/>
      <c r="I277" s="38"/>
      <c r="J277" s="38"/>
      <c r="K277" s="38"/>
      <c r="L277" s="38"/>
      <c r="M277" s="28"/>
      <c r="N277" s="39"/>
      <c r="P277" s="680"/>
      <c r="Q277" s="32"/>
      <c r="R277" s="28" t="s">
        <v>7</v>
      </c>
      <c r="S277" s="698"/>
      <c r="T277" s="698"/>
      <c r="U277" s="698"/>
      <c r="V277" s="44"/>
      <c r="W277" s="44" t="s">
        <v>35</v>
      </c>
      <c r="X277" s="44"/>
      <c r="Y277" s="44"/>
      <c r="Z277" s="44"/>
      <c r="AA277" s="44"/>
      <c r="AB277" s="44"/>
      <c r="AC277" s="45"/>
    </row>
    <row r="278" spans="1:29" ht="17.100000000000001" customHeight="1">
      <c r="A278" s="680"/>
      <c r="B278" s="174" t="s">
        <v>108</v>
      </c>
      <c r="C278" s="175" t="s">
        <v>83</v>
      </c>
      <c r="D278" s="38"/>
      <c r="E278" s="38"/>
      <c r="F278" s="38"/>
      <c r="G278" s="38"/>
      <c r="H278" s="38"/>
      <c r="I278" s="38"/>
      <c r="J278" s="38"/>
      <c r="K278" s="38"/>
      <c r="L278" s="38"/>
      <c r="M278" s="28"/>
      <c r="N278" s="39"/>
      <c r="P278" s="680"/>
      <c r="Q278" s="32"/>
      <c r="R278" s="28"/>
      <c r="S278" s="28"/>
      <c r="T278" s="28"/>
      <c r="U278" s="28"/>
      <c r="V278" s="44"/>
      <c r="W278" s="44"/>
      <c r="X278" s="44"/>
      <c r="Y278" s="44"/>
      <c r="Z278" s="44"/>
      <c r="AA278" s="44"/>
      <c r="AB278" s="44"/>
      <c r="AC278" s="45"/>
    </row>
    <row r="279" spans="1:29" ht="17.100000000000001" customHeight="1">
      <c r="A279" s="680"/>
      <c r="B279" s="701" t="s">
        <v>11</v>
      </c>
      <c r="C279" s="702"/>
      <c r="D279" s="702"/>
      <c r="E279" s="702"/>
      <c r="F279" s="702"/>
      <c r="G279" s="702"/>
      <c r="H279" s="702"/>
      <c r="I279" s="702"/>
      <c r="J279" s="702"/>
      <c r="K279" s="702"/>
      <c r="L279" s="702"/>
      <c r="M279" s="702"/>
      <c r="N279" s="703"/>
      <c r="P279" s="680"/>
      <c r="Q279" s="701" t="s">
        <v>11</v>
      </c>
      <c r="R279" s="702"/>
      <c r="S279" s="702"/>
      <c r="T279" s="702"/>
      <c r="U279" s="702"/>
      <c r="V279" s="702"/>
      <c r="W279" s="702"/>
      <c r="X279" s="702"/>
      <c r="Y279" s="702"/>
      <c r="Z279" s="702"/>
      <c r="AA279" s="702"/>
      <c r="AB279" s="702"/>
      <c r="AC279" s="703"/>
    </row>
    <row r="280" spans="1:29" ht="17.100000000000001" customHeight="1" thickBot="1">
      <c r="A280" s="680"/>
      <c r="B280" s="704"/>
      <c r="C280" s="705"/>
      <c r="D280" s="705"/>
      <c r="E280" s="705"/>
      <c r="F280" s="705"/>
      <c r="G280" s="705"/>
      <c r="H280" s="705"/>
      <c r="I280" s="705"/>
      <c r="J280" s="705"/>
      <c r="K280" s="705"/>
      <c r="L280" s="705"/>
      <c r="M280" s="705"/>
      <c r="N280" s="706"/>
      <c r="P280" s="680"/>
      <c r="Q280" s="704"/>
      <c r="R280" s="705"/>
      <c r="S280" s="705"/>
      <c r="T280" s="705"/>
      <c r="U280" s="705"/>
      <c r="V280" s="705"/>
      <c r="W280" s="705"/>
      <c r="X280" s="705"/>
      <c r="Y280" s="705"/>
      <c r="Z280" s="705"/>
      <c r="AA280" s="705"/>
      <c r="AB280" s="705"/>
      <c r="AC280" s="706"/>
    </row>
  </sheetData>
  <sortState ref="C348:N360">
    <sortCondition ref="C348"/>
  </sortState>
  <mergeCells count="293">
    <mergeCell ref="A3:A90"/>
    <mergeCell ref="P3:P90"/>
    <mergeCell ref="G58:H58"/>
    <mergeCell ref="Z59:AA59"/>
    <mergeCell ref="G61:H61"/>
    <mergeCell ref="B78:N78"/>
    <mergeCell ref="R78:AB78"/>
    <mergeCell ref="AC78:AC79"/>
    <mergeCell ref="G79:H79"/>
    <mergeCell ref="B80:F81"/>
    <mergeCell ref="G80:H81"/>
    <mergeCell ref="R80:AC82"/>
    <mergeCell ref="U83:V83"/>
    <mergeCell ref="X83:Y83"/>
    <mergeCell ref="S86:U87"/>
    <mergeCell ref="G9:H9"/>
    <mergeCell ref="R9:AB10"/>
    <mergeCell ref="AC9:AC10"/>
    <mergeCell ref="G18:H18"/>
    <mergeCell ref="G47:H47"/>
    <mergeCell ref="G48:H48"/>
    <mergeCell ref="B10:E11"/>
    <mergeCell ref="F10:F11"/>
    <mergeCell ref="G10:H11"/>
    <mergeCell ref="R11:AC12"/>
    <mergeCell ref="B2:N2"/>
    <mergeCell ref="Q2:AC2"/>
    <mergeCell ref="G21:H21"/>
    <mergeCell ref="G22:H22"/>
    <mergeCell ref="G23:H23"/>
    <mergeCell ref="B3:N4"/>
    <mergeCell ref="Q3:Q4"/>
    <mergeCell ref="R3:AC4"/>
    <mergeCell ref="B5:N6"/>
    <mergeCell ref="R5:AC6"/>
    <mergeCell ref="R7:AC8"/>
    <mergeCell ref="R13:AB14"/>
    <mergeCell ref="AC13:AC14"/>
    <mergeCell ref="C16:N16"/>
    <mergeCell ref="G17:H17"/>
    <mergeCell ref="G38:H38"/>
    <mergeCell ref="G41:H41"/>
    <mergeCell ref="G19:H19"/>
    <mergeCell ref="G20:H20"/>
    <mergeCell ref="G24:H24"/>
    <mergeCell ref="G30:H30"/>
    <mergeCell ref="G31:H31"/>
    <mergeCell ref="G32:H32"/>
    <mergeCell ref="G35:H35"/>
    <mergeCell ref="G36:H36"/>
    <mergeCell ref="G37:H37"/>
    <mergeCell ref="G25:H25"/>
    <mergeCell ref="G28:H28"/>
    <mergeCell ref="G29:H29"/>
    <mergeCell ref="G54:H54"/>
    <mergeCell ref="G55:H55"/>
    <mergeCell ref="G59:H59"/>
    <mergeCell ref="G45:H45"/>
    <mergeCell ref="G46:H46"/>
    <mergeCell ref="G49:H49"/>
    <mergeCell ref="G52:H52"/>
    <mergeCell ref="G53:H53"/>
    <mergeCell ref="G42:H42"/>
    <mergeCell ref="G43:H43"/>
    <mergeCell ref="G44:H44"/>
    <mergeCell ref="B92:N92"/>
    <mergeCell ref="Q92:AC92"/>
    <mergeCell ref="V86:AC86"/>
    <mergeCell ref="B89:N90"/>
    <mergeCell ref="Q89:AC90"/>
    <mergeCell ref="R99:AB100"/>
    <mergeCell ref="AC99:AC100"/>
    <mergeCell ref="R101:AC102"/>
    <mergeCell ref="G102:H102"/>
    <mergeCell ref="G103:H103"/>
    <mergeCell ref="R103:AB104"/>
    <mergeCell ref="AC103:AC104"/>
    <mergeCell ref="G104:H104"/>
    <mergeCell ref="A93:A128"/>
    <mergeCell ref="B93:N94"/>
    <mergeCell ref="P93:P128"/>
    <mergeCell ref="R93:AC94"/>
    <mergeCell ref="B95:N96"/>
    <mergeCell ref="R95:AC96"/>
    <mergeCell ref="R97:AC98"/>
    <mergeCell ref="G98:H98"/>
    <mergeCell ref="I98:N99"/>
    <mergeCell ref="G99:H100"/>
    <mergeCell ref="R117:AB117"/>
    <mergeCell ref="AC117:AC118"/>
    <mergeCell ref="R119:AC121"/>
    <mergeCell ref="U122:V122"/>
    <mergeCell ref="X122:Y122"/>
    <mergeCell ref="Z112:AA112"/>
    <mergeCell ref="G109:H109"/>
    <mergeCell ref="G110:H110"/>
    <mergeCell ref="G111:H111"/>
    <mergeCell ref="G112:H112"/>
    <mergeCell ref="G113:H113"/>
    <mergeCell ref="B114:C114"/>
    <mergeCell ref="G105:H105"/>
    <mergeCell ref="G106:H106"/>
    <mergeCell ref="G107:H107"/>
    <mergeCell ref="G108:H108"/>
    <mergeCell ref="S124:U125"/>
    <mergeCell ref="V124:AC124"/>
    <mergeCell ref="B127:N128"/>
    <mergeCell ref="Q127:AC128"/>
    <mergeCell ref="B130:N130"/>
    <mergeCell ref="Q130:AC130"/>
    <mergeCell ref="D115:F115"/>
    <mergeCell ref="G115:H115"/>
    <mergeCell ref="B117:N117"/>
    <mergeCell ref="G118:H118"/>
    <mergeCell ref="G119:H119"/>
    <mergeCell ref="R137:AB138"/>
    <mergeCell ref="AC137:AC138"/>
    <mergeCell ref="R139:AC140"/>
    <mergeCell ref="G140:H140"/>
    <mergeCell ref="G141:H141"/>
    <mergeCell ref="R141:AB142"/>
    <mergeCell ref="AC141:AC142"/>
    <mergeCell ref="G142:H142"/>
    <mergeCell ref="A131:A166"/>
    <mergeCell ref="B131:N132"/>
    <mergeCell ref="P131:P166"/>
    <mergeCell ref="R131:AC132"/>
    <mergeCell ref="B133:N134"/>
    <mergeCell ref="R133:AC134"/>
    <mergeCell ref="R135:AC136"/>
    <mergeCell ref="G136:H136"/>
    <mergeCell ref="I136:N137"/>
    <mergeCell ref="G137:H138"/>
    <mergeCell ref="Z150:AA150"/>
    <mergeCell ref="R155:AB155"/>
    <mergeCell ref="AC155:AC156"/>
    <mergeCell ref="R157:AC159"/>
    <mergeCell ref="U160:V160"/>
    <mergeCell ref="X160:Y160"/>
    <mergeCell ref="G147:H147"/>
    <mergeCell ref="G148:H148"/>
    <mergeCell ref="G149:H149"/>
    <mergeCell ref="G150:H150"/>
    <mergeCell ref="G151:H151"/>
    <mergeCell ref="B152:C152"/>
    <mergeCell ref="G143:H143"/>
    <mergeCell ref="G144:H144"/>
    <mergeCell ref="G145:H145"/>
    <mergeCell ref="G146:H146"/>
    <mergeCell ref="S162:U163"/>
    <mergeCell ref="V162:AC162"/>
    <mergeCell ref="B165:N166"/>
    <mergeCell ref="Q165:AC166"/>
    <mergeCell ref="B168:N168"/>
    <mergeCell ref="Q168:AC168"/>
    <mergeCell ref="D153:F153"/>
    <mergeCell ref="G153:H153"/>
    <mergeCell ref="B155:N155"/>
    <mergeCell ref="G156:H156"/>
    <mergeCell ref="G157:H157"/>
    <mergeCell ref="R175:AB176"/>
    <mergeCell ref="AC175:AC176"/>
    <mergeCell ref="R177:AC178"/>
    <mergeCell ref="G178:H178"/>
    <mergeCell ref="G179:H179"/>
    <mergeCell ref="R179:AB180"/>
    <mergeCell ref="AC179:AC180"/>
    <mergeCell ref="G180:H180"/>
    <mergeCell ref="A169:A204"/>
    <mergeCell ref="B169:N170"/>
    <mergeCell ref="P169:P204"/>
    <mergeCell ref="R169:AC170"/>
    <mergeCell ref="B171:N172"/>
    <mergeCell ref="R171:AC172"/>
    <mergeCell ref="R173:AC174"/>
    <mergeCell ref="G174:H174"/>
    <mergeCell ref="I174:N175"/>
    <mergeCell ref="G175:H176"/>
    <mergeCell ref="Z188:AA188"/>
    <mergeCell ref="R193:AB193"/>
    <mergeCell ref="AC193:AC194"/>
    <mergeCell ref="R195:AC197"/>
    <mergeCell ref="U198:V198"/>
    <mergeCell ref="X198:Y198"/>
    <mergeCell ref="G185:H185"/>
    <mergeCell ref="G186:H186"/>
    <mergeCell ref="G187:H187"/>
    <mergeCell ref="G188:H188"/>
    <mergeCell ref="G189:H189"/>
    <mergeCell ref="B190:C190"/>
    <mergeCell ref="G181:H181"/>
    <mergeCell ref="G182:H182"/>
    <mergeCell ref="G183:H183"/>
    <mergeCell ref="G184:H184"/>
    <mergeCell ref="S200:U201"/>
    <mergeCell ref="V200:AC200"/>
    <mergeCell ref="B203:N204"/>
    <mergeCell ref="Q203:AC204"/>
    <mergeCell ref="B206:N206"/>
    <mergeCell ref="Q206:AC206"/>
    <mergeCell ref="D191:F191"/>
    <mergeCell ref="G191:H191"/>
    <mergeCell ref="B193:N193"/>
    <mergeCell ref="G194:H194"/>
    <mergeCell ref="G195:H195"/>
    <mergeCell ref="R213:AB214"/>
    <mergeCell ref="AC213:AC214"/>
    <mergeCell ref="R215:AC216"/>
    <mergeCell ref="G216:H216"/>
    <mergeCell ref="G217:H217"/>
    <mergeCell ref="R217:AB218"/>
    <mergeCell ref="AC217:AC218"/>
    <mergeCell ref="G218:H218"/>
    <mergeCell ref="A207:A242"/>
    <mergeCell ref="B207:N208"/>
    <mergeCell ref="P207:P242"/>
    <mergeCell ref="R207:AC208"/>
    <mergeCell ref="B209:N210"/>
    <mergeCell ref="R209:AC210"/>
    <mergeCell ref="R211:AC212"/>
    <mergeCell ref="G212:H212"/>
    <mergeCell ref="I212:N213"/>
    <mergeCell ref="G213:H214"/>
    <mergeCell ref="Z226:AA226"/>
    <mergeCell ref="R231:AB231"/>
    <mergeCell ref="AC231:AC232"/>
    <mergeCell ref="R233:AC235"/>
    <mergeCell ref="U236:V236"/>
    <mergeCell ref="X236:Y236"/>
    <mergeCell ref="G223:H223"/>
    <mergeCell ref="G224:H224"/>
    <mergeCell ref="G225:H225"/>
    <mergeCell ref="G226:H226"/>
    <mergeCell ref="G227:H227"/>
    <mergeCell ref="B228:C228"/>
    <mergeCell ref="G219:H219"/>
    <mergeCell ref="G220:H220"/>
    <mergeCell ref="G221:H221"/>
    <mergeCell ref="G222:H222"/>
    <mergeCell ref="S238:U239"/>
    <mergeCell ref="V238:AC238"/>
    <mergeCell ref="B241:N242"/>
    <mergeCell ref="Q241:AC242"/>
    <mergeCell ref="B244:N244"/>
    <mergeCell ref="Q244:AC244"/>
    <mergeCell ref="D229:F229"/>
    <mergeCell ref="G229:H229"/>
    <mergeCell ref="B231:N231"/>
    <mergeCell ref="G232:H232"/>
    <mergeCell ref="G233:H233"/>
    <mergeCell ref="R251:AB252"/>
    <mergeCell ref="AC251:AC252"/>
    <mergeCell ref="R253:AC254"/>
    <mergeCell ref="G254:H254"/>
    <mergeCell ref="G255:H255"/>
    <mergeCell ref="R255:AB256"/>
    <mergeCell ref="AC255:AC256"/>
    <mergeCell ref="G256:H256"/>
    <mergeCell ref="A245:A280"/>
    <mergeCell ref="B245:N246"/>
    <mergeCell ref="P245:P280"/>
    <mergeCell ref="R245:AC246"/>
    <mergeCell ref="B247:N248"/>
    <mergeCell ref="R247:AC248"/>
    <mergeCell ref="R249:AC250"/>
    <mergeCell ref="G250:H250"/>
    <mergeCell ref="I250:N251"/>
    <mergeCell ref="G251:H252"/>
    <mergeCell ref="Z264:AA264"/>
    <mergeCell ref="R269:AB269"/>
    <mergeCell ref="AC269:AC270"/>
    <mergeCell ref="R271:AC273"/>
    <mergeCell ref="U274:V274"/>
    <mergeCell ref="X274:Y274"/>
    <mergeCell ref="G261:H261"/>
    <mergeCell ref="G262:H262"/>
    <mergeCell ref="G263:H263"/>
    <mergeCell ref="G264:H264"/>
    <mergeCell ref="G265:H265"/>
    <mergeCell ref="B266:C266"/>
    <mergeCell ref="G257:H257"/>
    <mergeCell ref="G258:H258"/>
    <mergeCell ref="G259:H259"/>
    <mergeCell ref="G260:H260"/>
    <mergeCell ref="S276:U277"/>
    <mergeCell ref="V276:AC276"/>
    <mergeCell ref="B279:N280"/>
    <mergeCell ref="Q279:AC280"/>
    <mergeCell ref="D267:F267"/>
    <mergeCell ref="G267:H267"/>
    <mergeCell ref="B269:N269"/>
    <mergeCell ref="G270:H270"/>
    <mergeCell ref="G271:H271"/>
  </mergeCells>
  <hyperlinks>
    <hyperlink ref="F74" r:id="rId1"/>
    <hyperlink ref="H75" r:id="rId2"/>
    <hyperlink ref="C71" r:id="rId3"/>
    <hyperlink ref="I77" r:id="rId4"/>
  </hyperlinks>
  <pageMargins left="0.7" right="0.7" top="0.75" bottom="0.75" header="0.3" footer="0.3"/>
  <pageSetup paperSize="9" orientation="portrait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9"/>
  <sheetViews>
    <sheetView showZeros="0" workbookViewId="0">
      <selection activeCell="S32" sqref="S32"/>
    </sheetView>
  </sheetViews>
  <sheetFormatPr baseColWidth="10" defaultRowHeight="15"/>
  <cols>
    <col min="1" max="1" width="3.42578125" style="3" customWidth="1"/>
    <col min="2" max="9" width="10.7109375" style="3" customWidth="1"/>
    <col min="10" max="14" width="10.7109375" style="25" customWidth="1"/>
    <col min="15" max="15" width="5.42578125" style="25" customWidth="1"/>
    <col min="16" max="16" width="3.42578125" style="25" customWidth="1"/>
    <col min="17" max="29" width="10.7109375" style="25" customWidth="1"/>
    <col min="30" max="16384" width="11.42578125" style="25"/>
  </cols>
  <sheetData>
    <row r="1" spans="1:29">
      <c r="A1" s="1">
        <v>2.71</v>
      </c>
      <c r="B1" s="2">
        <v>10</v>
      </c>
      <c r="C1" s="2">
        <v>10</v>
      </c>
      <c r="D1" s="2">
        <v>10</v>
      </c>
      <c r="E1" s="2">
        <v>10</v>
      </c>
      <c r="F1" s="2">
        <v>10</v>
      </c>
      <c r="G1" s="2">
        <v>10</v>
      </c>
      <c r="H1" s="2">
        <v>10</v>
      </c>
      <c r="I1" s="2">
        <v>10</v>
      </c>
      <c r="J1" s="2">
        <v>10</v>
      </c>
      <c r="K1" s="2">
        <v>10</v>
      </c>
      <c r="L1" s="2">
        <v>10</v>
      </c>
      <c r="M1" s="2">
        <v>10</v>
      </c>
      <c r="N1" s="2">
        <v>10</v>
      </c>
      <c r="O1" s="3" t="s">
        <v>84</v>
      </c>
    </row>
    <row r="2" spans="1:29" ht="15.75" thickBot="1">
      <c r="A2" s="27" t="s">
        <v>0</v>
      </c>
      <c r="B2" s="679" t="str">
        <f>B3</f>
        <v>Salades Allégées N° 16 à N° 20</v>
      </c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26"/>
      <c r="P2" s="27" t="s">
        <v>0</v>
      </c>
      <c r="Q2" s="679" t="str">
        <f>R3</f>
        <v>Salades Allégées N° 16 à N° 20</v>
      </c>
      <c r="R2" s="679"/>
      <c r="S2" s="679"/>
      <c r="T2" s="679"/>
      <c r="U2" s="679"/>
      <c r="V2" s="679"/>
      <c r="W2" s="679"/>
      <c r="X2" s="679"/>
      <c r="Y2" s="679"/>
      <c r="Z2" s="679"/>
      <c r="AA2" s="679"/>
      <c r="AB2" s="679"/>
      <c r="AC2" s="679"/>
    </row>
    <row r="3" spans="1:29" ht="23.25" customHeight="1">
      <c r="A3" s="680" t="str">
        <f>B3</f>
        <v>Salades Allégées N° 16 à N° 20</v>
      </c>
      <c r="B3" s="681" t="s">
        <v>393</v>
      </c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3"/>
      <c r="O3" s="26"/>
      <c r="P3" s="680" t="str">
        <f>R3</f>
        <v>Salades Allégées N° 16 à N° 20</v>
      </c>
      <c r="Q3" s="693" t="s">
        <v>113</v>
      </c>
      <c r="R3" s="757" t="str">
        <f>B3</f>
        <v>Salades Allégées N° 16 à N° 20</v>
      </c>
      <c r="S3" s="682"/>
      <c r="T3" s="682"/>
      <c r="U3" s="682"/>
      <c r="V3" s="682"/>
      <c r="W3" s="682"/>
      <c r="X3" s="682"/>
      <c r="Y3" s="682"/>
      <c r="Z3" s="682"/>
      <c r="AA3" s="682"/>
      <c r="AB3" s="682"/>
      <c r="AC3" s="683"/>
    </row>
    <row r="4" spans="1:29" ht="16.5" customHeight="1">
      <c r="A4" s="680"/>
      <c r="B4" s="684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6"/>
      <c r="O4" s="26"/>
      <c r="P4" s="680"/>
      <c r="Q4" s="694"/>
      <c r="R4" s="758"/>
      <c r="S4" s="685"/>
      <c r="T4" s="685"/>
      <c r="U4" s="685"/>
      <c r="V4" s="685"/>
      <c r="W4" s="685"/>
      <c r="X4" s="685"/>
      <c r="Y4" s="685"/>
      <c r="Z4" s="685"/>
      <c r="AA4" s="685"/>
      <c r="AB4" s="685"/>
      <c r="AC4" s="686"/>
    </row>
    <row r="5" spans="1:29" ht="16.5" customHeight="1">
      <c r="A5" s="680"/>
      <c r="B5" s="687" t="s">
        <v>372</v>
      </c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8"/>
      <c r="N5" s="689"/>
      <c r="O5" s="26"/>
      <c r="P5" s="680"/>
      <c r="Q5" s="306">
        <v>16.5</v>
      </c>
      <c r="R5" s="759" t="str">
        <f>B5</f>
        <v>SALADE REPAS ALLÉGÉS 370 Calories (en moyenne /portion sauce comprise) Poids portion 0.295 Kg</v>
      </c>
      <c r="S5" s="722"/>
      <c r="T5" s="722"/>
      <c r="U5" s="722"/>
      <c r="V5" s="722"/>
      <c r="W5" s="722"/>
      <c r="X5" s="722"/>
      <c r="Y5" s="722"/>
      <c r="Z5" s="722"/>
      <c r="AA5" s="722"/>
      <c r="AB5" s="722"/>
      <c r="AC5" s="723"/>
    </row>
    <row r="6" spans="1:29" ht="16.5" customHeight="1" thickBot="1">
      <c r="A6" s="680"/>
      <c r="B6" s="690"/>
      <c r="C6" s="691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2"/>
      <c r="O6" s="26"/>
      <c r="P6" s="680"/>
      <c r="Q6" s="177" t="s">
        <v>12</v>
      </c>
      <c r="R6" s="760"/>
      <c r="S6" s="724"/>
      <c r="T6" s="724"/>
      <c r="U6" s="724"/>
      <c r="V6" s="724"/>
      <c r="W6" s="724"/>
      <c r="X6" s="724"/>
      <c r="Y6" s="724"/>
      <c r="Z6" s="724"/>
      <c r="AA6" s="724"/>
      <c r="AB6" s="724"/>
      <c r="AC6" s="725"/>
    </row>
    <row r="7" spans="1:29" ht="16.5" customHeight="1">
      <c r="A7" s="680"/>
      <c r="B7" s="264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75"/>
      <c r="O7" s="26"/>
      <c r="P7" s="680"/>
      <c r="Q7" s="176"/>
      <c r="R7" s="761" t="s">
        <v>1</v>
      </c>
      <c r="S7" s="726"/>
      <c r="T7" s="726"/>
      <c r="U7" s="726"/>
      <c r="V7" s="726"/>
      <c r="W7" s="726"/>
      <c r="X7" s="726"/>
      <c r="Y7" s="726"/>
      <c r="Z7" s="726"/>
      <c r="AA7" s="726"/>
      <c r="AB7" s="726"/>
      <c r="AC7" s="727"/>
    </row>
    <row r="8" spans="1:29" ht="16.5" customHeight="1" thickBot="1">
      <c r="A8" s="680"/>
      <c r="B8" s="32"/>
      <c r="C8" s="28"/>
      <c r="D8" s="28"/>
      <c r="E8" s="28"/>
      <c r="F8" s="28"/>
      <c r="G8" s="28"/>
      <c r="H8" s="28"/>
      <c r="I8" s="132" t="s">
        <v>400</v>
      </c>
      <c r="J8" s="380" t="s">
        <v>345</v>
      </c>
      <c r="K8" s="28"/>
      <c r="L8" s="28"/>
      <c r="M8" s="28"/>
      <c r="N8" s="29"/>
      <c r="O8" s="26"/>
      <c r="P8" s="680"/>
      <c r="Q8" s="176"/>
      <c r="R8" s="762"/>
      <c r="S8" s="728"/>
      <c r="T8" s="728"/>
      <c r="U8" s="728"/>
      <c r="V8" s="728"/>
      <c r="W8" s="728"/>
      <c r="X8" s="728"/>
      <c r="Y8" s="728"/>
      <c r="Z8" s="728"/>
      <c r="AA8" s="728"/>
      <c r="AB8" s="728"/>
      <c r="AC8" s="729"/>
    </row>
    <row r="9" spans="1:29" ht="16.5" customHeight="1">
      <c r="A9" s="680"/>
      <c r="B9" s="32"/>
      <c r="C9" s="28"/>
      <c r="D9" s="28"/>
      <c r="E9" s="28"/>
      <c r="F9" s="28"/>
      <c r="G9" s="730" t="s">
        <v>107</v>
      </c>
      <c r="H9" s="730"/>
      <c r="I9" s="133" t="s">
        <v>401</v>
      </c>
      <c r="J9" s="381" t="s">
        <v>347</v>
      </c>
      <c r="K9" s="28"/>
      <c r="L9" s="28"/>
      <c r="M9" s="28"/>
      <c r="N9" s="29"/>
      <c r="O9" s="26"/>
      <c r="P9" s="680"/>
      <c r="Q9" s="176"/>
      <c r="R9" s="763" t="s">
        <v>110</v>
      </c>
      <c r="S9" s="734"/>
      <c r="T9" s="734"/>
      <c r="U9" s="734"/>
      <c r="V9" s="734"/>
      <c r="W9" s="734"/>
      <c r="X9" s="734"/>
      <c r="Y9" s="734"/>
      <c r="Z9" s="734"/>
      <c r="AA9" s="734"/>
      <c r="AB9" s="734"/>
      <c r="AC9" s="736" t="s">
        <v>106</v>
      </c>
    </row>
    <row r="10" spans="1:29" ht="16.5" customHeight="1">
      <c r="A10" s="680"/>
      <c r="B10" s="764" t="s">
        <v>87</v>
      </c>
      <c r="C10" s="765"/>
      <c r="D10" s="765"/>
      <c r="E10" s="765"/>
      <c r="F10" s="766" t="s">
        <v>31</v>
      </c>
      <c r="G10" s="767">
        <v>25</v>
      </c>
      <c r="H10" s="767"/>
      <c r="I10" s="134" t="s">
        <v>402</v>
      </c>
      <c r="J10" s="382" t="s">
        <v>349</v>
      </c>
      <c r="K10" s="28"/>
      <c r="L10" s="28"/>
      <c r="M10" s="28"/>
      <c r="N10" s="29"/>
      <c r="O10" s="26"/>
      <c r="P10" s="680"/>
      <c r="Q10" s="176"/>
      <c r="R10" s="744"/>
      <c r="S10" s="735"/>
      <c r="T10" s="735"/>
      <c r="U10" s="735"/>
      <c r="V10" s="735"/>
      <c r="W10" s="735"/>
      <c r="X10" s="735"/>
      <c r="Y10" s="735"/>
      <c r="Z10" s="735"/>
      <c r="AA10" s="735"/>
      <c r="AB10" s="735"/>
      <c r="AC10" s="737"/>
    </row>
    <row r="11" spans="1:29" ht="16.5" customHeight="1">
      <c r="A11" s="680"/>
      <c r="B11" s="764"/>
      <c r="C11" s="765"/>
      <c r="D11" s="765"/>
      <c r="E11" s="765"/>
      <c r="F11" s="766"/>
      <c r="G11" s="767"/>
      <c r="H11" s="767"/>
      <c r="I11" s="135" t="s">
        <v>403</v>
      </c>
      <c r="J11" s="383" t="s">
        <v>351</v>
      </c>
      <c r="K11" s="28"/>
      <c r="L11" s="28"/>
      <c r="M11" s="28"/>
      <c r="N11" s="29"/>
      <c r="O11" s="26"/>
      <c r="P11" s="680"/>
      <c r="Q11" s="176"/>
      <c r="R11" s="768" t="s">
        <v>382</v>
      </c>
      <c r="S11" s="738"/>
      <c r="T11" s="738"/>
      <c r="U11" s="738"/>
      <c r="V11" s="738"/>
      <c r="W11" s="738"/>
      <c r="X11" s="738"/>
      <c r="Y11" s="738"/>
      <c r="Z11" s="738"/>
      <c r="AA11" s="738"/>
      <c r="AB11" s="738"/>
      <c r="AC11" s="739"/>
    </row>
    <row r="12" spans="1:29" ht="16.5" customHeight="1">
      <c r="A12" s="680"/>
      <c r="B12" s="10"/>
      <c r="C12" s="10"/>
      <c r="D12" s="28"/>
      <c r="E12" s="47"/>
      <c r="F12" s="49"/>
      <c r="G12" s="49"/>
      <c r="H12" s="49"/>
      <c r="I12" s="136" t="s">
        <v>404</v>
      </c>
      <c r="J12" s="384" t="s">
        <v>353</v>
      </c>
      <c r="K12" s="28"/>
      <c r="L12" s="28"/>
      <c r="M12" s="28"/>
      <c r="N12" s="29"/>
      <c r="O12" s="26"/>
      <c r="P12" s="680"/>
      <c r="Q12" s="176"/>
      <c r="R12" s="769"/>
      <c r="S12" s="740"/>
      <c r="T12" s="740"/>
      <c r="U12" s="740"/>
      <c r="V12" s="740"/>
      <c r="W12" s="740"/>
      <c r="X12" s="740"/>
      <c r="Y12" s="740"/>
      <c r="Z12" s="740"/>
      <c r="AA12" s="740"/>
      <c r="AB12" s="740"/>
      <c r="AC12" s="741"/>
    </row>
    <row r="13" spans="1:29" ht="16.5" customHeight="1">
      <c r="A13" s="680"/>
      <c r="B13" s="170" t="s">
        <v>106</v>
      </c>
      <c r="C13" s="171" t="s">
        <v>106</v>
      </c>
      <c r="D13" s="28"/>
      <c r="E13" s="47"/>
      <c r="F13" s="49"/>
      <c r="G13" s="49"/>
      <c r="H13" s="49"/>
      <c r="I13" s="276"/>
      <c r="J13" s="117"/>
      <c r="K13" s="28"/>
      <c r="L13" s="28"/>
      <c r="M13" s="28"/>
      <c r="N13" s="29"/>
      <c r="O13" s="26"/>
      <c r="P13" s="680"/>
      <c r="Q13" s="176"/>
      <c r="R13" s="742" t="s">
        <v>111</v>
      </c>
      <c r="S13" s="743"/>
      <c r="T13" s="743"/>
      <c r="U13" s="743"/>
      <c r="V13" s="743"/>
      <c r="W13" s="743"/>
      <c r="X13" s="743"/>
      <c r="Y13" s="743"/>
      <c r="Z13" s="743"/>
      <c r="AA13" s="743"/>
      <c r="AB13" s="743"/>
      <c r="AC13" s="745" t="s">
        <v>107</v>
      </c>
    </row>
    <row r="14" spans="1:29" ht="16.5" customHeight="1">
      <c r="A14" s="680"/>
      <c r="B14" s="69" t="s">
        <v>88</v>
      </c>
      <c r="C14" s="70" t="s">
        <v>16</v>
      </c>
      <c r="D14" s="71" t="s">
        <v>32</v>
      </c>
      <c r="E14" s="51"/>
      <c r="F14" s="51"/>
      <c r="G14" s="72"/>
      <c r="H14" s="73"/>
      <c r="I14" s="70" t="s">
        <v>88</v>
      </c>
      <c r="J14" s="131" t="s">
        <v>93</v>
      </c>
      <c r="K14" s="131"/>
      <c r="L14" s="73"/>
      <c r="M14" s="58"/>
      <c r="N14" s="81"/>
      <c r="O14" s="26"/>
      <c r="P14" s="680"/>
      <c r="Q14" s="176"/>
      <c r="R14" s="744"/>
      <c r="S14" s="735"/>
      <c r="T14" s="735"/>
      <c r="U14" s="735"/>
      <c r="V14" s="735"/>
      <c r="W14" s="735"/>
      <c r="X14" s="735"/>
      <c r="Y14" s="735"/>
      <c r="Z14" s="735"/>
      <c r="AA14" s="735"/>
      <c r="AB14" s="735"/>
      <c r="AC14" s="745"/>
    </row>
    <row r="15" spans="1:29" ht="16.5" customHeight="1">
      <c r="A15" s="680"/>
      <c r="B15" s="54"/>
      <c r="C15" s="328"/>
      <c r="D15" s="329"/>
      <c r="E15" s="57"/>
      <c r="F15" s="57"/>
      <c r="G15" s="330"/>
      <c r="H15" s="331"/>
      <c r="I15" s="328"/>
      <c r="J15" s="350"/>
      <c r="K15" s="351"/>
      <c r="L15" s="331"/>
      <c r="M15" s="352"/>
      <c r="N15" s="353"/>
      <c r="O15" s="26"/>
      <c r="P15" s="680"/>
      <c r="Q15" s="176"/>
      <c r="R15" s="345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11"/>
    </row>
    <row r="16" spans="1:29" ht="16.5" customHeight="1">
      <c r="A16" s="680"/>
      <c r="B16" s="54"/>
      <c r="C16" s="755" t="s">
        <v>410</v>
      </c>
      <c r="D16" s="755"/>
      <c r="E16" s="755"/>
      <c r="F16" s="755"/>
      <c r="G16" s="755"/>
      <c r="H16" s="755"/>
      <c r="I16" s="755"/>
      <c r="J16" s="755"/>
      <c r="K16" s="755"/>
      <c r="L16" s="755"/>
      <c r="M16" s="755"/>
      <c r="N16" s="756"/>
      <c r="O16" s="26"/>
      <c r="P16" s="680"/>
      <c r="Q16" s="308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11"/>
    </row>
    <row r="17" spans="1:29" ht="16.5" customHeight="1">
      <c r="A17" s="680"/>
      <c r="C17" s="20">
        <v>0.05</v>
      </c>
      <c r="D17" s="59" t="s">
        <v>151</v>
      </c>
      <c r="E17" s="60"/>
      <c r="F17" s="60"/>
      <c r="G17" s="707">
        <f>(C17/G79)*G10</f>
        <v>1.25</v>
      </c>
      <c r="H17" s="707"/>
      <c r="I17" s="77">
        <f>(B17/G79)*G10</f>
        <v>0</v>
      </c>
      <c r="J17" s="142" t="s">
        <v>26</v>
      </c>
      <c r="K17" s="126"/>
      <c r="L17" s="144" t="s">
        <v>28</v>
      </c>
      <c r="M17" s="126"/>
      <c r="N17" s="128" t="s">
        <v>30</v>
      </c>
      <c r="O17" s="26"/>
      <c r="P17" s="680"/>
      <c r="Q17" s="308"/>
      <c r="R17" s="28"/>
      <c r="S17" s="10"/>
      <c r="T17" s="385" t="s">
        <v>411</v>
      </c>
      <c r="U17" s="395">
        <v>16</v>
      </c>
      <c r="V17" s="416">
        <v>17</v>
      </c>
      <c r="W17" s="396">
        <v>18</v>
      </c>
      <c r="X17" s="418">
        <v>19</v>
      </c>
      <c r="Y17" s="421">
        <v>20</v>
      </c>
      <c r="Z17" s="28"/>
      <c r="AA17" s="28"/>
      <c r="AB17" s="28"/>
      <c r="AC17" s="29"/>
    </row>
    <row r="18" spans="1:29" ht="16.5" customHeight="1">
      <c r="A18" s="680"/>
      <c r="C18" s="20">
        <v>0.05</v>
      </c>
      <c r="D18" s="59" t="s">
        <v>148</v>
      </c>
      <c r="E18" s="60"/>
      <c r="F18" s="60"/>
      <c r="G18" s="707">
        <f>(C18/G79)*G10</f>
        <v>1.25</v>
      </c>
      <c r="H18" s="707"/>
      <c r="I18" s="77">
        <f>(B18/G79)*G10</f>
        <v>0</v>
      </c>
      <c r="J18" s="126"/>
      <c r="K18" s="143" t="s">
        <v>27</v>
      </c>
      <c r="L18" s="126"/>
      <c r="M18" s="126"/>
      <c r="N18" s="377"/>
      <c r="O18" s="26"/>
      <c r="P18" s="680"/>
      <c r="Q18" s="308"/>
      <c r="R18" s="28"/>
      <c r="S18" s="28"/>
      <c r="T18" s="28"/>
      <c r="U18" s="405">
        <v>16</v>
      </c>
      <c r="V18" s="417">
        <v>17</v>
      </c>
      <c r="W18" s="415">
        <v>18</v>
      </c>
      <c r="X18" s="420">
        <v>19</v>
      </c>
      <c r="Y18" s="422">
        <v>20</v>
      </c>
      <c r="Z18" s="28"/>
      <c r="AA18" s="28"/>
      <c r="AB18" s="28"/>
      <c r="AC18" s="29"/>
    </row>
    <row r="19" spans="1:29" ht="16.5" customHeight="1">
      <c r="A19" s="680"/>
      <c r="C19" s="20">
        <v>0.05</v>
      </c>
      <c r="D19" s="59" t="s">
        <v>153</v>
      </c>
      <c r="E19" s="60"/>
      <c r="F19" s="60"/>
      <c r="G19" s="707">
        <f>(C19/G79)*G10</f>
        <v>1.25</v>
      </c>
      <c r="H19" s="707"/>
      <c r="I19" s="77">
        <f>(B19/G79)*G10</f>
        <v>0</v>
      </c>
      <c r="J19" s="126"/>
      <c r="K19" s="50"/>
      <c r="L19" s="126"/>
      <c r="M19" s="145" t="s">
        <v>29</v>
      </c>
      <c r="N19" s="377"/>
      <c r="O19" s="26"/>
      <c r="P19" s="680"/>
      <c r="Q19" s="308"/>
      <c r="R19" s="28"/>
      <c r="S19" s="28"/>
      <c r="T19" s="28"/>
      <c r="U19" s="405" t="s">
        <v>187</v>
      </c>
      <c r="V19" s="417" t="s">
        <v>187</v>
      </c>
      <c r="W19" s="415" t="s">
        <v>187</v>
      </c>
      <c r="X19" s="420" t="s">
        <v>187</v>
      </c>
      <c r="Y19" s="423" t="s">
        <v>187</v>
      </c>
      <c r="Z19" s="28"/>
      <c r="AA19" s="28"/>
      <c r="AB19" s="28"/>
      <c r="AC19" s="29"/>
    </row>
    <row r="20" spans="1:29" ht="16.5" customHeight="1">
      <c r="A20" s="680"/>
      <c r="B20" s="76">
        <v>1</v>
      </c>
      <c r="C20" s="94"/>
      <c r="D20" s="65" t="s">
        <v>45</v>
      </c>
      <c r="E20" s="65"/>
      <c r="F20" s="65"/>
      <c r="G20" s="707">
        <f>(C20/G79)*G10</f>
        <v>0</v>
      </c>
      <c r="H20" s="707"/>
      <c r="I20" s="77">
        <f>(B20/G79)*G10</f>
        <v>25</v>
      </c>
      <c r="J20" s="142" t="s">
        <v>26</v>
      </c>
      <c r="K20" s="143" t="s">
        <v>27</v>
      </c>
      <c r="L20" s="144" t="s">
        <v>28</v>
      </c>
      <c r="M20" s="145" t="s">
        <v>29</v>
      </c>
      <c r="N20" s="128" t="s">
        <v>30</v>
      </c>
      <c r="O20" s="26"/>
      <c r="P20" s="680"/>
      <c r="Q20" s="30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9"/>
    </row>
    <row r="21" spans="1:29" ht="16.5" customHeight="1">
      <c r="A21" s="680"/>
      <c r="C21" s="20">
        <v>0.01</v>
      </c>
      <c r="D21" s="63" t="s">
        <v>42</v>
      </c>
      <c r="E21" s="63"/>
      <c r="F21" s="63"/>
      <c r="G21" s="707">
        <f>(C21/G79)*G10</f>
        <v>0.25</v>
      </c>
      <c r="H21" s="707"/>
      <c r="I21" s="77">
        <f>(B21/G79)*G10</f>
        <v>0</v>
      </c>
      <c r="J21" s="142" t="s">
        <v>26</v>
      </c>
      <c r="K21" s="126"/>
      <c r="L21" s="144" t="s">
        <v>28</v>
      </c>
      <c r="M21" s="145" t="s">
        <v>29</v>
      </c>
      <c r="N21" s="128" t="s">
        <v>30</v>
      </c>
      <c r="O21" s="26"/>
      <c r="P21" s="680"/>
      <c r="Q21" s="308"/>
      <c r="R21" s="28"/>
      <c r="S21" s="28"/>
      <c r="T21" s="385" t="s">
        <v>414</v>
      </c>
      <c r="U21" s="142" t="s">
        <v>26</v>
      </c>
      <c r="V21" s="143" t="s">
        <v>27</v>
      </c>
      <c r="W21" s="144" t="s">
        <v>28</v>
      </c>
      <c r="X21" s="145" t="s">
        <v>29</v>
      </c>
      <c r="Y21" s="128" t="s">
        <v>30</v>
      </c>
      <c r="Z21" s="28"/>
      <c r="AA21" s="28"/>
      <c r="AB21" s="28"/>
      <c r="AC21" s="29"/>
    </row>
    <row r="22" spans="1:29" ht="16.5" customHeight="1">
      <c r="A22" s="680"/>
      <c r="B22" s="76">
        <v>2</v>
      </c>
      <c r="C22" s="4"/>
      <c r="D22" s="63" t="s">
        <v>159</v>
      </c>
      <c r="E22" s="63"/>
      <c r="F22" s="63"/>
      <c r="G22" s="707">
        <f>(C22/G79)*G10</f>
        <v>0</v>
      </c>
      <c r="H22" s="707"/>
      <c r="I22" s="77">
        <f>(B22/G79)*G10</f>
        <v>50</v>
      </c>
      <c r="J22" s="126"/>
      <c r="K22" s="126"/>
      <c r="L22" s="144" t="s">
        <v>28</v>
      </c>
      <c r="M22" s="126"/>
      <c r="N22" s="354"/>
      <c r="O22" s="26"/>
      <c r="P22" s="680"/>
      <c r="Q22" s="30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9"/>
    </row>
    <row r="23" spans="1:29" ht="16.5" customHeight="1">
      <c r="A23" s="680"/>
      <c r="C23" s="20">
        <v>0.01</v>
      </c>
      <c r="D23" s="64" t="s">
        <v>43</v>
      </c>
      <c r="E23" s="64"/>
      <c r="F23" s="64"/>
      <c r="G23" s="707">
        <f>(C23/G79)*G10</f>
        <v>0.25</v>
      </c>
      <c r="H23" s="707"/>
      <c r="I23" s="77">
        <f>(B23/G79)*G10</f>
        <v>0</v>
      </c>
      <c r="J23" s="142" t="s">
        <v>26</v>
      </c>
      <c r="K23" s="143" t="s">
        <v>27</v>
      </c>
      <c r="L23" s="144" t="s">
        <v>28</v>
      </c>
      <c r="M23" s="145" t="s">
        <v>29</v>
      </c>
      <c r="N23" s="128" t="s">
        <v>30</v>
      </c>
      <c r="O23" s="26"/>
      <c r="P23" s="680"/>
      <c r="Q23" s="30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9"/>
    </row>
    <row r="24" spans="1:29" ht="16.5" customHeight="1">
      <c r="A24" s="680"/>
      <c r="B24" s="76">
        <v>0.5</v>
      </c>
      <c r="C24" s="4"/>
      <c r="D24" s="64" t="s">
        <v>318</v>
      </c>
      <c r="E24" s="64"/>
      <c r="F24" s="64"/>
      <c r="G24" s="707">
        <f>(C24/G79)*G10</f>
        <v>0</v>
      </c>
      <c r="H24" s="707"/>
      <c r="I24" s="77">
        <f>(B24/G79)*G10</f>
        <v>12.5</v>
      </c>
      <c r="J24" s="142" t="s">
        <v>26</v>
      </c>
      <c r="K24" s="126"/>
      <c r="L24" s="144" t="s">
        <v>28</v>
      </c>
      <c r="M24" s="145" t="s">
        <v>29</v>
      </c>
      <c r="N24" s="128" t="s">
        <v>30</v>
      </c>
      <c r="O24" s="26"/>
      <c r="P24" s="680"/>
      <c r="Q24" s="30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9"/>
    </row>
    <row r="25" spans="1:29" ht="16.5" customHeight="1">
      <c r="A25" s="680"/>
      <c r="B25" s="96"/>
      <c r="C25" s="96"/>
      <c r="D25" s="114"/>
      <c r="E25" s="114"/>
      <c r="F25" s="114"/>
      <c r="G25" s="362"/>
      <c r="H25" s="362"/>
      <c r="I25" s="113"/>
      <c r="J25" s="121"/>
      <c r="K25" s="121"/>
      <c r="L25" s="113"/>
      <c r="M25" s="113"/>
      <c r="N25" s="129"/>
      <c r="O25" s="26"/>
      <c r="P25" s="680"/>
      <c r="Q25" s="30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9"/>
    </row>
    <row r="26" spans="1:29" ht="16.5" customHeight="1">
      <c r="A26" s="680"/>
      <c r="B26" s="97"/>
      <c r="C26" s="157" t="s">
        <v>115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8"/>
      <c r="O26" s="26"/>
      <c r="P26" s="680"/>
      <c r="Q26" s="30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9"/>
    </row>
    <row r="27" spans="1:29" ht="16.5" customHeight="1">
      <c r="A27" s="680"/>
      <c r="C27" s="20">
        <v>7.0000000000000007E-2</v>
      </c>
      <c r="D27" s="65" t="s">
        <v>155</v>
      </c>
      <c r="E27" s="65"/>
      <c r="F27" s="65"/>
      <c r="G27" s="707">
        <f>(C27/G79)*G10</f>
        <v>1.7500000000000002</v>
      </c>
      <c r="H27" s="707"/>
      <c r="I27" s="77">
        <f>(B27/G79)*G10</f>
        <v>0</v>
      </c>
      <c r="J27" s="142" t="s">
        <v>26</v>
      </c>
      <c r="K27" s="126"/>
      <c r="L27" s="126"/>
      <c r="M27" s="126"/>
      <c r="N27" s="377"/>
      <c r="O27" s="26"/>
      <c r="P27" s="680"/>
      <c r="Q27" s="30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9"/>
    </row>
    <row r="28" spans="1:29" ht="16.5" customHeight="1">
      <c r="A28" s="680"/>
      <c r="B28" s="25"/>
      <c r="C28" s="20">
        <v>7.0000000000000007E-2</v>
      </c>
      <c r="D28" s="65" t="s">
        <v>157</v>
      </c>
      <c r="E28" s="65"/>
      <c r="F28" s="65"/>
      <c r="G28" s="707">
        <f>(C28/G79)*G10</f>
        <v>1.7500000000000002</v>
      </c>
      <c r="H28" s="707"/>
      <c r="I28" s="77">
        <f>(B28/G79)*G10</f>
        <v>0</v>
      </c>
      <c r="J28" s="126"/>
      <c r="K28" s="143" t="s">
        <v>27</v>
      </c>
      <c r="L28" s="126"/>
      <c r="M28" s="126"/>
      <c r="N28" s="377"/>
      <c r="O28" s="26"/>
      <c r="P28" s="680"/>
      <c r="Q28" s="30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9"/>
    </row>
    <row r="29" spans="1:29" ht="16.5" customHeight="1">
      <c r="A29" s="680"/>
      <c r="C29" s="20">
        <v>7.0000000000000007E-2</v>
      </c>
      <c r="D29" s="65" t="s">
        <v>160</v>
      </c>
      <c r="E29" s="65"/>
      <c r="F29" s="65"/>
      <c r="G29" s="707">
        <f>(C29/G79)*G10</f>
        <v>1.7500000000000002</v>
      </c>
      <c r="H29" s="707"/>
      <c r="I29" s="77">
        <f>(B29/G79)*G10</f>
        <v>0</v>
      </c>
      <c r="J29" s="126"/>
      <c r="K29" s="126"/>
      <c r="L29" s="144" t="s">
        <v>28</v>
      </c>
      <c r="M29" s="126"/>
      <c r="N29" s="377"/>
      <c r="O29" s="26"/>
      <c r="P29" s="680"/>
      <c r="Q29" s="306">
        <v>16.5</v>
      </c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9"/>
    </row>
    <row r="30" spans="1:29" ht="16.5" customHeight="1">
      <c r="A30" s="680"/>
      <c r="B30" s="25"/>
      <c r="C30" s="20">
        <v>7.0000000000000007E-2</v>
      </c>
      <c r="D30" s="65" t="s">
        <v>146</v>
      </c>
      <c r="E30" s="65"/>
      <c r="F30" s="65"/>
      <c r="G30" s="707">
        <f>(C30/G79)*G10</f>
        <v>1.7500000000000002</v>
      </c>
      <c r="H30" s="707"/>
      <c r="I30" s="77">
        <f>(B30/G79)*G10</f>
        <v>0</v>
      </c>
      <c r="J30" s="126"/>
      <c r="K30" s="126"/>
      <c r="L30" s="126"/>
      <c r="M30" s="145" t="s">
        <v>29</v>
      </c>
      <c r="N30" s="377"/>
      <c r="O30" s="26"/>
      <c r="P30" s="680"/>
      <c r="Q30" s="307" t="s">
        <v>12</v>
      </c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9"/>
    </row>
    <row r="31" spans="1:29" ht="16.5" customHeight="1">
      <c r="A31" s="680"/>
      <c r="B31" s="25"/>
      <c r="C31" s="20">
        <v>7.0000000000000007E-2</v>
      </c>
      <c r="D31" s="65" t="s">
        <v>143</v>
      </c>
      <c r="E31" s="65"/>
      <c r="F31" s="65"/>
      <c r="G31" s="707">
        <f>(C31/G79)*G10</f>
        <v>1.7500000000000002</v>
      </c>
      <c r="H31" s="707"/>
      <c r="I31" s="77">
        <f>(B31/G79)*G10</f>
        <v>0</v>
      </c>
      <c r="J31" s="126"/>
      <c r="K31" s="126"/>
      <c r="L31" s="126"/>
      <c r="M31" s="126"/>
      <c r="N31" s="128" t="s">
        <v>30</v>
      </c>
      <c r="O31" s="26"/>
      <c r="P31" s="680"/>
      <c r="Q31" s="30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9"/>
    </row>
    <row r="32" spans="1:29" ht="16.5" customHeight="1">
      <c r="A32" s="680"/>
      <c r="B32" s="6"/>
      <c r="C32" s="48"/>
      <c r="D32" s="112"/>
      <c r="E32" s="112"/>
      <c r="F32" s="112"/>
      <c r="G32" s="362"/>
      <c r="H32" s="362"/>
      <c r="I32" s="113"/>
      <c r="J32" s="123"/>
      <c r="K32" s="122"/>
      <c r="L32" s="28"/>
      <c r="M32" s="28"/>
      <c r="N32" s="116"/>
      <c r="O32" s="26"/>
      <c r="P32" s="680"/>
      <c r="Q32" s="30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9"/>
    </row>
    <row r="33" spans="1:29" ht="16.5" customHeight="1">
      <c r="A33" s="680"/>
      <c r="B33" s="97"/>
      <c r="C33" s="157" t="s">
        <v>116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8"/>
      <c r="O33" s="26"/>
      <c r="P33" s="680"/>
      <c r="Q33" s="30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9"/>
    </row>
    <row r="34" spans="1:29" ht="16.5" customHeight="1">
      <c r="A34" s="680"/>
      <c r="C34" s="20">
        <v>0.05</v>
      </c>
      <c r="D34" s="61" t="s">
        <v>156</v>
      </c>
      <c r="E34" s="61"/>
      <c r="F34" s="61"/>
      <c r="G34" s="707">
        <f>(C34/G79)*G10</f>
        <v>1.25</v>
      </c>
      <c r="H34" s="707"/>
      <c r="I34" s="77">
        <f>(B34/G79)*G10</f>
        <v>0</v>
      </c>
      <c r="J34" s="126"/>
      <c r="K34" s="143" t="s">
        <v>27</v>
      </c>
      <c r="L34" s="126"/>
      <c r="M34" s="126"/>
      <c r="N34" s="377"/>
      <c r="O34" s="26"/>
      <c r="P34" s="680"/>
      <c r="Q34" s="30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9"/>
    </row>
    <row r="35" spans="1:29" ht="16.5" customHeight="1">
      <c r="A35" s="680"/>
      <c r="C35" s="20">
        <v>0.05</v>
      </c>
      <c r="D35" s="61" t="s">
        <v>61</v>
      </c>
      <c r="E35" s="61"/>
      <c r="F35" s="61"/>
      <c r="G35" s="707">
        <f>(C35/G79)*G10</f>
        <v>1.25</v>
      </c>
      <c r="H35" s="707"/>
      <c r="I35" s="77">
        <f>(B35/G79)*G10</f>
        <v>0</v>
      </c>
      <c r="J35" s="126"/>
      <c r="K35" s="126"/>
      <c r="L35" s="144" t="s">
        <v>28</v>
      </c>
      <c r="M35" s="126"/>
      <c r="N35" s="377"/>
      <c r="O35" s="26"/>
      <c r="P35" s="680"/>
      <c r="Q35" s="30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9"/>
    </row>
    <row r="36" spans="1:29" ht="16.5" customHeight="1">
      <c r="A36" s="680"/>
      <c r="C36" s="20">
        <v>0.05</v>
      </c>
      <c r="D36" s="61" t="s">
        <v>162</v>
      </c>
      <c r="E36" s="61"/>
      <c r="F36" s="61"/>
      <c r="G36" s="707">
        <f>(C36/G79)*G10</f>
        <v>1.25</v>
      </c>
      <c r="H36" s="707"/>
      <c r="I36" s="77">
        <f>(B36/G79)*G10</f>
        <v>0</v>
      </c>
      <c r="J36" s="126"/>
      <c r="K36" s="126"/>
      <c r="L36" s="126"/>
      <c r="M36" s="145" t="s">
        <v>29</v>
      </c>
      <c r="N36" s="377"/>
      <c r="O36" s="26"/>
      <c r="P36" s="680"/>
      <c r="Q36" s="30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9"/>
    </row>
    <row r="37" spans="1:29" ht="16.5" customHeight="1">
      <c r="A37" s="680"/>
      <c r="C37" s="20">
        <v>0.05</v>
      </c>
      <c r="D37" s="61" t="s">
        <v>163</v>
      </c>
      <c r="E37" s="61"/>
      <c r="F37" s="61"/>
      <c r="G37" s="707">
        <f>(C37/G79)*G10</f>
        <v>1.25</v>
      </c>
      <c r="H37" s="707"/>
      <c r="I37" s="77">
        <f>(B37/G79)*G10</f>
        <v>0</v>
      </c>
      <c r="J37" s="126"/>
      <c r="K37" s="126"/>
      <c r="L37" s="126"/>
      <c r="M37" s="126"/>
      <c r="N37" s="128" t="s">
        <v>30</v>
      </c>
      <c r="O37" s="26"/>
      <c r="P37" s="680"/>
      <c r="Q37" s="30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9"/>
    </row>
    <row r="38" spans="1:29" ht="16.5" customHeight="1">
      <c r="A38" s="680"/>
      <c r="B38" s="6"/>
      <c r="C38" s="48"/>
      <c r="D38" s="112"/>
      <c r="E38" s="112"/>
      <c r="F38" s="112"/>
      <c r="G38" s="362"/>
      <c r="H38" s="362"/>
      <c r="I38" s="113"/>
      <c r="J38" s="361"/>
      <c r="K38" s="122"/>
      <c r="L38" s="28"/>
      <c r="M38" s="28"/>
      <c r="N38" s="116"/>
      <c r="O38" s="26"/>
      <c r="P38" s="680"/>
      <c r="Q38" s="30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9"/>
    </row>
    <row r="39" spans="1:29" ht="16.5" customHeight="1">
      <c r="A39" s="680"/>
      <c r="B39" s="25"/>
      <c r="C39" s="157" t="s">
        <v>94</v>
      </c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8"/>
      <c r="O39" s="26"/>
      <c r="P39" s="680"/>
      <c r="Q39" s="30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9"/>
    </row>
    <row r="40" spans="1:29" ht="16.5" customHeight="1">
      <c r="A40" s="680"/>
      <c r="C40" s="20">
        <v>2.5000000000000001E-2</v>
      </c>
      <c r="D40" s="59" t="s">
        <v>68</v>
      </c>
      <c r="E40" s="60"/>
      <c r="F40" s="60"/>
      <c r="G40" s="707">
        <f>(C40/G79)*G10</f>
        <v>0.625</v>
      </c>
      <c r="H40" s="707"/>
      <c r="I40" s="77">
        <f>(B40/G79)*G10</f>
        <v>0</v>
      </c>
      <c r="J40" s="142" t="s">
        <v>26</v>
      </c>
      <c r="K40" s="126"/>
      <c r="L40" s="126"/>
      <c r="M40" s="126"/>
      <c r="N40" s="377"/>
      <c r="O40" s="26"/>
      <c r="P40" s="680"/>
      <c r="Q40" s="30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9"/>
    </row>
    <row r="41" spans="1:29" ht="16.5" customHeight="1">
      <c r="A41" s="680"/>
      <c r="B41" s="76">
        <v>3</v>
      </c>
      <c r="C41" s="4"/>
      <c r="D41" s="59" t="s">
        <v>36</v>
      </c>
      <c r="E41" s="60"/>
      <c r="F41" s="60"/>
      <c r="G41" s="707">
        <f>(C41/G79)*G10</f>
        <v>0</v>
      </c>
      <c r="H41" s="707"/>
      <c r="I41" s="77">
        <f>(B41/G79)*G10</f>
        <v>75</v>
      </c>
      <c r="J41" s="142" t="s">
        <v>26</v>
      </c>
      <c r="K41" s="126"/>
      <c r="L41" s="126"/>
      <c r="M41" s="126"/>
      <c r="N41" s="377"/>
      <c r="O41" s="26"/>
      <c r="P41" s="680"/>
      <c r="Q41" s="30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9"/>
    </row>
    <row r="42" spans="1:29" ht="16.5" customHeight="1">
      <c r="A42" s="680"/>
      <c r="C42" s="20">
        <v>0.05</v>
      </c>
      <c r="D42" s="59" t="s">
        <v>38</v>
      </c>
      <c r="E42" s="60"/>
      <c r="F42" s="60"/>
      <c r="G42" s="707">
        <f>(C42/G79)*G10</f>
        <v>1.25</v>
      </c>
      <c r="H42" s="707"/>
      <c r="I42" s="77">
        <f>(B42/G79)*G10</f>
        <v>0</v>
      </c>
      <c r="J42" s="142" t="s">
        <v>26</v>
      </c>
      <c r="K42" s="126"/>
      <c r="L42" s="126"/>
      <c r="M42" s="126"/>
      <c r="N42" s="377"/>
      <c r="O42" s="26"/>
      <c r="P42" s="680"/>
      <c r="Q42" s="30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9"/>
    </row>
    <row r="43" spans="1:29" ht="16.5" customHeight="1">
      <c r="A43" s="680"/>
      <c r="C43" s="20">
        <v>2.5000000000000001E-2</v>
      </c>
      <c r="D43" s="59" t="s">
        <v>38</v>
      </c>
      <c r="E43" s="60"/>
      <c r="F43" s="60"/>
      <c r="G43" s="707">
        <f>(C43/G79)*G10</f>
        <v>0.625</v>
      </c>
      <c r="H43" s="707"/>
      <c r="I43" s="77">
        <f>(B43/G79)*G10</f>
        <v>0</v>
      </c>
      <c r="J43" s="126"/>
      <c r="K43" s="143" t="s">
        <v>27</v>
      </c>
      <c r="L43" s="126"/>
      <c r="M43" s="126"/>
      <c r="N43" s="377"/>
      <c r="O43" s="26"/>
      <c r="P43" s="680"/>
      <c r="Q43" s="30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9"/>
    </row>
    <row r="44" spans="1:29" ht="16.5" customHeight="1">
      <c r="A44" s="680"/>
      <c r="B44" s="76">
        <v>2</v>
      </c>
      <c r="C44" s="4"/>
      <c r="D44" s="59" t="s">
        <v>138</v>
      </c>
      <c r="E44" s="60"/>
      <c r="F44" s="60"/>
      <c r="G44" s="707">
        <f>(C44/G79)*G10</f>
        <v>0</v>
      </c>
      <c r="H44" s="707"/>
      <c r="I44" s="77">
        <f>(B44/G79)*G10</f>
        <v>50</v>
      </c>
      <c r="J44" s="126"/>
      <c r="K44" s="143" t="s">
        <v>27</v>
      </c>
      <c r="L44" s="126"/>
      <c r="M44" s="126"/>
      <c r="N44" s="377"/>
      <c r="O44" s="26"/>
      <c r="P44" s="680"/>
      <c r="Q44" s="30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9"/>
    </row>
    <row r="45" spans="1:29" ht="16.5" customHeight="1">
      <c r="A45" s="680"/>
      <c r="C45" s="20">
        <v>2.5000000000000001E-2</v>
      </c>
      <c r="D45" s="59" t="s">
        <v>54</v>
      </c>
      <c r="E45" s="60"/>
      <c r="F45" s="60"/>
      <c r="G45" s="707">
        <f>(C45/G79)*G10</f>
        <v>0.625</v>
      </c>
      <c r="H45" s="707"/>
      <c r="I45" s="77">
        <f>(B45/G79)*G10</f>
        <v>0</v>
      </c>
      <c r="J45" s="126"/>
      <c r="K45" s="126"/>
      <c r="L45" s="144" t="s">
        <v>28</v>
      </c>
      <c r="M45" s="126"/>
      <c r="N45" s="377"/>
      <c r="O45" s="26"/>
      <c r="P45" s="680"/>
      <c r="Q45" s="30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9"/>
    </row>
    <row r="46" spans="1:29" ht="16.5" customHeight="1">
      <c r="A46" s="680"/>
      <c r="B46" s="76">
        <v>1</v>
      </c>
      <c r="C46" s="4"/>
      <c r="D46" s="59" t="s">
        <v>53</v>
      </c>
      <c r="E46" s="60"/>
      <c r="F46" s="60"/>
      <c r="G46" s="707">
        <f>(C46/G79)*G10</f>
        <v>0</v>
      </c>
      <c r="H46" s="707"/>
      <c r="I46" s="77">
        <f>(B46/G79)*G10</f>
        <v>25</v>
      </c>
      <c r="J46" s="126"/>
      <c r="K46" s="126"/>
      <c r="L46" s="126"/>
      <c r="M46" s="145" t="s">
        <v>29</v>
      </c>
      <c r="N46" s="377"/>
      <c r="O46" s="26"/>
      <c r="P46" s="680"/>
      <c r="Q46" s="30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9"/>
    </row>
    <row r="47" spans="1:29" ht="16.5" customHeight="1">
      <c r="A47" s="680"/>
      <c r="C47" s="20">
        <v>2.5000000000000001E-2</v>
      </c>
      <c r="D47" s="59" t="s">
        <v>161</v>
      </c>
      <c r="E47" s="60"/>
      <c r="F47" s="60"/>
      <c r="G47" s="707">
        <f>(C47/G79)*G10</f>
        <v>0.625</v>
      </c>
      <c r="H47" s="707"/>
      <c r="I47" s="77">
        <f>(B47/G79)*G10</f>
        <v>0</v>
      </c>
      <c r="J47" s="126"/>
      <c r="K47" s="126"/>
      <c r="L47" s="126"/>
      <c r="M47" s="145" t="s">
        <v>29</v>
      </c>
      <c r="N47" s="377"/>
      <c r="O47" s="26"/>
      <c r="P47" s="680"/>
      <c r="Q47" s="30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9"/>
    </row>
    <row r="48" spans="1:29" ht="16.5" customHeight="1">
      <c r="A48" s="680"/>
      <c r="C48" s="20">
        <v>2.5000000000000001E-2</v>
      </c>
      <c r="D48" s="59" t="s">
        <v>128</v>
      </c>
      <c r="E48" s="60"/>
      <c r="F48" s="60"/>
      <c r="G48" s="707">
        <f>(C48/G79)*G10</f>
        <v>0.625</v>
      </c>
      <c r="H48" s="707"/>
      <c r="I48" s="77">
        <f>(B48/G79)*G10</f>
        <v>0</v>
      </c>
      <c r="J48" s="126"/>
      <c r="K48" s="126"/>
      <c r="L48" s="126"/>
      <c r="M48" s="126"/>
      <c r="N48" s="128" t="s">
        <v>30</v>
      </c>
      <c r="O48" s="26"/>
      <c r="P48" s="680"/>
      <c r="Q48" s="30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9"/>
    </row>
    <row r="49" spans="1:29" ht="16.5" customHeight="1">
      <c r="A49" s="680"/>
      <c r="B49" s="32"/>
      <c r="C49" s="48"/>
      <c r="D49" s="115"/>
      <c r="E49" s="115"/>
      <c r="F49" s="115"/>
      <c r="G49" s="364"/>
      <c r="H49" s="364"/>
      <c r="I49" s="130"/>
      <c r="J49" s="124"/>
      <c r="K49" s="123"/>
      <c r="L49" s="84"/>
      <c r="M49" s="84"/>
      <c r="N49" s="85"/>
      <c r="O49" s="26"/>
      <c r="P49" s="680"/>
      <c r="Q49" s="30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9"/>
    </row>
    <row r="50" spans="1:29" ht="16.5" customHeight="1">
      <c r="A50" s="680"/>
      <c r="B50" s="97"/>
      <c r="C50" s="157" t="s">
        <v>369</v>
      </c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8"/>
      <c r="O50" s="26"/>
      <c r="P50" s="680"/>
      <c r="Q50" s="30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9"/>
    </row>
    <row r="51" spans="1:29" ht="16.5" customHeight="1">
      <c r="A51" s="680"/>
      <c r="C51" s="20">
        <v>0.03</v>
      </c>
      <c r="D51" s="62" t="s">
        <v>41</v>
      </c>
      <c r="E51" s="62"/>
      <c r="F51" s="62"/>
      <c r="G51" s="707">
        <f>(C51/G79)*G10</f>
        <v>0.75</v>
      </c>
      <c r="H51" s="707"/>
      <c r="I51" s="77">
        <f>(B51/G79)*G10</f>
        <v>0</v>
      </c>
      <c r="J51" s="142" t="s">
        <v>26</v>
      </c>
      <c r="K51" s="126"/>
      <c r="L51" s="126"/>
      <c r="M51" s="126"/>
      <c r="N51" s="128" t="s">
        <v>30</v>
      </c>
      <c r="O51" s="26"/>
      <c r="P51" s="680"/>
      <c r="Q51" s="30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9"/>
    </row>
    <row r="52" spans="1:29" ht="16.5" customHeight="1">
      <c r="A52" s="680"/>
      <c r="C52" s="20">
        <v>0.03</v>
      </c>
      <c r="D52" s="62" t="s">
        <v>56</v>
      </c>
      <c r="E52" s="62"/>
      <c r="F52" s="62"/>
      <c r="G52" s="707">
        <f>(C52/G79)*G10</f>
        <v>0.75</v>
      </c>
      <c r="H52" s="707"/>
      <c r="I52" s="77">
        <f>(B52/G79)*G10</f>
        <v>0</v>
      </c>
      <c r="J52" s="126"/>
      <c r="K52" s="143" t="s">
        <v>27</v>
      </c>
      <c r="L52" s="126"/>
      <c r="M52" s="126"/>
      <c r="N52" s="377"/>
      <c r="O52" s="26"/>
      <c r="P52" s="680"/>
      <c r="Q52" s="30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9"/>
    </row>
    <row r="53" spans="1:29" ht="16.5" customHeight="1">
      <c r="A53" s="680"/>
      <c r="C53" s="20">
        <v>0.03</v>
      </c>
      <c r="D53" s="62" t="s">
        <v>158</v>
      </c>
      <c r="E53" s="62"/>
      <c r="F53" s="62"/>
      <c r="G53" s="707">
        <f>(C53/G79)*G10</f>
        <v>0.75</v>
      </c>
      <c r="H53" s="707"/>
      <c r="I53" s="77">
        <f>(B53/G79)*G10</f>
        <v>0</v>
      </c>
      <c r="J53" s="126"/>
      <c r="K53" s="50"/>
      <c r="L53" s="144" t="s">
        <v>28</v>
      </c>
      <c r="M53" s="126"/>
      <c r="N53" s="377"/>
      <c r="O53" s="26"/>
      <c r="P53" s="680"/>
      <c r="Q53" s="30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9"/>
    </row>
    <row r="54" spans="1:29" ht="16.5" customHeight="1">
      <c r="A54" s="680"/>
      <c r="B54" s="32"/>
      <c r="C54" s="20">
        <v>0.03</v>
      </c>
      <c r="D54" s="62" t="s">
        <v>70</v>
      </c>
      <c r="E54" s="62"/>
      <c r="F54" s="62"/>
      <c r="G54" s="707">
        <f>(C54/G79)*G10</f>
        <v>0.75</v>
      </c>
      <c r="H54" s="707"/>
      <c r="I54" s="77">
        <f>(B54/G79)*G10</f>
        <v>0</v>
      </c>
      <c r="J54" s="126"/>
      <c r="K54" s="126"/>
      <c r="L54" s="126"/>
      <c r="M54" s="145" t="s">
        <v>29</v>
      </c>
      <c r="N54" s="377"/>
      <c r="O54" s="26"/>
      <c r="P54" s="680"/>
      <c r="Q54" s="30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9"/>
    </row>
    <row r="55" spans="1:29" ht="16.5" customHeight="1">
      <c r="A55" s="680"/>
      <c r="B55" s="32"/>
      <c r="C55" s="48"/>
      <c r="D55" s="115"/>
      <c r="E55" s="115"/>
      <c r="F55" s="115"/>
      <c r="G55" s="364"/>
      <c r="H55" s="364"/>
      <c r="I55" s="130"/>
      <c r="J55" s="124"/>
      <c r="K55" s="123"/>
      <c r="L55" s="84"/>
      <c r="M55" s="84"/>
      <c r="N55" s="85"/>
      <c r="O55" s="26"/>
      <c r="P55" s="680"/>
      <c r="Q55" s="30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9"/>
    </row>
    <row r="56" spans="1:29" ht="16.5" customHeight="1">
      <c r="A56" s="680"/>
      <c r="B56" s="97"/>
      <c r="C56" s="157" t="s">
        <v>370</v>
      </c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8"/>
      <c r="O56" s="26"/>
      <c r="P56" s="680"/>
      <c r="Q56" s="30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9"/>
    </row>
    <row r="57" spans="1:29" ht="16.5" customHeight="1">
      <c r="A57" s="680"/>
      <c r="C57" s="20">
        <v>0.05</v>
      </c>
      <c r="D57" s="62" t="s">
        <v>40</v>
      </c>
      <c r="E57" s="62"/>
      <c r="F57" s="62"/>
      <c r="G57" s="707">
        <f>(C57/G79)*G10</f>
        <v>1.25</v>
      </c>
      <c r="H57" s="707"/>
      <c r="I57" s="77">
        <f>(B57/G79)*G10</f>
        <v>0</v>
      </c>
      <c r="J57" s="142" t="s">
        <v>26</v>
      </c>
      <c r="K57" s="126"/>
      <c r="L57" s="144" t="s">
        <v>28</v>
      </c>
      <c r="M57" s="145" t="s">
        <v>29</v>
      </c>
      <c r="N57" s="377"/>
      <c r="O57" s="26"/>
      <c r="P57" s="680"/>
      <c r="Q57" s="30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9"/>
    </row>
    <row r="58" spans="1:29" ht="16.5" customHeight="1">
      <c r="A58" s="680"/>
      <c r="C58" s="20">
        <v>0.1</v>
      </c>
      <c r="D58" s="62" t="s">
        <v>40</v>
      </c>
      <c r="E58" s="62"/>
      <c r="F58" s="62"/>
      <c r="G58" s="707">
        <f>(C58/G79)*G10</f>
        <v>2.5</v>
      </c>
      <c r="H58" s="707"/>
      <c r="I58" s="77">
        <f>(B58/G79)*G10</f>
        <v>0</v>
      </c>
      <c r="J58" s="126"/>
      <c r="K58" s="143" t="s">
        <v>27</v>
      </c>
      <c r="L58" s="126"/>
      <c r="M58" s="126"/>
      <c r="N58" s="128" t="s">
        <v>30</v>
      </c>
      <c r="O58" s="26"/>
      <c r="P58" s="680"/>
      <c r="Q58" s="306">
        <v>16.5</v>
      </c>
      <c r="R58" s="28"/>
      <c r="S58" s="272"/>
      <c r="T58" s="19" t="s">
        <v>85</v>
      </c>
      <c r="U58" s="76">
        <v>1</v>
      </c>
      <c r="V58" s="77">
        <v>1</v>
      </c>
      <c r="W58" s="272"/>
      <c r="X58" s="19" t="s">
        <v>86</v>
      </c>
      <c r="Y58" s="266">
        <v>0.03</v>
      </c>
      <c r="Z58" s="707">
        <v>0.03</v>
      </c>
      <c r="AA58" s="707"/>
      <c r="AB58" s="28"/>
      <c r="AC58" s="29"/>
    </row>
    <row r="59" spans="1:29" ht="16.5" customHeight="1">
      <c r="A59" s="680"/>
      <c r="B59" s="32"/>
      <c r="C59" s="48"/>
      <c r="D59" s="31"/>
      <c r="E59" s="33"/>
      <c r="F59" s="34"/>
      <c r="G59" s="362"/>
      <c r="H59" s="362"/>
      <c r="I59" s="82"/>
      <c r="J59" s="82"/>
      <c r="K59" s="82"/>
      <c r="L59" s="82"/>
      <c r="M59" s="82"/>
      <c r="N59" s="86"/>
      <c r="O59" s="26"/>
      <c r="P59" s="680"/>
      <c r="Q59" s="307" t="s">
        <v>12</v>
      </c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9"/>
    </row>
    <row r="60" spans="1:29" ht="16.5" customHeight="1">
      <c r="A60" s="680"/>
      <c r="B60" s="32"/>
      <c r="C60" s="28"/>
      <c r="D60" s="56"/>
      <c r="E60" s="56"/>
      <c r="F60" s="162" t="s">
        <v>97</v>
      </c>
      <c r="G60" s="712">
        <f>SUM(J65:N65)</f>
        <v>39.125</v>
      </c>
      <c r="H60" s="712"/>
      <c r="I60" s="159">
        <f>SUM(J66:N66)</f>
        <v>375</v>
      </c>
      <c r="J60" s="87"/>
      <c r="K60" s="82"/>
      <c r="L60" s="87"/>
      <c r="M60" s="87"/>
      <c r="N60" s="88"/>
      <c r="P60" s="680"/>
      <c r="Q60" s="30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9"/>
    </row>
    <row r="61" spans="1:29" ht="16.5" customHeight="1">
      <c r="A61" s="680"/>
      <c r="B61" s="32"/>
      <c r="C61" s="28"/>
      <c r="D61" s="56"/>
      <c r="E61" s="56"/>
      <c r="F61" s="162"/>
      <c r="G61" s="363"/>
      <c r="H61" s="363"/>
      <c r="I61" s="87"/>
      <c r="J61" s="142" t="s">
        <v>26</v>
      </c>
      <c r="K61" s="143" t="s">
        <v>27</v>
      </c>
      <c r="L61" s="144" t="s">
        <v>28</v>
      </c>
      <c r="M61" s="145" t="s">
        <v>29</v>
      </c>
      <c r="N61" s="128" t="s">
        <v>30</v>
      </c>
      <c r="P61" s="680"/>
      <c r="Q61" s="30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9"/>
    </row>
    <row r="62" spans="1:29" ht="16.5" customHeight="1">
      <c r="A62" s="680"/>
      <c r="B62" s="32"/>
      <c r="C62" s="28"/>
      <c r="D62" s="56"/>
      <c r="E62" s="56"/>
      <c r="F62" s="56"/>
      <c r="G62" s="56"/>
      <c r="H62" s="56"/>
      <c r="I62" s="162" t="s">
        <v>95</v>
      </c>
      <c r="J62" s="37">
        <f>J65/G10</f>
        <v>0.29499999999999998</v>
      </c>
      <c r="K62" s="37">
        <f>K65/G10</f>
        <v>0.33500000000000002</v>
      </c>
      <c r="L62" s="37">
        <f>L65/G10</f>
        <v>0.29499999999999998</v>
      </c>
      <c r="M62" s="37">
        <f>M65/G10</f>
        <v>0.29499999999999998</v>
      </c>
      <c r="N62" s="160">
        <f>N65/G10</f>
        <v>0.34499999999999997</v>
      </c>
      <c r="P62" s="680"/>
      <c r="Q62" s="30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9"/>
    </row>
    <row r="63" spans="1:29" ht="16.5" customHeight="1">
      <c r="A63" s="680"/>
      <c r="B63" s="32"/>
      <c r="C63" s="28"/>
      <c r="D63" s="56"/>
      <c r="E63" s="56"/>
      <c r="F63" s="156"/>
      <c r="G63" s="156"/>
      <c r="H63" s="156"/>
      <c r="I63" s="163" t="s">
        <v>96</v>
      </c>
      <c r="J63" s="159">
        <f>J66/G10</f>
        <v>4.5</v>
      </c>
      <c r="K63" s="159">
        <f>K66/G10</f>
        <v>3</v>
      </c>
      <c r="L63" s="159">
        <f>L66/G10</f>
        <v>3.5</v>
      </c>
      <c r="M63" s="159">
        <f>M66/G10</f>
        <v>2.5</v>
      </c>
      <c r="N63" s="161">
        <f>N66/G10</f>
        <v>1.5</v>
      </c>
      <c r="P63" s="680"/>
      <c r="Q63" s="30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9"/>
    </row>
    <row r="64" spans="1:29" ht="16.5" customHeight="1">
      <c r="A64" s="680"/>
      <c r="B64" s="32"/>
      <c r="C64" s="28"/>
      <c r="D64" s="56"/>
      <c r="E64" s="56"/>
      <c r="F64" s="87"/>
      <c r="G64" s="87"/>
      <c r="H64" s="87"/>
      <c r="I64" s="87"/>
      <c r="J64" s="118"/>
      <c r="K64" s="119"/>
      <c r="L64" s="120"/>
      <c r="M64" s="125"/>
      <c r="N64" s="164"/>
      <c r="P64" s="680"/>
      <c r="Q64" s="30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9"/>
    </row>
    <row r="65" spans="1:29" ht="16.5" customHeight="1">
      <c r="A65" s="680"/>
      <c r="B65" s="32"/>
      <c r="C65" s="28"/>
      <c r="D65" s="56"/>
      <c r="E65" s="56"/>
      <c r="F65" s="56"/>
      <c r="G65" s="37"/>
      <c r="H65" s="37"/>
      <c r="I65" s="162" t="s">
        <v>98</v>
      </c>
      <c r="J65" s="37">
        <f>SUM(G17,G20:H21,G23:H24,G27,G40:H42,G51,G57)</f>
        <v>7.375</v>
      </c>
      <c r="K65" s="37">
        <f>SUM(G18,G20,G23,G28,G34,G43:H44,G52,G58)</f>
        <v>8.375</v>
      </c>
      <c r="L65" s="37">
        <f>SUM(G17,G20:H24,G29,G35,G45,G53,G57)</f>
        <v>7.375</v>
      </c>
      <c r="M65" s="37">
        <f>SUM(G19:H21,G23:H24,G30,G36,G46:H47,G54,G57)</f>
        <v>7.375</v>
      </c>
      <c r="N65" s="160">
        <f>SUM(G17,G20:H21,G23:H24,G31,G37,G48,G51,G58)</f>
        <v>8.625</v>
      </c>
      <c r="P65" s="680"/>
      <c r="Q65" s="30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9"/>
    </row>
    <row r="66" spans="1:29" ht="16.5" customHeight="1">
      <c r="A66" s="680"/>
      <c r="B66" s="32"/>
      <c r="C66" s="28"/>
      <c r="D66" s="156"/>
      <c r="E66" s="156"/>
      <c r="F66" s="156"/>
      <c r="G66" s="82"/>
      <c r="H66" s="82"/>
      <c r="I66" s="163" t="s">
        <v>96</v>
      </c>
      <c r="J66" s="159">
        <f>SUM(I17,I20:I21,I23:I24,I27,I40:I42,I51,I57)</f>
        <v>112.5</v>
      </c>
      <c r="K66" s="159">
        <f>SUM(I18,I20,I23,I28,I34,I43:I44,I52,I58)</f>
        <v>75</v>
      </c>
      <c r="L66" s="159">
        <f>SUM(I17,I20:I24,I29,I35,I45,I53,I57)</f>
        <v>87.5</v>
      </c>
      <c r="M66" s="159">
        <f>SUM(I19:I21,I23:I24,I30,I36,I46:I47,I54,I57)</f>
        <v>62.5</v>
      </c>
      <c r="N66" s="161">
        <f>SUM(I17,I20:I21,I23:I24,I31,I37,I48,I51,I58)</f>
        <v>37.5</v>
      </c>
      <c r="P66" s="680"/>
      <c r="Q66" s="30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9"/>
    </row>
    <row r="67" spans="1:29" ht="16.5" customHeight="1" thickBot="1">
      <c r="A67" s="680"/>
      <c r="B67" s="366"/>
      <c r="C67" s="368"/>
      <c r="D67" s="367" t="s">
        <v>392</v>
      </c>
      <c r="E67" s="369" t="str">
        <f ca="1">CELL("nomfichier",A1)</f>
        <v>D:\1 MES SITES WEB\uprt.fr\re-recettes-jean-marc-catteau\re-catteau-salades\[Salades allégées.xlsx]Salades Allégées 16 à 20</v>
      </c>
      <c r="F67" s="370"/>
      <c r="G67" s="371"/>
      <c r="H67" s="371"/>
      <c r="I67" s="372"/>
      <c r="J67" s="373"/>
      <c r="K67" s="374"/>
      <c r="L67" s="374"/>
      <c r="M67" s="374"/>
      <c r="N67" s="365"/>
      <c r="P67" s="680"/>
      <c r="Q67" s="30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9"/>
    </row>
    <row r="68" spans="1:29" ht="16.5" customHeight="1">
      <c r="A68" s="680"/>
      <c r="B68" s="165"/>
      <c r="C68" s="36"/>
      <c r="D68" s="166" t="s">
        <v>99</v>
      </c>
      <c r="E68" s="64" t="s">
        <v>173</v>
      </c>
      <c r="F68" s="64"/>
      <c r="G68" s="64"/>
      <c r="H68" s="11" t="s">
        <v>174</v>
      </c>
      <c r="I68" s="11"/>
      <c r="J68" s="11"/>
      <c r="K68" s="11"/>
      <c r="L68" s="11"/>
      <c r="M68" s="11"/>
      <c r="N68" s="167"/>
      <c r="P68" s="680"/>
      <c r="Q68" s="30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9"/>
    </row>
    <row r="69" spans="1:29" ht="16.5" customHeight="1">
      <c r="A69" s="680"/>
      <c r="B69" s="165" t="s">
        <v>114</v>
      </c>
      <c r="C69" s="3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8"/>
      <c r="P69" s="680"/>
      <c r="Q69" s="30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9"/>
    </row>
    <row r="70" spans="1:29" ht="16.5" customHeight="1">
      <c r="A70" s="680"/>
      <c r="B70" s="178" t="s">
        <v>31</v>
      </c>
      <c r="C70" s="9" t="s">
        <v>103</v>
      </c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8"/>
      <c r="P70" s="680"/>
      <c r="Q70" s="30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9"/>
    </row>
    <row r="71" spans="1:29" ht="16.5" customHeight="1">
      <c r="A71" s="680"/>
      <c r="B71" s="165"/>
      <c r="C71" s="178" t="s">
        <v>31</v>
      </c>
      <c r="D71" s="9" t="s">
        <v>104</v>
      </c>
      <c r="E71" s="166"/>
      <c r="F71" s="166"/>
      <c r="G71" s="166"/>
      <c r="H71" s="166"/>
      <c r="I71" s="166"/>
      <c r="J71" s="166"/>
      <c r="K71" s="166"/>
      <c r="L71" s="166"/>
      <c r="M71" s="166"/>
      <c r="N71" s="168"/>
      <c r="P71" s="680"/>
      <c r="Q71" s="30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9"/>
    </row>
    <row r="72" spans="1:29" ht="16.5" customHeight="1">
      <c r="A72" s="680"/>
      <c r="B72" s="165"/>
      <c r="C72" s="178"/>
      <c r="D72" s="178" t="s">
        <v>31</v>
      </c>
      <c r="E72" s="9" t="s">
        <v>105</v>
      </c>
      <c r="F72" s="166"/>
      <c r="G72" s="166"/>
      <c r="H72" s="166"/>
      <c r="I72" s="166"/>
      <c r="J72" s="166"/>
      <c r="K72" s="166"/>
      <c r="L72" s="166"/>
      <c r="M72" s="166"/>
      <c r="N72" s="168"/>
      <c r="P72" s="680"/>
      <c r="Q72" s="30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9"/>
    </row>
    <row r="73" spans="1:29" ht="16.5" customHeight="1">
      <c r="A73" s="680"/>
      <c r="B73" s="165"/>
      <c r="C73" s="10"/>
      <c r="D73" s="166"/>
      <c r="E73" s="178" t="s">
        <v>31</v>
      </c>
      <c r="F73" s="9" t="s">
        <v>100</v>
      </c>
      <c r="G73" s="166"/>
      <c r="H73" s="166"/>
      <c r="I73" s="166"/>
      <c r="J73" s="166"/>
      <c r="K73" s="166"/>
      <c r="L73" s="166"/>
      <c r="M73" s="166"/>
      <c r="N73" s="168"/>
      <c r="P73" s="680"/>
      <c r="Q73" s="30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9"/>
    </row>
    <row r="74" spans="1:29" ht="16.5" customHeight="1">
      <c r="A74" s="680"/>
      <c r="B74" s="165"/>
      <c r="C74" s="10"/>
      <c r="D74" s="166"/>
      <c r="E74" s="166"/>
      <c r="F74" s="166"/>
      <c r="G74" s="178" t="s">
        <v>31</v>
      </c>
      <c r="H74" s="9" t="s">
        <v>101</v>
      </c>
      <c r="I74" s="166"/>
      <c r="J74" s="166"/>
      <c r="K74" s="166"/>
      <c r="L74" s="166"/>
      <c r="M74" s="166"/>
      <c r="N74" s="168"/>
      <c r="P74" s="680"/>
      <c r="Q74" s="30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9"/>
    </row>
    <row r="75" spans="1:29" ht="16.5" customHeight="1">
      <c r="A75" s="680"/>
      <c r="B75" s="165"/>
      <c r="C75" s="10"/>
      <c r="D75" s="166"/>
      <c r="E75" s="166"/>
      <c r="F75" s="166"/>
      <c r="G75" s="166"/>
      <c r="H75" s="178" t="s">
        <v>31</v>
      </c>
      <c r="I75" s="9" t="s">
        <v>102</v>
      </c>
      <c r="J75" s="166"/>
      <c r="K75" s="166"/>
      <c r="L75" s="166"/>
      <c r="M75" s="166"/>
      <c r="N75" s="168"/>
      <c r="P75" s="680"/>
      <c r="Q75" s="30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9"/>
    </row>
    <row r="76" spans="1:29" ht="16.5" customHeight="1" thickBot="1">
      <c r="A76" s="680"/>
      <c r="B76" s="25"/>
      <c r="C76" s="36"/>
      <c r="D76" s="56"/>
      <c r="E76" s="56"/>
      <c r="F76" s="56"/>
      <c r="G76" s="269"/>
      <c r="H76" s="188" t="s">
        <v>118</v>
      </c>
      <c r="I76" s="187" t="s">
        <v>117</v>
      </c>
      <c r="J76" s="53"/>
      <c r="K76" s="89"/>
      <c r="L76" s="87"/>
      <c r="M76" s="87"/>
      <c r="N76" s="169"/>
      <c r="P76" s="680"/>
      <c r="Q76" s="30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9"/>
    </row>
    <row r="77" spans="1:29" ht="16.5" customHeight="1">
      <c r="A77" s="680"/>
      <c r="B77" s="713" t="s">
        <v>112</v>
      </c>
      <c r="C77" s="714"/>
      <c r="D77" s="714"/>
      <c r="E77" s="714"/>
      <c r="F77" s="714"/>
      <c r="G77" s="714"/>
      <c r="H77" s="714"/>
      <c r="I77" s="714"/>
      <c r="J77" s="714"/>
      <c r="K77" s="714"/>
      <c r="L77" s="714"/>
      <c r="M77" s="714"/>
      <c r="N77" s="715"/>
      <c r="P77" s="680"/>
      <c r="Q77" s="308"/>
      <c r="R77" s="746" t="s">
        <v>376</v>
      </c>
      <c r="S77" s="714"/>
      <c r="T77" s="714"/>
      <c r="U77" s="714"/>
      <c r="V77" s="714"/>
      <c r="W77" s="714"/>
      <c r="X77" s="714"/>
      <c r="Y77" s="714"/>
      <c r="Z77" s="714"/>
      <c r="AA77" s="714"/>
      <c r="AB77" s="714"/>
      <c r="AC77" s="751" t="s">
        <v>108</v>
      </c>
    </row>
    <row r="78" spans="1:29" ht="16.5" customHeight="1">
      <c r="A78" s="680"/>
      <c r="B78" s="32"/>
      <c r="C78" s="36"/>
      <c r="D78" s="268"/>
      <c r="E78" s="268"/>
      <c r="F78" s="268"/>
      <c r="G78" s="695" t="s">
        <v>108</v>
      </c>
      <c r="H78" s="695"/>
      <c r="I78" s="87"/>
      <c r="J78" s="87"/>
      <c r="K78" s="87"/>
      <c r="L78" s="74"/>
      <c r="M78" s="74"/>
      <c r="N78" s="75"/>
      <c r="P78" s="680"/>
      <c r="Q78" s="308"/>
      <c r="R78" s="338"/>
      <c r="S78" s="35"/>
      <c r="T78" s="35"/>
      <c r="U78" s="35"/>
      <c r="V78" s="35"/>
      <c r="W78" s="35"/>
      <c r="X78" s="35"/>
      <c r="Y78" s="35"/>
      <c r="Z78" s="35"/>
      <c r="AA78" s="35"/>
      <c r="AB78" s="339" t="s">
        <v>83</v>
      </c>
      <c r="AC78" s="737"/>
    </row>
    <row r="79" spans="1:29" ht="16.5" customHeight="1">
      <c r="A79" s="680"/>
      <c r="B79" s="752" t="s">
        <v>83</v>
      </c>
      <c r="C79" s="753"/>
      <c r="D79" s="753"/>
      <c r="E79" s="753"/>
      <c r="F79" s="753"/>
      <c r="G79" s="754">
        <v>1</v>
      </c>
      <c r="H79" s="754"/>
      <c r="I79" s="87"/>
      <c r="J79" s="87"/>
      <c r="K79" s="87"/>
      <c r="L79" s="74"/>
      <c r="M79" s="74"/>
      <c r="N79" s="75"/>
      <c r="P79" s="680"/>
      <c r="Q79" s="308"/>
      <c r="R79" s="747" t="s">
        <v>371</v>
      </c>
      <c r="S79" s="748"/>
      <c r="T79" s="748"/>
      <c r="U79" s="748"/>
      <c r="V79" s="748"/>
      <c r="W79" s="748"/>
      <c r="X79" s="748"/>
      <c r="Y79" s="748"/>
      <c r="Z79" s="748"/>
      <c r="AA79" s="748"/>
      <c r="AB79" s="748"/>
      <c r="AC79" s="749"/>
    </row>
    <row r="80" spans="1:29" ht="16.5" customHeight="1">
      <c r="A80" s="680"/>
      <c r="B80" s="752"/>
      <c r="C80" s="753"/>
      <c r="D80" s="753"/>
      <c r="E80" s="753"/>
      <c r="F80" s="753"/>
      <c r="G80" s="754"/>
      <c r="H80" s="754"/>
      <c r="I80" s="87"/>
      <c r="J80" s="87"/>
      <c r="K80" s="87"/>
      <c r="L80" s="74"/>
      <c r="M80" s="74"/>
      <c r="N80" s="75"/>
      <c r="P80" s="680"/>
      <c r="Q80" s="308"/>
      <c r="R80" s="747"/>
      <c r="S80" s="748"/>
      <c r="T80" s="748"/>
      <c r="U80" s="748"/>
      <c r="V80" s="748"/>
      <c r="W80" s="748"/>
      <c r="X80" s="748"/>
      <c r="Y80" s="748"/>
      <c r="Z80" s="748"/>
      <c r="AA80" s="748"/>
      <c r="AB80" s="748"/>
      <c r="AC80" s="749"/>
    </row>
    <row r="81" spans="1:29" ht="16.5" customHeight="1">
      <c r="A81" s="680"/>
      <c r="B81" s="340"/>
      <c r="C81" s="341"/>
      <c r="D81" s="341"/>
      <c r="E81" s="341"/>
      <c r="F81" s="341"/>
      <c r="G81" s="341"/>
      <c r="H81" s="341"/>
      <c r="I81" s="341"/>
      <c r="J81" s="341"/>
      <c r="K81" s="341"/>
      <c r="L81" s="341"/>
      <c r="M81" s="341"/>
      <c r="N81" s="342"/>
      <c r="P81" s="680"/>
      <c r="Q81" s="308"/>
      <c r="R81" s="747"/>
      <c r="S81" s="748"/>
      <c r="T81" s="748"/>
      <c r="U81" s="748"/>
      <c r="V81" s="748"/>
      <c r="W81" s="748"/>
      <c r="X81" s="748"/>
      <c r="Y81" s="748"/>
      <c r="Z81" s="748"/>
      <c r="AA81" s="748"/>
      <c r="AB81" s="748"/>
      <c r="AC81" s="749"/>
    </row>
    <row r="82" spans="1:29" ht="16.5" customHeight="1">
      <c r="A82" s="680"/>
      <c r="B82" s="18"/>
      <c r="C82" s="6"/>
      <c r="D82" s="19" t="s">
        <v>82</v>
      </c>
      <c r="E82" s="16" t="s">
        <v>52</v>
      </c>
      <c r="F82" s="12" t="s">
        <v>47</v>
      </c>
      <c r="G82" s="13" t="s">
        <v>48</v>
      </c>
      <c r="H82" s="312" t="s">
        <v>316</v>
      </c>
      <c r="I82" s="14" t="s">
        <v>49</v>
      </c>
      <c r="J82" s="15" t="s">
        <v>50</v>
      </c>
      <c r="K82" s="17" t="s">
        <v>51</v>
      </c>
      <c r="L82" s="272"/>
      <c r="M82" s="272"/>
      <c r="N82" s="273"/>
      <c r="P82" s="680"/>
      <c r="Q82" s="309" t="s">
        <v>12</v>
      </c>
      <c r="R82" s="18"/>
      <c r="S82" s="19"/>
      <c r="T82" s="68" t="s">
        <v>383</v>
      </c>
      <c r="U82" s="696">
        <v>1</v>
      </c>
      <c r="V82" s="696"/>
      <c r="W82" s="271" t="s">
        <v>384</v>
      </c>
      <c r="X82" s="750">
        <v>0.75</v>
      </c>
      <c r="Y82" s="750"/>
      <c r="Z82" s="28"/>
      <c r="AA82" s="28"/>
      <c r="AB82" s="28"/>
      <c r="AC82" s="29"/>
    </row>
    <row r="83" spans="1:29" ht="16.5" customHeight="1">
      <c r="A83" s="680"/>
      <c r="B83" s="18" t="s">
        <v>84</v>
      </c>
      <c r="C83" s="6"/>
      <c r="D83" s="19"/>
      <c r="E83" s="18"/>
      <c r="F83" s="8"/>
      <c r="G83" s="8"/>
      <c r="H83" s="8"/>
      <c r="I83" s="8"/>
      <c r="J83" s="8"/>
      <c r="K83" s="8"/>
      <c r="L83" s="8"/>
      <c r="M83" s="8"/>
      <c r="N83" s="311" t="s">
        <v>315</v>
      </c>
      <c r="P83" s="680"/>
      <c r="Q83" s="310">
        <v>16.5</v>
      </c>
      <c r="R83" s="18"/>
      <c r="S83" s="19"/>
      <c r="T83" s="19"/>
      <c r="U83" s="8"/>
      <c r="V83" s="8"/>
      <c r="W83" s="8"/>
      <c r="X83" s="8"/>
      <c r="Y83" s="8"/>
      <c r="Z83" s="8"/>
      <c r="AA83" s="8"/>
      <c r="AB83" s="8"/>
      <c r="AC83" s="311" t="s">
        <v>84</v>
      </c>
    </row>
    <row r="84" spans="1:29" ht="16.5" customHeight="1" thickBot="1">
      <c r="A84" s="680"/>
      <c r="B84" s="21">
        <v>10</v>
      </c>
      <c r="C84" s="2">
        <v>10</v>
      </c>
      <c r="D84" s="2">
        <v>10</v>
      </c>
      <c r="E84" s="2">
        <v>10</v>
      </c>
      <c r="F84" s="2">
        <v>10</v>
      </c>
      <c r="G84" s="2">
        <v>10</v>
      </c>
      <c r="H84" s="2">
        <v>10</v>
      </c>
      <c r="I84" s="2">
        <v>10</v>
      </c>
      <c r="J84" s="2">
        <v>10</v>
      </c>
      <c r="K84" s="2">
        <v>10</v>
      </c>
      <c r="L84" s="2">
        <v>10</v>
      </c>
      <c r="M84" s="2">
        <v>10</v>
      </c>
      <c r="N84" s="22">
        <v>10</v>
      </c>
      <c r="P84" s="680"/>
      <c r="Q84" s="78">
        <v>10</v>
      </c>
      <c r="R84" s="79">
        <v>10</v>
      </c>
      <c r="S84" s="79">
        <v>10</v>
      </c>
      <c r="T84" s="79">
        <v>10</v>
      </c>
      <c r="U84" s="79">
        <v>10</v>
      </c>
      <c r="V84" s="79">
        <v>10</v>
      </c>
      <c r="W84" s="79">
        <v>10</v>
      </c>
      <c r="X84" s="79">
        <v>10</v>
      </c>
      <c r="Y84" s="79">
        <v>10</v>
      </c>
      <c r="Z84" s="79">
        <v>10</v>
      </c>
      <c r="AA84" s="79">
        <v>10</v>
      </c>
      <c r="AB84" s="79">
        <v>10</v>
      </c>
      <c r="AC84" s="80">
        <v>10</v>
      </c>
    </row>
    <row r="85" spans="1:29" ht="16.5" customHeight="1">
      <c r="A85" s="680"/>
      <c r="B85" s="172" t="s">
        <v>106</v>
      </c>
      <c r="C85" s="40" t="s">
        <v>14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2"/>
      <c r="P85" s="680"/>
      <c r="Q85" s="32"/>
      <c r="R85" s="28"/>
      <c r="S85" s="697" t="s">
        <v>33</v>
      </c>
      <c r="T85" s="697"/>
      <c r="U85" s="697"/>
      <c r="V85" s="699" t="s">
        <v>34</v>
      </c>
      <c r="W85" s="699"/>
      <c r="X85" s="699"/>
      <c r="Y85" s="699"/>
      <c r="Z85" s="699"/>
      <c r="AA85" s="699"/>
      <c r="AB85" s="699"/>
      <c r="AC85" s="700"/>
    </row>
    <row r="86" spans="1:29" ht="16.5" customHeight="1">
      <c r="A86" s="680"/>
      <c r="B86" s="173" t="s">
        <v>107</v>
      </c>
      <c r="C86" s="43" t="s">
        <v>109</v>
      </c>
      <c r="D86" s="38"/>
      <c r="E86" s="38"/>
      <c r="F86" s="38"/>
      <c r="G86" s="38"/>
      <c r="H86" s="38"/>
      <c r="I86" s="38"/>
      <c r="J86" s="38"/>
      <c r="K86" s="38"/>
      <c r="L86" s="38"/>
      <c r="M86" s="28"/>
      <c r="N86" s="39"/>
      <c r="P86" s="680"/>
      <c r="Q86" s="32"/>
      <c r="R86" s="28" t="s">
        <v>7</v>
      </c>
      <c r="S86" s="698"/>
      <c r="T86" s="698"/>
      <c r="U86" s="698"/>
      <c r="V86" s="44"/>
      <c r="W86" s="44" t="s">
        <v>35</v>
      </c>
      <c r="X86" s="44"/>
      <c r="Y86" s="44"/>
      <c r="Z86" s="44"/>
      <c r="AA86" s="44"/>
      <c r="AB86" s="44"/>
      <c r="AC86" s="45"/>
    </row>
    <row r="87" spans="1:29" ht="16.5" customHeight="1">
      <c r="A87" s="680"/>
      <c r="B87" s="174" t="s">
        <v>108</v>
      </c>
      <c r="C87" s="175" t="s">
        <v>83</v>
      </c>
      <c r="D87" s="38"/>
      <c r="E87" s="38"/>
      <c r="F87" s="38"/>
      <c r="G87" s="38"/>
      <c r="H87" s="38"/>
      <c r="I87" s="38"/>
      <c r="J87" s="38"/>
      <c r="K87" s="38"/>
      <c r="L87" s="38"/>
      <c r="M87" s="28"/>
      <c r="N87" s="39"/>
      <c r="P87" s="680"/>
      <c r="Q87" s="32"/>
      <c r="R87" s="28"/>
      <c r="S87" s="28"/>
      <c r="T87" s="28"/>
      <c r="U87" s="28"/>
      <c r="V87" s="44"/>
      <c r="W87" s="44"/>
      <c r="X87" s="44"/>
      <c r="Y87" s="44"/>
      <c r="Z87" s="44"/>
      <c r="AA87" s="44"/>
      <c r="AB87" s="44"/>
      <c r="AC87" s="45"/>
    </row>
    <row r="88" spans="1:29" ht="16.5" customHeight="1">
      <c r="A88" s="680"/>
      <c r="B88" s="701" t="s">
        <v>11</v>
      </c>
      <c r="C88" s="702"/>
      <c r="D88" s="702"/>
      <c r="E88" s="702"/>
      <c r="F88" s="702"/>
      <c r="G88" s="702"/>
      <c r="H88" s="702"/>
      <c r="I88" s="702"/>
      <c r="J88" s="702"/>
      <c r="K88" s="702"/>
      <c r="L88" s="702"/>
      <c r="M88" s="702"/>
      <c r="N88" s="703"/>
      <c r="P88" s="680"/>
      <c r="Q88" s="701" t="s">
        <v>11</v>
      </c>
      <c r="R88" s="702"/>
      <c r="S88" s="702"/>
      <c r="T88" s="702"/>
      <c r="U88" s="702"/>
      <c r="V88" s="702"/>
      <c r="W88" s="702"/>
      <c r="X88" s="702"/>
      <c r="Y88" s="702"/>
      <c r="Z88" s="702"/>
      <c r="AA88" s="702"/>
      <c r="AB88" s="702"/>
      <c r="AC88" s="703"/>
    </row>
    <row r="89" spans="1:29" ht="16.5" customHeight="1" thickBot="1">
      <c r="A89" s="680"/>
      <c r="B89" s="704"/>
      <c r="C89" s="705"/>
      <c r="D89" s="705"/>
      <c r="E89" s="705"/>
      <c r="F89" s="705"/>
      <c r="G89" s="705"/>
      <c r="H89" s="705"/>
      <c r="I89" s="705"/>
      <c r="J89" s="705"/>
      <c r="K89" s="705"/>
      <c r="L89" s="705"/>
      <c r="M89" s="705"/>
      <c r="N89" s="706"/>
      <c r="P89" s="680"/>
      <c r="Q89" s="704"/>
      <c r="R89" s="705"/>
      <c r="S89" s="705"/>
      <c r="T89" s="705"/>
      <c r="U89" s="705"/>
      <c r="V89" s="705"/>
      <c r="W89" s="705"/>
      <c r="X89" s="705"/>
      <c r="Y89" s="705"/>
      <c r="Z89" s="705"/>
      <c r="AA89" s="705"/>
      <c r="AB89" s="705"/>
      <c r="AC89" s="706"/>
    </row>
    <row r="91" spans="1:29" ht="15.75" thickBot="1">
      <c r="A91" s="27" t="s">
        <v>0</v>
      </c>
      <c r="B91" s="679" t="str">
        <f>B92</f>
        <v>Saumon fenouil pamplemousse Gruyère</v>
      </c>
      <c r="C91" s="679"/>
      <c r="D91" s="679"/>
      <c r="E91" s="679"/>
      <c r="F91" s="679"/>
      <c r="G91" s="679"/>
      <c r="H91" s="679"/>
      <c r="I91" s="679"/>
      <c r="J91" s="679"/>
      <c r="K91" s="679"/>
      <c r="L91" s="679"/>
      <c r="M91" s="679"/>
      <c r="N91" s="679"/>
      <c r="O91" s="26"/>
      <c r="P91" s="27" t="s">
        <v>0</v>
      </c>
      <c r="Q91" s="679" t="str">
        <f>Q92</f>
        <v>Hauteurs de lignes</v>
      </c>
      <c r="R91" s="679"/>
      <c r="S91" s="679"/>
      <c r="T91" s="679"/>
      <c r="U91" s="679"/>
      <c r="V91" s="679"/>
      <c r="W91" s="679"/>
      <c r="X91" s="679"/>
      <c r="Y91" s="679"/>
      <c r="Z91" s="679"/>
      <c r="AA91" s="679"/>
      <c r="AB91" s="679"/>
      <c r="AC91" s="679"/>
    </row>
    <row r="92" spans="1:29" ht="23.25" customHeight="1">
      <c r="A92" s="680" t="str">
        <f>B92</f>
        <v>Saumon fenouil pamplemousse Gruyère</v>
      </c>
      <c r="B92" s="716" t="s">
        <v>345</v>
      </c>
      <c r="C92" s="717"/>
      <c r="D92" s="717"/>
      <c r="E92" s="717"/>
      <c r="F92" s="717"/>
      <c r="G92" s="717"/>
      <c r="H92" s="717"/>
      <c r="I92" s="717"/>
      <c r="J92" s="717"/>
      <c r="K92" s="717"/>
      <c r="L92" s="717"/>
      <c r="M92" s="717"/>
      <c r="N92" s="718"/>
      <c r="O92" s="26"/>
      <c r="P92" s="680" t="str">
        <f>Q92</f>
        <v>Hauteurs de lignes</v>
      </c>
      <c r="Q92" s="305" t="s">
        <v>113</v>
      </c>
      <c r="R92" s="717" t="str">
        <f>B92</f>
        <v>Saumon fenouil pamplemousse Gruyère</v>
      </c>
      <c r="S92" s="717"/>
      <c r="T92" s="717"/>
      <c r="U92" s="717"/>
      <c r="V92" s="717"/>
      <c r="W92" s="717"/>
      <c r="X92" s="717"/>
      <c r="Y92" s="717"/>
      <c r="Z92" s="717"/>
      <c r="AA92" s="717"/>
      <c r="AB92" s="717"/>
      <c r="AC92" s="718"/>
    </row>
    <row r="93" spans="1:29" ht="17.100000000000001" customHeight="1">
      <c r="A93" s="680"/>
      <c r="B93" s="719"/>
      <c r="C93" s="720"/>
      <c r="D93" s="720"/>
      <c r="E93" s="720"/>
      <c r="F93" s="720"/>
      <c r="G93" s="720"/>
      <c r="H93" s="720"/>
      <c r="I93" s="720"/>
      <c r="J93" s="720"/>
      <c r="K93" s="720"/>
      <c r="L93" s="720"/>
      <c r="M93" s="720"/>
      <c r="N93" s="721"/>
      <c r="O93" s="26"/>
      <c r="P93" s="680"/>
      <c r="Q93" s="306">
        <v>16.5</v>
      </c>
      <c r="R93" s="720"/>
      <c r="S93" s="720"/>
      <c r="T93" s="720"/>
      <c r="U93" s="720"/>
      <c r="V93" s="720"/>
      <c r="W93" s="720"/>
      <c r="X93" s="720"/>
      <c r="Y93" s="720"/>
      <c r="Z93" s="720"/>
      <c r="AA93" s="720"/>
      <c r="AB93" s="720"/>
      <c r="AC93" s="721"/>
    </row>
    <row r="94" spans="1:29" ht="17.100000000000001" customHeight="1">
      <c r="A94" s="680"/>
      <c r="B94" s="687" t="s">
        <v>344</v>
      </c>
      <c r="C94" s="688"/>
      <c r="D94" s="688"/>
      <c r="E94" s="688"/>
      <c r="F94" s="688"/>
      <c r="G94" s="688"/>
      <c r="H94" s="688"/>
      <c r="I94" s="688"/>
      <c r="J94" s="688"/>
      <c r="K94" s="688"/>
      <c r="L94" s="688"/>
      <c r="M94" s="688"/>
      <c r="N94" s="689"/>
      <c r="O94" s="26"/>
      <c r="P94" s="680"/>
      <c r="Q94" s="307" t="s">
        <v>12</v>
      </c>
      <c r="R94" s="722" t="str">
        <f>B94</f>
        <v>Salade repas Allégée N° 16</v>
      </c>
      <c r="S94" s="722"/>
      <c r="T94" s="722"/>
      <c r="U94" s="722"/>
      <c r="V94" s="722"/>
      <c r="W94" s="722"/>
      <c r="X94" s="722"/>
      <c r="Y94" s="722"/>
      <c r="Z94" s="722"/>
      <c r="AA94" s="722"/>
      <c r="AB94" s="722"/>
      <c r="AC94" s="723"/>
    </row>
    <row r="95" spans="1:29" ht="17.100000000000001" customHeight="1" thickBot="1">
      <c r="A95" s="680"/>
      <c r="B95" s="690"/>
      <c r="C95" s="691"/>
      <c r="D95" s="691"/>
      <c r="E95" s="691"/>
      <c r="F95" s="691"/>
      <c r="G95" s="691"/>
      <c r="H95" s="691"/>
      <c r="I95" s="691"/>
      <c r="J95" s="691"/>
      <c r="K95" s="691"/>
      <c r="L95" s="691"/>
      <c r="M95" s="691"/>
      <c r="N95" s="692"/>
      <c r="O95" s="26"/>
      <c r="P95" s="680"/>
      <c r="Q95" s="308"/>
      <c r="R95" s="724"/>
      <c r="S95" s="724"/>
      <c r="T95" s="724"/>
      <c r="U95" s="724"/>
      <c r="V95" s="724"/>
      <c r="W95" s="724"/>
      <c r="X95" s="724"/>
      <c r="Y95" s="724"/>
      <c r="Z95" s="724"/>
      <c r="AA95" s="724"/>
      <c r="AB95" s="724"/>
      <c r="AC95" s="725"/>
    </row>
    <row r="96" spans="1:29" ht="17.100000000000001" customHeight="1">
      <c r="A96" s="680"/>
      <c r="B96" s="32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9"/>
      <c r="O96" s="26"/>
      <c r="P96" s="680"/>
      <c r="Q96" s="308"/>
      <c r="R96" s="726" t="s">
        <v>1</v>
      </c>
      <c r="S96" s="726"/>
      <c r="T96" s="726"/>
      <c r="U96" s="726"/>
      <c r="V96" s="726"/>
      <c r="W96" s="726"/>
      <c r="X96" s="726"/>
      <c r="Y96" s="726"/>
      <c r="Z96" s="726"/>
      <c r="AA96" s="726"/>
      <c r="AB96" s="726"/>
      <c r="AC96" s="727"/>
    </row>
    <row r="97" spans="1:29" ht="17.100000000000001" customHeight="1" thickBot="1">
      <c r="A97" s="680"/>
      <c r="B97" s="32"/>
      <c r="C97" s="28"/>
      <c r="D97" s="28"/>
      <c r="E97" s="28"/>
      <c r="F97" s="28"/>
      <c r="G97" s="730" t="s">
        <v>107</v>
      </c>
      <c r="H97" s="730"/>
      <c r="I97" s="731" t="s">
        <v>301</v>
      </c>
      <c r="J97" s="731"/>
      <c r="K97" s="731"/>
      <c r="L97" s="731"/>
      <c r="M97" s="731"/>
      <c r="N97" s="732"/>
      <c r="O97" s="26"/>
      <c r="P97" s="680"/>
      <c r="Q97" s="308"/>
      <c r="R97" s="728"/>
      <c r="S97" s="728"/>
      <c r="T97" s="728"/>
      <c r="U97" s="728"/>
      <c r="V97" s="728"/>
      <c r="W97" s="728"/>
      <c r="X97" s="728"/>
      <c r="Y97" s="728"/>
      <c r="Z97" s="728"/>
      <c r="AA97" s="728"/>
      <c r="AB97" s="728"/>
      <c r="AC97" s="729"/>
    </row>
    <row r="98" spans="1:29" ht="17.100000000000001" customHeight="1">
      <c r="A98" s="680"/>
      <c r="B98" s="32"/>
      <c r="C98" s="28"/>
      <c r="D98" s="28"/>
      <c r="E98" s="186" t="s">
        <v>87</v>
      </c>
      <c r="F98" s="49" t="s">
        <v>31</v>
      </c>
      <c r="G98" s="733">
        <v>10</v>
      </c>
      <c r="H98" s="733"/>
      <c r="I98" s="731"/>
      <c r="J98" s="731"/>
      <c r="K98" s="731"/>
      <c r="L98" s="731"/>
      <c r="M98" s="731"/>
      <c r="N98" s="732"/>
      <c r="O98" s="26"/>
      <c r="P98" s="680"/>
      <c r="Q98" s="308"/>
      <c r="R98" s="734" t="s">
        <v>110</v>
      </c>
      <c r="S98" s="734"/>
      <c r="T98" s="734"/>
      <c r="U98" s="734"/>
      <c r="V98" s="734"/>
      <c r="W98" s="734"/>
      <c r="X98" s="734"/>
      <c r="Y98" s="734"/>
      <c r="Z98" s="734"/>
      <c r="AA98" s="734"/>
      <c r="AB98" s="734"/>
      <c r="AC98" s="736" t="s">
        <v>106</v>
      </c>
    </row>
    <row r="99" spans="1:29" ht="17.100000000000001" customHeight="1">
      <c r="A99" s="680"/>
      <c r="B99" s="170" t="s">
        <v>106</v>
      </c>
      <c r="C99" s="171" t="s">
        <v>106</v>
      </c>
      <c r="D99" s="28"/>
      <c r="E99" s="47"/>
      <c r="F99" s="49"/>
      <c r="G99" s="733"/>
      <c r="H99" s="733"/>
      <c r="I99" s="55"/>
      <c r="J99" s="277" t="s">
        <v>379</v>
      </c>
      <c r="K99" s="28"/>
      <c r="L99" s="28"/>
      <c r="M99" s="28"/>
      <c r="N99" s="29"/>
      <c r="O99" s="26"/>
      <c r="P99" s="680"/>
      <c r="Q99" s="308"/>
      <c r="R99" s="735"/>
      <c r="S99" s="735"/>
      <c r="T99" s="735"/>
      <c r="U99" s="735"/>
      <c r="V99" s="735"/>
      <c r="W99" s="735"/>
      <c r="X99" s="735"/>
      <c r="Y99" s="735"/>
      <c r="Z99" s="735"/>
      <c r="AA99" s="735"/>
      <c r="AB99" s="735"/>
      <c r="AC99" s="737"/>
    </row>
    <row r="100" spans="1:29" ht="17.100000000000001" customHeight="1">
      <c r="A100" s="680"/>
      <c r="B100" s="69" t="s">
        <v>88</v>
      </c>
      <c r="C100" s="70" t="s">
        <v>16</v>
      </c>
      <c r="D100" s="71" t="s">
        <v>32</v>
      </c>
      <c r="E100" s="51"/>
      <c r="F100" s="51"/>
      <c r="G100" s="72"/>
      <c r="H100" s="73"/>
      <c r="I100" s="70" t="s">
        <v>88</v>
      </c>
      <c r="J100" s="52"/>
      <c r="K100" s="58"/>
      <c r="L100" s="58"/>
      <c r="M100" s="58"/>
      <c r="N100" s="344" t="s">
        <v>381</v>
      </c>
      <c r="O100" s="26"/>
      <c r="P100" s="680"/>
      <c r="Q100" s="308"/>
      <c r="R100" s="738" t="s">
        <v>382</v>
      </c>
      <c r="S100" s="738"/>
      <c r="T100" s="738"/>
      <c r="U100" s="738"/>
      <c r="V100" s="738"/>
      <c r="W100" s="738"/>
      <c r="X100" s="738"/>
      <c r="Y100" s="738"/>
      <c r="Z100" s="738"/>
      <c r="AA100" s="738"/>
      <c r="AB100" s="738"/>
      <c r="AC100" s="739"/>
    </row>
    <row r="101" spans="1:29" ht="17.100000000000001" customHeight="1">
      <c r="A101" s="680"/>
      <c r="C101" s="20">
        <v>7.0000000000000007E-2</v>
      </c>
      <c r="D101" s="65" t="s">
        <v>155</v>
      </c>
      <c r="E101" s="65"/>
      <c r="F101" s="65"/>
      <c r="G101" s="707">
        <f>(C101/G118)*G98</f>
        <v>0.70000000000000007</v>
      </c>
      <c r="H101" s="707"/>
      <c r="I101" s="77">
        <f>(B101/G118)*G98</f>
        <v>0</v>
      </c>
      <c r="J101" s="84"/>
      <c r="K101" s="84"/>
      <c r="L101" s="84"/>
      <c r="M101" s="84"/>
      <c r="N101" s="85"/>
      <c r="O101" s="26"/>
      <c r="P101" s="680"/>
      <c r="Q101" s="308"/>
      <c r="R101" s="740"/>
      <c r="S101" s="740"/>
      <c r="T101" s="740"/>
      <c r="U101" s="740"/>
      <c r="V101" s="740"/>
      <c r="W101" s="740"/>
      <c r="X101" s="740"/>
      <c r="Y101" s="740"/>
      <c r="Z101" s="740"/>
      <c r="AA101" s="740"/>
      <c r="AB101" s="740"/>
      <c r="AC101" s="741"/>
    </row>
    <row r="102" spans="1:29" ht="17.100000000000001" customHeight="1">
      <c r="A102" s="680"/>
      <c r="B102" s="76">
        <v>1</v>
      </c>
      <c r="D102" s="65" t="s">
        <v>45</v>
      </c>
      <c r="E102" s="65"/>
      <c r="F102" s="65"/>
      <c r="G102" s="707">
        <f>(C102/G118)*G98</f>
        <v>0</v>
      </c>
      <c r="H102" s="707"/>
      <c r="I102" s="77">
        <f>(B102/G118)*G98</f>
        <v>10</v>
      </c>
      <c r="J102" s="321" t="s">
        <v>363</v>
      </c>
      <c r="K102" s="84"/>
      <c r="L102" s="84"/>
      <c r="M102" s="84"/>
      <c r="N102" s="85"/>
      <c r="O102" s="26"/>
      <c r="P102" s="680"/>
      <c r="Q102" s="308"/>
      <c r="R102" s="742" t="s">
        <v>111</v>
      </c>
      <c r="S102" s="743"/>
      <c r="T102" s="743"/>
      <c r="U102" s="743"/>
      <c r="V102" s="743"/>
      <c r="W102" s="743"/>
      <c r="X102" s="743"/>
      <c r="Y102" s="743"/>
      <c r="Z102" s="743"/>
      <c r="AA102" s="743"/>
      <c r="AB102" s="743"/>
      <c r="AC102" s="745" t="s">
        <v>107</v>
      </c>
    </row>
    <row r="103" spans="1:29" ht="17.100000000000001" customHeight="1">
      <c r="A103" s="680"/>
      <c r="C103" s="20">
        <v>2.5000000000000001E-2</v>
      </c>
      <c r="D103" s="59" t="s">
        <v>68</v>
      </c>
      <c r="E103" s="60"/>
      <c r="F103" s="60"/>
      <c r="G103" s="707">
        <f>(C103/G118)*G98</f>
        <v>0.25</v>
      </c>
      <c r="H103" s="707"/>
      <c r="I103" s="77">
        <f>(B103/G118)*G98</f>
        <v>0</v>
      </c>
      <c r="J103" s="84"/>
      <c r="K103" s="84"/>
      <c r="L103" s="84"/>
      <c r="M103" s="84"/>
      <c r="N103" s="85"/>
      <c r="O103" s="26"/>
      <c r="P103" s="680"/>
      <c r="Q103" s="308"/>
      <c r="R103" s="744"/>
      <c r="S103" s="735"/>
      <c r="T103" s="735"/>
      <c r="U103" s="735"/>
      <c r="V103" s="735"/>
      <c r="W103" s="735"/>
      <c r="X103" s="735"/>
      <c r="Y103" s="735"/>
      <c r="Z103" s="735"/>
      <c r="AA103" s="735"/>
      <c r="AB103" s="735"/>
      <c r="AC103" s="745"/>
    </row>
    <row r="104" spans="1:29" ht="17.100000000000001" customHeight="1">
      <c r="A104" s="680"/>
      <c r="B104" s="76">
        <v>3</v>
      </c>
      <c r="D104" s="59" t="s">
        <v>36</v>
      </c>
      <c r="E104" s="60"/>
      <c r="F104" s="60"/>
      <c r="G104" s="707">
        <f>(C104/G118)*G98</f>
        <v>0</v>
      </c>
      <c r="H104" s="707"/>
      <c r="I104" s="77">
        <f>(B104/G118)*G98</f>
        <v>30</v>
      </c>
      <c r="J104" s="321" t="s">
        <v>363</v>
      </c>
      <c r="K104" s="84"/>
      <c r="L104" s="84"/>
      <c r="M104" s="84"/>
      <c r="N104" s="85"/>
      <c r="O104" s="26"/>
      <c r="P104" s="680"/>
      <c r="Q104" s="308"/>
      <c r="R104" s="345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111"/>
    </row>
    <row r="105" spans="1:29" ht="17.100000000000001" customHeight="1">
      <c r="A105" s="680"/>
      <c r="C105" s="20">
        <v>0.05</v>
      </c>
      <c r="D105" s="59" t="s">
        <v>151</v>
      </c>
      <c r="E105" s="60"/>
      <c r="F105" s="60"/>
      <c r="G105" s="707">
        <f>(C105/G118)*G98</f>
        <v>0.5</v>
      </c>
      <c r="H105" s="707"/>
      <c r="I105" s="77">
        <f>(B105/G118)*G98</f>
        <v>0</v>
      </c>
      <c r="J105" s="84"/>
      <c r="K105" s="84"/>
      <c r="L105" s="84"/>
      <c r="M105" s="84"/>
      <c r="N105" s="85"/>
      <c r="O105" s="26"/>
      <c r="P105" s="680"/>
      <c r="Q105" s="308"/>
      <c r="R105" s="345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111"/>
    </row>
    <row r="106" spans="1:29" ht="17.100000000000001" customHeight="1">
      <c r="A106" s="680"/>
      <c r="C106" s="20">
        <v>0.05</v>
      </c>
      <c r="D106" s="59" t="s">
        <v>38</v>
      </c>
      <c r="E106" s="60"/>
      <c r="F106" s="60"/>
      <c r="G106" s="707">
        <f>(C106/G118)*G98</f>
        <v>0.5</v>
      </c>
      <c r="H106" s="707"/>
      <c r="I106" s="77">
        <f>(B106/G118)*G98</f>
        <v>0</v>
      </c>
      <c r="J106" s="84"/>
      <c r="K106" s="84"/>
      <c r="L106" s="84"/>
      <c r="M106" s="84"/>
      <c r="N106" s="85"/>
      <c r="O106" s="26"/>
      <c r="P106" s="680"/>
      <c r="Q106" s="30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9"/>
    </row>
    <row r="107" spans="1:29" ht="17.100000000000001" customHeight="1">
      <c r="A107" s="680"/>
      <c r="C107" s="20">
        <v>0.05</v>
      </c>
      <c r="D107" s="62" t="s">
        <v>40</v>
      </c>
      <c r="E107" s="62"/>
      <c r="F107" s="62"/>
      <c r="G107" s="707">
        <f>(C107/G118)*G98</f>
        <v>0.5</v>
      </c>
      <c r="H107" s="707"/>
      <c r="I107" s="77">
        <f>(B107/G118)*G98</f>
        <v>0</v>
      </c>
      <c r="J107" s="84"/>
      <c r="K107" s="84"/>
      <c r="L107" s="84"/>
      <c r="M107" s="84"/>
      <c r="N107" s="85"/>
      <c r="O107" s="26"/>
      <c r="P107" s="680"/>
      <c r="Q107" s="30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9"/>
    </row>
    <row r="108" spans="1:29" ht="17.100000000000001" customHeight="1">
      <c r="A108" s="680"/>
      <c r="C108" s="20">
        <v>0.03</v>
      </c>
      <c r="D108" s="62" t="s">
        <v>41</v>
      </c>
      <c r="E108" s="62"/>
      <c r="F108" s="62"/>
      <c r="G108" s="707">
        <f>(C108/G118)*G98</f>
        <v>0.3</v>
      </c>
      <c r="H108" s="707"/>
      <c r="I108" s="77">
        <f>(B108/G118)*G98</f>
        <v>0</v>
      </c>
      <c r="J108" s="84"/>
      <c r="K108" s="84"/>
      <c r="L108" s="28"/>
      <c r="M108" s="84"/>
      <c r="N108" s="343" t="s">
        <v>380</v>
      </c>
      <c r="O108" s="26"/>
      <c r="P108" s="680"/>
      <c r="Q108" s="30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9"/>
    </row>
    <row r="109" spans="1:29" ht="17.100000000000001" customHeight="1">
      <c r="A109" s="680"/>
      <c r="C109" s="20">
        <v>0.01</v>
      </c>
      <c r="D109" s="63" t="s">
        <v>42</v>
      </c>
      <c r="E109" s="63"/>
      <c r="F109" s="63"/>
      <c r="G109" s="707">
        <f>(C109/G118)*G98</f>
        <v>0.1</v>
      </c>
      <c r="H109" s="707"/>
      <c r="I109" s="77">
        <f>(B109/G118)*G98</f>
        <v>0</v>
      </c>
      <c r="J109" s="84"/>
      <c r="K109" s="84"/>
      <c r="L109" s="84"/>
      <c r="M109" s="84"/>
      <c r="N109" s="343" t="s">
        <v>377</v>
      </c>
      <c r="O109" s="26"/>
      <c r="P109" s="680"/>
      <c r="Q109" s="30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9"/>
    </row>
    <row r="110" spans="1:29" ht="17.100000000000001" customHeight="1">
      <c r="A110" s="680"/>
      <c r="C110" s="20">
        <v>0.01</v>
      </c>
      <c r="D110" s="64" t="s">
        <v>43</v>
      </c>
      <c r="E110" s="64"/>
      <c r="F110" s="64"/>
      <c r="G110" s="707">
        <f>(C110/G118)*G98</f>
        <v>0.1</v>
      </c>
      <c r="H110" s="707"/>
      <c r="I110" s="77">
        <f>(B110/G118)*G98</f>
        <v>0</v>
      </c>
      <c r="J110" s="84"/>
      <c r="K110" s="84"/>
      <c r="L110" s="84"/>
      <c r="M110" s="84"/>
      <c r="N110" s="343" t="s">
        <v>378</v>
      </c>
      <c r="O110" s="26"/>
      <c r="P110" s="680"/>
      <c r="Q110" s="30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9"/>
    </row>
    <row r="111" spans="1:29" ht="17.100000000000001" customHeight="1">
      <c r="A111" s="680"/>
      <c r="B111" s="76">
        <v>0.5</v>
      </c>
      <c r="D111" s="64" t="s">
        <v>318</v>
      </c>
      <c r="E111" s="64"/>
      <c r="F111" s="64"/>
      <c r="G111" s="707">
        <f>(C111/G118)*G98</f>
        <v>0</v>
      </c>
      <c r="H111" s="707"/>
      <c r="I111" s="77">
        <f>(B111/G118)*G98</f>
        <v>5</v>
      </c>
      <c r="J111" s="321" t="s">
        <v>362</v>
      </c>
      <c r="K111" s="84"/>
      <c r="L111" s="84"/>
      <c r="M111" s="84"/>
      <c r="N111" s="85"/>
      <c r="O111" s="26"/>
      <c r="P111" s="680"/>
      <c r="Q111" s="308"/>
      <c r="R111" s="28"/>
      <c r="S111" s="272"/>
      <c r="T111" s="19" t="s">
        <v>85</v>
      </c>
      <c r="U111" s="76">
        <v>1</v>
      </c>
      <c r="V111" s="77">
        <v>1</v>
      </c>
      <c r="W111" s="272"/>
      <c r="X111" s="19" t="s">
        <v>86</v>
      </c>
      <c r="Y111" s="266">
        <v>0.03</v>
      </c>
      <c r="Z111" s="707">
        <v>0.03</v>
      </c>
      <c r="AA111" s="707"/>
      <c r="AB111" s="28"/>
      <c r="AC111" s="29"/>
    </row>
    <row r="112" spans="1:29" ht="17.100000000000001" customHeight="1">
      <c r="A112" s="680"/>
      <c r="B112" s="32"/>
      <c r="C112" s="48"/>
      <c r="D112" s="31"/>
      <c r="E112" s="33"/>
      <c r="F112" s="34"/>
      <c r="G112" s="708">
        <f>(C112/G118)*G98</f>
        <v>0</v>
      </c>
      <c r="H112" s="708"/>
      <c r="I112" s="130">
        <f>(B112/G118)*G98</f>
        <v>0</v>
      </c>
      <c r="J112" s="82"/>
      <c r="K112" s="82"/>
      <c r="L112" s="82"/>
      <c r="M112" s="82"/>
      <c r="N112" s="86"/>
      <c r="O112" s="26"/>
      <c r="P112" s="680"/>
      <c r="Q112" s="30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9"/>
    </row>
    <row r="113" spans="1:31" ht="17.100000000000001" customHeight="1">
      <c r="A113" s="680"/>
      <c r="B113" s="709" t="s">
        <v>317</v>
      </c>
      <c r="C113" s="710"/>
      <c r="D113" s="28"/>
      <c r="E113" s="28"/>
      <c r="F113" s="28"/>
      <c r="G113" s="46"/>
      <c r="H113" s="50"/>
      <c r="I113" s="28"/>
      <c r="J113" s="87"/>
      <c r="K113" s="83"/>
      <c r="L113" s="87"/>
      <c r="M113" s="87"/>
      <c r="N113" s="88"/>
      <c r="P113" s="680"/>
      <c r="Q113" s="30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9"/>
    </row>
    <row r="114" spans="1:31" ht="17.100000000000001" customHeight="1">
      <c r="A114" s="680"/>
      <c r="B114" s="314">
        <f>SUM(B101:B112)</f>
        <v>4.5</v>
      </c>
      <c r="C114" s="313">
        <f>SUM(C101:C112)</f>
        <v>0.29500000000000004</v>
      </c>
      <c r="D114" s="711" t="s">
        <v>90</v>
      </c>
      <c r="E114" s="711"/>
      <c r="F114" s="711"/>
      <c r="G114" s="712">
        <f>SUM(G101:G112)</f>
        <v>2.95</v>
      </c>
      <c r="H114" s="712">
        <f>SUM(H101:H112)</f>
        <v>0</v>
      </c>
      <c r="I114" s="320">
        <f>SUM(I101:I112)</f>
        <v>45</v>
      </c>
      <c r="J114" s="53"/>
      <c r="K114" s="89"/>
      <c r="L114" s="87"/>
      <c r="M114" s="87"/>
      <c r="N114" s="88"/>
      <c r="P114" s="680"/>
      <c r="Q114" s="30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9"/>
    </row>
    <row r="115" spans="1:31" ht="17.100000000000001" customHeight="1" thickBot="1">
      <c r="A115" s="680"/>
      <c r="B115" s="25"/>
      <c r="C115" s="36"/>
      <c r="D115" s="56"/>
      <c r="E115" s="56"/>
      <c r="F115" s="56"/>
      <c r="G115" s="191"/>
      <c r="H115" s="191"/>
      <c r="I115" s="25"/>
      <c r="J115" s="53"/>
      <c r="K115" s="89"/>
      <c r="L115" s="87"/>
      <c r="M115" s="87"/>
      <c r="N115" s="88"/>
      <c r="P115" s="680"/>
      <c r="Q115" s="30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9"/>
    </row>
    <row r="116" spans="1:31" ht="17.100000000000001" customHeight="1">
      <c r="A116" s="680"/>
      <c r="B116" s="713" t="s">
        <v>91</v>
      </c>
      <c r="C116" s="714"/>
      <c r="D116" s="714"/>
      <c r="E116" s="714"/>
      <c r="F116" s="714"/>
      <c r="G116" s="714"/>
      <c r="H116" s="714"/>
      <c r="I116" s="714"/>
      <c r="J116" s="714"/>
      <c r="K116" s="714"/>
      <c r="L116" s="714"/>
      <c r="M116" s="714"/>
      <c r="N116" s="715"/>
      <c r="P116" s="680"/>
      <c r="Q116" s="308"/>
      <c r="R116" s="746" t="s">
        <v>376</v>
      </c>
      <c r="S116" s="714"/>
      <c r="T116" s="714"/>
      <c r="U116" s="714"/>
      <c r="V116" s="714"/>
      <c r="W116" s="714"/>
      <c r="X116" s="714"/>
      <c r="Y116" s="714"/>
      <c r="Z116" s="714"/>
      <c r="AA116" s="714"/>
      <c r="AB116" s="714"/>
      <c r="AC116" s="751" t="s">
        <v>108</v>
      </c>
    </row>
    <row r="117" spans="1:31" ht="17.100000000000001" customHeight="1">
      <c r="A117" s="680"/>
      <c r="B117" s="32"/>
      <c r="C117" s="36"/>
      <c r="D117" s="190"/>
      <c r="E117" s="190"/>
      <c r="F117" s="190"/>
      <c r="G117" s="695" t="s">
        <v>108</v>
      </c>
      <c r="H117" s="695"/>
      <c r="I117" s="87"/>
      <c r="J117" s="87"/>
      <c r="K117" s="87"/>
      <c r="L117" s="74"/>
      <c r="M117" s="74"/>
      <c r="N117" s="75"/>
      <c r="P117" s="680"/>
      <c r="Q117" s="308"/>
      <c r="R117" s="338"/>
      <c r="S117" s="35"/>
      <c r="T117" s="35"/>
      <c r="U117" s="35"/>
      <c r="V117" s="35"/>
      <c r="W117" s="35"/>
      <c r="X117" s="35"/>
      <c r="Y117" s="35"/>
      <c r="Z117" s="35"/>
      <c r="AA117" s="35"/>
      <c r="AB117" s="339" t="s">
        <v>83</v>
      </c>
      <c r="AC117" s="737"/>
    </row>
    <row r="118" spans="1:31" ht="17.100000000000001" customHeight="1">
      <c r="A118" s="680"/>
      <c r="B118" s="66"/>
      <c r="C118" s="67"/>
      <c r="D118" s="67"/>
      <c r="E118" s="67"/>
      <c r="F118" s="68" t="s">
        <v>83</v>
      </c>
      <c r="G118" s="696">
        <v>1</v>
      </c>
      <c r="H118" s="696"/>
      <c r="I118" s="87"/>
      <c r="J118" s="87"/>
      <c r="K118" s="87"/>
      <c r="L118" s="74"/>
      <c r="M118" s="74"/>
      <c r="N118" s="75"/>
      <c r="P118" s="680"/>
      <c r="Q118" s="308"/>
      <c r="R118" s="747" t="s">
        <v>371</v>
      </c>
      <c r="S118" s="748"/>
      <c r="T118" s="748"/>
      <c r="U118" s="748"/>
      <c r="V118" s="748"/>
      <c r="W118" s="748"/>
      <c r="X118" s="748"/>
      <c r="Y118" s="748"/>
      <c r="Z118" s="748"/>
      <c r="AA118" s="748"/>
      <c r="AB118" s="748"/>
      <c r="AC118" s="749"/>
    </row>
    <row r="119" spans="1:31" ht="17.100000000000001" customHeight="1">
      <c r="A119" s="680"/>
      <c r="B119" s="340"/>
      <c r="C119" s="341"/>
      <c r="D119" s="341"/>
      <c r="E119" s="341"/>
      <c r="F119" s="341"/>
      <c r="G119" s="341"/>
      <c r="H119" s="341"/>
      <c r="I119" s="341"/>
      <c r="J119" s="341"/>
      <c r="K119" s="341"/>
      <c r="L119" s="341"/>
      <c r="M119" s="341"/>
      <c r="N119" s="342"/>
      <c r="P119" s="680"/>
      <c r="Q119" s="308"/>
      <c r="R119" s="747"/>
      <c r="S119" s="748"/>
      <c r="T119" s="748"/>
      <c r="U119" s="748"/>
      <c r="V119" s="748"/>
      <c r="W119" s="748"/>
      <c r="X119" s="748"/>
      <c r="Y119" s="748"/>
      <c r="Z119" s="748"/>
      <c r="AA119" s="748"/>
      <c r="AB119" s="748"/>
      <c r="AC119" s="749"/>
      <c r="AE119" s="289"/>
    </row>
    <row r="120" spans="1:31" ht="17.100000000000001" customHeight="1">
      <c r="A120" s="680"/>
      <c r="B120" s="18"/>
      <c r="C120" s="6"/>
      <c r="D120" s="19" t="s">
        <v>82</v>
      </c>
      <c r="E120" s="16" t="s">
        <v>52</v>
      </c>
      <c r="F120" s="12" t="s">
        <v>47</v>
      </c>
      <c r="G120" s="13" t="s">
        <v>48</v>
      </c>
      <c r="H120" s="312" t="s">
        <v>316</v>
      </c>
      <c r="I120" s="14" t="s">
        <v>49</v>
      </c>
      <c r="J120" s="15" t="s">
        <v>50</v>
      </c>
      <c r="K120" s="17" t="s">
        <v>51</v>
      </c>
      <c r="L120" s="192"/>
      <c r="M120" s="192"/>
      <c r="N120" s="193"/>
      <c r="P120" s="680"/>
      <c r="Q120" s="309" t="s">
        <v>12</v>
      </c>
      <c r="R120" s="747"/>
      <c r="S120" s="748"/>
      <c r="T120" s="748"/>
      <c r="U120" s="748"/>
      <c r="V120" s="748"/>
      <c r="W120" s="748"/>
      <c r="X120" s="748"/>
      <c r="Y120" s="748"/>
      <c r="Z120" s="748"/>
      <c r="AA120" s="748"/>
      <c r="AB120" s="748"/>
      <c r="AC120" s="749"/>
      <c r="AE120" s="289"/>
    </row>
    <row r="121" spans="1:31" ht="17.100000000000001" customHeight="1">
      <c r="A121" s="680"/>
      <c r="B121" s="18" t="s">
        <v>84</v>
      </c>
      <c r="C121" s="6"/>
      <c r="D121" s="19"/>
      <c r="E121" s="18"/>
      <c r="F121" s="8"/>
      <c r="G121" s="8"/>
      <c r="H121" s="8"/>
      <c r="I121" s="8"/>
      <c r="J121" s="8"/>
      <c r="K121" s="8"/>
      <c r="L121" s="8"/>
      <c r="M121" s="8"/>
      <c r="N121" s="311" t="s">
        <v>315</v>
      </c>
      <c r="P121" s="680"/>
      <c r="Q121" s="310">
        <v>16.5</v>
      </c>
      <c r="R121" s="18"/>
      <c r="S121" s="19"/>
      <c r="T121" s="68" t="s">
        <v>383</v>
      </c>
      <c r="U121" s="696">
        <v>1</v>
      </c>
      <c r="V121" s="696"/>
      <c r="W121" s="271" t="s">
        <v>384</v>
      </c>
      <c r="X121" s="750">
        <v>0.75</v>
      </c>
      <c r="Y121" s="750"/>
      <c r="AA121" s="8"/>
      <c r="AB121" s="8"/>
      <c r="AC121" s="311" t="s">
        <v>84</v>
      </c>
      <c r="AE121" s="289"/>
    </row>
    <row r="122" spans="1:31" ht="17.100000000000001" customHeight="1" thickBot="1">
      <c r="A122" s="680"/>
      <c r="B122" s="21">
        <v>10</v>
      </c>
      <c r="C122" s="2">
        <v>10</v>
      </c>
      <c r="D122" s="2">
        <v>10</v>
      </c>
      <c r="E122" s="2">
        <v>10</v>
      </c>
      <c r="F122" s="2">
        <v>10</v>
      </c>
      <c r="G122" s="2">
        <v>10</v>
      </c>
      <c r="H122" s="2">
        <v>10</v>
      </c>
      <c r="I122" s="2">
        <v>10</v>
      </c>
      <c r="J122" s="2">
        <v>10</v>
      </c>
      <c r="K122" s="2">
        <v>10</v>
      </c>
      <c r="L122" s="2">
        <v>10</v>
      </c>
      <c r="M122" s="2">
        <v>10</v>
      </c>
      <c r="N122" s="22">
        <v>10</v>
      </c>
      <c r="P122" s="680"/>
      <c r="Q122" s="78">
        <v>10</v>
      </c>
      <c r="R122" s="79">
        <v>10</v>
      </c>
      <c r="S122" s="79">
        <v>10</v>
      </c>
      <c r="T122" s="79">
        <v>10</v>
      </c>
      <c r="U122" s="79">
        <v>10</v>
      </c>
      <c r="V122" s="79">
        <v>10</v>
      </c>
      <c r="W122" s="79">
        <v>10</v>
      </c>
      <c r="X122" s="79">
        <v>10</v>
      </c>
      <c r="Y122" s="79">
        <v>10</v>
      </c>
      <c r="Z122" s="79">
        <v>10</v>
      </c>
      <c r="AA122" s="79">
        <v>10</v>
      </c>
      <c r="AB122" s="79">
        <v>10</v>
      </c>
      <c r="AC122" s="80">
        <v>10</v>
      </c>
      <c r="AE122" s="289"/>
    </row>
    <row r="123" spans="1:31" ht="17.100000000000001" customHeight="1">
      <c r="A123" s="680"/>
      <c r="B123" s="172" t="s">
        <v>106</v>
      </c>
      <c r="C123" s="40" t="s">
        <v>14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2"/>
      <c r="P123" s="680"/>
      <c r="Q123" s="32"/>
      <c r="R123" s="28"/>
      <c r="S123" s="697" t="s">
        <v>33</v>
      </c>
      <c r="T123" s="697"/>
      <c r="U123" s="697"/>
      <c r="V123" s="699" t="s">
        <v>34</v>
      </c>
      <c r="W123" s="699"/>
      <c r="X123" s="699"/>
      <c r="Y123" s="699"/>
      <c r="Z123" s="699"/>
      <c r="AA123" s="699"/>
      <c r="AB123" s="699"/>
      <c r="AC123" s="700"/>
      <c r="AE123" s="289"/>
    </row>
    <row r="124" spans="1:31" ht="17.100000000000001" customHeight="1">
      <c r="A124" s="680"/>
      <c r="B124" s="173" t="s">
        <v>107</v>
      </c>
      <c r="C124" s="43" t="s">
        <v>109</v>
      </c>
      <c r="D124" s="38"/>
      <c r="E124" s="38"/>
      <c r="F124" s="38"/>
      <c r="G124" s="38"/>
      <c r="H124" s="38"/>
      <c r="I124" s="38"/>
      <c r="J124" s="38"/>
      <c r="K124" s="38"/>
      <c r="L124" s="38"/>
      <c r="M124" s="28"/>
      <c r="N124" s="39"/>
      <c r="P124" s="680"/>
      <c r="Q124" s="32"/>
      <c r="R124" s="28" t="s">
        <v>7</v>
      </c>
      <c r="S124" s="698"/>
      <c r="T124" s="698"/>
      <c r="U124" s="698"/>
      <c r="V124" s="44"/>
      <c r="W124" s="44" t="s">
        <v>35</v>
      </c>
      <c r="X124" s="44"/>
      <c r="Y124" s="44"/>
      <c r="Z124" s="44"/>
      <c r="AA124" s="44"/>
      <c r="AB124" s="44"/>
      <c r="AC124" s="45"/>
      <c r="AE124" s="289"/>
    </row>
    <row r="125" spans="1:31" ht="17.100000000000001" customHeight="1">
      <c r="A125" s="680"/>
      <c r="B125" s="174" t="s">
        <v>108</v>
      </c>
      <c r="C125" s="175" t="s">
        <v>83</v>
      </c>
      <c r="D125" s="38"/>
      <c r="E125" s="38"/>
      <c r="F125" s="38"/>
      <c r="G125" s="38"/>
      <c r="H125" s="38"/>
      <c r="I125" s="38"/>
      <c r="J125" s="38"/>
      <c r="K125" s="38"/>
      <c r="L125" s="38"/>
      <c r="M125" s="28"/>
      <c r="N125" s="39"/>
      <c r="P125" s="680"/>
      <c r="Q125" s="32"/>
      <c r="R125" s="28"/>
      <c r="S125" s="28"/>
      <c r="T125" s="28"/>
      <c r="U125" s="28"/>
      <c r="V125" s="44"/>
      <c r="W125" s="44"/>
      <c r="X125" s="44"/>
      <c r="Y125" s="44"/>
      <c r="Z125" s="44"/>
      <c r="AA125" s="44"/>
      <c r="AB125" s="44"/>
      <c r="AC125" s="45"/>
      <c r="AE125" s="289"/>
    </row>
    <row r="126" spans="1:31" ht="17.100000000000001" customHeight="1">
      <c r="A126" s="680"/>
      <c r="B126" s="701" t="s">
        <v>11</v>
      </c>
      <c r="C126" s="702"/>
      <c r="D126" s="702"/>
      <c r="E126" s="702"/>
      <c r="F126" s="702"/>
      <c r="G126" s="702"/>
      <c r="H126" s="702"/>
      <c r="I126" s="702"/>
      <c r="J126" s="702"/>
      <c r="K126" s="702"/>
      <c r="L126" s="702"/>
      <c r="M126" s="702"/>
      <c r="N126" s="703"/>
      <c r="P126" s="680"/>
      <c r="Q126" s="701" t="s">
        <v>11</v>
      </c>
      <c r="R126" s="702"/>
      <c r="S126" s="702"/>
      <c r="T126" s="702"/>
      <c r="U126" s="702"/>
      <c r="V126" s="702"/>
      <c r="W126" s="702"/>
      <c r="X126" s="702"/>
      <c r="Y126" s="702"/>
      <c r="Z126" s="702"/>
      <c r="AA126" s="702"/>
      <c r="AB126" s="702"/>
      <c r="AC126" s="703"/>
      <c r="AE126" s="289"/>
    </row>
    <row r="127" spans="1:31" ht="17.100000000000001" customHeight="1" thickBot="1">
      <c r="A127" s="680"/>
      <c r="B127" s="704"/>
      <c r="C127" s="705"/>
      <c r="D127" s="705"/>
      <c r="E127" s="705"/>
      <c r="F127" s="705"/>
      <c r="G127" s="705"/>
      <c r="H127" s="705"/>
      <c r="I127" s="705"/>
      <c r="J127" s="705"/>
      <c r="K127" s="705"/>
      <c r="L127" s="705"/>
      <c r="M127" s="705"/>
      <c r="N127" s="706"/>
      <c r="P127" s="680"/>
      <c r="Q127" s="704"/>
      <c r="R127" s="705"/>
      <c r="S127" s="705"/>
      <c r="T127" s="705"/>
      <c r="U127" s="705"/>
      <c r="V127" s="705"/>
      <c r="W127" s="705"/>
      <c r="X127" s="705"/>
      <c r="Y127" s="705"/>
      <c r="Z127" s="705"/>
      <c r="AA127" s="705"/>
      <c r="AB127" s="705"/>
      <c r="AC127" s="706"/>
      <c r="AE127" s="289"/>
    </row>
    <row r="129" spans="1:29" ht="15.75" thickBot="1">
      <c r="A129" s="27" t="s">
        <v>0</v>
      </c>
      <c r="B129" s="679" t="str">
        <f>B130</f>
        <v>Omelette pointes d'asperge poivron vert Gouda</v>
      </c>
      <c r="C129" s="679"/>
      <c r="D129" s="679"/>
      <c r="E129" s="679"/>
      <c r="F129" s="679"/>
      <c r="G129" s="679"/>
      <c r="H129" s="679"/>
      <c r="I129" s="679"/>
      <c r="J129" s="679"/>
      <c r="K129" s="679"/>
      <c r="L129" s="679"/>
      <c r="M129" s="679"/>
      <c r="N129" s="679"/>
      <c r="O129" s="26"/>
      <c r="P129" s="27" t="s">
        <v>0</v>
      </c>
      <c r="Q129" s="679" t="str">
        <f>Q130</f>
        <v>Hauteurs de lignes</v>
      </c>
      <c r="R129" s="679"/>
      <c r="S129" s="679"/>
      <c r="T129" s="679"/>
      <c r="U129" s="679"/>
      <c r="V129" s="679"/>
      <c r="W129" s="679"/>
      <c r="X129" s="679"/>
      <c r="Y129" s="679"/>
      <c r="Z129" s="679"/>
      <c r="AA129" s="679"/>
      <c r="AB129" s="679"/>
      <c r="AC129" s="679"/>
    </row>
    <row r="130" spans="1:29" ht="23.25" customHeight="1">
      <c r="A130" s="680" t="str">
        <f>B130</f>
        <v>Omelette pointes d'asperge poivron vert Gouda</v>
      </c>
      <c r="B130" s="716" t="s">
        <v>347</v>
      </c>
      <c r="C130" s="717"/>
      <c r="D130" s="717"/>
      <c r="E130" s="717"/>
      <c r="F130" s="717"/>
      <c r="G130" s="717"/>
      <c r="H130" s="717"/>
      <c r="I130" s="717"/>
      <c r="J130" s="717"/>
      <c r="K130" s="717"/>
      <c r="L130" s="717"/>
      <c r="M130" s="717"/>
      <c r="N130" s="718"/>
      <c r="O130" s="26"/>
      <c r="P130" s="680" t="str">
        <f>Q130</f>
        <v>Hauteurs de lignes</v>
      </c>
      <c r="Q130" s="305" t="s">
        <v>113</v>
      </c>
      <c r="R130" s="717" t="str">
        <f>B130</f>
        <v>Omelette pointes d'asperge poivron vert Gouda</v>
      </c>
      <c r="S130" s="717"/>
      <c r="T130" s="717"/>
      <c r="U130" s="717"/>
      <c r="V130" s="717"/>
      <c r="W130" s="717"/>
      <c r="X130" s="717"/>
      <c r="Y130" s="717"/>
      <c r="Z130" s="717"/>
      <c r="AA130" s="717"/>
      <c r="AB130" s="717"/>
      <c r="AC130" s="718"/>
    </row>
    <row r="131" spans="1:29" ht="17.100000000000001" customHeight="1">
      <c r="A131" s="680"/>
      <c r="B131" s="719"/>
      <c r="C131" s="720"/>
      <c r="D131" s="720"/>
      <c r="E131" s="720"/>
      <c r="F131" s="720"/>
      <c r="G131" s="720"/>
      <c r="H131" s="720"/>
      <c r="I131" s="720"/>
      <c r="J131" s="720"/>
      <c r="K131" s="720"/>
      <c r="L131" s="720"/>
      <c r="M131" s="720"/>
      <c r="N131" s="721"/>
      <c r="O131" s="26"/>
      <c r="P131" s="680"/>
      <c r="Q131" s="306">
        <v>16.5</v>
      </c>
      <c r="R131" s="720"/>
      <c r="S131" s="720"/>
      <c r="T131" s="720"/>
      <c r="U131" s="720"/>
      <c r="V131" s="720"/>
      <c r="W131" s="720"/>
      <c r="X131" s="720"/>
      <c r="Y131" s="720"/>
      <c r="Z131" s="720"/>
      <c r="AA131" s="720"/>
      <c r="AB131" s="720"/>
      <c r="AC131" s="721"/>
    </row>
    <row r="132" spans="1:29" ht="17.100000000000001" customHeight="1">
      <c r="A132" s="680"/>
      <c r="B132" s="687" t="s">
        <v>346</v>
      </c>
      <c r="C132" s="688"/>
      <c r="D132" s="688"/>
      <c r="E132" s="688"/>
      <c r="F132" s="688"/>
      <c r="G132" s="688"/>
      <c r="H132" s="688"/>
      <c r="I132" s="688"/>
      <c r="J132" s="688"/>
      <c r="K132" s="688"/>
      <c r="L132" s="688"/>
      <c r="M132" s="688"/>
      <c r="N132" s="689"/>
      <c r="O132" s="26"/>
      <c r="P132" s="680"/>
      <c r="Q132" s="307" t="s">
        <v>12</v>
      </c>
      <c r="R132" s="722" t="str">
        <f>B132</f>
        <v>Salade repas Allégée N° 17</v>
      </c>
      <c r="S132" s="722"/>
      <c r="T132" s="722"/>
      <c r="U132" s="722"/>
      <c r="V132" s="722"/>
      <c r="W132" s="722"/>
      <c r="X132" s="722"/>
      <c r="Y132" s="722"/>
      <c r="Z132" s="722"/>
      <c r="AA132" s="722"/>
      <c r="AB132" s="722"/>
      <c r="AC132" s="723"/>
    </row>
    <row r="133" spans="1:29" ht="17.100000000000001" customHeight="1" thickBot="1">
      <c r="A133" s="680"/>
      <c r="B133" s="690"/>
      <c r="C133" s="691"/>
      <c r="D133" s="691"/>
      <c r="E133" s="691"/>
      <c r="F133" s="691"/>
      <c r="G133" s="691"/>
      <c r="H133" s="691"/>
      <c r="I133" s="691"/>
      <c r="J133" s="691"/>
      <c r="K133" s="691"/>
      <c r="L133" s="691"/>
      <c r="M133" s="691"/>
      <c r="N133" s="692"/>
      <c r="O133" s="26"/>
      <c r="P133" s="680"/>
      <c r="Q133" s="308"/>
      <c r="R133" s="724"/>
      <c r="S133" s="724"/>
      <c r="T133" s="724"/>
      <c r="U133" s="724"/>
      <c r="V133" s="724"/>
      <c r="W133" s="724"/>
      <c r="X133" s="724"/>
      <c r="Y133" s="724"/>
      <c r="Z133" s="724"/>
      <c r="AA133" s="724"/>
      <c r="AB133" s="724"/>
      <c r="AC133" s="725"/>
    </row>
    <row r="134" spans="1:29" ht="17.100000000000001" customHeight="1">
      <c r="A134" s="680"/>
      <c r="B134" s="32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9"/>
      <c r="O134" s="26"/>
      <c r="P134" s="680"/>
      <c r="Q134" s="308"/>
      <c r="R134" s="726" t="s">
        <v>1</v>
      </c>
      <c r="S134" s="726"/>
      <c r="T134" s="726"/>
      <c r="U134" s="726"/>
      <c r="V134" s="726"/>
      <c r="W134" s="726"/>
      <c r="X134" s="726"/>
      <c r="Y134" s="726"/>
      <c r="Z134" s="726"/>
      <c r="AA134" s="726"/>
      <c r="AB134" s="726"/>
      <c r="AC134" s="727"/>
    </row>
    <row r="135" spans="1:29" ht="17.100000000000001" customHeight="1" thickBot="1">
      <c r="A135" s="680"/>
      <c r="B135" s="32"/>
      <c r="C135" s="28"/>
      <c r="D135" s="28"/>
      <c r="E135" s="28"/>
      <c r="F135" s="28"/>
      <c r="G135" s="730" t="s">
        <v>107</v>
      </c>
      <c r="H135" s="730"/>
      <c r="I135" s="731" t="s">
        <v>302</v>
      </c>
      <c r="J135" s="731"/>
      <c r="K135" s="731"/>
      <c r="L135" s="731"/>
      <c r="M135" s="731"/>
      <c r="N135" s="732"/>
      <c r="O135" s="26"/>
      <c r="P135" s="680"/>
      <c r="Q135" s="308"/>
      <c r="R135" s="728"/>
      <c r="S135" s="728"/>
      <c r="T135" s="728"/>
      <c r="U135" s="728"/>
      <c r="V135" s="728"/>
      <c r="W135" s="728"/>
      <c r="X135" s="728"/>
      <c r="Y135" s="728"/>
      <c r="Z135" s="728"/>
      <c r="AA135" s="728"/>
      <c r="AB135" s="728"/>
      <c r="AC135" s="729"/>
    </row>
    <row r="136" spans="1:29" ht="17.100000000000001" customHeight="1">
      <c r="A136" s="680"/>
      <c r="B136" s="32"/>
      <c r="C136" s="28"/>
      <c r="D136" s="28"/>
      <c r="E136" s="186" t="s">
        <v>87</v>
      </c>
      <c r="F136" s="49" t="s">
        <v>31</v>
      </c>
      <c r="G136" s="733">
        <v>10</v>
      </c>
      <c r="H136" s="733"/>
      <c r="I136" s="731"/>
      <c r="J136" s="731"/>
      <c r="K136" s="731"/>
      <c r="L136" s="731"/>
      <c r="M136" s="731"/>
      <c r="N136" s="732"/>
      <c r="O136" s="26"/>
      <c r="P136" s="680"/>
      <c r="Q136" s="308"/>
      <c r="R136" s="734" t="s">
        <v>110</v>
      </c>
      <c r="S136" s="734"/>
      <c r="T136" s="734"/>
      <c r="U136" s="734"/>
      <c r="V136" s="734"/>
      <c r="W136" s="734"/>
      <c r="X136" s="734"/>
      <c r="Y136" s="734"/>
      <c r="Z136" s="734"/>
      <c r="AA136" s="734"/>
      <c r="AB136" s="734"/>
      <c r="AC136" s="736" t="s">
        <v>106</v>
      </c>
    </row>
    <row r="137" spans="1:29" ht="17.100000000000001" customHeight="1">
      <c r="A137" s="680"/>
      <c r="B137" s="170" t="s">
        <v>106</v>
      </c>
      <c r="C137" s="171" t="s">
        <v>106</v>
      </c>
      <c r="D137" s="28"/>
      <c r="E137" s="47"/>
      <c r="F137" s="49"/>
      <c r="G137" s="733"/>
      <c r="H137" s="733"/>
      <c r="I137" s="55"/>
      <c r="J137" s="277" t="s">
        <v>379</v>
      </c>
      <c r="K137" s="28"/>
      <c r="L137" s="28"/>
      <c r="M137" s="28"/>
      <c r="N137" s="29"/>
      <c r="O137" s="26"/>
      <c r="P137" s="680"/>
      <c r="Q137" s="308"/>
      <c r="R137" s="735"/>
      <c r="S137" s="735"/>
      <c r="T137" s="735"/>
      <c r="U137" s="735"/>
      <c r="V137" s="735"/>
      <c r="W137" s="735"/>
      <c r="X137" s="735"/>
      <c r="Y137" s="735"/>
      <c r="Z137" s="735"/>
      <c r="AA137" s="735"/>
      <c r="AB137" s="735"/>
      <c r="AC137" s="737"/>
    </row>
    <row r="138" spans="1:29" ht="17.100000000000001" customHeight="1">
      <c r="A138" s="680"/>
      <c r="B138" s="69" t="s">
        <v>88</v>
      </c>
      <c r="C138" s="70" t="s">
        <v>16</v>
      </c>
      <c r="D138" s="71" t="s">
        <v>32</v>
      </c>
      <c r="E138" s="51"/>
      <c r="F138" s="51"/>
      <c r="G138" s="72"/>
      <c r="H138" s="73"/>
      <c r="I138" s="70" t="s">
        <v>88</v>
      </c>
      <c r="J138" s="52"/>
      <c r="K138" s="58"/>
      <c r="L138" s="58"/>
      <c r="M138" s="58"/>
      <c r="N138" s="344" t="s">
        <v>381</v>
      </c>
      <c r="O138" s="26"/>
      <c r="P138" s="680"/>
      <c r="Q138" s="308"/>
      <c r="R138" s="738" t="s">
        <v>382</v>
      </c>
      <c r="S138" s="738"/>
      <c r="T138" s="738"/>
      <c r="U138" s="738"/>
      <c r="V138" s="738"/>
      <c r="W138" s="738"/>
      <c r="X138" s="738"/>
      <c r="Y138" s="738"/>
      <c r="Z138" s="738"/>
      <c r="AA138" s="738"/>
      <c r="AB138" s="738"/>
      <c r="AC138" s="739"/>
    </row>
    <row r="139" spans="1:29" ht="17.100000000000001" customHeight="1">
      <c r="A139" s="680"/>
      <c r="B139" s="25"/>
      <c r="C139" s="20">
        <v>7.0000000000000007E-2</v>
      </c>
      <c r="D139" s="65" t="s">
        <v>157</v>
      </c>
      <c r="E139" s="65"/>
      <c r="F139" s="65"/>
      <c r="G139" s="707">
        <f>(C139/G156)*G136</f>
        <v>0.70000000000000007</v>
      </c>
      <c r="H139" s="707"/>
      <c r="I139" s="77">
        <f>(B139/G156)*G136</f>
        <v>0</v>
      </c>
      <c r="J139" s="84"/>
      <c r="K139" s="84"/>
      <c r="L139" s="84"/>
      <c r="M139" s="84"/>
      <c r="N139" s="85"/>
      <c r="O139" s="26"/>
      <c r="P139" s="680"/>
      <c r="Q139" s="308"/>
      <c r="R139" s="740"/>
      <c r="S139" s="740"/>
      <c r="T139" s="740"/>
      <c r="U139" s="740"/>
      <c r="V139" s="740"/>
      <c r="W139" s="740"/>
      <c r="X139" s="740"/>
      <c r="Y139" s="740"/>
      <c r="Z139" s="740"/>
      <c r="AA139" s="740"/>
      <c r="AB139" s="740"/>
      <c r="AC139" s="741"/>
    </row>
    <row r="140" spans="1:29" ht="17.100000000000001" customHeight="1">
      <c r="A140" s="680"/>
      <c r="B140" s="76">
        <v>1</v>
      </c>
      <c r="D140" s="65" t="s">
        <v>45</v>
      </c>
      <c r="E140" s="65"/>
      <c r="F140" s="65"/>
      <c r="G140" s="707">
        <f>(C140/G156)*G136</f>
        <v>0</v>
      </c>
      <c r="H140" s="707"/>
      <c r="I140" s="77">
        <f>(B140/G156)*G136</f>
        <v>10</v>
      </c>
      <c r="J140" s="321" t="s">
        <v>363</v>
      </c>
      <c r="K140" s="84"/>
      <c r="L140" s="84"/>
      <c r="M140" s="84"/>
      <c r="N140" s="85"/>
      <c r="O140" s="26"/>
      <c r="P140" s="680"/>
      <c r="Q140" s="308"/>
      <c r="R140" s="742" t="s">
        <v>111</v>
      </c>
      <c r="S140" s="743"/>
      <c r="T140" s="743"/>
      <c r="U140" s="743"/>
      <c r="V140" s="743"/>
      <c r="W140" s="743"/>
      <c r="X140" s="743"/>
      <c r="Y140" s="743"/>
      <c r="Z140" s="743"/>
      <c r="AA140" s="743"/>
      <c r="AB140" s="743"/>
      <c r="AC140" s="745" t="s">
        <v>107</v>
      </c>
    </row>
    <row r="141" spans="1:29" ht="17.100000000000001" customHeight="1">
      <c r="A141" s="680"/>
      <c r="B141" s="76">
        <v>2</v>
      </c>
      <c r="D141" s="59" t="s">
        <v>138</v>
      </c>
      <c r="E141" s="60"/>
      <c r="F141" s="60"/>
      <c r="G141" s="707">
        <f>(C141/G156)*G136</f>
        <v>0</v>
      </c>
      <c r="H141" s="707"/>
      <c r="I141" s="77">
        <f>(B141/G156)*G136</f>
        <v>20</v>
      </c>
      <c r="J141" s="321" t="s">
        <v>364</v>
      </c>
      <c r="K141" s="84"/>
      <c r="L141" s="84"/>
      <c r="M141" s="84"/>
      <c r="N141" s="85"/>
      <c r="O141" s="26"/>
      <c r="P141" s="680"/>
      <c r="Q141" s="308"/>
      <c r="R141" s="744"/>
      <c r="S141" s="735"/>
      <c r="T141" s="735"/>
      <c r="U141" s="735"/>
      <c r="V141" s="735"/>
      <c r="W141" s="735"/>
      <c r="X141" s="735"/>
      <c r="Y141" s="735"/>
      <c r="Z141" s="735"/>
      <c r="AA141" s="735"/>
      <c r="AB141" s="735"/>
      <c r="AC141" s="745"/>
    </row>
    <row r="142" spans="1:29" ht="17.100000000000001" customHeight="1">
      <c r="A142" s="680"/>
      <c r="C142" s="20">
        <v>0.05</v>
      </c>
      <c r="D142" s="59" t="s">
        <v>148</v>
      </c>
      <c r="E142" s="60"/>
      <c r="F142" s="60"/>
      <c r="G142" s="707">
        <f>(C142/G156)*G136</f>
        <v>0.5</v>
      </c>
      <c r="H142" s="707"/>
      <c r="I142" s="77">
        <f>(B142/G156)*G136</f>
        <v>0</v>
      </c>
      <c r="J142" s="84"/>
      <c r="K142" s="84"/>
      <c r="L142" s="84"/>
      <c r="M142" s="84"/>
      <c r="N142" s="85"/>
      <c r="O142" s="26"/>
      <c r="P142" s="680"/>
      <c r="Q142" s="308"/>
      <c r="R142" s="345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111"/>
    </row>
    <row r="143" spans="1:29" ht="17.100000000000001" customHeight="1">
      <c r="A143" s="680"/>
      <c r="C143" s="20">
        <v>2.5000000000000001E-2</v>
      </c>
      <c r="D143" s="59" t="s">
        <v>38</v>
      </c>
      <c r="E143" s="60"/>
      <c r="F143" s="60"/>
      <c r="G143" s="707">
        <f>(C143/G156)*G136</f>
        <v>0.25</v>
      </c>
      <c r="H143" s="707"/>
      <c r="I143" s="77">
        <f>(B143/G156)*G136</f>
        <v>0</v>
      </c>
      <c r="J143" s="84"/>
      <c r="K143" s="84"/>
      <c r="L143" s="84"/>
      <c r="M143" s="84"/>
      <c r="N143" s="85"/>
      <c r="O143" s="26"/>
      <c r="P143" s="680"/>
      <c r="Q143" s="308"/>
      <c r="R143" s="345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111"/>
    </row>
    <row r="144" spans="1:29" ht="17.100000000000001" customHeight="1">
      <c r="A144" s="680"/>
      <c r="C144" s="20">
        <v>0.05</v>
      </c>
      <c r="D144" s="61" t="s">
        <v>156</v>
      </c>
      <c r="E144" s="61"/>
      <c r="F144" s="61"/>
      <c r="G144" s="707">
        <f>(C144/G156)*G136</f>
        <v>0.5</v>
      </c>
      <c r="H144" s="707"/>
      <c r="I144" s="77">
        <f>(B144/G156)*G136</f>
        <v>0</v>
      </c>
      <c r="J144" s="84"/>
      <c r="K144" s="84"/>
      <c r="L144" s="84"/>
      <c r="M144" s="84"/>
      <c r="N144" s="85"/>
      <c r="O144" s="26"/>
      <c r="P144" s="680"/>
      <c r="Q144" s="30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9"/>
    </row>
    <row r="145" spans="1:29" ht="17.100000000000001" customHeight="1">
      <c r="A145" s="680"/>
      <c r="C145" s="20">
        <v>0.03</v>
      </c>
      <c r="D145" s="62" t="s">
        <v>56</v>
      </c>
      <c r="E145" s="62"/>
      <c r="F145" s="62"/>
      <c r="G145" s="707">
        <f>(C145/G156)*G136</f>
        <v>0.3</v>
      </c>
      <c r="H145" s="707"/>
      <c r="I145" s="77">
        <f>(B145/G156)*G136</f>
        <v>0</v>
      </c>
      <c r="J145" s="84"/>
      <c r="K145" s="84"/>
      <c r="L145" s="84"/>
      <c r="M145" s="84"/>
      <c r="N145" s="85"/>
      <c r="O145" s="26"/>
      <c r="P145" s="680"/>
      <c r="Q145" s="30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9"/>
    </row>
    <row r="146" spans="1:29" ht="17.100000000000001" customHeight="1">
      <c r="A146" s="680"/>
      <c r="C146" s="20">
        <v>0.1</v>
      </c>
      <c r="D146" s="62" t="s">
        <v>40</v>
      </c>
      <c r="E146" s="62"/>
      <c r="F146" s="62"/>
      <c r="G146" s="707">
        <f>(C146/G156)*G136</f>
        <v>1</v>
      </c>
      <c r="H146" s="707"/>
      <c r="I146" s="77">
        <f>(B146/G156)*G136</f>
        <v>0</v>
      </c>
      <c r="J146" s="84"/>
      <c r="K146" s="84"/>
      <c r="L146" s="28"/>
      <c r="M146" s="84"/>
      <c r="N146" s="343" t="s">
        <v>380</v>
      </c>
      <c r="O146" s="26"/>
      <c r="P146" s="680"/>
      <c r="Q146" s="30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9"/>
    </row>
    <row r="147" spans="1:29" ht="17.100000000000001" customHeight="1">
      <c r="A147" s="680"/>
      <c r="C147" s="20">
        <v>0.01</v>
      </c>
      <c r="D147" s="64" t="s">
        <v>43</v>
      </c>
      <c r="E147" s="64"/>
      <c r="F147" s="64"/>
      <c r="G147" s="707">
        <f>(C147/G156)*G136</f>
        <v>0.1</v>
      </c>
      <c r="H147" s="707"/>
      <c r="I147" s="77">
        <f>(B147/G156)*G136</f>
        <v>0</v>
      </c>
      <c r="J147" s="84"/>
      <c r="K147" s="84"/>
      <c r="L147" s="84"/>
      <c r="M147" s="84"/>
      <c r="N147" s="343" t="s">
        <v>377</v>
      </c>
      <c r="O147" s="26"/>
      <c r="P147" s="680"/>
      <c r="Q147" s="30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9"/>
    </row>
    <row r="148" spans="1:29" ht="17.100000000000001" customHeight="1">
      <c r="A148" s="680"/>
      <c r="B148" s="221"/>
      <c r="C148" s="48"/>
      <c r="D148" s="318"/>
      <c r="E148" s="318"/>
      <c r="F148" s="318"/>
      <c r="G148" s="708">
        <f>(C148/G156)*G136</f>
        <v>0</v>
      </c>
      <c r="H148" s="708"/>
      <c r="I148" s="130">
        <f>(B148/G156)*G136</f>
        <v>0</v>
      </c>
      <c r="J148" s="84"/>
      <c r="K148" s="84"/>
      <c r="L148" s="84"/>
      <c r="M148" s="84"/>
      <c r="N148" s="343" t="s">
        <v>378</v>
      </c>
      <c r="O148" s="26"/>
      <c r="P148" s="680"/>
      <c r="Q148" s="30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9"/>
    </row>
    <row r="149" spans="1:29" ht="17.100000000000001" customHeight="1">
      <c r="A149" s="680"/>
      <c r="B149" s="319"/>
      <c r="C149" s="96"/>
      <c r="D149" s="114"/>
      <c r="E149" s="114"/>
      <c r="F149" s="114"/>
      <c r="G149" s="770">
        <f>(C149/G156)*G136</f>
        <v>0</v>
      </c>
      <c r="H149" s="770"/>
      <c r="I149" s="113">
        <f>(B149/G156)*G136</f>
        <v>0</v>
      </c>
      <c r="J149" s="84"/>
      <c r="K149" s="84"/>
      <c r="L149" s="84"/>
      <c r="M149" s="84"/>
      <c r="N149" s="85"/>
      <c r="O149" s="26"/>
      <c r="P149" s="680"/>
      <c r="Q149" s="308"/>
      <c r="R149" s="28"/>
      <c r="S149" s="272"/>
      <c r="T149" s="19" t="s">
        <v>85</v>
      </c>
      <c r="U149" s="76">
        <v>1</v>
      </c>
      <c r="V149" s="77">
        <v>1</v>
      </c>
      <c r="W149" s="272"/>
      <c r="X149" s="19" t="s">
        <v>86</v>
      </c>
      <c r="Y149" s="266">
        <v>0.03</v>
      </c>
      <c r="Z149" s="707">
        <v>0.03</v>
      </c>
      <c r="AA149" s="707"/>
      <c r="AB149" s="28"/>
      <c r="AC149" s="29"/>
    </row>
    <row r="150" spans="1:29" ht="17.100000000000001" customHeight="1">
      <c r="A150" s="680"/>
      <c r="B150" s="32"/>
      <c r="C150" s="48"/>
      <c r="D150" s="31"/>
      <c r="E150" s="33"/>
      <c r="F150" s="34"/>
      <c r="G150" s="770">
        <f>(C150/G156)*G136</f>
        <v>0</v>
      </c>
      <c r="H150" s="770"/>
      <c r="I150" s="113">
        <f>(B150/G156)*G136</f>
        <v>0</v>
      </c>
      <c r="J150" s="82"/>
      <c r="K150" s="82"/>
      <c r="L150" s="82"/>
      <c r="M150" s="82"/>
      <c r="N150" s="86"/>
      <c r="O150" s="26"/>
      <c r="P150" s="680"/>
      <c r="Q150" s="30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9"/>
    </row>
    <row r="151" spans="1:29" ht="17.100000000000001" customHeight="1">
      <c r="A151" s="680"/>
      <c r="B151" s="709" t="s">
        <v>317</v>
      </c>
      <c r="C151" s="710"/>
      <c r="D151" s="28"/>
      <c r="E151" s="28"/>
      <c r="F151" s="28"/>
      <c r="G151" s="46"/>
      <c r="H151" s="50"/>
      <c r="I151" s="28"/>
      <c r="J151" s="87"/>
      <c r="K151" s="83"/>
      <c r="L151" s="87"/>
      <c r="M151" s="87"/>
      <c r="N151" s="88"/>
      <c r="P151" s="680"/>
      <c r="Q151" s="30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9"/>
    </row>
    <row r="152" spans="1:29" ht="17.100000000000001" customHeight="1">
      <c r="A152" s="680"/>
      <c r="B152" s="314">
        <f>SUM(B139:B150)</f>
        <v>3</v>
      </c>
      <c r="C152" s="313">
        <f>SUM(C139:C150)</f>
        <v>0.33500000000000002</v>
      </c>
      <c r="D152" s="711" t="s">
        <v>90</v>
      </c>
      <c r="E152" s="711"/>
      <c r="F152" s="711"/>
      <c r="G152" s="712">
        <f>SUM(G139:G150)</f>
        <v>3.35</v>
      </c>
      <c r="H152" s="712">
        <f>SUM(H139:H150)</f>
        <v>0</v>
      </c>
      <c r="I152" s="320">
        <f>SUM(I139:I150)</f>
        <v>30</v>
      </c>
      <c r="J152" s="53"/>
      <c r="K152" s="89"/>
      <c r="L152" s="87"/>
      <c r="M152" s="87"/>
      <c r="N152" s="88"/>
      <c r="P152" s="680"/>
      <c r="Q152" s="30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9"/>
    </row>
    <row r="153" spans="1:29" ht="17.100000000000001" customHeight="1" thickBot="1">
      <c r="A153" s="680"/>
      <c r="B153" s="25"/>
      <c r="C153" s="36"/>
      <c r="D153" s="56"/>
      <c r="E153" s="56"/>
      <c r="F153" s="56"/>
      <c r="G153" s="191"/>
      <c r="H153" s="191"/>
      <c r="I153" s="25"/>
      <c r="J153" s="53"/>
      <c r="K153" s="89"/>
      <c r="L153" s="87"/>
      <c r="M153" s="87"/>
      <c r="N153" s="88"/>
      <c r="P153" s="680"/>
      <c r="Q153" s="30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9"/>
    </row>
    <row r="154" spans="1:29" ht="17.100000000000001" customHeight="1">
      <c r="A154" s="680"/>
      <c r="B154" s="713" t="s">
        <v>91</v>
      </c>
      <c r="C154" s="714"/>
      <c r="D154" s="714"/>
      <c r="E154" s="714"/>
      <c r="F154" s="714"/>
      <c r="G154" s="714"/>
      <c r="H154" s="714"/>
      <c r="I154" s="714"/>
      <c r="J154" s="714"/>
      <c r="K154" s="714"/>
      <c r="L154" s="714"/>
      <c r="M154" s="714"/>
      <c r="N154" s="715"/>
      <c r="P154" s="680"/>
      <c r="Q154" s="308"/>
      <c r="R154" s="746" t="s">
        <v>376</v>
      </c>
      <c r="S154" s="714"/>
      <c r="T154" s="714"/>
      <c r="U154" s="714"/>
      <c r="V154" s="714"/>
      <c r="W154" s="714"/>
      <c r="X154" s="714"/>
      <c r="Y154" s="714"/>
      <c r="Z154" s="714"/>
      <c r="AA154" s="714"/>
      <c r="AB154" s="714"/>
      <c r="AC154" s="751" t="s">
        <v>108</v>
      </c>
    </row>
    <row r="155" spans="1:29" ht="17.100000000000001" customHeight="1">
      <c r="A155" s="680"/>
      <c r="B155" s="32"/>
      <c r="C155" s="36"/>
      <c r="D155" s="190"/>
      <c r="E155" s="190"/>
      <c r="F155" s="190"/>
      <c r="G155" s="695" t="s">
        <v>108</v>
      </c>
      <c r="H155" s="695"/>
      <c r="I155" s="87"/>
      <c r="J155" s="87"/>
      <c r="K155" s="87"/>
      <c r="L155" s="74"/>
      <c r="M155" s="74"/>
      <c r="N155" s="75"/>
      <c r="P155" s="680"/>
      <c r="Q155" s="308"/>
      <c r="R155" s="338"/>
      <c r="S155" s="35"/>
      <c r="T155" s="35"/>
      <c r="U155" s="35"/>
      <c r="V155" s="35"/>
      <c r="W155" s="35"/>
      <c r="X155" s="35"/>
      <c r="Y155" s="35"/>
      <c r="Z155" s="35"/>
      <c r="AA155" s="35"/>
      <c r="AB155" s="339" t="s">
        <v>83</v>
      </c>
      <c r="AC155" s="737"/>
    </row>
    <row r="156" spans="1:29" ht="17.100000000000001" customHeight="1">
      <c r="A156" s="680"/>
      <c r="B156" s="66"/>
      <c r="C156" s="67"/>
      <c r="D156" s="67"/>
      <c r="E156" s="67"/>
      <c r="F156" s="68" t="s">
        <v>83</v>
      </c>
      <c r="G156" s="696">
        <v>1</v>
      </c>
      <c r="H156" s="696"/>
      <c r="I156" s="87"/>
      <c r="J156" s="87"/>
      <c r="K156" s="87"/>
      <c r="L156" s="74"/>
      <c r="M156" s="74"/>
      <c r="N156" s="75"/>
      <c r="P156" s="680"/>
      <c r="Q156" s="308"/>
      <c r="R156" s="747" t="s">
        <v>371</v>
      </c>
      <c r="S156" s="748"/>
      <c r="T156" s="748"/>
      <c r="U156" s="748"/>
      <c r="V156" s="748"/>
      <c r="W156" s="748"/>
      <c r="X156" s="748"/>
      <c r="Y156" s="748"/>
      <c r="Z156" s="748"/>
      <c r="AA156" s="748"/>
      <c r="AB156" s="748"/>
      <c r="AC156" s="749"/>
    </row>
    <row r="157" spans="1:29" ht="17.100000000000001" customHeight="1">
      <c r="A157" s="680"/>
      <c r="B157" s="340"/>
      <c r="C157" s="341"/>
      <c r="D157" s="341"/>
      <c r="E157" s="341"/>
      <c r="F157" s="341"/>
      <c r="G157" s="341"/>
      <c r="H157" s="341"/>
      <c r="I157" s="341"/>
      <c r="J157" s="341"/>
      <c r="K157" s="341"/>
      <c r="L157" s="341"/>
      <c r="M157" s="341"/>
      <c r="N157" s="342"/>
      <c r="P157" s="680"/>
      <c r="Q157" s="308"/>
      <c r="R157" s="747"/>
      <c r="S157" s="748"/>
      <c r="T157" s="748"/>
      <c r="U157" s="748"/>
      <c r="V157" s="748"/>
      <c r="W157" s="748"/>
      <c r="X157" s="748"/>
      <c r="Y157" s="748"/>
      <c r="Z157" s="748"/>
      <c r="AA157" s="748"/>
      <c r="AB157" s="748"/>
      <c r="AC157" s="749"/>
    </row>
    <row r="158" spans="1:29" ht="17.100000000000001" customHeight="1">
      <c r="A158" s="680"/>
      <c r="B158" s="18"/>
      <c r="C158" s="6"/>
      <c r="D158" s="19" t="s">
        <v>82</v>
      </c>
      <c r="E158" s="16" t="s">
        <v>52</v>
      </c>
      <c r="F158" s="12" t="s">
        <v>47</v>
      </c>
      <c r="G158" s="13" t="s">
        <v>48</v>
      </c>
      <c r="H158" s="312" t="s">
        <v>316</v>
      </c>
      <c r="I158" s="14" t="s">
        <v>49</v>
      </c>
      <c r="J158" s="15" t="s">
        <v>50</v>
      </c>
      <c r="K158" s="17" t="s">
        <v>51</v>
      </c>
      <c r="L158" s="192"/>
      <c r="M158" s="192"/>
      <c r="N158" s="193"/>
      <c r="P158" s="680"/>
      <c r="Q158" s="309" t="s">
        <v>12</v>
      </c>
      <c r="R158" s="747"/>
      <c r="S158" s="748"/>
      <c r="T158" s="748"/>
      <c r="U158" s="748"/>
      <c r="V158" s="748"/>
      <c r="W158" s="748"/>
      <c r="X158" s="748"/>
      <c r="Y158" s="748"/>
      <c r="Z158" s="748"/>
      <c r="AA158" s="748"/>
      <c r="AB158" s="748"/>
      <c r="AC158" s="749"/>
    </row>
    <row r="159" spans="1:29" ht="17.100000000000001" customHeight="1">
      <c r="A159" s="680"/>
      <c r="B159" s="18" t="s">
        <v>84</v>
      </c>
      <c r="C159" s="6"/>
      <c r="D159" s="19"/>
      <c r="E159" s="18"/>
      <c r="F159" s="8"/>
      <c r="G159" s="8"/>
      <c r="H159" s="8"/>
      <c r="I159" s="8"/>
      <c r="J159" s="8"/>
      <c r="K159" s="8"/>
      <c r="L159" s="8"/>
      <c r="M159" s="8"/>
      <c r="N159" s="311" t="s">
        <v>315</v>
      </c>
      <c r="P159" s="680"/>
      <c r="Q159" s="310">
        <v>16.5</v>
      </c>
      <c r="R159" s="18"/>
      <c r="S159" s="19"/>
      <c r="T159" s="68" t="s">
        <v>383</v>
      </c>
      <c r="U159" s="696">
        <v>1</v>
      </c>
      <c r="V159" s="696"/>
      <c r="W159" s="271" t="s">
        <v>384</v>
      </c>
      <c r="X159" s="750">
        <v>0.75</v>
      </c>
      <c r="Y159" s="750"/>
      <c r="AA159" s="8"/>
      <c r="AB159" s="8"/>
      <c r="AC159" s="311" t="s">
        <v>84</v>
      </c>
    </row>
    <row r="160" spans="1:29" ht="17.100000000000001" customHeight="1" thickBot="1">
      <c r="A160" s="680"/>
      <c r="B160" s="21">
        <v>10</v>
      </c>
      <c r="C160" s="2">
        <v>10</v>
      </c>
      <c r="D160" s="2">
        <v>10</v>
      </c>
      <c r="E160" s="2">
        <v>10</v>
      </c>
      <c r="F160" s="2">
        <v>10</v>
      </c>
      <c r="G160" s="2">
        <v>10</v>
      </c>
      <c r="H160" s="2">
        <v>10</v>
      </c>
      <c r="I160" s="2">
        <v>10</v>
      </c>
      <c r="J160" s="2">
        <v>10</v>
      </c>
      <c r="K160" s="2">
        <v>10</v>
      </c>
      <c r="L160" s="2">
        <v>10</v>
      </c>
      <c r="M160" s="2">
        <v>10</v>
      </c>
      <c r="N160" s="22">
        <v>10</v>
      </c>
      <c r="P160" s="680"/>
      <c r="Q160" s="78">
        <v>10</v>
      </c>
      <c r="R160" s="79">
        <v>10</v>
      </c>
      <c r="S160" s="79">
        <v>10</v>
      </c>
      <c r="T160" s="79">
        <v>10</v>
      </c>
      <c r="U160" s="79">
        <v>10</v>
      </c>
      <c r="V160" s="79">
        <v>10</v>
      </c>
      <c r="W160" s="79">
        <v>10</v>
      </c>
      <c r="X160" s="79">
        <v>10</v>
      </c>
      <c r="Y160" s="79">
        <v>10</v>
      </c>
      <c r="Z160" s="79">
        <v>10</v>
      </c>
      <c r="AA160" s="79">
        <v>10</v>
      </c>
      <c r="AB160" s="79">
        <v>10</v>
      </c>
      <c r="AC160" s="80">
        <v>10</v>
      </c>
    </row>
    <row r="161" spans="1:29" ht="17.100000000000001" customHeight="1">
      <c r="A161" s="680"/>
      <c r="B161" s="172" t="s">
        <v>106</v>
      </c>
      <c r="C161" s="40" t="s">
        <v>14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2"/>
      <c r="P161" s="680"/>
      <c r="Q161" s="32"/>
      <c r="R161" s="28"/>
      <c r="S161" s="697" t="s">
        <v>33</v>
      </c>
      <c r="T161" s="697"/>
      <c r="U161" s="697"/>
      <c r="V161" s="699" t="s">
        <v>34</v>
      </c>
      <c r="W161" s="699"/>
      <c r="X161" s="699"/>
      <c r="Y161" s="699"/>
      <c r="Z161" s="699"/>
      <c r="AA161" s="699"/>
      <c r="AB161" s="699"/>
      <c r="AC161" s="700"/>
    </row>
    <row r="162" spans="1:29" ht="17.100000000000001" customHeight="1">
      <c r="A162" s="680"/>
      <c r="B162" s="173" t="s">
        <v>107</v>
      </c>
      <c r="C162" s="43" t="s">
        <v>109</v>
      </c>
      <c r="D162" s="38"/>
      <c r="E162" s="38"/>
      <c r="F162" s="38"/>
      <c r="G162" s="38"/>
      <c r="H162" s="38"/>
      <c r="I162" s="38"/>
      <c r="J162" s="38"/>
      <c r="K162" s="38"/>
      <c r="L162" s="38"/>
      <c r="M162" s="28"/>
      <c r="N162" s="39"/>
      <c r="P162" s="680"/>
      <c r="Q162" s="32"/>
      <c r="R162" s="28" t="s">
        <v>7</v>
      </c>
      <c r="S162" s="698"/>
      <c r="T162" s="698"/>
      <c r="U162" s="698"/>
      <c r="V162" s="44"/>
      <c r="W162" s="44" t="s">
        <v>35</v>
      </c>
      <c r="X162" s="44"/>
      <c r="Y162" s="44"/>
      <c r="Z162" s="44"/>
      <c r="AA162" s="44"/>
      <c r="AB162" s="44"/>
      <c r="AC162" s="45"/>
    </row>
    <row r="163" spans="1:29" ht="17.100000000000001" customHeight="1">
      <c r="A163" s="680"/>
      <c r="B163" s="174" t="s">
        <v>108</v>
      </c>
      <c r="C163" s="175" t="s">
        <v>83</v>
      </c>
      <c r="D163" s="38"/>
      <c r="E163" s="38"/>
      <c r="F163" s="38"/>
      <c r="G163" s="38"/>
      <c r="H163" s="38"/>
      <c r="I163" s="38"/>
      <c r="J163" s="38"/>
      <c r="K163" s="38"/>
      <c r="L163" s="38"/>
      <c r="M163" s="28"/>
      <c r="N163" s="39"/>
      <c r="P163" s="680"/>
      <c r="Q163" s="32"/>
      <c r="R163" s="28"/>
      <c r="S163" s="28"/>
      <c r="T163" s="28"/>
      <c r="U163" s="28"/>
      <c r="V163" s="44"/>
      <c r="W163" s="44"/>
      <c r="X163" s="44"/>
      <c r="Y163" s="44"/>
      <c r="Z163" s="44"/>
      <c r="AA163" s="44"/>
      <c r="AB163" s="44"/>
      <c r="AC163" s="45"/>
    </row>
    <row r="164" spans="1:29" ht="17.100000000000001" customHeight="1">
      <c r="A164" s="680"/>
      <c r="B164" s="701" t="s">
        <v>11</v>
      </c>
      <c r="C164" s="702"/>
      <c r="D164" s="702"/>
      <c r="E164" s="702"/>
      <c r="F164" s="702"/>
      <c r="G164" s="702"/>
      <c r="H164" s="702"/>
      <c r="I164" s="702"/>
      <c r="J164" s="702"/>
      <c r="K164" s="702"/>
      <c r="L164" s="702"/>
      <c r="M164" s="702"/>
      <c r="N164" s="703"/>
      <c r="P164" s="680"/>
      <c r="Q164" s="701" t="s">
        <v>11</v>
      </c>
      <c r="R164" s="702"/>
      <c r="S164" s="702"/>
      <c r="T164" s="702"/>
      <c r="U164" s="702"/>
      <c r="V164" s="702"/>
      <c r="W164" s="702"/>
      <c r="X164" s="702"/>
      <c r="Y164" s="702"/>
      <c r="Z164" s="702"/>
      <c r="AA164" s="702"/>
      <c r="AB164" s="702"/>
      <c r="AC164" s="703"/>
    </row>
    <row r="165" spans="1:29" ht="17.100000000000001" customHeight="1" thickBot="1">
      <c r="A165" s="680"/>
      <c r="B165" s="704"/>
      <c r="C165" s="705"/>
      <c r="D165" s="705"/>
      <c r="E165" s="705"/>
      <c r="F165" s="705"/>
      <c r="G165" s="705"/>
      <c r="H165" s="705"/>
      <c r="I165" s="705"/>
      <c r="J165" s="705"/>
      <c r="K165" s="705"/>
      <c r="L165" s="705"/>
      <c r="M165" s="705"/>
      <c r="N165" s="706"/>
      <c r="P165" s="680"/>
      <c r="Q165" s="704"/>
      <c r="R165" s="705"/>
      <c r="S165" s="705"/>
      <c r="T165" s="705"/>
      <c r="U165" s="705"/>
      <c r="V165" s="705"/>
      <c r="W165" s="705"/>
      <c r="X165" s="705"/>
      <c r="Y165" s="705"/>
      <c r="Z165" s="705"/>
      <c r="AA165" s="705"/>
      <c r="AB165" s="705"/>
      <c r="AC165" s="706"/>
    </row>
    <row r="167" spans="1:29" ht="15.75" thickBot="1">
      <c r="A167" s="27" t="s">
        <v>0</v>
      </c>
      <c r="B167" s="679" t="str">
        <f>B168</f>
        <v>Jambon carotte cuite céléri branche Roquefort</v>
      </c>
      <c r="C167" s="679"/>
      <c r="D167" s="679"/>
      <c r="E167" s="679"/>
      <c r="F167" s="679"/>
      <c r="G167" s="679"/>
      <c r="H167" s="679"/>
      <c r="I167" s="679"/>
      <c r="J167" s="679"/>
      <c r="K167" s="679"/>
      <c r="L167" s="679"/>
      <c r="M167" s="679"/>
      <c r="N167" s="679"/>
      <c r="O167" s="26"/>
      <c r="P167" s="27" t="s">
        <v>0</v>
      </c>
      <c r="Q167" s="679" t="str">
        <f>Q168</f>
        <v>Hauteurs de lignes</v>
      </c>
      <c r="R167" s="679"/>
      <c r="S167" s="679"/>
      <c r="T167" s="679"/>
      <c r="U167" s="679"/>
      <c r="V167" s="679"/>
      <c r="W167" s="679"/>
      <c r="X167" s="679"/>
      <c r="Y167" s="679"/>
      <c r="Z167" s="679"/>
      <c r="AA167" s="679"/>
      <c r="AB167" s="679"/>
      <c r="AC167" s="679"/>
    </row>
    <row r="168" spans="1:29" ht="23.25" customHeight="1">
      <c r="A168" s="680" t="str">
        <f>B168</f>
        <v>Jambon carotte cuite céléri branche Roquefort</v>
      </c>
      <c r="B168" s="716" t="s">
        <v>349</v>
      </c>
      <c r="C168" s="717"/>
      <c r="D168" s="717"/>
      <c r="E168" s="717"/>
      <c r="F168" s="717"/>
      <c r="G168" s="717"/>
      <c r="H168" s="717"/>
      <c r="I168" s="717"/>
      <c r="J168" s="717"/>
      <c r="K168" s="717"/>
      <c r="L168" s="717"/>
      <c r="M168" s="717"/>
      <c r="N168" s="718"/>
      <c r="O168" s="26"/>
      <c r="P168" s="680" t="str">
        <f>Q168</f>
        <v>Hauteurs de lignes</v>
      </c>
      <c r="Q168" s="305" t="s">
        <v>113</v>
      </c>
      <c r="R168" s="717" t="str">
        <f>B168</f>
        <v>Jambon carotte cuite céléri branche Roquefort</v>
      </c>
      <c r="S168" s="717"/>
      <c r="T168" s="717"/>
      <c r="U168" s="717"/>
      <c r="V168" s="717"/>
      <c r="W168" s="717"/>
      <c r="X168" s="717"/>
      <c r="Y168" s="717"/>
      <c r="Z168" s="717"/>
      <c r="AA168" s="717"/>
      <c r="AB168" s="717"/>
      <c r="AC168" s="718"/>
    </row>
    <row r="169" spans="1:29" ht="17.100000000000001" customHeight="1">
      <c r="A169" s="680"/>
      <c r="B169" s="719"/>
      <c r="C169" s="720"/>
      <c r="D169" s="720"/>
      <c r="E169" s="720"/>
      <c r="F169" s="720"/>
      <c r="G169" s="720"/>
      <c r="H169" s="720"/>
      <c r="I169" s="720"/>
      <c r="J169" s="720"/>
      <c r="K169" s="720"/>
      <c r="L169" s="720"/>
      <c r="M169" s="720"/>
      <c r="N169" s="721"/>
      <c r="O169" s="26"/>
      <c r="P169" s="680"/>
      <c r="Q169" s="306">
        <v>16.5</v>
      </c>
      <c r="R169" s="720"/>
      <c r="S169" s="720"/>
      <c r="T169" s="720"/>
      <c r="U169" s="720"/>
      <c r="V169" s="720"/>
      <c r="W169" s="720"/>
      <c r="X169" s="720"/>
      <c r="Y169" s="720"/>
      <c r="Z169" s="720"/>
      <c r="AA169" s="720"/>
      <c r="AB169" s="720"/>
      <c r="AC169" s="721"/>
    </row>
    <row r="170" spans="1:29" ht="17.100000000000001" customHeight="1">
      <c r="A170" s="680"/>
      <c r="B170" s="687" t="s">
        <v>348</v>
      </c>
      <c r="C170" s="688"/>
      <c r="D170" s="688"/>
      <c r="E170" s="688"/>
      <c r="F170" s="688"/>
      <c r="G170" s="688"/>
      <c r="H170" s="688"/>
      <c r="I170" s="688"/>
      <c r="J170" s="688"/>
      <c r="K170" s="688"/>
      <c r="L170" s="688"/>
      <c r="M170" s="688"/>
      <c r="N170" s="689"/>
      <c r="O170" s="26"/>
      <c r="P170" s="680"/>
      <c r="Q170" s="307" t="s">
        <v>12</v>
      </c>
      <c r="R170" s="722" t="str">
        <f>B170</f>
        <v>Salade repas Allégée N° 18</v>
      </c>
      <c r="S170" s="722"/>
      <c r="T170" s="722"/>
      <c r="U170" s="722"/>
      <c r="V170" s="722"/>
      <c r="W170" s="722"/>
      <c r="X170" s="722"/>
      <c r="Y170" s="722"/>
      <c r="Z170" s="722"/>
      <c r="AA170" s="722"/>
      <c r="AB170" s="722"/>
      <c r="AC170" s="723"/>
    </row>
    <row r="171" spans="1:29" ht="17.100000000000001" customHeight="1" thickBot="1">
      <c r="A171" s="680"/>
      <c r="B171" s="690"/>
      <c r="C171" s="691"/>
      <c r="D171" s="691"/>
      <c r="E171" s="691"/>
      <c r="F171" s="691"/>
      <c r="G171" s="691"/>
      <c r="H171" s="691"/>
      <c r="I171" s="691"/>
      <c r="J171" s="691"/>
      <c r="K171" s="691"/>
      <c r="L171" s="691"/>
      <c r="M171" s="691"/>
      <c r="N171" s="692"/>
      <c r="O171" s="26"/>
      <c r="P171" s="680"/>
      <c r="Q171" s="308"/>
      <c r="R171" s="724"/>
      <c r="S171" s="724"/>
      <c r="T171" s="724"/>
      <c r="U171" s="724"/>
      <c r="V171" s="724"/>
      <c r="W171" s="724"/>
      <c r="X171" s="724"/>
      <c r="Y171" s="724"/>
      <c r="Z171" s="724"/>
      <c r="AA171" s="724"/>
      <c r="AB171" s="724"/>
      <c r="AC171" s="725"/>
    </row>
    <row r="172" spans="1:29" ht="17.100000000000001" customHeight="1">
      <c r="A172" s="680"/>
      <c r="B172" s="32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9"/>
      <c r="O172" s="26"/>
      <c r="P172" s="680"/>
      <c r="Q172" s="308"/>
      <c r="R172" s="726" t="s">
        <v>1</v>
      </c>
      <c r="S172" s="726"/>
      <c r="T172" s="726"/>
      <c r="U172" s="726"/>
      <c r="V172" s="726"/>
      <c r="W172" s="726"/>
      <c r="X172" s="726"/>
      <c r="Y172" s="726"/>
      <c r="Z172" s="726"/>
      <c r="AA172" s="726"/>
      <c r="AB172" s="726"/>
      <c r="AC172" s="727"/>
    </row>
    <row r="173" spans="1:29" ht="17.100000000000001" customHeight="1" thickBot="1">
      <c r="A173" s="680"/>
      <c r="B173" s="32"/>
      <c r="C173" s="28"/>
      <c r="D173" s="28"/>
      <c r="E173" s="28"/>
      <c r="F173" s="28"/>
      <c r="G173" s="730" t="s">
        <v>107</v>
      </c>
      <c r="H173" s="730"/>
      <c r="I173" s="731" t="s">
        <v>303</v>
      </c>
      <c r="J173" s="731"/>
      <c r="K173" s="731"/>
      <c r="L173" s="731"/>
      <c r="M173" s="731"/>
      <c r="N173" s="732"/>
      <c r="O173" s="26"/>
      <c r="P173" s="680"/>
      <c r="Q173" s="308"/>
      <c r="R173" s="728"/>
      <c r="S173" s="728"/>
      <c r="T173" s="728"/>
      <c r="U173" s="728"/>
      <c r="V173" s="728"/>
      <c r="W173" s="728"/>
      <c r="X173" s="728"/>
      <c r="Y173" s="728"/>
      <c r="Z173" s="728"/>
      <c r="AA173" s="728"/>
      <c r="AB173" s="728"/>
      <c r="AC173" s="729"/>
    </row>
    <row r="174" spans="1:29" ht="17.100000000000001" customHeight="1">
      <c r="A174" s="680"/>
      <c r="B174" s="32"/>
      <c r="C174" s="28"/>
      <c r="D174" s="28"/>
      <c r="E174" s="186" t="s">
        <v>87</v>
      </c>
      <c r="F174" s="49" t="s">
        <v>31</v>
      </c>
      <c r="G174" s="733">
        <v>10</v>
      </c>
      <c r="H174" s="733"/>
      <c r="I174" s="731"/>
      <c r="J174" s="731"/>
      <c r="K174" s="731"/>
      <c r="L174" s="731"/>
      <c r="M174" s="731"/>
      <c r="N174" s="732"/>
      <c r="O174" s="26"/>
      <c r="P174" s="680"/>
      <c r="Q174" s="308"/>
      <c r="R174" s="734" t="s">
        <v>110</v>
      </c>
      <c r="S174" s="734"/>
      <c r="T174" s="734"/>
      <c r="U174" s="734"/>
      <c r="V174" s="734"/>
      <c r="W174" s="734"/>
      <c r="X174" s="734"/>
      <c r="Y174" s="734"/>
      <c r="Z174" s="734"/>
      <c r="AA174" s="734"/>
      <c r="AB174" s="734"/>
      <c r="AC174" s="736" t="s">
        <v>106</v>
      </c>
    </row>
    <row r="175" spans="1:29" ht="17.100000000000001" customHeight="1">
      <c r="A175" s="680"/>
      <c r="B175" s="170" t="s">
        <v>106</v>
      </c>
      <c r="C175" s="171" t="s">
        <v>106</v>
      </c>
      <c r="D175" s="28"/>
      <c r="E175" s="47"/>
      <c r="F175" s="49"/>
      <c r="G175" s="733"/>
      <c r="H175" s="733"/>
      <c r="I175" s="55"/>
      <c r="J175" s="277" t="s">
        <v>379</v>
      </c>
      <c r="K175" s="28"/>
      <c r="L175" s="28"/>
      <c r="M175" s="28"/>
      <c r="N175" s="29"/>
      <c r="O175" s="26"/>
      <c r="P175" s="680"/>
      <c r="Q175" s="308"/>
      <c r="R175" s="735"/>
      <c r="S175" s="735"/>
      <c r="T175" s="735"/>
      <c r="U175" s="735"/>
      <c r="V175" s="735"/>
      <c r="W175" s="735"/>
      <c r="X175" s="735"/>
      <c r="Y175" s="735"/>
      <c r="Z175" s="735"/>
      <c r="AA175" s="735"/>
      <c r="AB175" s="735"/>
      <c r="AC175" s="737"/>
    </row>
    <row r="176" spans="1:29" ht="17.100000000000001" customHeight="1">
      <c r="A176" s="680"/>
      <c r="B176" s="69" t="s">
        <v>88</v>
      </c>
      <c r="C176" s="70" t="s">
        <v>16</v>
      </c>
      <c r="D176" s="71" t="s">
        <v>32</v>
      </c>
      <c r="E176" s="51"/>
      <c r="F176" s="51"/>
      <c r="G176" s="72"/>
      <c r="H176" s="73"/>
      <c r="I176" s="70" t="s">
        <v>88</v>
      </c>
      <c r="J176" s="52"/>
      <c r="K176" s="58"/>
      <c r="L176" s="58"/>
      <c r="M176" s="58"/>
      <c r="N176" s="344" t="s">
        <v>381</v>
      </c>
      <c r="O176" s="26"/>
      <c r="P176" s="680"/>
      <c r="Q176" s="308"/>
      <c r="R176" s="738" t="s">
        <v>382</v>
      </c>
      <c r="S176" s="738"/>
      <c r="T176" s="738"/>
      <c r="U176" s="738"/>
      <c r="V176" s="738"/>
      <c r="W176" s="738"/>
      <c r="X176" s="738"/>
      <c r="Y176" s="738"/>
      <c r="Z176" s="738"/>
      <c r="AA176" s="738"/>
      <c r="AB176" s="738"/>
      <c r="AC176" s="739"/>
    </row>
    <row r="177" spans="1:29" ht="17.100000000000001" customHeight="1">
      <c r="A177" s="680"/>
      <c r="C177" s="20">
        <v>7.0000000000000007E-2</v>
      </c>
      <c r="D177" s="65" t="s">
        <v>160</v>
      </c>
      <c r="E177" s="65"/>
      <c r="F177" s="65"/>
      <c r="G177" s="707">
        <f>(C177/G194)*G174</f>
        <v>0.70000000000000007</v>
      </c>
      <c r="H177" s="707"/>
      <c r="I177" s="77">
        <f>(B177/G194)*G174</f>
        <v>0</v>
      </c>
      <c r="J177" s="84"/>
      <c r="K177" s="84"/>
      <c r="L177" s="84"/>
      <c r="M177" s="84"/>
      <c r="N177" s="85"/>
      <c r="O177" s="26"/>
      <c r="P177" s="680"/>
      <c r="Q177" s="308"/>
      <c r="R177" s="740"/>
      <c r="S177" s="740"/>
      <c r="T177" s="740"/>
      <c r="U177" s="740"/>
      <c r="V177" s="740"/>
      <c r="W177" s="740"/>
      <c r="X177" s="740"/>
      <c r="Y177" s="740"/>
      <c r="Z177" s="740"/>
      <c r="AA177" s="740"/>
      <c r="AB177" s="740"/>
      <c r="AC177" s="741"/>
    </row>
    <row r="178" spans="1:29" ht="17.100000000000001" customHeight="1">
      <c r="A178" s="680"/>
      <c r="B178" s="76">
        <v>1</v>
      </c>
      <c r="D178" s="65" t="s">
        <v>45</v>
      </c>
      <c r="E178" s="65"/>
      <c r="F178" s="65"/>
      <c r="G178" s="707">
        <f>(C178/G194)*G174</f>
        <v>0</v>
      </c>
      <c r="H178" s="707"/>
      <c r="I178" s="77">
        <f>(B178/G194)*G174</f>
        <v>10</v>
      </c>
      <c r="J178" s="321" t="s">
        <v>363</v>
      </c>
      <c r="K178" s="84"/>
      <c r="L178" s="84"/>
      <c r="M178" s="84"/>
      <c r="N178" s="85"/>
      <c r="O178" s="26"/>
      <c r="P178" s="680"/>
      <c r="Q178" s="308"/>
      <c r="R178" s="742" t="s">
        <v>111</v>
      </c>
      <c r="S178" s="743"/>
      <c r="T178" s="743"/>
      <c r="U178" s="743"/>
      <c r="V178" s="743"/>
      <c r="W178" s="743"/>
      <c r="X178" s="743"/>
      <c r="Y178" s="743"/>
      <c r="Z178" s="743"/>
      <c r="AA178" s="743"/>
      <c r="AB178" s="743"/>
      <c r="AC178" s="745" t="s">
        <v>107</v>
      </c>
    </row>
    <row r="179" spans="1:29" ht="17.100000000000001" customHeight="1">
      <c r="A179" s="680"/>
      <c r="C179" s="20">
        <v>2.5000000000000001E-2</v>
      </c>
      <c r="D179" s="59" t="s">
        <v>54</v>
      </c>
      <c r="E179" s="60"/>
      <c r="F179" s="60"/>
      <c r="G179" s="707">
        <f>(C179/G194)*G174</f>
        <v>0.25</v>
      </c>
      <c r="H179" s="707"/>
      <c r="I179" s="77">
        <f>(B179/G194)*G174</f>
        <v>0</v>
      </c>
      <c r="J179" s="84"/>
      <c r="K179" s="84"/>
      <c r="L179" s="84"/>
      <c r="M179" s="84"/>
      <c r="N179" s="85"/>
      <c r="O179" s="26"/>
      <c r="P179" s="680"/>
      <c r="Q179" s="308"/>
      <c r="R179" s="744"/>
      <c r="S179" s="735"/>
      <c r="T179" s="735"/>
      <c r="U179" s="735"/>
      <c r="V179" s="735"/>
      <c r="W179" s="735"/>
      <c r="X179" s="735"/>
      <c r="Y179" s="735"/>
      <c r="Z179" s="735"/>
      <c r="AA179" s="735"/>
      <c r="AB179" s="735"/>
      <c r="AC179" s="745"/>
    </row>
    <row r="180" spans="1:29" ht="17.100000000000001" customHeight="1">
      <c r="A180" s="680"/>
      <c r="C180" s="20">
        <v>0.05</v>
      </c>
      <c r="D180" s="59" t="s">
        <v>151</v>
      </c>
      <c r="E180" s="60"/>
      <c r="F180" s="60"/>
      <c r="G180" s="707">
        <f>(C180/G194)*G174</f>
        <v>0.5</v>
      </c>
      <c r="H180" s="707"/>
      <c r="I180" s="77">
        <f>(B180/G194)*G174</f>
        <v>0</v>
      </c>
      <c r="J180" s="84"/>
      <c r="K180" s="84"/>
      <c r="L180" s="84"/>
      <c r="M180" s="84"/>
      <c r="N180" s="85"/>
      <c r="O180" s="26"/>
      <c r="P180" s="680"/>
      <c r="Q180" s="308"/>
      <c r="R180" s="345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111"/>
    </row>
    <row r="181" spans="1:29" ht="17.100000000000001" customHeight="1">
      <c r="A181" s="680"/>
      <c r="C181" s="20">
        <v>0.05</v>
      </c>
      <c r="D181" s="61" t="s">
        <v>61</v>
      </c>
      <c r="E181" s="61"/>
      <c r="F181" s="61"/>
      <c r="G181" s="707">
        <f>(C181/G194)*G174</f>
        <v>0.5</v>
      </c>
      <c r="H181" s="707"/>
      <c r="I181" s="77">
        <f>(B181/G194)*G174</f>
        <v>0</v>
      </c>
      <c r="J181" s="84"/>
      <c r="K181" s="84"/>
      <c r="L181" s="84"/>
      <c r="M181" s="84"/>
      <c r="N181" s="85"/>
      <c r="O181" s="26"/>
      <c r="P181" s="680"/>
      <c r="Q181" s="308"/>
      <c r="R181" s="345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111"/>
    </row>
    <row r="182" spans="1:29" ht="17.100000000000001" customHeight="1">
      <c r="A182" s="680"/>
      <c r="C182" s="20">
        <v>0.03</v>
      </c>
      <c r="D182" s="62" t="s">
        <v>158</v>
      </c>
      <c r="E182" s="62"/>
      <c r="F182" s="62"/>
      <c r="G182" s="707">
        <f>(C182/G194)*G174</f>
        <v>0.3</v>
      </c>
      <c r="H182" s="707"/>
      <c r="I182" s="77">
        <f>(B182/G194)*G174</f>
        <v>0</v>
      </c>
      <c r="J182" s="84"/>
      <c r="K182" s="84"/>
      <c r="L182" s="84"/>
      <c r="M182" s="84"/>
      <c r="N182" s="85"/>
      <c r="O182" s="26"/>
      <c r="P182" s="680"/>
      <c r="Q182" s="308"/>
      <c r="R182" s="28"/>
      <c r="S182" s="33"/>
      <c r="T182" s="33"/>
      <c r="U182" s="28"/>
      <c r="V182" s="28"/>
      <c r="W182" s="28"/>
      <c r="X182" s="28"/>
      <c r="Y182" s="28"/>
      <c r="Z182" s="28"/>
      <c r="AA182" s="28"/>
      <c r="AB182" s="28"/>
      <c r="AC182" s="29"/>
    </row>
    <row r="183" spans="1:29" ht="17.100000000000001" customHeight="1">
      <c r="A183" s="680"/>
      <c r="C183" s="20">
        <v>0.05</v>
      </c>
      <c r="D183" s="62" t="s">
        <v>40</v>
      </c>
      <c r="E183" s="62"/>
      <c r="F183" s="62"/>
      <c r="G183" s="707">
        <f>(C183/G194)*G174</f>
        <v>0.5</v>
      </c>
      <c r="H183" s="707"/>
      <c r="I183" s="77">
        <f>(B183/G194)*G174</f>
        <v>0</v>
      </c>
      <c r="J183" s="84"/>
      <c r="K183" s="84"/>
      <c r="L183" s="84"/>
      <c r="M183" s="84"/>
      <c r="N183" s="85"/>
      <c r="O183" s="26"/>
      <c r="P183" s="680"/>
      <c r="Q183" s="30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9"/>
    </row>
    <row r="184" spans="1:29" ht="17.100000000000001" customHeight="1">
      <c r="A184" s="680"/>
      <c r="C184" s="20">
        <v>0.01</v>
      </c>
      <c r="D184" s="63" t="s">
        <v>42</v>
      </c>
      <c r="E184" s="63"/>
      <c r="F184" s="63"/>
      <c r="G184" s="707">
        <f>(C184/G194)*G174</f>
        <v>0.1</v>
      </c>
      <c r="H184" s="707"/>
      <c r="I184" s="77">
        <f>(B184/G194)*G174</f>
        <v>0</v>
      </c>
      <c r="J184" s="84"/>
      <c r="K184" s="84"/>
      <c r="L184" s="28"/>
      <c r="M184" s="84"/>
      <c r="N184" s="343" t="s">
        <v>380</v>
      </c>
      <c r="O184" s="26"/>
      <c r="P184" s="680"/>
      <c r="Q184" s="30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9"/>
    </row>
    <row r="185" spans="1:29" ht="17.100000000000001" customHeight="1">
      <c r="A185" s="680"/>
      <c r="B185" s="76">
        <v>2</v>
      </c>
      <c r="D185" s="63" t="s">
        <v>159</v>
      </c>
      <c r="E185" s="63"/>
      <c r="F185" s="63"/>
      <c r="G185" s="707">
        <f>(C185/G194)*G174</f>
        <v>0</v>
      </c>
      <c r="H185" s="707"/>
      <c r="I185" s="77">
        <f>(B185/G194)*G174</f>
        <v>20</v>
      </c>
      <c r="J185" s="321" t="s">
        <v>365</v>
      </c>
      <c r="K185" s="84"/>
      <c r="L185" s="84"/>
      <c r="M185" s="84"/>
      <c r="N185" s="343" t="s">
        <v>377</v>
      </c>
      <c r="O185" s="26"/>
      <c r="P185" s="680"/>
      <c r="Q185" s="30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9"/>
    </row>
    <row r="186" spans="1:29" ht="17.100000000000001" customHeight="1">
      <c r="A186" s="680"/>
      <c r="C186" s="20">
        <v>0.01</v>
      </c>
      <c r="D186" s="64" t="s">
        <v>43</v>
      </c>
      <c r="E186" s="64"/>
      <c r="F186" s="64"/>
      <c r="G186" s="707">
        <f>(C186/G194)*G174</f>
        <v>0.1</v>
      </c>
      <c r="H186" s="707"/>
      <c r="I186" s="77">
        <f>(B186/G194)*G174</f>
        <v>0</v>
      </c>
      <c r="J186" s="84"/>
      <c r="K186" s="84"/>
      <c r="L186" s="84"/>
      <c r="M186" s="84"/>
      <c r="N186" s="343" t="s">
        <v>378</v>
      </c>
      <c r="O186" s="26"/>
      <c r="P186" s="680"/>
      <c r="Q186" s="30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9"/>
    </row>
    <row r="187" spans="1:29" ht="17.100000000000001" customHeight="1">
      <c r="A187" s="680"/>
      <c r="B187" s="76">
        <v>0.5</v>
      </c>
      <c r="D187" s="64" t="s">
        <v>318</v>
      </c>
      <c r="E187" s="64"/>
      <c r="F187" s="64"/>
      <c r="G187" s="707">
        <f>(C187/G194)*G174</f>
        <v>0</v>
      </c>
      <c r="H187" s="707"/>
      <c r="I187" s="77">
        <f>(B187/G194)*G174</f>
        <v>5</v>
      </c>
      <c r="J187" s="321" t="s">
        <v>362</v>
      </c>
      <c r="K187" s="84"/>
      <c r="L187" s="84"/>
      <c r="M187" s="84"/>
      <c r="N187" s="85"/>
      <c r="O187" s="26"/>
      <c r="P187" s="680"/>
      <c r="Q187" s="308"/>
      <c r="R187" s="28"/>
      <c r="S187" s="272"/>
      <c r="T187" s="19" t="s">
        <v>85</v>
      </c>
      <c r="U187" s="76">
        <v>1</v>
      </c>
      <c r="V187" s="77">
        <v>1</v>
      </c>
      <c r="W187" s="272"/>
      <c r="X187" s="19" t="s">
        <v>86</v>
      </c>
      <c r="Y187" s="266">
        <v>0.03</v>
      </c>
      <c r="Z187" s="707">
        <v>0.03</v>
      </c>
      <c r="AA187" s="707"/>
      <c r="AB187" s="28"/>
      <c r="AC187" s="29"/>
    </row>
    <row r="188" spans="1:29" ht="17.100000000000001" customHeight="1">
      <c r="A188" s="680"/>
      <c r="B188" s="32"/>
      <c r="C188" s="48"/>
      <c r="D188" s="31"/>
      <c r="E188" s="33"/>
      <c r="F188" s="34"/>
      <c r="G188" s="708">
        <f>(C188/G194)*G174</f>
        <v>0</v>
      </c>
      <c r="H188" s="708"/>
      <c r="I188" s="130">
        <f>(B188/G194)*G174</f>
        <v>0</v>
      </c>
      <c r="J188" s="82"/>
      <c r="K188" s="82"/>
      <c r="L188" s="82"/>
      <c r="M188" s="82"/>
      <c r="N188" s="86"/>
      <c r="O188" s="26"/>
      <c r="P188" s="680"/>
      <c r="Q188" s="30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9"/>
    </row>
    <row r="189" spans="1:29" ht="17.100000000000001" customHeight="1">
      <c r="A189" s="680"/>
      <c r="B189" s="709" t="s">
        <v>317</v>
      </c>
      <c r="C189" s="710"/>
      <c r="D189" s="28"/>
      <c r="E189" s="28"/>
      <c r="F189" s="28"/>
      <c r="G189" s="46"/>
      <c r="H189" s="50"/>
      <c r="I189" s="28"/>
      <c r="J189" s="87"/>
      <c r="K189" s="83"/>
      <c r="L189" s="87"/>
      <c r="M189" s="87"/>
      <c r="N189" s="88"/>
      <c r="P189" s="680"/>
      <c r="Q189" s="30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9"/>
    </row>
    <row r="190" spans="1:29" ht="17.100000000000001" customHeight="1">
      <c r="A190" s="680"/>
      <c r="B190" s="314">
        <f>SUM(B177:B188)</f>
        <v>3.5</v>
      </c>
      <c r="C190" s="313">
        <f>SUM(C177:C188)</f>
        <v>0.29500000000000004</v>
      </c>
      <c r="D190" s="711" t="s">
        <v>90</v>
      </c>
      <c r="E190" s="711"/>
      <c r="F190" s="711"/>
      <c r="G190" s="712">
        <f>SUM(G177:G188)</f>
        <v>2.95</v>
      </c>
      <c r="H190" s="712">
        <f>SUM(H177:H188)</f>
        <v>0</v>
      </c>
      <c r="I190" s="320">
        <f>SUM(I177:I188)</f>
        <v>35</v>
      </c>
      <c r="J190" s="53"/>
      <c r="K190" s="89"/>
      <c r="L190" s="87"/>
      <c r="M190" s="87"/>
      <c r="N190" s="88"/>
      <c r="P190" s="680"/>
      <c r="Q190" s="30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9"/>
    </row>
    <row r="191" spans="1:29" ht="17.100000000000001" customHeight="1" thickBot="1">
      <c r="A191" s="680"/>
      <c r="B191" s="25"/>
      <c r="C191" s="36"/>
      <c r="D191" s="56"/>
      <c r="E191" s="56"/>
      <c r="F191" s="56"/>
      <c r="G191" s="191"/>
      <c r="H191" s="191"/>
      <c r="I191" s="25"/>
      <c r="J191" s="53"/>
      <c r="K191" s="89"/>
      <c r="L191" s="87"/>
      <c r="M191" s="87"/>
      <c r="N191" s="88"/>
      <c r="P191" s="680"/>
      <c r="Q191" s="30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9"/>
    </row>
    <row r="192" spans="1:29" ht="17.100000000000001" customHeight="1">
      <c r="A192" s="680"/>
      <c r="B192" s="713" t="s">
        <v>91</v>
      </c>
      <c r="C192" s="714"/>
      <c r="D192" s="714"/>
      <c r="E192" s="714"/>
      <c r="F192" s="714"/>
      <c r="G192" s="714"/>
      <c r="H192" s="714"/>
      <c r="I192" s="714"/>
      <c r="J192" s="714"/>
      <c r="K192" s="714"/>
      <c r="L192" s="714"/>
      <c r="M192" s="714"/>
      <c r="N192" s="715"/>
      <c r="P192" s="680"/>
      <c r="Q192" s="308"/>
      <c r="R192" s="746" t="s">
        <v>376</v>
      </c>
      <c r="S192" s="714"/>
      <c r="T192" s="714"/>
      <c r="U192" s="714"/>
      <c r="V192" s="714"/>
      <c r="W192" s="714"/>
      <c r="X192" s="714"/>
      <c r="Y192" s="714"/>
      <c r="Z192" s="714"/>
      <c r="AA192" s="714"/>
      <c r="AB192" s="714"/>
      <c r="AC192" s="751" t="s">
        <v>108</v>
      </c>
    </row>
    <row r="193" spans="1:29" ht="17.100000000000001" customHeight="1">
      <c r="A193" s="680"/>
      <c r="B193" s="32"/>
      <c r="C193" s="36"/>
      <c r="D193" s="190"/>
      <c r="E193" s="190"/>
      <c r="F193" s="190"/>
      <c r="G193" s="695" t="s">
        <v>108</v>
      </c>
      <c r="H193" s="695"/>
      <c r="I193" s="87"/>
      <c r="J193" s="87"/>
      <c r="K193" s="87"/>
      <c r="L193" s="74"/>
      <c r="M193" s="74"/>
      <c r="N193" s="75"/>
      <c r="P193" s="680"/>
      <c r="Q193" s="308"/>
      <c r="R193" s="338"/>
      <c r="S193" s="35"/>
      <c r="T193" s="35"/>
      <c r="U193" s="35"/>
      <c r="V193" s="35"/>
      <c r="W193" s="35"/>
      <c r="X193" s="35"/>
      <c r="Y193" s="35"/>
      <c r="Z193" s="35"/>
      <c r="AA193" s="35"/>
      <c r="AB193" s="339" t="s">
        <v>83</v>
      </c>
      <c r="AC193" s="737"/>
    </row>
    <row r="194" spans="1:29" ht="17.100000000000001" customHeight="1">
      <c r="A194" s="680"/>
      <c r="B194" s="66"/>
      <c r="C194" s="67"/>
      <c r="D194" s="67"/>
      <c r="E194" s="67"/>
      <c r="F194" s="68" t="s">
        <v>83</v>
      </c>
      <c r="G194" s="696">
        <v>1</v>
      </c>
      <c r="H194" s="696"/>
      <c r="I194" s="87"/>
      <c r="J194" s="87"/>
      <c r="K194" s="87"/>
      <c r="L194" s="74"/>
      <c r="M194" s="74"/>
      <c r="N194" s="75"/>
      <c r="P194" s="680"/>
      <c r="Q194" s="308"/>
      <c r="R194" s="747" t="s">
        <v>371</v>
      </c>
      <c r="S194" s="748"/>
      <c r="T194" s="748"/>
      <c r="U194" s="748"/>
      <c r="V194" s="748"/>
      <c r="W194" s="748"/>
      <c r="X194" s="748"/>
      <c r="Y194" s="748"/>
      <c r="Z194" s="748"/>
      <c r="AA194" s="748"/>
      <c r="AB194" s="748"/>
      <c r="AC194" s="749"/>
    </row>
    <row r="195" spans="1:29" ht="17.100000000000001" customHeight="1">
      <c r="A195" s="680"/>
      <c r="B195" s="340"/>
      <c r="C195" s="341"/>
      <c r="D195" s="341"/>
      <c r="E195" s="341"/>
      <c r="F195" s="341"/>
      <c r="G195" s="341"/>
      <c r="H195" s="341"/>
      <c r="I195" s="341"/>
      <c r="J195" s="341"/>
      <c r="K195" s="341"/>
      <c r="L195" s="341"/>
      <c r="M195" s="341"/>
      <c r="N195" s="342"/>
      <c r="P195" s="680"/>
      <c r="Q195" s="308"/>
      <c r="R195" s="747"/>
      <c r="S195" s="748"/>
      <c r="T195" s="748"/>
      <c r="U195" s="748"/>
      <c r="V195" s="748"/>
      <c r="W195" s="748"/>
      <c r="X195" s="748"/>
      <c r="Y195" s="748"/>
      <c r="Z195" s="748"/>
      <c r="AA195" s="748"/>
      <c r="AB195" s="748"/>
      <c r="AC195" s="749"/>
    </row>
    <row r="196" spans="1:29" ht="17.100000000000001" customHeight="1">
      <c r="A196" s="680"/>
      <c r="B196" s="18"/>
      <c r="C196" s="6"/>
      <c r="D196" s="19" t="s">
        <v>82</v>
      </c>
      <c r="E196" s="16" t="s">
        <v>52</v>
      </c>
      <c r="F196" s="12" t="s">
        <v>47</v>
      </c>
      <c r="G196" s="13" t="s">
        <v>48</v>
      </c>
      <c r="H196" s="312" t="s">
        <v>316</v>
      </c>
      <c r="I196" s="14" t="s">
        <v>49</v>
      </c>
      <c r="J196" s="15" t="s">
        <v>50</v>
      </c>
      <c r="K196" s="17" t="s">
        <v>51</v>
      </c>
      <c r="L196" s="192"/>
      <c r="M196" s="192"/>
      <c r="N196" s="193"/>
      <c r="P196" s="680"/>
      <c r="Q196" s="309" t="s">
        <v>12</v>
      </c>
      <c r="R196" s="747"/>
      <c r="S196" s="748"/>
      <c r="T196" s="748"/>
      <c r="U196" s="748"/>
      <c r="V196" s="748"/>
      <c r="W196" s="748"/>
      <c r="X196" s="748"/>
      <c r="Y196" s="748"/>
      <c r="Z196" s="748"/>
      <c r="AA196" s="748"/>
      <c r="AB196" s="748"/>
      <c r="AC196" s="749"/>
    </row>
    <row r="197" spans="1:29" ht="17.100000000000001" customHeight="1">
      <c r="A197" s="680"/>
      <c r="B197" s="18" t="s">
        <v>84</v>
      </c>
      <c r="C197" s="6"/>
      <c r="D197" s="19"/>
      <c r="E197" s="18"/>
      <c r="F197" s="8"/>
      <c r="G197" s="8"/>
      <c r="H197" s="8"/>
      <c r="I197" s="8"/>
      <c r="J197" s="8"/>
      <c r="K197" s="8"/>
      <c r="L197" s="8"/>
      <c r="M197" s="8"/>
      <c r="N197" s="311" t="s">
        <v>315</v>
      </c>
      <c r="P197" s="680"/>
      <c r="Q197" s="310">
        <v>16.5</v>
      </c>
      <c r="R197" s="18"/>
      <c r="S197" s="19"/>
      <c r="T197" s="68" t="s">
        <v>383</v>
      </c>
      <c r="U197" s="696">
        <v>1</v>
      </c>
      <c r="V197" s="696"/>
      <c r="W197" s="271" t="s">
        <v>384</v>
      </c>
      <c r="X197" s="750">
        <v>0.75</v>
      </c>
      <c r="Y197" s="750"/>
      <c r="AA197" s="8"/>
      <c r="AB197" s="8"/>
      <c r="AC197" s="311" t="s">
        <v>84</v>
      </c>
    </row>
    <row r="198" spans="1:29" ht="17.100000000000001" customHeight="1" thickBot="1">
      <c r="A198" s="680"/>
      <c r="B198" s="21">
        <v>10</v>
      </c>
      <c r="C198" s="2">
        <v>10</v>
      </c>
      <c r="D198" s="2">
        <v>10</v>
      </c>
      <c r="E198" s="2">
        <v>10</v>
      </c>
      <c r="F198" s="2">
        <v>10</v>
      </c>
      <c r="G198" s="2">
        <v>10</v>
      </c>
      <c r="H198" s="2">
        <v>10</v>
      </c>
      <c r="I198" s="2">
        <v>10</v>
      </c>
      <c r="J198" s="2">
        <v>10</v>
      </c>
      <c r="K198" s="2">
        <v>10</v>
      </c>
      <c r="L198" s="2">
        <v>10</v>
      </c>
      <c r="M198" s="2">
        <v>10</v>
      </c>
      <c r="N198" s="22">
        <v>10</v>
      </c>
      <c r="P198" s="680"/>
      <c r="Q198" s="78">
        <v>10</v>
      </c>
      <c r="R198" s="79">
        <v>10</v>
      </c>
      <c r="S198" s="79">
        <v>10</v>
      </c>
      <c r="T198" s="79">
        <v>10</v>
      </c>
      <c r="U198" s="79">
        <v>10</v>
      </c>
      <c r="V198" s="79">
        <v>10</v>
      </c>
      <c r="W198" s="79">
        <v>10</v>
      </c>
      <c r="X198" s="79">
        <v>10</v>
      </c>
      <c r="Y198" s="79">
        <v>10</v>
      </c>
      <c r="Z198" s="79">
        <v>10</v>
      </c>
      <c r="AA198" s="79">
        <v>10</v>
      </c>
      <c r="AB198" s="79">
        <v>10</v>
      </c>
      <c r="AC198" s="80">
        <v>10</v>
      </c>
    </row>
    <row r="199" spans="1:29" ht="17.100000000000001" customHeight="1">
      <c r="A199" s="680"/>
      <c r="B199" s="172" t="s">
        <v>106</v>
      </c>
      <c r="C199" s="40" t="s">
        <v>14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2"/>
      <c r="P199" s="680"/>
      <c r="Q199" s="32"/>
      <c r="R199" s="28"/>
      <c r="S199" s="697" t="s">
        <v>33</v>
      </c>
      <c r="T199" s="697"/>
      <c r="U199" s="697"/>
      <c r="V199" s="699" t="s">
        <v>34</v>
      </c>
      <c r="W199" s="699"/>
      <c r="X199" s="699"/>
      <c r="Y199" s="699"/>
      <c r="Z199" s="699"/>
      <c r="AA199" s="699"/>
      <c r="AB199" s="699"/>
      <c r="AC199" s="700"/>
    </row>
    <row r="200" spans="1:29" ht="17.100000000000001" customHeight="1">
      <c r="A200" s="680"/>
      <c r="B200" s="173" t="s">
        <v>107</v>
      </c>
      <c r="C200" s="43" t="s">
        <v>109</v>
      </c>
      <c r="D200" s="38"/>
      <c r="E200" s="38"/>
      <c r="F200" s="38"/>
      <c r="G200" s="38"/>
      <c r="H200" s="38"/>
      <c r="I200" s="38"/>
      <c r="J200" s="38"/>
      <c r="K200" s="38"/>
      <c r="L200" s="38"/>
      <c r="M200" s="28"/>
      <c r="N200" s="39"/>
      <c r="P200" s="680"/>
      <c r="Q200" s="32"/>
      <c r="R200" s="28" t="s">
        <v>7</v>
      </c>
      <c r="S200" s="698"/>
      <c r="T200" s="698"/>
      <c r="U200" s="698"/>
      <c r="V200" s="44"/>
      <c r="W200" s="44" t="s">
        <v>35</v>
      </c>
      <c r="X200" s="44"/>
      <c r="Y200" s="44"/>
      <c r="Z200" s="44"/>
      <c r="AA200" s="44"/>
      <c r="AB200" s="44"/>
      <c r="AC200" s="45"/>
    </row>
    <row r="201" spans="1:29" ht="17.100000000000001" customHeight="1">
      <c r="A201" s="680"/>
      <c r="B201" s="174" t="s">
        <v>108</v>
      </c>
      <c r="C201" s="175" t="s">
        <v>83</v>
      </c>
      <c r="D201" s="38"/>
      <c r="E201" s="38"/>
      <c r="F201" s="38"/>
      <c r="G201" s="38"/>
      <c r="H201" s="38"/>
      <c r="I201" s="38"/>
      <c r="J201" s="38"/>
      <c r="K201" s="38"/>
      <c r="L201" s="38"/>
      <c r="M201" s="28"/>
      <c r="N201" s="39"/>
      <c r="P201" s="680"/>
      <c r="Q201" s="32"/>
      <c r="R201" s="28"/>
      <c r="S201" s="28"/>
      <c r="T201" s="28"/>
      <c r="U201" s="28"/>
      <c r="V201" s="44"/>
      <c r="W201" s="44"/>
      <c r="X201" s="44"/>
      <c r="Y201" s="44"/>
      <c r="Z201" s="44"/>
      <c r="AA201" s="44"/>
      <c r="AB201" s="44"/>
      <c r="AC201" s="45"/>
    </row>
    <row r="202" spans="1:29" ht="17.100000000000001" customHeight="1">
      <c r="A202" s="680"/>
      <c r="B202" s="701" t="s">
        <v>11</v>
      </c>
      <c r="C202" s="702"/>
      <c r="D202" s="702"/>
      <c r="E202" s="702"/>
      <c r="F202" s="702"/>
      <c r="G202" s="702"/>
      <c r="H202" s="702"/>
      <c r="I202" s="702"/>
      <c r="J202" s="702"/>
      <c r="K202" s="702"/>
      <c r="L202" s="702"/>
      <c r="M202" s="702"/>
      <c r="N202" s="703"/>
      <c r="P202" s="680"/>
      <c r="Q202" s="701" t="s">
        <v>11</v>
      </c>
      <c r="R202" s="702"/>
      <c r="S202" s="702"/>
      <c r="T202" s="702"/>
      <c r="U202" s="702"/>
      <c r="V202" s="702"/>
      <c r="W202" s="702"/>
      <c r="X202" s="702"/>
      <c r="Y202" s="702"/>
      <c r="Z202" s="702"/>
      <c r="AA202" s="702"/>
      <c r="AB202" s="702"/>
      <c r="AC202" s="703"/>
    </row>
    <row r="203" spans="1:29" ht="17.100000000000001" customHeight="1" thickBot="1">
      <c r="A203" s="680"/>
      <c r="B203" s="704"/>
      <c r="C203" s="705"/>
      <c r="D203" s="705"/>
      <c r="E203" s="705"/>
      <c r="F203" s="705"/>
      <c r="G203" s="705"/>
      <c r="H203" s="705"/>
      <c r="I203" s="705"/>
      <c r="J203" s="705"/>
      <c r="K203" s="705"/>
      <c r="L203" s="705"/>
      <c r="M203" s="705"/>
      <c r="N203" s="706"/>
      <c r="P203" s="680"/>
      <c r="Q203" s="704"/>
      <c r="R203" s="705"/>
      <c r="S203" s="705"/>
      <c r="T203" s="705"/>
      <c r="U203" s="705"/>
      <c r="V203" s="705"/>
      <c r="W203" s="705"/>
      <c r="X203" s="705"/>
      <c r="Y203" s="705"/>
      <c r="Z203" s="705"/>
      <c r="AA203" s="705"/>
      <c r="AB203" s="705"/>
      <c r="AC203" s="706"/>
    </row>
    <row r="205" spans="1:29" ht="15.75" thickBot="1">
      <c r="A205" s="27" t="s">
        <v>0</v>
      </c>
      <c r="B205" s="679" t="str">
        <f>B206</f>
        <v>Veau rôti tomate cuite ananas melon Pyrennées</v>
      </c>
      <c r="C205" s="679"/>
      <c r="D205" s="679"/>
      <c r="E205" s="679"/>
      <c r="F205" s="679"/>
      <c r="G205" s="679"/>
      <c r="H205" s="679"/>
      <c r="I205" s="679"/>
      <c r="J205" s="679"/>
      <c r="K205" s="679"/>
      <c r="L205" s="679"/>
      <c r="M205" s="679"/>
      <c r="N205" s="679"/>
      <c r="O205" s="26"/>
      <c r="P205" s="27" t="s">
        <v>0</v>
      </c>
      <c r="Q205" s="679" t="str">
        <f>Q206</f>
        <v>Hauteurs de lignes</v>
      </c>
      <c r="R205" s="679"/>
      <c r="S205" s="679"/>
      <c r="T205" s="679"/>
      <c r="U205" s="679"/>
      <c r="V205" s="679"/>
      <c r="W205" s="679"/>
      <c r="X205" s="679"/>
      <c r="Y205" s="679"/>
      <c r="Z205" s="679"/>
      <c r="AA205" s="679"/>
      <c r="AB205" s="679"/>
      <c r="AC205" s="679"/>
    </row>
    <row r="206" spans="1:29" ht="23.25" customHeight="1">
      <c r="A206" s="680" t="str">
        <f>B206</f>
        <v>Veau rôti tomate cuite ananas melon Pyrennées</v>
      </c>
      <c r="B206" s="716" t="s">
        <v>351</v>
      </c>
      <c r="C206" s="717"/>
      <c r="D206" s="717"/>
      <c r="E206" s="717"/>
      <c r="F206" s="717"/>
      <c r="G206" s="717"/>
      <c r="H206" s="717"/>
      <c r="I206" s="717"/>
      <c r="J206" s="717"/>
      <c r="K206" s="717"/>
      <c r="L206" s="717"/>
      <c r="M206" s="717"/>
      <c r="N206" s="718"/>
      <c r="O206" s="26"/>
      <c r="P206" s="680" t="str">
        <f>Q206</f>
        <v>Hauteurs de lignes</v>
      </c>
      <c r="Q206" s="305" t="s">
        <v>113</v>
      </c>
      <c r="R206" s="717" t="str">
        <f>B206</f>
        <v>Veau rôti tomate cuite ananas melon Pyrennées</v>
      </c>
      <c r="S206" s="717"/>
      <c r="T206" s="717"/>
      <c r="U206" s="717"/>
      <c r="V206" s="717"/>
      <c r="W206" s="717"/>
      <c r="X206" s="717"/>
      <c r="Y206" s="717"/>
      <c r="Z206" s="717"/>
      <c r="AA206" s="717"/>
      <c r="AB206" s="717"/>
      <c r="AC206" s="718"/>
    </row>
    <row r="207" spans="1:29" ht="17.100000000000001" customHeight="1">
      <c r="A207" s="680"/>
      <c r="B207" s="719"/>
      <c r="C207" s="720"/>
      <c r="D207" s="720"/>
      <c r="E207" s="720"/>
      <c r="F207" s="720"/>
      <c r="G207" s="720"/>
      <c r="H207" s="720"/>
      <c r="I207" s="720"/>
      <c r="J207" s="720"/>
      <c r="K207" s="720"/>
      <c r="L207" s="720"/>
      <c r="M207" s="720"/>
      <c r="N207" s="721"/>
      <c r="O207" s="26"/>
      <c r="P207" s="680"/>
      <c r="Q207" s="306">
        <v>16.5</v>
      </c>
      <c r="R207" s="720"/>
      <c r="S207" s="720"/>
      <c r="T207" s="720"/>
      <c r="U207" s="720"/>
      <c r="V207" s="720"/>
      <c r="W207" s="720"/>
      <c r="X207" s="720"/>
      <c r="Y207" s="720"/>
      <c r="Z207" s="720"/>
      <c r="AA207" s="720"/>
      <c r="AB207" s="720"/>
      <c r="AC207" s="721"/>
    </row>
    <row r="208" spans="1:29" ht="17.100000000000001" customHeight="1">
      <c r="A208" s="680"/>
      <c r="B208" s="687" t="s">
        <v>350</v>
      </c>
      <c r="C208" s="688"/>
      <c r="D208" s="688"/>
      <c r="E208" s="688"/>
      <c r="F208" s="688"/>
      <c r="G208" s="688"/>
      <c r="H208" s="688"/>
      <c r="I208" s="688"/>
      <c r="J208" s="688"/>
      <c r="K208" s="688"/>
      <c r="L208" s="688"/>
      <c r="M208" s="688"/>
      <c r="N208" s="689"/>
      <c r="O208" s="26"/>
      <c r="P208" s="680"/>
      <c r="Q208" s="307" t="s">
        <v>12</v>
      </c>
      <c r="R208" s="722" t="str">
        <f>B208</f>
        <v>Salade repas Allégée N° 19</v>
      </c>
      <c r="S208" s="722"/>
      <c r="T208" s="722"/>
      <c r="U208" s="722"/>
      <c r="V208" s="722"/>
      <c r="W208" s="722"/>
      <c r="X208" s="722"/>
      <c r="Y208" s="722"/>
      <c r="Z208" s="722"/>
      <c r="AA208" s="722"/>
      <c r="AB208" s="722"/>
      <c r="AC208" s="723"/>
    </row>
    <row r="209" spans="1:29" ht="17.100000000000001" customHeight="1" thickBot="1">
      <c r="A209" s="680"/>
      <c r="B209" s="690"/>
      <c r="C209" s="691"/>
      <c r="D209" s="691"/>
      <c r="E209" s="691"/>
      <c r="F209" s="691"/>
      <c r="G209" s="691"/>
      <c r="H209" s="691"/>
      <c r="I209" s="691"/>
      <c r="J209" s="691"/>
      <c r="K209" s="691"/>
      <c r="L209" s="691"/>
      <c r="M209" s="691"/>
      <c r="N209" s="692"/>
      <c r="O209" s="26"/>
      <c r="P209" s="680"/>
      <c r="Q209" s="308"/>
      <c r="R209" s="724"/>
      <c r="S209" s="724"/>
      <c r="T209" s="724"/>
      <c r="U209" s="724"/>
      <c r="V209" s="724"/>
      <c r="W209" s="724"/>
      <c r="X209" s="724"/>
      <c r="Y209" s="724"/>
      <c r="Z209" s="724"/>
      <c r="AA209" s="724"/>
      <c r="AB209" s="724"/>
      <c r="AC209" s="725"/>
    </row>
    <row r="210" spans="1:29" ht="17.100000000000001" customHeight="1">
      <c r="A210" s="680"/>
      <c r="B210" s="32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9"/>
      <c r="O210" s="26"/>
      <c r="P210" s="680"/>
      <c r="Q210" s="308"/>
      <c r="R210" s="726" t="s">
        <v>1</v>
      </c>
      <c r="S210" s="726"/>
      <c r="T210" s="726"/>
      <c r="U210" s="726"/>
      <c r="V210" s="726"/>
      <c r="W210" s="726"/>
      <c r="X210" s="726"/>
      <c r="Y210" s="726"/>
      <c r="Z210" s="726"/>
      <c r="AA210" s="726"/>
      <c r="AB210" s="726"/>
      <c r="AC210" s="727"/>
    </row>
    <row r="211" spans="1:29" ht="17.100000000000001" customHeight="1" thickBot="1">
      <c r="A211" s="680"/>
      <c r="B211" s="32"/>
      <c r="C211" s="28"/>
      <c r="D211" s="28"/>
      <c r="E211" s="28"/>
      <c r="F211" s="28"/>
      <c r="G211" s="730" t="s">
        <v>107</v>
      </c>
      <c r="H211" s="730"/>
      <c r="I211" s="731" t="s">
        <v>304</v>
      </c>
      <c r="J211" s="731"/>
      <c r="K211" s="731"/>
      <c r="L211" s="731"/>
      <c r="M211" s="731"/>
      <c r="N211" s="732"/>
      <c r="O211" s="26"/>
      <c r="P211" s="680"/>
      <c r="Q211" s="308"/>
      <c r="R211" s="728"/>
      <c r="S211" s="728"/>
      <c r="T211" s="728"/>
      <c r="U211" s="728"/>
      <c r="V211" s="728"/>
      <c r="W211" s="728"/>
      <c r="X211" s="728"/>
      <c r="Y211" s="728"/>
      <c r="Z211" s="728"/>
      <c r="AA211" s="728"/>
      <c r="AB211" s="728"/>
      <c r="AC211" s="729"/>
    </row>
    <row r="212" spans="1:29" ht="17.100000000000001" customHeight="1">
      <c r="A212" s="680"/>
      <c r="B212" s="32"/>
      <c r="C212" s="28"/>
      <c r="D212" s="28"/>
      <c r="E212" s="186" t="s">
        <v>87</v>
      </c>
      <c r="F212" s="49" t="s">
        <v>31</v>
      </c>
      <c r="G212" s="733">
        <v>10</v>
      </c>
      <c r="H212" s="733"/>
      <c r="I212" s="731"/>
      <c r="J212" s="731"/>
      <c r="K212" s="731"/>
      <c r="L212" s="731"/>
      <c r="M212" s="731"/>
      <c r="N212" s="732"/>
      <c r="O212" s="26"/>
      <c r="P212" s="680"/>
      <c r="Q212" s="308"/>
      <c r="R212" s="734" t="s">
        <v>110</v>
      </c>
      <c r="S212" s="734"/>
      <c r="T212" s="734"/>
      <c r="U212" s="734"/>
      <c r="V212" s="734"/>
      <c r="W212" s="734"/>
      <c r="X212" s="734"/>
      <c r="Y212" s="734"/>
      <c r="Z212" s="734"/>
      <c r="AA212" s="734"/>
      <c r="AB212" s="734"/>
      <c r="AC212" s="736" t="s">
        <v>106</v>
      </c>
    </row>
    <row r="213" spans="1:29" ht="17.100000000000001" customHeight="1">
      <c r="A213" s="680"/>
      <c r="B213" s="170" t="s">
        <v>106</v>
      </c>
      <c r="C213" s="171" t="s">
        <v>106</v>
      </c>
      <c r="D213" s="28"/>
      <c r="E213" s="47"/>
      <c r="F213" s="49"/>
      <c r="G213" s="733"/>
      <c r="H213" s="733"/>
      <c r="I213" s="55"/>
      <c r="J213" s="277" t="s">
        <v>379</v>
      </c>
      <c r="K213" s="28"/>
      <c r="L213" s="28"/>
      <c r="M213" s="28"/>
      <c r="N213" s="29"/>
      <c r="O213" s="26"/>
      <c r="P213" s="680"/>
      <c r="Q213" s="308"/>
      <c r="R213" s="735"/>
      <c r="S213" s="735"/>
      <c r="T213" s="735"/>
      <c r="U213" s="735"/>
      <c r="V213" s="735"/>
      <c r="W213" s="735"/>
      <c r="X213" s="735"/>
      <c r="Y213" s="735"/>
      <c r="Z213" s="735"/>
      <c r="AA213" s="735"/>
      <c r="AB213" s="735"/>
      <c r="AC213" s="737"/>
    </row>
    <row r="214" spans="1:29" ht="17.100000000000001" customHeight="1">
      <c r="A214" s="680"/>
      <c r="B214" s="69" t="s">
        <v>88</v>
      </c>
      <c r="C214" s="70" t="s">
        <v>16</v>
      </c>
      <c r="D214" s="71" t="s">
        <v>32</v>
      </c>
      <c r="E214" s="51"/>
      <c r="F214" s="51"/>
      <c r="G214" s="72"/>
      <c r="H214" s="73"/>
      <c r="I214" s="70" t="s">
        <v>88</v>
      </c>
      <c r="J214" s="52"/>
      <c r="K214" s="58"/>
      <c r="L214" s="58"/>
      <c r="M214" s="58"/>
      <c r="N214" s="344" t="s">
        <v>381</v>
      </c>
      <c r="O214" s="26"/>
      <c r="P214" s="680"/>
      <c r="Q214" s="308"/>
      <c r="R214" s="738" t="s">
        <v>382</v>
      </c>
      <c r="S214" s="738"/>
      <c r="T214" s="738"/>
      <c r="U214" s="738"/>
      <c r="V214" s="738"/>
      <c r="W214" s="738"/>
      <c r="X214" s="738"/>
      <c r="Y214" s="738"/>
      <c r="Z214" s="738"/>
      <c r="AA214" s="738"/>
      <c r="AB214" s="738"/>
      <c r="AC214" s="739"/>
    </row>
    <row r="215" spans="1:29" ht="17.100000000000001" customHeight="1">
      <c r="A215" s="680"/>
      <c r="B215" s="25"/>
      <c r="C215" s="20">
        <v>7.0000000000000007E-2</v>
      </c>
      <c r="D215" s="65" t="s">
        <v>146</v>
      </c>
      <c r="E215" s="65"/>
      <c r="F215" s="65"/>
      <c r="G215" s="707">
        <f>(C215/G232)*G212</f>
        <v>0.70000000000000007</v>
      </c>
      <c r="H215" s="707"/>
      <c r="I215" s="77">
        <f>(B215/G232)*G212</f>
        <v>0</v>
      </c>
      <c r="J215" s="84"/>
      <c r="K215" s="84"/>
      <c r="L215" s="84"/>
      <c r="M215" s="84"/>
      <c r="N215" s="85"/>
      <c r="O215" s="26"/>
      <c r="P215" s="680"/>
      <c r="Q215" s="308"/>
      <c r="R215" s="740"/>
      <c r="S215" s="740"/>
      <c r="T215" s="740"/>
      <c r="U215" s="740"/>
      <c r="V215" s="740"/>
      <c r="W215" s="740"/>
      <c r="X215" s="740"/>
      <c r="Y215" s="740"/>
      <c r="Z215" s="740"/>
      <c r="AA215" s="740"/>
      <c r="AB215" s="740"/>
      <c r="AC215" s="741"/>
    </row>
    <row r="216" spans="1:29" ht="17.100000000000001" customHeight="1">
      <c r="A216" s="680"/>
      <c r="B216" s="76">
        <v>1</v>
      </c>
      <c r="D216" s="65" t="s">
        <v>45</v>
      </c>
      <c r="E216" s="65"/>
      <c r="F216" s="65"/>
      <c r="G216" s="707">
        <f>(C216/G232)*G212</f>
        <v>0</v>
      </c>
      <c r="H216" s="707"/>
      <c r="I216" s="77">
        <f>(B216/G232)*G212</f>
        <v>10</v>
      </c>
      <c r="J216" s="321" t="s">
        <v>363</v>
      </c>
      <c r="K216" s="84"/>
      <c r="L216" s="84"/>
      <c r="M216" s="84"/>
      <c r="N216" s="85"/>
      <c r="O216" s="26"/>
      <c r="P216" s="680"/>
      <c r="Q216" s="308"/>
      <c r="R216" s="742" t="s">
        <v>111</v>
      </c>
      <c r="S216" s="743"/>
      <c r="T216" s="743"/>
      <c r="U216" s="743"/>
      <c r="V216" s="743"/>
      <c r="W216" s="743"/>
      <c r="X216" s="743"/>
      <c r="Y216" s="743"/>
      <c r="Z216" s="743"/>
      <c r="AA216" s="743"/>
      <c r="AB216" s="743"/>
      <c r="AC216" s="745" t="s">
        <v>107</v>
      </c>
    </row>
    <row r="217" spans="1:29" ht="17.100000000000001" customHeight="1">
      <c r="A217" s="680"/>
      <c r="B217" s="76">
        <v>1</v>
      </c>
      <c r="D217" s="59" t="s">
        <v>53</v>
      </c>
      <c r="E217" s="60"/>
      <c r="F217" s="60"/>
      <c r="G217" s="707">
        <f>(C217/G232)*G212</f>
        <v>0</v>
      </c>
      <c r="H217" s="707"/>
      <c r="I217" s="77">
        <f>(B217/G232)*G212</f>
        <v>10</v>
      </c>
      <c r="J217" s="321" t="s">
        <v>364</v>
      </c>
      <c r="K217" s="84"/>
      <c r="L217" s="84"/>
      <c r="M217" s="84"/>
      <c r="N217" s="85"/>
      <c r="O217" s="26"/>
      <c r="P217" s="680"/>
      <c r="Q217" s="308"/>
      <c r="R217" s="744"/>
      <c r="S217" s="735"/>
      <c r="T217" s="735"/>
      <c r="U217" s="735"/>
      <c r="V217" s="735"/>
      <c r="W217" s="735"/>
      <c r="X217" s="735"/>
      <c r="Y217" s="735"/>
      <c r="Z217" s="735"/>
      <c r="AA217" s="735"/>
      <c r="AB217" s="735"/>
      <c r="AC217" s="745"/>
    </row>
    <row r="218" spans="1:29" ht="17.100000000000001" customHeight="1">
      <c r="A218" s="680"/>
      <c r="C218" s="20">
        <v>2.5000000000000001E-2</v>
      </c>
      <c r="D218" s="59" t="s">
        <v>161</v>
      </c>
      <c r="E218" s="60"/>
      <c r="F218" s="60"/>
      <c r="G218" s="707">
        <f>(C218/G232)*G212</f>
        <v>0.25</v>
      </c>
      <c r="H218" s="707"/>
      <c r="I218" s="77">
        <f>(B218/G232)*G212</f>
        <v>0</v>
      </c>
      <c r="J218" s="84"/>
      <c r="K218" s="84"/>
      <c r="L218" s="84"/>
      <c r="M218" s="84"/>
      <c r="N218" s="85"/>
      <c r="O218" s="26"/>
      <c r="P218" s="680"/>
      <c r="Q218" s="308"/>
      <c r="R218" s="345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111"/>
    </row>
    <row r="219" spans="1:29" ht="17.100000000000001" customHeight="1">
      <c r="A219" s="680"/>
      <c r="C219" s="20">
        <v>0.05</v>
      </c>
      <c r="D219" s="59" t="s">
        <v>153</v>
      </c>
      <c r="E219" s="60"/>
      <c r="F219" s="60"/>
      <c r="G219" s="707">
        <f>(C219/G232)*G212</f>
        <v>0.5</v>
      </c>
      <c r="H219" s="707"/>
      <c r="I219" s="77">
        <f>(B219/G232)*G212</f>
        <v>0</v>
      </c>
      <c r="J219" s="84"/>
      <c r="K219" s="84"/>
      <c r="L219" s="84"/>
      <c r="M219" s="84"/>
      <c r="N219" s="85"/>
      <c r="O219" s="26"/>
      <c r="P219" s="680"/>
      <c r="Q219" s="308"/>
      <c r="R219" s="345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111"/>
    </row>
    <row r="220" spans="1:29" ht="17.100000000000001" customHeight="1">
      <c r="A220" s="680"/>
      <c r="C220" s="20">
        <v>0.05</v>
      </c>
      <c r="D220" s="61" t="s">
        <v>162</v>
      </c>
      <c r="E220" s="61"/>
      <c r="F220" s="61"/>
      <c r="G220" s="707">
        <f>(C220/G232)*G212</f>
        <v>0.5</v>
      </c>
      <c r="H220" s="707"/>
      <c r="I220" s="77">
        <f>(B220/G232)*G212</f>
        <v>0</v>
      </c>
      <c r="J220" s="84"/>
      <c r="K220" s="84"/>
      <c r="L220" s="84"/>
      <c r="M220" s="84"/>
      <c r="N220" s="85"/>
      <c r="O220" s="26"/>
      <c r="P220" s="680"/>
      <c r="Q220" s="30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9"/>
    </row>
    <row r="221" spans="1:29" ht="17.100000000000001" customHeight="1">
      <c r="A221" s="680"/>
      <c r="C221" s="20">
        <v>0.03</v>
      </c>
      <c r="D221" s="62" t="s">
        <v>70</v>
      </c>
      <c r="E221" s="62"/>
      <c r="F221" s="62"/>
      <c r="G221" s="707">
        <f>(C221/G232)*G212</f>
        <v>0.3</v>
      </c>
      <c r="H221" s="707"/>
      <c r="I221" s="77">
        <f>(B221/G232)*G212</f>
        <v>0</v>
      </c>
      <c r="J221" s="84"/>
      <c r="K221" s="84"/>
      <c r="L221" s="84"/>
      <c r="M221" s="84"/>
      <c r="N221" s="85"/>
      <c r="O221" s="26"/>
      <c r="P221" s="680"/>
      <c r="Q221" s="30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9"/>
    </row>
    <row r="222" spans="1:29" ht="17.100000000000001" customHeight="1">
      <c r="A222" s="680"/>
      <c r="C222" s="20">
        <v>0.05</v>
      </c>
      <c r="D222" s="62" t="s">
        <v>40</v>
      </c>
      <c r="E222" s="62"/>
      <c r="F222" s="62"/>
      <c r="G222" s="707">
        <f>(C222/G232)*G212</f>
        <v>0.5</v>
      </c>
      <c r="H222" s="707"/>
      <c r="I222" s="77">
        <f>(B222/G232)*G212</f>
        <v>0</v>
      </c>
      <c r="J222" s="84"/>
      <c r="K222" s="84"/>
      <c r="L222" s="28"/>
      <c r="M222" s="84"/>
      <c r="N222" s="343" t="s">
        <v>380</v>
      </c>
      <c r="O222" s="26"/>
      <c r="P222" s="680"/>
      <c r="Q222" s="30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9"/>
    </row>
    <row r="223" spans="1:29" ht="17.100000000000001" customHeight="1">
      <c r="A223" s="680"/>
      <c r="C223" s="20">
        <v>0.01</v>
      </c>
      <c r="D223" s="63" t="s">
        <v>42</v>
      </c>
      <c r="E223" s="63"/>
      <c r="F223" s="63"/>
      <c r="G223" s="707">
        <f>(C223/G232)*G212</f>
        <v>0.1</v>
      </c>
      <c r="H223" s="707"/>
      <c r="I223" s="77">
        <f>(B223/G232)*G212</f>
        <v>0</v>
      </c>
      <c r="J223" s="84"/>
      <c r="K223" s="84"/>
      <c r="L223" s="84"/>
      <c r="M223" s="84"/>
      <c r="N223" s="343" t="s">
        <v>377</v>
      </c>
      <c r="O223" s="26"/>
      <c r="P223" s="680"/>
      <c r="Q223" s="30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9"/>
    </row>
    <row r="224" spans="1:29" ht="17.100000000000001" customHeight="1">
      <c r="A224" s="680"/>
      <c r="C224" s="20">
        <v>0.01</v>
      </c>
      <c r="D224" s="64" t="s">
        <v>43</v>
      </c>
      <c r="E224" s="64"/>
      <c r="F224" s="64"/>
      <c r="G224" s="707">
        <f>(C224/G232)*G212</f>
        <v>0.1</v>
      </c>
      <c r="H224" s="707"/>
      <c r="I224" s="77">
        <f>(B224/G232)*G212</f>
        <v>0</v>
      </c>
      <c r="J224" s="84"/>
      <c r="K224" s="84"/>
      <c r="L224" s="84"/>
      <c r="M224" s="84"/>
      <c r="N224" s="343" t="s">
        <v>378</v>
      </c>
      <c r="O224" s="26"/>
      <c r="P224" s="680"/>
      <c r="Q224" s="30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9"/>
    </row>
    <row r="225" spans="1:29" ht="17.100000000000001" customHeight="1">
      <c r="A225" s="680"/>
      <c r="B225" s="76">
        <v>0.5</v>
      </c>
      <c r="D225" s="64" t="s">
        <v>318</v>
      </c>
      <c r="E225" s="64"/>
      <c r="F225" s="64"/>
      <c r="G225" s="707">
        <f>(C225/G232)*G212</f>
        <v>0</v>
      </c>
      <c r="H225" s="707"/>
      <c r="I225" s="77">
        <f>(B225/G232)*G212</f>
        <v>5</v>
      </c>
      <c r="J225" s="321" t="s">
        <v>362</v>
      </c>
      <c r="K225" s="84"/>
      <c r="L225" s="84"/>
      <c r="M225" s="84"/>
      <c r="N225" s="85"/>
      <c r="O225" s="26"/>
      <c r="P225" s="680"/>
      <c r="Q225" s="308"/>
      <c r="R225" s="28"/>
      <c r="S225" s="272"/>
      <c r="T225" s="19" t="s">
        <v>85</v>
      </c>
      <c r="U225" s="76">
        <v>1</v>
      </c>
      <c r="V225" s="77">
        <v>1</v>
      </c>
      <c r="W225" s="272"/>
      <c r="X225" s="19" t="s">
        <v>86</v>
      </c>
      <c r="Y225" s="266">
        <v>0.03</v>
      </c>
      <c r="Z225" s="707">
        <v>0.03</v>
      </c>
      <c r="AA225" s="707"/>
      <c r="AB225" s="28"/>
      <c r="AC225" s="29"/>
    </row>
    <row r="226" spans="1:29" ht="17.100000000000001" customHeight="1">
      <c r="A226" s="680"/>
      <c r="B226" s="32"/>
      <c r="C226" s="48"/>
      <c r="D226" s="31"/>
      <c r="E226" s="33"/>
      <c r="F226" s="34"/>
      <c r="G226" s="708">
        <f>(C226/G232)*G212</f>
        <v>0</v>
      </c>
      <c r="H226" s="708"/>
      <c r="I226" s="130">
        <f>(B226/G232)*G212</f>
        <v>0</v>
      </c>
      <c r="J226" s="82"/>
      <c r="K226" s="82"/>
      <c r="L226" s="82"/>
      <c r="M226" s="82"/>
      <c r="N226" s="86"/>
      <c r="O226" s="26"/>
      <c r="P226" s="680"/>
      <c r="Q226" s="30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9"/>
    </row>
    <row r="227" spans="1:29" ht="17.100000000000001" customHeight="1">
      <c r="A227" s="680"/>
      <c r="B227" s="709" t="s">
        <v>317</v>
      </c>
      <c r="C227" s="710"/>
      <c r="D227" s="28"/>
      <c r="E227" s="28"/>
      <c r="F227" s="28"/>
      <c r="G227" s="46"/>
      <c r="H227" s="50"/>
      <c r="I227" s="28"/>
      <c r="J227" s="87"/>
      <c r="K227" s="83"/>
      <c r="L227" s="87"/>
      <c r="M227" s="87"/>
      <c r="N227" s="88"/>
      <c r="P227" s="680"/>
      <c r="Q227" s="30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9"/>
    </row>
    <row r="228" spans="1:29" ht="17.100000000000001" customHeight="1">
      <c r="A228" s="680"/>
      <c r="B228" s="314">
        <f>SUM(B215:B226)</f>
        <v>2.5</v>
      </c>
      <c r="C228" s="313">
        <f>SUM(C215:C226)</f>
        <v>0.29500000000000004</v>
      </c>
      <c r="D228" s="711" t="s">
        <v>90</v>
      </c>
      <c r="E228" s="711"/>
      <c r="F228" s="711"/>
      <c r="G228" s="712">
        <f>SUM(G215:G226)</f>
        <v>2.95</v>
      </c>
      <c r="H228" s="712">
        <f>SUM(H215:H226)</f>
        <v>0</v>
      </c>
      <c r="I228" s="320">
        <f>SUM(I215:I226)</f>
        <v>25</v>
      </c>
      <c r="J228" s="53"/>
      <c r="K228" s="89"/>
      <c r="L228" s="87"/>
      <c r="M228" s="87"/>
      <c r="N228" s="88"/>
      <c r="P228" s="680"/>
      <c r="Q228" s="30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9"/>
    </row>
    <row r="229" spans="1:29" ht="17.100000000000001" customHeight="1" thickBot="1">
      <c r="A229" s="680"/>
      <c r="B229" s="25"/>
      <c r="C229" s="36"/>
      <c r="D229" s="56"/>
      <c r="E229" s="56"/>
      <c r="F229" s="56"/>
      <c r="G229" s="191"/>
      <c r="H229" s="191"/>
      <c r="I229" s="25"/>
      <c r="J229" s="53"/>
      <c r="K229" s="89"/>
      <c r="L229" s="87"/>
      <c r="M229" s="87"/>
      <c r="N229" s="88"/>
      <c r="P229" s="680"/>
      <c r="Q229" s="30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9"/>
    </row>
    <row r="230" spans="1:29" ht="17.100000000000001" customHeight="1">
      <c r="A230" s="680"/>
      <c r="B230" s="713" t="s">
        <v>91</v>
      </c>
      <c r="C230" s="714"/>
      <c r="D230" s="714"/>
      <c r="E230" s="714"/>
      <c r="F230" s="714"/>
      <c r="G230" s="714"/>
      <c r="H230" s="714"/>
      <c r="I230" s="714"/>
      <c r="J230" s="714"/>
      <c r="K230" s="714"/>
      <c r="L230" s="714"/>
      <c r="M230" s="714"/>
      <c r="N230" s="715"/>
      <c r="P230" s="680"/>
      <c r="Q230" s="308"/>
      <c r="R230" s="746" t="s">
        <v>376</v>
      </c>
      <c r="S230" s="714"/>
      <c r="T230" s="714"/>
      <c r="U230" s="714"/>
      <c r="V230" s="714"/>
      <c r="W230" s="714"/>
      <c r="X230" s="714"/>
      <c r="Y230" s="714"/>
      <c r="Z230" s="714"/>
      <c r="AA230" s="714"/>
      <c r="AB230" s="714"/>
      <c r="AC230" s="751" t="s">
        <v>108</v>
      </c>
    </row>
    <row r="231" spans="1:29" ht="17.100000000000001" customHeight="1">
      <c r="A231" s="680"/>
      <c r="B231" s="32"/>
      <c r="C231" s="36"/>
      <c r="D231" s="190"/>
      <c r="E231" s="190"/>
      <c r="F231" s="190"/>
      <c r="G231" s="695" t="s">
        <v>108</v>
      </c>
      <c r="H231" s="695"/>
      <c r="I231" s="87"/>
      <c r="J231" s="87"/>
      <c r="K231" s="87"/>
      <c r="L231" s="74"/>
      <c r="M231" s="74"/>
      <c r="N231" s="75"/>
      <c r="P231" s="680"/>
      <c r="Q231" s="308"/>
      <c r="R231" s="338"/>
      <c r="S231" s="35"/>
      <c r="T231" s="35"/>
      <c r="U231" s="35"/>
      <c r="V231" s="35"/>
      <c r="W231" s="35"/>
      <c r="X231" s="35"/>
      <c r="Y231" s="35"/>
      <c r="Z231" s="35"/>
      <c r="AA231" s="35"/>
      <c r="AB231" s="339" t="s">
        <v>83</v>
      </c>
      <c r="AC231" s="737"/>
    </row>
    <row r="232" spans="1:29" ht="17.100000000000001" customHeight="1">
      <c r="A232" s="680"/>
      <c r="B232" s="66"/>
      <c r="C232" s="67"/>
      <c r="D232" s="67"/>
      <c r="E232" s="67"/>
      <c r="F232" s="68" t="s">
        <v>83</v>
      </c>
      <c r="G232" s="696">
        <v>1</v>
      </c>
      <c r="H232" s="696"/>
      <c r="I232" s="87"/>
      <c r="J232" s="87"/>
      <c r="K232" s="87"/>
      <c r="L232" s="74"/>
      <c r="M232" s="74"/>
      <c r="N232" s="75"/>
      <c r="P232" s="680"/>
      <c r="Q232" s="308"/>
      <c r="R232" s="747" t="s">
        <v>371</v>
      </c>
      <c r="S232" s="748"/>
      <c r="T232" s="748"/>
      <c r="U232" s="748"/>
      <c r="V232" s="748"/>
      <c r="W232" s="748"/>
      <c r="X232" s="748"/>
      <c r="Y232" s="748"/>
      <c r="Z232" s="748"/>
      <c r="AA232" s="748"/>
      <c r="AB232" s="748"/>
      <c r="AC232" s="749"/>
    </row>
    <row r="233" spans="1:29" ht="17.100000000000001" customHeight="1">
      <c r="A233" s="680"/>
      <c r="B233" s="340"/>
      <c r="C233" s="341"/>
      <c r="D233" s="341"/>
      <c r="E233" s="341"/>
      <c r="F233" s="341"/>
      <c r="G233" s="341"/>
      <c r="H233" s="341"/>
      <c r="I233" s="341"/>
      <c r="J233" s="341"/>
      <c r="K233" s="341"/>
      <c r="L233" s="341"/>
      <c r="M233" s="341"/>
      <c r="N233" s="342"/>
      <c r="P233" s="680"/>
      <c r="Q233" s="308"/>
      <c r="R233" s="747"/>
      <c r="S233" s="748"/>
      <c r="T233" s="748"/>
      <c r="U233" s="748"/>
      <c r="V233" s="748"/>
      <c r="W233" s="748"/>
      <c r="X233" s="748"/>
      <c r="Y233" s="748"/>
      <c r="Z233" s="748"/>
      <c r="AA233" s="748"/>
      <c r="AB233" s="748"/>
      <c r="AC233" s="749"/>
    </row>
    <row r="234" spans="1:29" ht="17.100000000000001" customHeight="1">
      <c r="A234" s="680"/>
      <c r="B234" s="18"/>
      <c r="C234" s="6"/>
      <c r="D234" s="19" t="s">
        <v>82</v>
      </c>
      <c r="E234" s="16" t="s">
        <v>52</v>
      </c>
      <c r="F234" s="12" t="s">
        <v>47</v>
      </c>
      <c r="G234" s="13" t="s">
        <v>48</v>
      </c>
      <c r="H234" s="312" t="s">
        <v>316</v>
      </c>
      <c r="I234" s="14" t="s">
        <v>49</v>
      </c>
      <c r="J234" s="15" t="s">
        <v>50</v>
      </c>
      <c r="K234" s="17" t="s">
        <v>51</v>
      </c>
      <c r="L234" s="192"/>
      <c r="M234" s="192"/>
      <c r="N234" s="193"/>
      <c r="P234" s="680"/>
      <c r="Q234" s="309" t="s">
        <v>12</v>
      </c>
      <c r="R234" s="747"/>
      <c r="S234" s="748"/>
      <c r="T234" s="748"/>
      <c r="U234" s="748"/>
      <c r="V234" s="748"/>
      <c r="W234" s="748"/>
      <c r="X234" s="748"/>
      <c r="Y234" s="748"/>
      <c r="Z234" s="748"/>
      <c r="AA234" s="748"/>
      <c r="AB234" s="748"/>
      <c r="AC234" s="749"/>
    </row>
    <row r="235" spans="1:29" ht="17.100000000000001" customHeight="1">
      <c r="A235" s="680"/>
      <c r="B235" s="18" t="s">
        <v>84</v>
      </c>
      <c r="C235" s="6"/>
      <c r="D235" s="19"/>
      <c r="E235" s="18"/>
      <c r="F235" s="8"/>
      <c r="G235" s="8"/>
      <c r="H235" s="8"/>
      <c r="I235" s="8"/>
      <c r="J235" s="8"/>
      <c r="K235" s="8"/>
      <c r="L235" s="8"/>
      <c r="M235" s="8"/>
      <c r="N235" s="311" t="s">
        <v>315</v>
      </c>
      <c r="P235" s="680"/>
      <c r="Q235" s="310">
        <v>16.5</v>
      </c>
      <c r="R235" s="18"/>
      <c r="S235" s="19"/>
      <c r="T235" s="68" t="s">
        <v>383</v>
      </c>
      <c r="U235" s="696">
        <v>1</v>
      </c>
      <c r="V235" s="696"/>
      <c r="W235" s="271" t="s">
        <v>384</v>
      </c>
      <c r="X235" s="750">
        <v>0.75</v>
      </c>
      <c r="Y235" s="750"/>
      <c r="AA235" s="8"/>
      <c r="AB235" s="8"/>
      <c r="AC235" s="311" t="s">
        <v>84</v>
      </c>
    </row>
    <row r="236" spans="1:29" ht="17.100000000000001" customHeight="1" thickBot="1">
      <c r="A236" s="680"/>
      <c r="B236" s="21">
        <v>10</v>
      </c>
      <c r="C236" s="2">
        <v>10</v>
      </c>
      <c r="D236" s="2">
        <v>10</v>
      </c>
      <c r="E236" s="2">
        <v>10</v>
      </c>
      <c r="F236" s="2">
        <v>10</v>
      </c>
      <c r="G236" s="2">
        <v>10</v>
      </c>
      <c r="H236" s="2">
        <v>10</v>
      </c>
      <c r="I236" s="2">
        <v>10</v>
      </c>
      <c r="J236" s="2">
        <v>10</v>
      </c>
      <c r="K236" s="2">
        <v>10</v>
      </c>
      <c r="L236" s="2">
        <v>10</v>
      </c>
      <c r="M236" s="2">
        <v>10</v>
      </c>
      <c r="N236" s="22">
        <v>10</v>
      </c>
      <c r="P236" s="680"/>
      <c r="Q236" s="78">
        <v>10</v>
      </c>
      <c r="R236" s="79">
        <v>10</v>
      </c>
      <c r="S236" s="79">
        <v>10</v>
      </c>
      <c r="T236" s="79">
        <v>10</v>
      </c>
      <c r="U236" s="79">
        <v>10</v>
      </c>
      <c r="V236" s="79">
        <v>10</v>
      </c>
      <c r="W236" s="79">
        <v>10</v>
      </c>
      <c r="X236" s="79">
        <v>10</v>
      </c>
      <c r="Y236" s="79">
        <v>10</v>
      </c>
      <c r="Z236" s="79">
        <v>10</v>
      </c>
      <c r="AA236" s="79">
        <v>10</v>
      </c>
      <c r="AB236" s="79">
        <v>10</v>
      </c>
      <c r="AC236" s="80">
        <v>10</v>
      </c>
    </row>
    <row r="237" spans="1:29" ht="17.100000000000001" customHeight="1">
      <c r="A237" s="680"/>
      <c r="B237" s="172" t="s">
        <v>106</v>
      </c>
      <c r="C237" s="40" t="s">
        <v>14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2"/>
      <c r="P237" s="680"/>
      <c r="Q237" s="32"/>
      <c r="R237" s="28"/>
      <c r="S237" s="697" t="s">
        <v>33</v>
      </c>
      <c r="T237" s="697"/>
      <c r="U237" s="697"/>
      <c r="V237" s="699" t="s">
        <v>34</v>
      </c>
      <c r="W237" s="699"/>
      <c r="X237" s="699"/>
      <c r="Y237" s="699"/>
      <c r="Z237" s="699"/>
      <c r="AA237" s="699"/>
      <c r="AB237" s="699"/>
      <c r="AC237" s="700"/>
    </row>
    <row r="238" spans="1:29" ht="17.100000000000001" customHeight="1">
      <c r="A238" s="680"/>
      <c r="B238" s="173" t="s">
        <v>107</v>
      </c>
      <c r="C238" s="43" t="s">
        <v>109</v>
      </c>
      <c r="D238" s="38"/>
      <c r="E238" s="38"/>
      <c r="F238" s="38"/>
      <c r="G238" s="38"/>
      <c r="H238" s="38"/>
      <c r="I238" s="38"/>
      <c r="J238" s="38"/>
      <c r="K238" s="38"/>
      <c r="L238" s="38"/>
      <c r="M238" s="28"/>
      <c r="N238" s="39"/>
      <c r="P238" s="680"/>
      <c r="Q238" s="32"/>
      <c r="R238" s="28" t="s">
        <v>7</v>
      </c>
      <c r="S238" s="698"/>
      <c r="T238" s="698"/>
      <c r="U238" s="698"/>
      <c r="V238" s="44"/>
      <c r="W238" s="44" t="s">
        <v>35</v>
      </c>
      <c r="X238" s="44"/>
      <c r="Y238" s="44"/>
      <c r="Z238" s="44"/>
      <c r="AA238" s="44"/>
      <c r="AB238" s="44"/>
      <c r="AC238" s="45"/>
    </row>
    <row r="239" spans="1:29" ht="17.100000000000001" customHeight="1">
      <c r="A239" s="680"/>
      <c r="B239" s="174" t="s">
        <v>108</v>
      </c>
      <c r="C239" s="175" t="s">
        <v>83</v>
      </c>
      <c r="D239" s="38"/>
      <c r="E239" s="38"/>
      <c r="F239" s="38"/>
      <c r="G239" s="38"/>
      <c r="H239" s="38"/>
      <c r="I239" s="38"/>
      <c r="J239" s="38"/>
      <c r="K239" s="38"/>
      <c r="L239" s="38"/>
      <c r="M239" s="28"/>
      <c r="N239" s="39"/>
      <c r="P239" s="680"/>
      <c r="Q239" s="32"/>
      <c r="R239" s="28"/>
      <c r="S239" s="28"/>
      <c r="T239" s="28"/>
      <c r="U239" s="28"/>
      <c r="V239" s="44"/>
      <c r="W239" s="44"/>
      <c r="X239" s="44"/>
      <c r="Y239" s="44"/>
      <c r="Z239" s="44"/>
      <c r="AA239" s="44"/>
      <c r="AB239" s="44"/>
      <c r="AC239" s="45"/>
    </row>
    <row r="240" spans="1:29" ht="17.100000000000001" customHeight="1">
      <c r="A240" s="680"/>
      <c r="B240" s="701" t="s">
        <v>11</v>
      </c>
      <c r="C240" s="702"/>
      <c r="D240" s="702"/>
      <c r="E240" s="702"/>
      <c r="F240" s="702"/>
      <c r="G240" s="702"/>
      <c r="H240" s="702"/>
      <c r="I240" s="702"/>
      <c r="J240" s="702"/>
      <c r="K240" s="702"/>
      <c r="L240" s="702"/>
      <c r="M240" s="702"/>
      <c r="N240" s="703"/>
      <c r="P240" s="680"/>
      <c r="Q240" s="701" t="s">
        <v>11</v>
      </c>
      <c r="R240" s="702"/>
      <c r="S240" s="702"/>
      <c r="T240" s="702"/>
      <c r="U240" s="702"/>
      <c r="V240" s="702"/>
      <c r="W240" s="702"/>
      <c r="X240" s="702"/>
      <c r="Y240" s="702"/>
      <c r="Z240" s="702"/>
      <c r="AA240" s="702"/>
      <c r="AB240" s="702"/>
      <c r="AC240" s="703"/>
    </row>
    <row r="241" spans="1:29" ht="17.100000000000001" customHeight="1" thickBot="1">
      <c r="A241" s="680"/>
      <c r="B241" s="704"/>
      <c r="C241" s="705"/>
      <c r="D241" s="705"/>
      <c r="E241" s="705"/>
      <c r="F241" s="705"/>
      <c r="G241" s="705"/>
      <c r="H241" s="705"/>
      <c r="I241" s="705"/>
      <c r="J241" s="705"/>
      <c r="K241" s="705"/>
      <c r="L241" s="705"/>
      <c r="M241" s="705"/>
      <c r="N241" s="706"/>
      <c r="P241" s="680"/>
      <c r="Q241" s="704"/>
      <c r="R241" s="705"/>
      <c r="S241" s="705"/>
      <c r="T241" s="705"/>
      <c r="U241" s="705"/>
      <c r="V241" s="705"/>
      <c r="W241" s="705"/>
      <c r="X241" s="705"/>
      <c r="Y241" s="705"/>
      <c r="Z241" s="705"/>
      <c r="AA241" s="705"/>
      <c r="AB241" s="705"/>
      <c r="AC241" s="706"/>
    </row>
    <row r="243" spans="1:29" ht="15.75" thickBot="1">
      <c r="A243" s="27" t="s">
        <v>0</v>
      </c>
      <c r="B243" s="679" t="str">
        <f>B244</f>
        <v>Crevettes soja carotte Gruyère</v>
      </c>
      <c r="C243" s="679"/>
      <c r="D243" s="679"/>
      <c r="E243" s="679"/>
      <c r="F243" s="679"/>
      <c r="G243" s="679"/>
      <c r="H243" s="679"/>
      <c r="I243" s="679"/>
      <c r="J243" s="679"/>
      <c r="K243" s="679"/>
      <c r="L243" s="679"/>
      <c r="M243" s="679"/>
      <c r="N243" s="679"/>
      <c r="O243" s="26"/>
      <c r="P243" s="27" t="s">
        <v>0</v>
      </c>
      <c r="Q243" s="679" t="str">
        <f>Q244</f>
        <v>Hauteurs de lignes</v>
      </c>
      <c r="R243" s="679"/>
      <c r="S243" s="679"/>
      <c r="T243" s="679"/>
      <c r="U243" s="679"/>
      <c r="V243" s="679"/>
      <c r="W243" s="679"/>
      <c r="X243" s="679"/>
      <c r="Y243" s="679"/>
      <c r="Z243" s="679"/>
      <c r="AA243" s="679"/>
      <c r="AB243" s="679"/>
      <c r="AC243" s="679"/>
    </row>
    <row r="244" spans="1:29" ht="23.25" customHeight="1">
      <c r="A244" s="680" t="str">
        <f>B244</f>
        <v>Crevettes soja carotte Gruyère</v>
      </c>
      <c r="B244" s="716" t="s">
        <v>353</v>
      </c>
      <c r="C244" s="717"/>
      <c r="D244" s="717"/>
      <c r="E244" s="717"/>
      <c r="F244" s="717"/>
      <c r="G244" s="717"/>
      <c r="H244" s="717"/>
      <c r="I244" s="717"/>
      <c r="J244" s="717"/>
      <c r="K244" s="717"/>
      <c r="L244" s="717"/>
      <c r="M244" s="717"/>
      <c r="N244" s="718"/>
      <c r="O244" s="26"/>
      <c r="P244" s="680" t="str">
        <f>Q244</f>
        <v>Hauteurs de lignes</v>
      </c>
      <c r="Q244" s="305" t="s">
        <v>113</v>
      </c>
      <c r="R244" s="717" t="str">
        <f>B244</f>
        <v>Crevettes soja carotte Gruyère</v>
      </c>
      <c r="S244" s="717"/>
      <c r="T244" s="717"/>
      <c r="U244" s="717"/>
      <c r="V244" s="717"/>
      <c r="W244" s="717"/>
      <c r="X244" s="717"/>
      <c r="Y244" s="717"/>
      <c r="Z244" s="717"/>
      <c r="AA244" s="717"/>
      <c r="AB244" s="717"/>
      <c r="AC244" s="718"/>
    </row>
    <row r="245" spans="1:29" ht="17.100000000000001" customHeight="1">
      <c r="A245" s="680"/>
      <c r="B245" s="719"/>
      <c r="C245" s="720"/>
      <c r="D245" s="720"/>
      <c r="E245" s="720"/>
      <c r="F245" s="720"/>
      <c r="G245" s="720"/>
      <c r="H245" s="720"/>
      <c r="I245" s="720"/>
      <c r="J245" s="720"/>
      <c r="K245" s="720"/>
      <c r="L245" s="720"/>
      <c r="M245" s="720"/>
      <c r="N245" s="721"/>
      <c r="O245" s="26"/>
      <c r="P245" s="680"/>
      <c r="Q245" s="306">
        <v>16.5</v>
      </c>
      <c r="R245" s="720"/>
      <c r="S245" s="720"/>
      <c r="T245" s="720"/>
      <c r="U245" s="720"/>
      <c r="V245" s="720"/>
      <c r="W245" s="720"/>
      <c r="X245" s="720"/>
      <c r="Y245" s="720"/>
      <c r="Z245" s="720"/>
      <c r="AA245" s="720"/>
      <c r="AB245" s="720"/>
      <c r="AC245" s="721"/>
    </row>
    <row r="246" spans="1:29" ht="17.100000000000001" customHeight="1">
      <c r="A246" s="680"/>
      <c r="B246" s="687" t="s">
        <v>352</v>
      </c>
      <c r="C246" s="688"/>
      <c r="D246" s="688"/>
      <c r="E246" s="688"/>
      <c r="F246" s="688"/>
      <c r="G246" s="688"/>
      <c r="H246" s="688"/>
      <c r="I246" s="688"/>
      <c r="J246" s="688"/>
      <c r="K246" s="688"/>
      <c r="L246" s="688"/>
      <c r="M246" s="688"/>
      <c r="N246" s="689"/>
      <c r="O246" s="26"/>
      <c r="P246" s="680"/>
      <c r="Q246" s="307" t="s">
        <v>12</v>
      </c>
      <c r="R246" s="722" t="str">
        <f>B246</f>
        <v>Salade repas Allégée N° 20</v>
      </c>
      <c r="S246" s="722"/>
      <c r="T246" s="722"/>
      <c r="U246" s="722"/>
      <c r="V246" s="722"/>
      <c r="W246" s="722"/>
      <c r="X246" s="722"/>
      <c r="Y246" s="722"/>
      <c r="Z246" s="722"/>
      <c r="AA246" s="722"/>
      <c r="AB246" s="722"/>
      <c r="AC246" s="723"/>
    </row>
    <row r="247" spans="1:29" ht="17.100000000000001" customHeight="1" thickBot="1">
      <c r="A247" s="680"/>
      <c r="B247" s="690"/>
      <c r="C247" s="691"/>
      <c r="D247" s="691"/>
      <c r="E247" s="691"/>
      <c r="F247" s="691"/>
      <c r="G247" s="691"/>
      <c r="H247" s="691"/>
      <c r="I247" s="691"/>
      <c r="J247" s="691"/>
      <c r="K247" s="691"/>
      <c r="L247" s="691"/>
      <c r="M247" s="691"/>
      <c r="N247" s="692"/>
      <c r="O247" s="26"/>
      <c r="P247" s="680"/>
      <c r="Q247" s="308"/>
      <c r="R247" s="724"/>
      <c r="S247" s="724"/>
      <c r="T247" s="724"/>
      <c r="U247" s="724"/>
      <c r="V247" s="724"/>
      <c r="W247" s="724"/>
      <c r="X247" s="724"/>
      <c r="Y247" s="724"/>
      <c r="Z247" s="724"/>
      <c r="AA247" s="724"/>
      <c r="AB247" s="724"/>
      <c r="AC247" s="725"/>
    </row>
    <row r="248" spans="1:29" ht="17.100000000000001" customHeight="1">
      <c r="A248" s="680"/>
      <c r="B248" s="32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9"/>
      <c r="O248" s="26"/>
      <c r="P248" s="680"/>
      <c r="Q248" s="308"/>
      <c r="R248" s="726" t="s">
        <v>1</v>
      </c>
      <c r="S248" s="726"/>
      <c r="T248" s="726"/>
      <c r="U248" s="726"/>
      <c r="V248" s="726"/>
      <c r="W248" s="726"/>
      <c r="X248" s="726"/>
      <c r="Y248" s="726"/>
      <c r="Z248" s="726"/>
      <c r="AA248" s="726"/>
      <c r="AB248" s="726"/>
      <c r="AC248" s="727"/>
    </row>
    <row r="249" spans="1:29" ht="17.100000000000001" customHeight="1" thickBot="1">
      <c r="A249" s="680"/>
      <c r="B249" s="32"/>
      <c r="C249" s="28"/>
      <c r="D249" s="28"/>
      <c r="E249" s="28"/>
      <c r="F249" s="28"/>
      <c r="G249" s="730" t="s">
        <v>107</v>
      </c>
      <c r="H249" s="730"/>
      <c r="I249" s="731" t="s">
        <v>305</v>
      </c>
      <c r="J249" s="731"/>
      <c r="K249" s="731"/>
      <c r="L249" s="731"/>
      <c r="M249" s="731"/>
      <c r="N249" s="732"/>
      <c r="O249" s="26"/>
      <c r="P249" s="680"/>
      <c r="Q249" s="308"/>
      <c r="R249" s="728"/>
      <c r="S249" s="728"/>
      <c r="T249" s="728"/>
      <c r="U249" s="728"/>
      <c r="V249" s="728"/>
      <c r="W249" s="728"/>
      <c r="X249" s="728"/>
      <c r="Y249" s="728"/>
      <c r="Z249" s="728"/>
      <c r="AA249" s="728"/>
      <c r="AB249" s="728"/>
      <c r="AC249" s="729"/>
    </row>
    <row r="250" spans="1:29" ht="17.100000000000001" customHeight="1">
      <c r="A250" s="680"/>
      <c r="B250" s="32"/>
      <c r="C250" s="28"/>
      <c r="D250" s="28"/>
      <c r="E250" s="186" t="s">
        <v>87</v>
      </c>
      <c r="F250" s="49" t="s">
        <v>31</v>
      </c>
      <c r="G250" s="733">
        <v>10</v>
      </c>
      <c r="H250" s="733"/>
      <c r="I250" s="731"/>
      <c r="J250" s="731"/>
      <c r="K250" s="731"/>
      <c r="L250" s="731"/>
      <c r="M250" s="731"/>
      <c r="N250" s="732"/>
      <c r="O250" s="26"/>
      <c r="P250" s="680"/>
      <c r="Q250" s="308"/>
      <c r="R250" s="734" t="s">
        <v>110</v>
      </c>
      <c r="S250" s="734"/>
      <c r="T250" s="734"/>
      <c r="U250" s="734"/>
      <c r="V250" s="734"/>
      <c r="W250" s="734"/>
      <c r="X250" s="734"/>
      <c r="Y250" s="734"/>
      <c r="Z250" s="734"/>
      <c r="AA250" s="734"/>
      <c r="AB250" s="734"/>
      <c r="AC250" s="736" t="s">
        <v>106</v>
      </c>
    </row>
    <row r="251" spans="1:29" ht="17.100000000000001" customHeight="1">
      <c r="A251" s="680"/>
      <c r="B251" s="170" t="s">
        <v>106</v>
      </c>
      <c r="C251" s="171" t="s">
        <v>106</v>
      </c>
      <c r="D251" s="28"/>
      <c r="E251" s="47"/>
      <c r="F251" s="49"/>
      <c r="G251" s="733"/>
      <c r="H251" s="733"/>
      <c r="I251" s="55"/>
      <c r="J251" s="277" t="s">
        <v>379</v>
      </c>
      <c r="K251" s="28"/>
      <c r="L251" s="28"/>
      <c r="M251" s="28"/>
      <c r="N251" s="29"/>
      <c r="O251" s="26"/>
      <c r="P251" s="680"/>
      <c r="Q251" s="308"/>
      <c r="R251" s="735"/>
      <c r="S251" s="735"/>
      <c r="T251" s="735"/>
      <c r="U251" s="735"/>
      <c r="V251" s="735"/>
      <c r="W251" s="735"/>
      <c r="X251" s="735"/>
      <c r="Y251" s="735"/>
      <c r="Z251" s="735"/>
      <c r="AA251" s="735"/>
      <c r="AB251" s="735"/>
      <c r="AC251" s="737"/>
    </row>
    <row r="252" spans="1:29" ht="17.100000000000001" customHeight="1">
      <c r="A252" s="680"/>
      <c r="B252" s="69" t="s">
        <v>88</v>
      </c>
      <c r="C252" s="70" t="s">
        <v>16</v>
      </c>
      <c r="D252" s="71" t="s">
        <v>32</v>
      </c>
      <c r="E252" s="51"/>
      <c r="F252" s="51"/>
      <c r="G252" s="72"/>
      <c r="H252" s="73"/>
      <c r="I252" s="70" t="s">
        <v>88</v>
      </c>
      <c r="J252" s="52"/>
      <c r="K252" s="58"/>
      <c r="L252" s="58"/>
      <c r="M252" s="58"/>
      <c r="N252" s="344" t="s">
        <v>381</v>
      </c>
      <c r="O252" s="26"/>
      <c r="P252" s="680"/>
      <c r="Q252" s="308"/>
      <c r="R252" s="738" t="s">
        <v>382</v>
      </c>
      <c r="S252" s="738"/>
      <c r="T252" s="738"/>
      <c r="U252" s="738"/>
      <c r="V252" s="738"/>
      <c r="W252" s="738"/>
      <c r="X252" s="738"/>
      <c r="Y252" s="738"/>
      <c r="Z252" s="738"/>
      <c r="AA252" s="738"/>
      <c r="AB252" s="738"/>
      <c r="AC252" s="739"/>
    </row>
    <row r="253" spans="1:29" ht="17.100000000000001" customHeight="1">
      <c r="A253" s="680"/>
      <c r="B253" s="25"/>
      <c r="C253" s="20">
        <v>7.0000000000000007E-2</v>
      </c>
      <c r="D253" s="65" t="s">
        <v>143</v>
      </c>
      <c r="E253" s="65"/>
      <c r="F253" s="65"/>
      <c r="G253" s="707">
        <f>(C253/G270)*G250</f>
        <v>0.70000000000000007</v>
      </c>
      <c r="H253" s="707"/>
      <c r="I253" s="77">
        <f>(B253/G270)*G250</f>
        <v>0</v>
      </c>
      <c r="J253" s="84"/>
      <c r="K253" s="84"/>
      <c r="L253" s="84"/>
      <c r="M253" s="84"/>
      <c r="N253" s="85"/>
      <c r="O253" s="26"/>
      <c r="P253" s="680"/>
      <c r="Q253" s="308"/>
      <c r="R253" s="740"/>
      <c r="S253" s="740"/>
      <c r="T253" s="740"/>
      <c r="U253" s="740"/>
      <c r="V253" s="740"/>
      <c r="W253" s="740"/>
      <c r="X253" s="740"/>
      <c r="Y253" s="740"/>
      <c r="Z253" s="740"/>
      <c r="AA253" s="740"/>
      <c r="AB253" s="740"/>
      <c r="AC253" s="741"/>
    </row>
    <row r="254" spans="1:29" ht="17.100000000000001" customHeight="1">
      <c r="A254" s="680"/>
      <c r="B254" s="76">
        <v>1</v>
      </c>
      <c r="D254" s="65" t="s">
        <v>45</v>
      </c>
      <c r="E254" s="65"/>
      <c r="F254" s="65"/>
      <c r="G254" s="707">
        <f>(C254/G270)*G250</f>
        <v>0</v>
      </c>
      <c r="H254" s="707"/>
      <c r="I254" s="77">
        <f>(B254/G270)*G250</f>
        <v>10</v>
      </c>
      <c r="J254" s="321" t="s">
        <v>363</v>
      </c>
      <c r="K254" s="84"/>
      <c r="L254" s="84"/>
      <c r="M254" s="84"/>
      <c r="N254" s="85"/>
      <c r="O254" s="26"/>
      <c r="P254" s="680"/>
      <c r="Q254" s="308"/>
      <c r="R254" s="742" t="s">
        <v>111</v>
      </c>
      <c r="S254" s="743"/>
      <c r="T254" s="743"/>
      <c r="U254" s="743"/>
      <c r="V254" s="743"/>
      <c r="W254" s="743"/>
      <c r="X254" s="743"/>
      <c r="Y254" s="743"/>
      <c r="Z254" s="743"/>
      <c r="AA254" s="743"/>
      <c r="AB254" s="743"/>
      <c r="AC254" s="745" t="s">
        <v>107</v>
      </c>
    </row>
    <row r="255" spans="1:29" ht="17.100000000000001" customHeight="1">
      <c r="A255" s="680"/>
      <c r="C255" s="20">
        <v>2.5000000000000001E-2</v>
      </c>
      <c r="D255" s="59" t="s">
        <v>128</v>
      </c>
      <c r="E255" s="60"/>
      <c r="F255" s="60"/>
      <c r="G255" s="707">
        <f>(C255/G270)*G250</f>
        <v>0.25</v>
      </c>
      <c r="H255" s="707"/>
      <c r="I255" s="77">
        <f>(B255/G270)*G250</f>
        <v>0</v>
      </c>
      <c r="J255" s="84"/>
      <c r="K255" s="84"/>
      <c r="L255" s="84"/>
      <c r="M255" s="84"/>
      <c r="N255" s="85"/>
      <c r="O255" s="26"/>
      <c r="P255" s="680"/>
      <c r="Q255" s="308"/>
      <c r="R255" s="744"/>
      <c r="S255" s="735"/>
      <c r="T255" s="735"/>
      <c r="U255" s="735"/>
      <c r="V255" s="735"/>
      <c r="W255" s="735"/>
      <c r="X255" s="735"/>
      <c r="Y255" s="735"/>
      <c r="Z255" s="735"/>
      <c r="AA255" s="735"/>
      <c r="AB255" s="735"/>
      <c r="AC255" s="745"/>
    </row>
    <row r="256" spans="1:29" ht="17.100000000000001" customHeight="1">
      <c r="A256" s="680"/>
      <c r="C256" s="20">
        <v>0.05</v>
      </c>
      <c r="D256" s="59" t="s">
        <v>151</v>
      </c>
      <c r="E256" s="60"/>
      <c r="F256" s="60"/>
      <c r="G256" s="707">
        <f>(C256/G270)*G250</f>
        <v>0.5</v>
      </c>
      <c r="H256" s="707"/>
      <c r="I256" s="77">
        <f>(B256/G270)*G250</f>
        <v>0</v>
      </c>
      <c r="J256" s="84"/>
      <c r="K256" s="84"/>
      <c r="L256" s="84"/>
      <c r="M256" s="84"/>
      <c r="N256" s="85"/>
      <c r="O256" s="26"/>
      <c r="P256" s="680"/>
      <c r="Q256" s="308"/>
      <c r="R256" s="345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111"/>
    </row>
    <row r="257" spans="1:29" ht="17.100000000000001" customHeight="1">
      <c r="A257" s="680"/>
      <c r="C257" s="20">
        <v>0.05</v>
      </c>
      <c r="D257" s="61" t="s">
        <v>163</v>
      </c>
      <c r="E257" s="61"/>
      <c r="F257" s="61"/>
      <c r="G257" s="707">
        <f>(C257/G270)*G250</f>
        <v>0.5</v>
      </c>
      <c r="H257" s="707"/>
      <c r="I257" s="77">
        <f>(B257/G270)*G250</f>
        <v>0</v>
      </c>
      <c r="J257" s="84"/>
      <c r="K257" s="84"/>
      <c r="L257" s="84"/>
      <c r="M257" s="84"/>
      <c r="N257" s="85"/>
      <c r="O257" s="26"/>
      <c r="P257" s="680"/>
      <c r="Q257" s="308"/>
      <c r="R257" s="345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111"/>
    </row>
    <row r="258" spans="1:29" ht="17.100000000000001" customHeight="1">
      <c r="A258" s="680"/>
      <c r="C258" s="20">
        <v>0.03</v>
      </c>
      <c r="D258" s="62" t="s">
        <v>41</v>
      </c>
      <c r="E258" s="62"/>
      <c r="F258" s="62"/>
      <c r="G258" s="707">
        <f>(C258/G270)*G250</f>
        <v>0.3</v>
      </c>
      <c r="H258" s="707"/>
      <c r="I258" s="77">
        <f>(B258/G270)*G250</f>
        <v>0</v>
      </c>
      <c r="J258" s="84"/>
      <c r="K258" s="84"/>
      <c r="L258" s="84"/>
      <c r="M258" s="84"/>
      <c r="N258" s="85"/>
      <c r="O258" s="26"/>
      <c r="P258" s="680"/>
      <c r="Q258" s="30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9"/>
    </row>
    <row r="259" spans="1:29" ht="17.100000000000001" customHeight="1">
      <c r="A259" s="680"/>
      <c r="C259" s="20">
        <v>0.1</v>
      </c>
      <c r="D259" s="62" t="s">
        <v>40</v>
      </c>
      <c r="E259" s="62"/>
      <c r="F259" s="62"/>
      <c r="G259" s="707">
        <f>(C259/G270)*G250</f>
        <v>1</v>
      </c>
      <c r="H259" s="707"/>
      <c r="I259" s="77">
        <f>(B259/G270)*G250</f>
        <v>0</v>
      </c>
      <c r="J259" s="84"/>
      <c r="K259" s="84"/>
      <c r="L259" s="84"/>
      <c r="M259" s="84"/>
      <c r="N259" s="85"/>
      <c r="O259" s="26"/>
      <c r="P259" s="680"/>
      <c r="Q259" s="30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9"/>
    </row>
    <row r="260" spans="1:29" ht="17.100000000000001" customHeight="1">
      <c r="A260" s="680"/>
      <c r="C260" s="20">
        <v>0.01</v>
      </c>
      <c r="D260" s="63" t="s">
        <v>42</v>
      </c>
      <c r="E260" s="63"/>
      <c r="F260" s="63"/>
      <c r="G260" s="707">
        <f>(C260/G270)*G250</f>
        <v>0.1</v>
      </c>
      <c r="H260" s="707"/>
      <c r="I260" s="77">
        <f>(B260/G270)*G250</f>
        <v>0</v>
      </c>
      <c r="J260" s="84"/>
      <c r="K260" s="84"/>
      <c r="L260" s="28"/>
      <c r="M260" s="84"/>
      <c r="N260" s="343" t="s">
        <v>380</v>
      </c>
      <c r="O260" s="26"/>
      <c r="P260" s="680"/>
      <c r="Q260" s="30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9"/>
    </row>
    <row r="261" spans="1:29" ht="17.100000000000001" customHeight="1">
      <c r="A261" s="680"/>
      <c r="C261" s="20">
        <v>0.01</v>
      </c>
      <c r="D261" s="64" t="s">
        <v>43</v>
      </c>
      <c r="E261" s="64"/>
      <c r="F261" s="64"/>
      <c r="G261" s="707">
        <f>(C261/G270)*G250</f>
        <v>0.1</v>
      </c>
      <c r="H261" s="707"/>
      <c r="I261" s="77">
        <f>(B261/G270)*G250</f>
        <v>0</v>
      </c>
      <c r="J261" s="84"/>
      <c r="K261" s="84"/>
      <c r="L261" s="84"/>
      <c r="M261" s="84"/>
      <c r="N261" s="343" t="s">
        <v>377</v>
      </c>
      <c r="O261" s="26"/>
      <c r="P261" s="680"/>
      <c r="Q261" s="30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9"/>
    </row>
    <row r="262" spans="1:29" ht="17.100000000000001" customHeight="1">
      <c r="A262" s="680"/>
      <c r="B262" s="76">
        <v>0.5</v>
      </c>
      <c r="D262" s="64" t="s">
        <v>318</v>
      </c>
      <c r="E262" s="64"/>
      <c r="F262" s="64"/>
      <c r="G262" s="707">
        <f>(C262/G270)*G250</f>
        <v>0</v>
      </c>
      <c r="H262" s="707"/>
      <c r="I262" s="77">
        <f>(B262/G270)*G250</f>
        <v>5</v>
      </c>
      <c r="J262" s="321" t="s">
        <v>362</v>
      </c>
      <c r="K262" s="84"/>
      <c r="L262" s="84"/>
      <c r="M262" s="84"/>
      <c r="N262" s="343" t="s">
        <v>378</v>
      </c>
      <c r="O262" s="26"/>
      <c r="P262" s="680"/>
      <c r="Q262" s="30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9"/>
    </row>
    <row r="263" spans="1:29" ht="17.100000000000001" customHeight="1">
      <c r="A263" s="680"/>
      <c r="B263" s="316"/>
      <c r="C263" s="317"/>
      <c r="D263" s="318"/>
      <c r="E263" s="318"/>
      <c r="F263" s="318"/>
      <c r="G263" s="708">
        <f>(C263/G270)*G250</f>
        <v>0</v>
      </c>
      <c r="H263" s="708"/>
      <c r="I263" s="130">
        <f>(B263/G270)*G250</f>
        <v>0</v>
      </c>
      <c r="J263" s="84"/>
      <c r="K263" s="84"/>
      <c r="L263" s="84"/>
      <c r="M263" s="84"/>
      <c r="N263" s="85"/>
      <c r="O263" s="26"/>
      <c r="P263" s="680"/>
      <c r="Q263" s="308"/>
      <c r="R263" s="28"/>
      <c r="S263" s="272"/>
      <c r="T263" s="19" t="s">
        <v>85</v>
      </c>
      <c r="U263" s="76">
        <v>1</v>
      </c>
      <c r="V263" s="77">
        <v>1</v>
      </c>
      <c r="W263" s="272"/>
      <c r="X263" s="19" t="s">
        <v>86</v>
      </c>
      <c r="Y263" s="266">
        <v>0.03</v>
      </c>
      <c r="Z263" s="707">
        <v>0.03</v>
      </c>
      <c r="AA263" s="707"/>
      <c r="AB263" s="28"/>
      <c r="AC263" s="29"/>
    </row>
    <row r="264" spans="1:29" ht="17.100000000000001" customHeight="1">
      <c r="A264" s="680"/>
      <c r="B264" s="32"/>
      <c r="C264" s="48"/>
      <c r="D264" s="31"/>
      <c r="E264" s="33"/>
      <c r="F264" s="34"/>
      <c r="G264" s="770">
        <f>(C264/G270)*G250</f>
        <v>0</v>
      </c>
      <c r="H264" s="770"/>
      <c r="I264" s="113">
        <f>(B264/G270)*G250</f>
        <v>0</v>
      </c>
      <c r="J264" s="82"/>
      <c r="K264" s="82"/>
      <c r="L264" s="82"/>
      <c r="M264" s="82"/>
      <c r="N264" s="86"/>
      <c r="O264" s="26"/>
      <c r="P264" s="680"/>
      <c r="Q264" s="30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9"/>
    </row>
    <row r="265" spans="1:29" ht="17.100000000000001" customHeight="1">
      <c r="A265" s="680"/>
      <c r="B265" s="709" t="s">
        <v>317</v>
      </c>
      <c r="C265" s="710"/>
      <c r="D265" s="28"/>
      <c r="E265" s="28"/>
      <c r="F265" s="28"/>
      <c r="G265" s="46"/>
      <c r="H265" s="50"/>
      <c r="I265" s="28"/>
      <c r="J265" s="87"/>
      <c r="K265" s="83"/>
      <c r="L265" s="87"/>
      <c r="M265" s="87"/>
      <c r="N265" s="88"/>
      <c r="P265" s="680"/>
      <c r="Q265" s="30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9"/>
    </row>
    <row r="266" spans="1:29" ht="17.100000000000001" customHeight="1">
      <c r="A266" s="680"/>
      <c r="B266" s="314">
        <f>SUM(B253:B264)</f>
        <v>1.5</v>
      </c>
      <c r="C266" s="313">
        <f>SUM(C253:C264)</f>
        <v>0.34500000000000003</v>
      </c>
      <c r="D266" s="711" t="s">
        <v>90</v>
      </c>
      <c r="E266" s="711"/>
      <c r="F266" s="711"/>
      <c r="G266" s="712">
        <f>SUM(G253:G264)</f>
        <v>3.45</v>
      </c>
      <c r="H266" s="712">
        <f>SUM(H253:H264)</f>
        <v>0</v>
      </c>
      <c r="I266" s="320">
        <f>SUM(I253:I264)</f>
        <v>15</v>
      </c>
      <c r="J266" s="53"/>
      <c r="K266" s="89"/>
      <c r="L266" s="87"/>
      <c r="M266" s="87"/>
      <c r="N266" s="88"/>
      <c r="P266" s="680"/>
      <c r="Q266" s="30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9"/>
    </row>
    <row r="267" spans="1:29" ht="17.100000000000001" customHeight="1" thickBot="1">
      <c r="A267" s="680"/>
      <c r="B267" s="25"/>
      <c r="C267" s="36"/>
      <c r="D267" s="56"/>
      <c r="E267" s="56"/>
      <c r="F267" s="56"/>
      <c r="G267" s="191"/>
      <c r="H267" s="191"/>
      <c r="I267" s="25"/>
      <c r="J267" s="53"/>
      <c r="K267" s="89"/>
      <c r="L267" s="87"/>
      <c r="M267" s="87"/>
      <c r="N267" s="88"/>
      <c r="P267" s="680"/>
      <c r="Q267" s="30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9"/>
    </row>
    <row r="268" spans="1:29" ht="17.100000000000001" customHeight="1">
      <c r="A268" s="680"/>
      <c r="B268" s="713" t="s">
        <v>91</v>
      </c>
      <c r="C268" s="714"/>
      <c r="D268" s="714"/>
      <c r="E268" s="714"/>
      <c r="F268" s="714"/>
      <c r="G268" s="714"/>
      <c r="H268" s="714"/>
      <c r="I268" s="714"/>
      <c r="J268" s="714"/>
      <c r="K268" s="714"/>
      <c r="L268" s="714"/>
      <c r="M268" s="714"/>
      <c r="N268" s="715"/>
      <c r="P268" s="680"/>
      <c r="Q268" s="308"/>
      <c r="R268" s="746" t="s">
        <v>376</v>
      </c>
      <c r="S268" s="714"/>
      <c r="T268" s="714"/>
      <c r="U268" s="714"/>
      <c r="V268" s="714"/>
      <c r="W268" s="714"/>
      <c r="X268" s="714"/>
      <c r="Y268" s="714"/>
      <c r="Z268" s="714"/>
      <c r="AA268" s="714"/>
      <c r="AB268" s="714"/>
      <c r="AC268" s="751" t="s">
        <v>108</v>
      </c>
    </row>
    <row r="269" spans="1:29" ht="17.100000000000001" customHeight="1">
      <c r="A269" s="680"/>
      <c r="B269" s="32"/>
      <c r="C269" s="36"/>
      <c r="D269" s="190"/>
      <c r="E269" s="190"/>
      <c r="F269" s="190"/>
      <c r="G269" s="695" t="s">
        <v>108</v>
      </c>
      <c r="H269" s="695"/>
      <c r="I269" s="87"/>
      <c r="J269" s="87"/>
      <c r="K269" s="87"/>
      <c r="L269" s="74"/>
      <c r="M269" s="74"/>
      <c r="N269" s="75"/>
      <c r="P269" s="680"/>
      <c r="Q269" s="308"/>
      <c r="R269" s="338"/>
      <c r="S269" s="35"/>
      <c r="T269" s="35"/>
      <c r="U269" s="35"/>
      <c r="V269" s="35"/>
      <c r="W269" s="35"/>
      <c r="X269" s="35"/>
      <c r="Y269" s="35"/>
      <c r="Z269" s="35"/>
      <c r="AA269" s="35"/>
      <c r="AB269" s="339" t="s">
        <v>83</v>
      </c>
      <c r="AC269" s="737"/>
    </row>
    <row r="270" spans="1:29" ht="17.100000000000001" customHeight="1">
      <c r="A270" s="680"/>
      <c r="B270" s="66"/>
      <c r="C270" s="67"/>
      <c r="D270" s="67"/>
      <c r="E270" s="67"/>
      <c r="F270" s="68" t="s">
        <v>83</v>
      </c>
      <c r="G270" s="696">
        <v>1</v>
      </c>
      <c r="H270" s="696"/>
      <c r="I270" s="87"/>
      <c r="J270" s="87"/>
      <c r="K270" s="87"/>
      <c r="L270" s="74"/>
      <c r="M270" s="74"/>
      <c r="N270" s="75"/>
      <c r="P270" s="680"/>
      <c r="Q270" s="308"/>
      <c r="R270" s="747" t="s">
        <v>371</v>
      </c>
      <c r="S270" s="748"/>
      <c r="T270" s="748"/>
      <c r="U270" s="748"/>
      <c r="V270" s="748"/>
      <c r="W270" s="748"/>
      <c r="X270" s="748"/>
      <c r="Y270" s="748"/>
      <c r="Z270" s="748"/>
      <c r="AA270" s="748"/>
      <c r="AB270" s="748"/>
      <c r="AC270" s="749"/>
    </row>
    <row r="271" spans="1:29" ht="17.100000000000001" customHeight="1">
      <c r="A271" s="680"/>
      <c r="B271" s="340"/>
      <c r="C271" s="341"/>
      <c r="D271" s="341"/>
      <c r="E271" s="341"/>
      <c r="F271" s="341"/>
      <c r="G271" s="341"/>
      <c r="H271" s="341"/>
      <c r="I271" s="341"/>
      <c r="J271" s="341"/>
      <c r="K271" s="341"/>
      <c r="L271" s="341"/>
      <c r="M271" s="341"/>
      <c r="N271" s="342"/>
      <c r="P271" s="680"/>
      <c r="Q271" s="308"/>
      <c r="R271" s="747"/>
      <c r="S271" s="748"/>
      <c r="T271" s="748"/>
      <c r="U271" s="748"/>
      <c r="V271" s="748"/>
      <c r="W271" s="748"/>
      <c r="X271" s="748"/>
      <c r="Y271" s="748"/>
      <c r="Z271" s="748"/>
      <c r="AA271" s="748"/>
      <c r="AB271" s="748"/>
      <c r="AC271" s="749"/>
    </row>
    <row r="272" spans="1:29" ht="17.100000000000001" customHeight="1">
      <c r="A272" s="680"/>
      <c r="B272" s="18"/>
      <c r="C272" s="6"/>
      <c r="D272" s="19" t="s">
        <v>82</v>
      </c>
      <c r="E272" s="16" t="s">
        <v>52</v>
      </c>
      <c r="F272" s="12" t="s">
        <v>47</v>
      </c>
      <c r="G272" s="13" t="s">
        <v>48</v>
      </c>
      <c r="H272" s="312" t="s">
        <v>316</v>
      </c>
      <c r="I272" s="14" t="s">
        <v>49</v>
      </c>
      <c r="J272" s="15" t="s">
        <v>50</v>
      </c>
      <c r="K272" s="17" t="s">
        <v>51</v>
      </c>
      <c r="L272" s="192"/>
      <c r="M272" s="192"/>
      <c r="N272" s="193"/>
      <c r="P272" s="680"/>
      <c r="Q272" s="309" t="s">
        <v>12</v>
      </c>
      <c r="R272" s="747"/>
      <c r="S272" s="748"/>
      <c r="T272" s="748"/>
      <c r="U272" s="748"/>
      <c r="V272" s="748"/>
      <c r="W272" s="748"/>
      <c r="X272" s="748"/>
      <c r="Y272" s="748"/>
      <c r="Z272" s="748"/>
      <c r="AA272" s="748"/>
      <c r="AB272" s="748"/>
      <c r="AC272" s="749"/>
    </row>
    <row r="273" spans="1:29" ht="17.100000000000001" customHeight="1">
      <c r="A273" s="680"/>
      <c r="B273" s="18" t="s">
        <v>84</v>
      </c>
      <c r="C273" s="6"/>
      <c r="D273" s="19"/>
      <c r="E273" s="18"/>
      <c r="F273" s="8"/>
      <c r="G273" s="8"/>
      <c r="H273" s="8"/>
      <c r="I273" s="8"/>
      <c r="J273" s="8"/>
      <c r="K273" s="8"/>
      <c r="L273" s="8"/>
      <c r="M273" s="8"/>
      <c r="N273" s="311" t="s">
        <v>315</v>
      </c>
      <c r="P273" s="680"/>
      <c r="Q273" s="310">
        <v>16.5</v>
      </c>
      <c r="R273" s="18"/>
      <c r="S273" s="19"/>
      <c r="T273" s="68" t="s">
        <v>383</v>
      </c>
      <c r="U273" s="696">
        <v>1</v>
      </c>
      <c r="V273" s="696"/>
      <c r="W273" s="271" t="s">
        <v>384</v>
      </c>
      <c r="X273" s="750">
        <v>0.75</v>
      </c>
      <c r="Y273" s="750"/>
      <c r="AA273" s="8"/>
      <c r="AB273" s="8"/>
      <c r="AC273" s="311" t="s">
        <v>84</v>
      </c>
    </row>
    <row r="274" spans="1:29" ht="17.100000000000001" customHeight="1" thickBot="1">
      <c r="A274" s="680"/>
      <c r="B274" s="21">
        <v>10</v>
      </c>
      <c r="C274" s="2">
        <v>10</v>
      </c>
      <c r="D274" s="2">
        <v>10</v>
      </c>
      <c r="E274" s="2">
        <v>10</v>
      </c>
      <c r="F274" s="2">
        <v>10</v>
      </c>
      <c r="G274" s="2">
        <v>10</v>
      </c>
      <c r="H274" s="2">
        <v>10</v>
      </c>
      <c r="I274" s="2">
        <v>10</v>
      </c>
      <c r="J274" s="2">
        <v>10</v>
      </c>
      <c r="K274" s="2">
        <v>10</v>
      </c>
      <c r="L274" s="2">
        <v>10</v>
      </c>
      <c r="M274" s="2">
        <v>10</v>
      </c>
      <c r="N274" s="22">
        <v>10</v>
      </c>
      <c r="P274" s="680"/>
      <c r="Q274" s="78">
        <v>10</v>
      </c>
      <c r="R274" s="79">
        <v>10</v>
      </c>
      <c r="S274" s="79">
        <v>10</v>
      </c>
      <c r="T274" s="79">
        <v>10</v>
      </c>
      <c r="U274" s="79">
        <v>10</v>
      </c>
      <c r="V274" s="79">
        <v>10</v>
      </c>
      <c r="W274" s="79">
        <v>10</v>
      </c>
      <c r="X274" s="79">
        <v>10</v>
      </c>
      <c r="Y274" s="79">
        <v>10</v>
      </c>
      <c r="Z274" s="79">
        <v>10</v>
      </c>
      <c r="AA274" s="79">
        <v>10</v>
      </c>
      <c r="AB274" s="79">
        <v>10</v>
      </c>
      <c r="AC274" s="80">
        <v>10</v>
      </c>
    </row>
    <row r="275" spans="1:29" ht="17.100000000000001" customHeight="1">
      <c r="A275" s="680"/>
      <c r="B275" s="172" t="s">
        <v>106</v>
      </c>
      <c r="C275" s="40" t="s">
        <v>14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2"/>
      <c r="P275" s="680"/>
      <c r="Q275" s="32"/>
      <c r="R275" s="28"/>
      <c r="S275" s="697" t="s">
        <v>33</v>
      </c>
      <c r="T275" s="697"/>
      <c r="U275" s="697"/>
      <c r="V275" s="699" t="s">
        <v>34</v>
      </c>
      <c r="W275" s="699"/>
      <c r="X275" s="699"/>
      <c r="Y275" s="699"/>
      <c r="Z275" s="699"/>
      <c r="AA275" s="699"/>
      <c r="AB275" s="699"/>
      <c r="AC275" s="700"/>
    </row>
    <row r="276" spans="1:29" ht="17.100000000000001" customHeight="1">
      <c r="A276" s="680"/>
      <c r="B276" s="173" t="s">
        <v>107</v>
      </c>
      <c r="C276" s="43" t="s">
        <v>109</v>
      </c>
      <c r="D276" s="38"/>
      <c r="E276" s="38"/>
      <c r="F276" s="38"/>
      <c r="G276" s="38"/>
      <c r="H276" s="38"/>
      <c r="I276" s="38"/>
      <c r="J276" s="38"/>
      <c r="K276" s="38"/>
      <c r="L276" s="38"/>
      <c r="M276" s="28"/>
      <c r="N276" s="39"/>
      <c r="P276" s="680"/>
      <c r="Q276" s="32"/>
      <c r="R276" s="28" t="s">
        <v>7</v>
      </c>
      <c r="S276" s="698"/>
      <c r="T276" s="698"/>
      <c r="U276" s="698"/>
      <c r="V276" s="44"/>
      <c r="W276" s="44" t="s">
        <v>35</v>
      </c>
      <c r="X276" s="44"/>
      <c r="Y276" s="44"/>
      <c r="Z276" s="44"/>
      <c r="AA276" s="44"/>
      <c r="AB276" s="44"/>
      <c r="AC276" s="45"/>
    </row>
    <row r="277" spans="1:29" ht="17.100000000000001" customHeight="1">
      <c r="A277" s="680"/>
      <c r="B277" s="174" t="s">
        <v>108</v>
      </c>
      <c r="C277" s="175" t="s">
        <v>83</v>
      </c>
      <c r="D277" s="38"/>
      <c r="E277" s="38"/>
      <c r="F277" s="38"/>
      <c r="G277" s="38"/>
      <c r="H277" s="38"/>
      <c r="I277" s="38"/>
      <c r="J277" s="38"/>
      <c r="K277" s="38"/>
      <c r="L277" s="38"/>
      <c r="M277" s="28"/>
      <c r="N277" s="39"/>
      <c r="P277" s="680"/>
      <c r="Q277" s="32"/>
      <c r="R277" s="28"/>
      <c r="S277" s="28"/>
      <c r="T277" s="28"/>
      <c r="U277" s="28"/>
      <c r="V277" s="44"/>
      <c r="W277" s="44"/>
      <c r="X277" s="44"/>
      <c r="Y277" s="44"/>
      <c r="Z277" s="44"/>
      <c r="AA277" s="44"/>
      <c r="AB277" s="44"/>
      <c r="AC277" s="45"/>
    </row>
    <row r="278" spans="1:29" ht="17.100000000000001" customHeight="1">
      <c r="A278" s="680"/>
      <c r="B278" s="701" t="s">
        <v>11</v>
      </c>
      <c r="C278" s="702"/>
      <c r="D278" s="702"/>
      <c r="E278" s="702"/>
      <c r="F278" s="702"/>
      <c r="G278" s="702"/>
      <c r="H278" s="702"/>
      <c r="I278" s="702"/>
      <c r="J278" s="702"/>
      <c r="K278" s="702"/>
      <c r="L278" s="702"/>
      <c r="M278" s="702"/>
      <c r="N278" s="703"/>
      <c r="P278" s="680"/>
      <c r="Q278" s="701" t="s">
        <v>11</v>
      </c>
      <c r="R278" s="702"/>
      <c r="S278" s="702"/>
      <c r="T278" s="702"/>
      <c r="U278" s="702"/>
      <c r="V278" s="702"/>
      <c r="W278" s="702"/>
      <c r="X278" s="702"/>
      <c r="Y278" s="702"/>
      <c r="Z278" s="702"/>
      <c r="AA278" s="702"/>
      <c r="AB278" s="702"/>
      <c r="AC278" s="703"/>
    </row>
    <row r="279" spans="1:29" ht="17.100000000000001" customHeight="1" thickBot="1">
      <c r="A279" s="680"/>
      <c r="B279" s="704"/>
      <c r="C279" s="705"/>
      <c r="D279" s="705"/>
      <c r="E279" s="705"/>
      <c r="F279" s="705"/>
      <c r="G279" s="705"/>
      <c r="H279" s="705"/>
      <c r="I279" s="705"/>
      <c r="J279" s="705"/>
      <c r="K279" s="705"/>
      <c r="L279" s="705"/>
      <c r="M279" s="705"/>
      <c r="N279" s="706"/>
      <c r="P279" s="680"/>
      <c r="Q279" s="704"/>
      <c r="R279" s="705"/>
      <c r="S279" s="705"/>
      <c r="T279" s="705"/>
      <c r="U279" s="705"/>
      <c r="V279" s="705"/>
      <c r="W279" s="705"/>
      <c r="X279" s="705"/>
      <c r="Y279" s="705"/>
      <c r="Z279" s="705"/>
      <c r="AA279" s="705"/>
      <c r="AB279" s="705"/>
      <c r="AC279" s="706"/>
    </row>
  </sheetData>
  <mergeCells count="292">
    <mergeCell ref="A3:A89"/>
    <mergeCell ref="P3:P89"/>
    <mergeCell ref="G57:H57"/>
    <mergeCell ref="Z58:AA58"/>
    <mergeCell ref="G60:H60"/>
    <mergeCell ref="B77:N77"/>
    <mergeCell ref="R77:AB77"/>
    <mergeCell ref="AC77:AC78"/>
    <mergeCell ref="G78:H78"/>
    <mergeCell ref="B79:F80"/>
    <mergeCell ref="G79:H80"/>
    <mergeCell ref="R79:AC81"/>
    <mergeCell ref="U82:V82"/>
    <mergeCell ref="X82:Y82"/>
    <mergeCell ref="S85:U86"/>
    <mergeCell ref="G9:H9"/>
    <mergeCell ref="R9:AB10"/>
    <mergeCell ref="G18:H18"/>
    <mergeCell ref="G19:H19"/>
    <mergeCell ref="G22:H22"/>
    <mergeCell ref="AC9:AC10"/>
    <mergeCell ref="B10:E11"/>
    <mergeCell ref="F10:F11"/>
    <mergeCell ref="G10:H11"/>
    <mergeCell ref="R11:AC12"/>
    <mergeCell ref="B2:N2"/>
    <mergeCell ref="Q2:AC2"/>
    <mergeCell ref="G20:H20"/>
    <mergeCell ref="G21:H21"/>
    <mergeCell ref="B3:N4"/>
    <mergeCell ref="Q3:Q4"/>
    <mergeCell ref="R3:AC4"/>
    <mergeCell ref="B5:N6"/>
    <mergeCell ref="R5:AC6"/>
    <mergeCell ref="R7:AC8"/>
    <mergeCell ref="G23:H23"/>
    <mergeCell ref="G24:H24"/>
    <mergeCell ref="G27:H27"/>
    <mergeCell ref="G28:H28"/>
    <mergeCell ref="R13:AB14"/>
    <mergeCell ref="AC13:AC14"/>
    <mergeCell ref="C16:N16"/>
    <mergeCell ref="G17:H17"/>
    <mergeCell ref="G37:H37"/>
    <mergeCell ref="G40:H40"/>
    <mergeCell ref="G41:H41"/>
    <mergeCell ref="G42:H42"/>
    <mergeCell ref="G43:H43"/>
    <mergeCell ref="G44:H44"/>
    <mergeCell ref="G29:H29"/>
    <mergeCell ref="G30:H30"/>
    <mergeCell ref="G31:H31"/>
    <mergeCell ref="G34:H34"/>
    <mergeCell ref="G35:H35"/>
    <mergeCell ref="G36:H36"/>
    <mergeCell ref="G53:H53"/>
    <mergeCell ref="G54:H54"/>
    <mergeCell ref="G58:H58"/>
    <mergeCell ref="G45:H45"/>
    <mergeCell ref="G46:H46"/>
    <mergeCell ref="G47:H47"/>
    <mergeCell ref="G48:H48"/>
    <mergeCell ref="G51:H51"/>
    <mergeCell ref="G52:H52"/>
    <mergeCell ref="B91:N91"/>
    <mergeCell ref="Q91:AC91"/>
    <mergeCell ref="V85:AC85"/>
    <mergeCell ref="B88:N89"/>
    <mergeCell ref="Q88:AC89"/>
    <mergeCell ref="R98:AB99"/>
    <mergeCell ref="AC98:AC99"/>
    <mergeCell ref="R100:AC101"/>
    <mergeCell ref="G101:H101"/>
    <mergeCell ref="G102:H102"/>
    <mergeCell ref="R102:AB103"/>
    <mergeCell ref="AC102:AC103"/>
    <mergeCell ref="G103:H103"/>
    <mergeCell ref="A92:A127"/>
    <mergeCell ref="B92:N93"/>
    <mergeCell ref="P92:P127"/>
    <mergeCell ref="R92:AC93"/>
    <mergeCell ref="B94:N95"/>
    <mergeCell ref="R94:AC95"/>
    <mergeCell ref="R96:AC97"/>
    <mergeCell ref="G97:H97"/>
    <mergeCell ref="I97:N98"/>
    <mergeCell ref="G98:H99"/>
    <mergeCell ref="R116:AB116"/>
    <mergeCell ref="AC116:AC117"/>
    <mergeCell ref="R118:AC120"/>
    <mergeCell ref="U121:V121"/>
    <mergeCell ref="X121:Y121"/>
    <mergeCell ref="G108:H108"/>
    <mergeCell ref="G109:H109"/>
    <mergeCell ref="G110:H110"/>
    <mergeCell ref="G111:H111"/>
    <mergeCell ref="G112:H112"/>
    <mergeCell ref="B113:C113"/>
    <mergeCell ref="G104:H104"/>
    <mergeCell ref="G105:H105"/>
    <mergeCell ref="G106:H106"/>
    <mergeCell ref="G107:H107"/>
    <mergeCell ref="S123:U124"/>
    <mergeCell ref="V123:AC123"/>
    <mergeCell ref="B126:N127"/>
    <mergeCell ref="Q126:AC127"/>
    <mergeCell ref="Z111:AA111"/>
    <mergeCell ref="B129:N129"/>
    <mergeCell ref="Q129:AC129"/>
    <mergeCell ref="D114:F114"/>
    <mergeCell ref="G114:H114"/>
    <mergeCell ref="B116:N116"/>
    <mergeCell ref="G117:H117"/>
    <mergeCell ref="G118:H118"/>
    <mergeCell ref="R136:AB137"/>
    <mergeCell ref="AC136:AC137"/>
    <mergeCell ref="R138:AC139"/>
    <mergeCell ref="G139:H139"/>
    <mergeCell ref="G140:H140"/>
    <mergeCell ref="R140:AB141"/>
    <mergeCell ref="AC140:AC141"/>
    <mergeCell ref="G141:H141"/>
    <mergeCell ref="A130:A165"/>
    <mergeCell ref="B130:N131"/>
    <mergeCell ref="P130:P165"/>
    <mergeCell ref="R130:AC131"/>
    <mergeCell ref="B132:N133"/>
    <mergeCell ref="R132:AC133"/>
    <mergeCell ref="R134:AC135"/>
    <mergeCell ref="G135:H135"/>
    <mergeCell ref="I135:N136"/>
    <mergeCell ref="G136:H137"/>
    <mergeCell ref="Z149:AA149"/>
    <mergeCell ref="R154:AB154"/>
    <mergeCell ref="AC154:AC155"/>
    <mergeCell ref="R156:AC158"/>
    <mergeCell ref="U159:V159"/>
    <mergeCell ref="X159:Y159"/>
    <mergeCell ref="G146:H146"/>
    <mergeCell ref="G147:H147"/>
    <mergeCell ref="G148:H148"/>
    <mergeCell ref="G149:H149"/>
    <mergeCell ref="G150:H150"/>
    <mergeCell ref="B151:C151"/>
    <mergeCell ref="G142:H142"/>
    <mergeCell ref="G143:H143"/>
    <mergeCell ref="G144:H144"/>
    <mergeCell ref="G145:H145"/>
    <mergeCell ref="S161:U162"/>
    <mergeCell ref="V161:AC161"/>
    <mergeCell ref="B164:N165"/>
    <mergeCell ref="Q164:AC165"/>
    <mergeCell ref="B167:N167"/>
    <mergeCell ref="Q167:AC167"/>
    <mergeCell ref="D152:F152"/>
    <mergeCell ref="G152:H152"/>
    <mergeCell ref="B154:N154"/>
    <mergeCell ref="G155:H155"/>
    <mergeCell ref="G156:H156"/>
    <mergeCell ref="R174:AB175"/>
    <mergeCell ref="AC174:AC175"/>
    <mergeCell ref="R176:AC177"/>
    <mergeCell ref="G177:H177"/>
    <mergeCell ref="G178:H178"/>
    <mergeCell ref="R178:AB179"/>
    <mergeCell ref="AC178:AC179"/>
    <mergeCell ref="G179:H179"/>
    <mergeCell ref="A168:A203"/>
    <mergeCell ref="B168:N169"/>
    <mergeCell ref="P168:P203"/>
    <mergeCell ref="R168:AC169"/>
    <mergeCell ref="B170:N171"/>
    <mergeCell ref="R170:AC171"/>
    <mergeCell ref="R172:AC173"/>
    <mergeCell ref="G173:H173"/>
    <mergeCell ref="I173:N174"/>
    <mergeCell ref="G174:H175"/>
    <mergeCell ref="Z187:AA187"/>
    <mergeCell ref="R192:AB192"/>
    <mergeCell ref="AC192:AC193"/>
    <mergeCell ref="R194:AC196"/>
    <mergeCell ref="U197:V197"/>
    <mergeCell ref="X197:Y197"/>
    <mergeCell ref="G184:H184"/>
    <mergeCell ref="G185:H185"/>
    <mergeCell ref="G186:H186"/>
    <mergeCell ref="G187:H187"/>
    <mergeCell ref="G188:H188"/>
    <mergeCell ref="B189:C189"/>
    <mergeCell ref="G180:H180"/>
    <mergeCell ref="G181:H181"/>
    <mergeCell ref="G182:H182"/>
    <mergeCell ref="G183:H183"/>
    <mergeCell ref="S199:U200"/>
    <mergeCell ref="V199:AC199"/>
    <mergeCell ref="B202:N203"/>
    <mergeCell ref="Q202:AC203"/>
    <mergeCell ref="B205:N205"/>
    <mergeCell ref="Q205:AC205"/>
    <mergeCell ref="D190:F190"/>
    <mergeCell ref="G190:H190"/>
    <mergeCell ref="B192:N192"/>
    <mergeCell ref="G193:H193"/>
    <mergeCell ref="G194:H194"/>
    <mergeCell ref="R212:AB213"/>
    <mergeCell ref="AC212:AC213"/>
    <mergeCell ref="R214:AC215"/>
    <mergeCell ref="G215:H215"/>
    <mergeCell ref="G216:H216"/>
    <mergeCell ref="R216:AB217"/>
    <mergeCell ref="AC216:AC217"/>
    <mergeCell ref="G217:H217"/>
    <mergeCell ref="A206:A241"/>
    <mergeCell ref="B206:N207"/>
    <mergeCell ref="P206:P241"/>
    <mergeCell ref="R206:AC207"/>
    <mergeCell ref="B208:N209"/>
    <mergeCell ref="R208:AC209"/>
    <mergeCell ref="R210:AC211"/>
    <mergeCell ref="G211:H211"/>
    <mergeCell ref="I211:N212"/>
    <mergeCell ref="G212:H213"/>
    <mergeCell ref="Z225:AA225"/>
    <mergeCell ref="R230:AB230"/>
    <mergeCell ref="AC230:AC231"/>
    <mergeCell ref="R232:AC234"/>
    <mergeCell ref="U235:V235"/>
    <mergeCell ref="X235:Y235"/>
    <mergeCell ref="G222:H222"/>
    <mergeCell ref="G223:H223"/>
    <mergeCell ref="G224:H224"/>
    <mergeCell ref="G225:H225"/>
    <mergeCell ref="G226:H226"/>
    <mergeCell ref="B227:C227"/>
    <mergeCell ref="G218:H218"/>
    <mergeCell ref="G219:H219"/>
    <mergeCell ref="G220:H220"/>
    <mergeCell ref="G221:H221"/>
    <mergeCell ref="S237:U238"/>
    <mergeCell ref="V237:AC237"/>
    <mergeCell ref="B240:N241"/>
    <mergeCell ref="Q240:AC241"/>
    <mergeCell ref="B243:N243"/>
    <mergeCell ref="Q243:AC243"/>
    <mergeCell ref="D228:F228"/>
    <mergeCell ref="G228:H228"/>
    <mergeCell ref="B230:N230"/>
    <mergeCell ref="G231:H231"/>
    <mergeCell ref="G232:H232"/>
    <mergeCell ref="R250:AB251"/>
    <mergeCell ref="AC250:AC251"/>
    <mergeCell ref="R252:AC253"/>
    <mergeCell ref="G253:H253"/>
    <mergeCell ref="G254:H254"/>
    <mergeCell ref="R254:AB255"/>
    <mergeCell ref="AC254:AC255"/>
    <mergeCell ref="G255:H255"/>
    <mergeCell ref="A244:A279"/>
    <mergeCell ref="B244:N245"/>
    <mergeCell ref="P244:P279"/>
    <mergeCell ref="R244:AC245"/>
    <mergeCell ref="B246:N247"/>
    <mergeCell ref="R246:AC247"/>
    <mergeCell ref="R248:AC249"/>
    <mergeCell ref="G249:H249"/>
    <mergeCell ref="I249:N250"/>
    <mergeCell ref="G250:H251"/>
    <mergeCell ref="Z263:AA263"/>
    <mergeCell ref="R268:AB268"/>
    <mergeCell ref="AC268:AC269"/>
    <mergeCell ref="R270:AC272"/>
    <mergeCell ref="U273:V273"/>
    <mergeCell ref="X273:Y273"/>
    <mergeCell ref="G260:H260"/>
    <mergeCell ref="G261:H261"/>
    <mergeCell ref="G262:H262"/>
    <mergeCell ref="G263:H263"/>
    <mergeCell ref="G264:H264"/>
    <mergeCell ref="B265:C265"/>
    <mergeCell ref="G256:H256"/>
    <mergeCell ref="G257:H257"/>
    <mergeCell ref="G258:H258"/>
    <mergeCell ref="G259:H259"/>
    <mergeCell ref="S275:U276"/>
    <mergeCell ref="V275:AC275"/>
    <mergeCell ref="B278:N279"/>
    <mergeCell ref="Q278:AC279"/>
    <mergeCell ref="D266:F266"/>
    <mergeCell ref="G266:H266"/>
    <mergeCell ref="B268:N268"/>
    <mergeCell ref="G269:H269"/>
    <mergeCell ref="G270:H270"/>
  </mergeCells>
  <hyperlinks>
    <hyperlink ref="F73" r:id="rId1"/>
    <hyperlink ref="H74" r:id="rId2"/>
    <hyperlink ref="C70" r:id="rId3"/>
    <hyperlink ref="I76" r:id="rId4"/>
  </hyperlinks>
  <pageMargins left="0.7" right="0.7" top="0.75" bottom="0.75" header="0.3" footer="0.3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6"/>
  <sheetViews>
    <sheetView showZeros="0" workbookViewId="0">
      <selection activeCell="X68" sqref="X68"/>
    </sheetView>
  </sheetViews>
  <sheetFormatPr baseColWidth="10" defaultRowHeight="15"/>
  <cols>
    <col min="1" max="1" width="3.42578125" style="3" customWidth="1"/>
    <col min="2" max="9" width="10.7109375" style="3" customWidth="1"/>
    <col min="10" max="14" width="10.7109375" style="25" customWidth="1"/>
    <col min="15" max="15" width="5.42578125" style="25" customWidth="1"/>
    <col min="16" max="16" width="3.42578125" style="25" customWidth="1"/>
    <col min="17" max="29" width="10.7109375" style="25" customWidth="1"/>
    <col min="30" max="16384" width="11.42578125" style="25"/>
  </cols>
  <sheetData>
    <row r="1" spans="1:29">
      <c r="A1" s="1">
        <v>2.71</v>
      </c>
      <c r="B1" s="2">
        <v>10</v>
      </c>
      <c r="C1" s="2">
        <v>10</v>
      </c>
      <c r="D1" s="2">
        <v>10</v>
      </c>
      <c r="E1" s="2">
        <v>10</v>
      </c>
      <c r="F1" s="2">
        <v>10</v>
      </c>
      <c r="G1" s="2">
        <v>10</v>
      </c>
      <c r="H1" s="2">
        <v>10</v>
      </c>
      <c r="I1" s="2">
        <v>10</v>
      </c>
      <c r="J1" s="2">
        <v>10</v>
      </c>
      <c r="K1" s="2">
        <v>10</v>
      </c>
      <c r="L1" s="2">
        <v>10</v>
      </c>
      <c r="M1" s="2">
        <v>10</v>
      </c>
      <c r="N1" s="2">
        <v>10</v>
      </c>
      <c r="O1" s="3" t="s">
        <v>84</v>
      </c>
    </row>
    <row r="2" spans="1:29" ht="15.75" thickBot="1">
      <c r="A2" s="27" t="s">
        <v>0</v>
      </c>
      <c r="B2" s="679" t="str">
        <f>B3</f>
        <v>Salades Allégées N° 21 à N° 24 + Sauces allégées N° 25</v>
      </c>
      <c r="C2" s="679"/>
      <c r="D2" s="679"/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26"/>
      <c r="P2" s="27" t="s">
        <v>0</v>
      </c>
      <c r="Q2" s="679" t="str">
        <f>R3</f>
        <v>Salades Allégées N° 21 à N° 24 + Sauces allégées N° 25</v>
      </c>
      <c r="R2" s="679"/>
      <c r="S2" s="679"/>
      <c r="T2" s="679"/>
      <c r="U2" s="679"/>
      <c r="V2" s="679"/>
      <c r="W2" s="679"/>
      <c r="X2" s="679"/>
      <c r="Y2" s="679"/>
      <c r="Z2" s="679"/>
      <c r="AA2" s="679"/>
      <c r="AB2" s="679"/>
      <c r="AC2" s="679"/>
    </row>
    <row r="3" spans="1:29" ht="23.25" customHeight="1">
      <c r="A3" s="680" t="str">
        <f>B3</f>
        <v>Salades Allégées N° 21 à N° 24 + Sauces allégées N° 25</v>
      </c>
      <c r="B3" s="681" t="s">
        <v>417</v>
      </c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3"/>
      <c r="O3" s="26"/>
      <c r="P3" s="680" t="str">
        <f>R3</f>
        <v>Salades Allégées N° 21 à N° 24 + Sauces allégées N° 25</v>
      </c>
      <c r="Q3" s="693" t="s">
        <v>113</v>
      </c>
      <c r="R3" s="757" t="str">
        <f>B3</f>
        <v>Salades Allégées N° 21 à N° 24 + Sauces allégées N° 25</v>
      </c>
      <c r="S3" s="682"/>
      <c r="T3" s="682"/>
      <c r="U3" s="682"/>
      <c r="V3" s="682"/>
      <c r="W3" s="682"/>
      <c r="X3" s="682"/>
      <c r="Y3" s="682"/>
      <c r="Z3" s="682"/>
      <c r="AA3" s="682"/>
      <c r="AB3" s="682"/>
      <c r="AC3" s="683"/>
    </row>
    <row r="4" spans="1:29" ht="16.5" customHeight="1">
      <c r="A4" s="680"/>
      <c r="B4" s="684"/>
      <c r="C4" s="685"/>
      <c r="D4" s="685"/>
      <c r="E4" s="685"/>
      <c r="F4" s="685"/>
      <c r="G4" s="685"/>
      <c r="H4" s="685"/>
      <c r="I4" s="685"/>
      <c r="J4" s="685"/>
      <c r="K4" s="685"/>
      <c r="L4" s="685"/>
      <c r="M4" s="685"/>
      <c r="N4" s="686"/>
      <c r="O4" s="26"/>
      <c r="P4" s="680"/>
      <c r="Q4" s="694"/>
      <c r="R4" s="758"/>
      <c r="S4" s="685"/>
      <c r="T4" s="685"/>
      <c r="U4" s="685"/>
      <c r="V4" s="685"/>
      <c r="W4" s="685"/>
      <c r="X4" s="685"/>
      <c r="Y4" s="685"/>
      <c r="Z4" s="685"/>
      <c r="AA4" s="685"/>
      <c r="AB4" s="685"/>
      <c r="AC4" s="686"/>
    </row>
    <row r="5" spans="1:29" ht="16.5" customHeight="1">
      <c r="A5" s="680"/>
      <c r="B5" s="687" t="s">
        <v>372</v>
      </c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8"/>
      <c r="N5" s="689"/>
      <c r="O5" s="26"/>
      <c r="P5" s="680"/>
      <c r="Q5" s="306">
        <v>16.5</v>
      </c>
      <c r="R5" s="759" t="str">
        <f>B5</f>
        <v>SALADE REPAS ALLÉGÉS 370 Calories (en moyenne /portion sauce comprise) Poids portion 0.295 Kg</v>
      </c>
      <c r="S5" s="722"/>
      <c r="T5" s="722"/>
      <c r="U5" s="722"/>
      <c r="V5" s="722"/>
      <c r="W5" s="722"/>
      <c r="X5" s="722"/>
      <c r="Y5" s="722"/>
      <c r="Z5" s="722"/>
      <c r="AA5" s="722"/>
      <c r="AB5" s="722"/>
      <c r="AC5" s="723"/>
    </row>
    <row r="6" spans="1:29" ht="16.5" customHeight="1" thickBot="1">
      <c r="A6" s="680"/>
      <c r="B6" s="690"/>
      <c r="C6" s="691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2"/>
      <c r="O6" s="26"/>
      <c r="P6" s="680"/>
      <c r="Q6" s="177" t="s">
        <v>12</v>
      </c>
      <c r="R6" s="760"/>
      <c r="S6" s="724"/>
      <c r="T6" s="724"/>
      <c r="U6" s="724"/>
      <c r="V6" s="724"/>
      <c r="W6" s="724"/>
      <c r="X6" s="724"/>
      <c r="Y6" s="724"/>
      <c r="Z6" s="724"/>
      <c r="AA6" s="724"/>
      <c r="AB6" s="724"/>
      <c r="AC6" s="725"/>
    </row>
    <row r="7" spans="1:29" ht="16.5" customHeight="1">
      <c r="A7" s="680"/>
      <c r="B7" s="264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75"/>
      <c r="O7" s="26"/>
      <c r="P7" s="680"/>
      <c r="Q7" s="176"/>
      <c r="R7" s="761" t="s">
        <v>1</v>
      </c>
      <c r="S7" s="726"/>
      <c r="T7" s="726"/>
      <c r="U7" s="726"/>
      <c r="V7" s="726"/>
      <c r="W7" s="726"/>
      <c r="X7" s="726"/>
      <c r="Y7" s="726"/>
      <c r="Z7" s="726"/>
      <c r="AA7" s="726"/>
      <c r="AB7" s="726"/>
      <c r="AC7" s="727"/>
    </row>
    <row r="8" spans="1:29" ht="16.5" customHeight="1" thickBot="1">
      <c r="A8" s="680"/>
      <c r="B8" s="32"/>
      <c r="C8" s="28"/>
      <c r="D8" s="28"/>
      <c r="E8" s="28"/>
      <c r="F8" s="28"/>
      <c r="G8" s="28"/>
      <c r="H8" s="28"/>
      <c r="I8" s="132" t="s">
        <v>405</v>
      </c>
      <c r="J8" s="380" t="s">
        <v>355</v>
      </c>
      <c r="K8" s="28"/>
      <c r="L8" s="28"/>
      <c r="M8" s="28"/>
      <c r="N8" s="29"/>
      <c r="O8" s="26"/>
      <c r="P8" s="680"/>
      <c r="Q8" s="176"/>
      <c r="R8" s="762"/>
      <c r="S8" s="728"/>
      <c r="T8" s="728"/>
      <c r="U8" s="728"/>
      <c r="V8" s="728"/>
      <c r="W8" s="728"/>
      <c r="X8" s="728"/>
      <c r="Y8" s="728"/>
      <c r="Z8" s="728"/>
      <c r="AA8" s="728"/>
      <c r="AB8" s="728"/>
      <c r="AC8" s="729"/>
    </row>
    <row r="9" spans="1:29" ht="16.5" customHeight="1">
      <c r="A9" s="680"/>
      <c r="B9" s="32"/>
      <c r="C9" s="28"/>
      <c r="D9" s="28"/>
      <c r="E9" s="28"/>
      <c r="F9" s="28"/>
      <c r="G9" s="730" t="s">
        <v>107</v>
      </c>
      <c r="H9" s="730"/>
      <c r="I9" s="133" t="s">
        <v>406</v>
      </c>
      <c r="J9" s="381" t="s">
        <v>357</v>
      </c>
      <c r="K9" s="28"/>
      <c r="L9" s="28"/>
      <c r="M9" s="28"/>
      <c r="N9" s="29"/>
      <c r="O9" s="26"/>
      <c r="P9" s="680"/>
      <c r="Q9" s="176"/>
      <c r="R9" s="763" t="s">
        <v>110</v>
      </c>
      <c r="S9" s="734"/>
      <c r="T9" s="734"/>
      <c r="U9" s="734"/>
      <c r="V9" s="734"/>
      <c r="W9" s="734"/>
      <c r="X9" s="734"/>
      <c r="Y9" s="734"/>
      <c r="Z9" s="734"/>
      <c r="AA9" s="734"/>
      <c r="AB9" s="734"/>
      <c r="AC9" s="736" t="s">
        <v>106</v>
      </c>
    </row>
    <row r="10" spans="1:29" ht="16.5" customHeight="1">
      <c r="A10" s="680"/>
      <c r="B10" s="764" t="s">
        <v>87</v>
      </c>
      <c r="C10" s="765"/>
      <c r="D10" s="765"/>
      <c r="E10" s="765"/>
      <c r="F10" s="766" t="s">
        <v>31</v>
      </c>
      <c r="G10" s="767">
        <v>25</v>
      </c>
      <c r="H10" s="767"/>
      <c r="I10" s="134" t="s">
        <v>407</v>
      </c>
      <c r="J10" s="382" t="s">
        <v>359</v>
      </c>
      <c r="K10" s="28"/>
      <c r="L10" s="28"/>
      <c r="M10" s="28"/>
      <c r="N10" s="29"/>
      <c r="O10" s="26"/>
      <c r="P10" s="680"/>
      <c r="Q10" s="176"/>
      <c r="R10" s="744"/>
      <c r="S10" s="735"/>
      <c r="T10" s="735"/>
      <c r="U10" s="735"/>
      <c r="V10" s="735"/>
      <c r="W10" s="735"/>
      <c r="X10" s="735"/>
      <c r="Y10" s="735"/>
      <c r="Z10" s="735"/>
      <c r="AA10" s="735"/>
      <c r="AB10" s="735"/>
      <c r="AC10" s="737"/>
    </row>
    <row r="11" spans="1:29" ht="16.5" customHeight="1">
      <c r="A11" s="680"/>
      <c r="B11" s="764"/>
      <c r="C11" s="765"/>
      <c r="D11" s="765"/>
      <c r="E11" s="765"/>
      <c r="F11" s="766"/>
      <c r="G11" s="767"/>
      <c r="H11" s="767"/>
      <c r="I11" s="135" t="s">
        <v>408</v>
      </c>
      <c r="J11" s="383" t="s">
        <v>361</v>
      </c>
      <c r="K11" s="28"/>
      <c r="L11" s="28"/>
      <c r="M11" s="28"/>
      <c r="N11" s="29"/>
      <c r="O11" s="26"/>
      <c r="P11" s="680"/>
      <c r="Q11" s="176"/>
      <c r="R11" s="768" t="s">
        <v>382</v>
      </c>
      <c r="S11" s="738"/>
      <c r="T11" s="738"/>
      <c r="U11" s="738"/>
      <c r="V11" s="738"/>
      <c r="W11" s="738"/>
      <c r="X11" s="738"/>
      <c r="Y11" s="738"/>
      <c r="Z11" s="738"/>
      <c r="AA11" s="738"/>
      <c r="AB11" s="738"/>
      <c r="AC11" s="739"/>
    </row>
    <row r="12" spans="1:29" ht="16.5" customHeight="1">
      <c r="A12" s="680"/>
      <c r="B12" s="10"/>
      <c r="C12" s="10"/>
      <c r="D12" s="28"/>
      <c r="E12" s="47"/>
      <c r="F12" s="49"/>
      <c r="G12" s="49"/>
      <c r="H12" s="49"/>
      <c r="I12" s="136" t="s">
        <v>409</v>
      </c>
      <c r="J12" s="384" t="s">
        <v>367</v>
      </c>
      <c r="K12" s="28"/>
      <c r="L12" s="28"/>
      <c r="M12" s="28"/>
      <c r="N12" s="29"/>
      <c r="O12" s="26"/>
      <c r="P12" s="680"/>
      <c r="Q12" s="176"/>
      <c r="R12" s="769"/>
      <c r="S12" s="740"/>
      <c r="T12" s="740"/>
      <c r="U12" s="740"/>
      <c r="V12" s="740"/>
      <c r="W12" s="740"/>
      <c r="X12" s="740"/>
      <c r="Y12" s="740"/>
      <c r="Z12" s="740"/>
      <c r="AA12" s="740"/>
      <c r="AB12" s="740"/>
      <c r="AC12" s="741"/>
    </row>
    <row r="13" spans="1:29" ht="16.5" customHeight="1">
      <c r="A13" s="680"/>
      <c r="B13" s="170" t="s">
        <v>106</v>
      </c>
      <c r="C13" s="171" t="s">
        <v>106</v>
      </c>
      <c r="D13" s="28"/>
      <c r="E13" s="47"/>
      <c r="F13" s="49"/>
      <c r="G13" s="49"/>
      <c r="H13" s="49"/>
      <c r="I13" s="276"/>
      <c r="J13" s="117"/>
      <c r="K13" s="28"/>
      <c r="L13" s="28"/>
      <c r="M13" s="28"/>
      <c r="N13" s="29"/>
      <c r="O13" s="26"/>
      <c r="P13" s="680"/>
      <c r="Q13" s="176"/>
      <c r="R13" s="742" t="s">
        <v>111</v>
      </c>
      <c r="S13" s="743"/>
      <c r="T13" s="743"/>
      <c r="U13" s="743"/>
      <c r="V13" s="743"/>
      <c r="W13" s="743"/>
      <c r="X13" s="743"/>
      <c r="Y13" s="743"/>
      <c r="Z13" s="743"/>
      <c r="AA13" s="743"/>
      <c r="AB13" s="743"/>
      <c r="AC13" s="745" t="s">
        <v>107</v>
      </c>
    </row>
    <row r="14" spans="1:29" ht="16.5" customHeight="1">
      <c r="A14" s="680"/>
      <c r="B14" s="69" t="s">
        <v>88</v>
      </c>
      <c r="C14" s="70" t="s">
        <v>16</v>
      </c>
      <c r="D14" s="71" t="s">
        <v>32</v>
      </c>
      <c r="E14" s="51"/>
      <c r="F14" s="51"/>
      <c r="G14" s="72"/>
      <c r="H14" s="73"/>
      <c r="I14" s="70" t="s">
        <v>88</v>
      </c>
      <c r="J14" s="131" t="s">
        <v>93</v>
      </c>
      <c r="K14" s="131"/>
      <c r="L14" s="73"/>
      <c r="M14" s="58"/>
      <c r="N14" s="81"/>
      <c r="O14" s="26"/>
      <c r="P14" s="680"/>
      <c r="Q14" s="176"/>
      <c r="R14" s="744"/>
      <c r="S14" s="735"/>
      <c r="T14" s="735"/>
      <c r="U14" s="735"/>
      <c r="V14" s="735"/>
      <c r="W14" s="735"/>
      <c r="X14" s="735"/>
      <c r="Y14" s="735"/>
      <c r="Z14" s="735"/>
      <c r="AA14" s="735"/>
      <c r="AB14" s="735"/>
      <c r="AC14" s="745"/>
    </row>
    <row r="15" spans="1:29" ht="16.5" customHeight="1">
      <c r="A15" s="680"/>
      <c r="B15" s="54"/>
      <c r="C15" s="54"/>
      <c r="D15" s="30"/>
      <c r="E15" s="28"/>
      <c r="F15" s="28"/>
      <c r="G15" s="270"/>
      <c r="H15" s="50"/>
      <c r="I15" s="54"/>
      <c r="J15" s="109"/>
      <c r="K15" s="110"/>
      <c r="L15" s="50"/>
      <c r="M15" s="33"/>
      <c r="N15" s="111"/>
      <c r="O15" s="26"/>
      <c r="P15" s="680"/>
      <c r="Q15" s="176"/>
      <c r="R15" s="345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11"/>
    </row>
    <row r="16" spans="1:29" ht="16.5" customHeight="1">
      <c r="A16" s="680"/>
      <c r="B16" s="54"/>
      <c r="C16" s="755" t="s">
        <v>410</v>
      </c>
      <c r="D16" s="755"/>
      <c r="E16" s="755"/>
      <c r="F16" s="755"/>
      <c r="G16" s="755"/>
      <c r="H16" s="755"/>
      <c r="I16" s="755"/>
      <c r="J16" s="755"/>
      <c r="K16" s="755"/>
      <c r="L16" s="755"/>
      <c r="M16" s="755"/>
      <c r="N16" s="756"/>
      <c r="O16" s="26"/>
      <c r="P16" s="680"/>
      <c r="Q16" s="308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11"/>
    </row>
    <row r="17" spans="1:29" ht="16.5" customHeight="1">
      <c r="A17" s="680"/>
      <c r="C17" s="20">
        <v>0.05</v>
      </c>
      <c r="D17" s="59" t="s">
        <v>148</v>
      </c>
      <c r="E17" s="60"/>
      <c r="F17" s="60"/>
      <c r="G17" s="707">
        <f>(C17/G75)*G10</f>
        <v>1.25</v>
      </c>
      <c r="H17" s="707"/>
      <c r="I17" s="77">
        <f>(B17/G75)*G10</f>
        <v>0</v>
      </c>
      <c r="J17" s="403">
        <v>21</v>
      </c>
      <c r="K17" s="146"/>
      <c r="L17" s="407"/>
      <c r="M17" s="146"/>
      <c r="N17" s="147"/>
      <c r="O17" s="26"/>
      <c r="P17" s="680"/>
      <c r="Q17" s="308"/>
      <c r="R17" s="28"/>
      <c r="S17" s="10"/>
      <c r="T17" s="385" t="s">
        <v>411</v>
      </c>
      <c r="U17" s="398">
        <v>21</v>
      </c>
      <c r="V17" s="399">
        <v>22</v>
      </c>
      <c r="W17" s="406">
        <v>23</v>
      </c>
      <c r="X17" s="402">
        <v>24</v>
      </c>
      <c r="Y17" s="128"/>
      <c r="Z17" s="28"/>
      <c r="AA17" s="28"/>
      <c r="AB17" s="28"/>
      <c r="AC17" s="29"/>
    </row>
    <row r="18" spans="1:29" ht="16.5" customHeight="1">
      <c r="A18" s="680"/>
      <c r="C18" s="20">
        <v>0.05</v>
      </c>
      <c r="D18" s="59" t="s">
        <v>165</v>
      </c>
      <c r="E18" s="60"/>
      <c r="F18" s="60"/>
      <c r="G18" s="707">
        <f>(C18/G75)*G10</f>
        <v>1.25</v>
      </c>
      <c r="H18" s="707"/>
      <c r="I18" s="77">
        <f>(B18/G75)*G10</f>
        <v>0</v>
      </c>
      <c r="J18" s="146"/>
      <c r="K18" s="404">
        <v>22</v>
      </c>
      <c r="L18" s="407"/>
      <c r="M18" s="146"/>
      <c r="N18" s="147"/>
      <c r="O18" s="26"/>
      <c r="P18" s="680"/>
      <c r="Q18" s="308"/>
      <c r="R18" s="28"/>
      <c r="S18" s="28"/>
      <c r="T18" s="28"/>
      <c r="U18" s="403">
        <v>21</v>
      </c>
      <c r="V18" s="404">
        <v>22</v>
      </c>
      <c r="W18" s="405">
        <v>23</v>
      </c>
      <c r="X18" s="411">
        <v>24</v>
      </c>
      <c r="Y18" s="128"/>
      <c r="Z18" s="28"/>
      <c r="AA18" s="28"/>
      <c r="AB18" s="28"/>
      <c r="AC18" s="29"/>
    </row>
    <row r="19" spans="1:29" ht="16.5" customHeight="1">
      <c r="A19" s="680"/>
      <c r="C19" s="20">
        <v>0.05</v>
      </c>
      <c r="D19" s="59" t="s">
        <v>168</v>
      </c>
      <c r="E19" s="60"/>
      <c r="F19" s="60"/>
      <c r="G19" s="707">
        <f>(C19/G75)*G10</f>
        <v>1.25</v>
      </c>
      <c r="H19" s="707"/>
      <c r="I19" s="77">
        <f>(B19/G75)*G10</f>
        <v>0</v>
      </c>
      <c r="J19" s="146"/>
      <c r="K19" s="146"/>
      <c r="L19" s="405">
        <v>23</v>
      </c>
      <c r="M19" s="146"/>
      <c r="N19" s="147"/>
      <c r="O19" s="26"/>
      <c r="P19" s="680"/>
      <c r="Q19" s="308"/>
      <c r="R19" s="28"/>
      <c r="S19" s="28"/>
      <c r="T19" s="28"/>
      <c r="U19" s="403" t="s">
        <v>187</v>
      </c>
      <c r="V19" s="404" t="s">
        <v>187</v>
      </c>
      <c r="W19" s="405" t="s">
        <v>187</v>
      </c>
      <c r="X19" s="411" t="s">
        <v>187</v>
      </c>
      <c r="Y19" s="128"/>
      <c r="Z19" s="28"/>
      <c r="AA19" s="28"/>
      <c r="AB19" s="28"/>
      <c r="AC19" s="29"/>
    </row>
    <row r="20" spans="1:29" ht="16.5" customHeight="1">
      <c r="A20" s="680"/>
      <c r="C20" s="20">
        <v>0.05</v>
      </c>
      <c r="D20" s="59" t="s">
        <v>151</v>
      </c>
      <c r="E20" s="60"/>
      <c r="F20" s="60"/>
      <c r="G20" s="707">
        <f>(C20/G75)*G10</f>
        <v>1.25</v>
      </c>
      <c r="H20" s="707"/>
      <c r="I20" s="77">
        <f>(B20/G75)*G10</f>
        <v>0</v>
      </c>
      <c r="J20" s="146"/>
      <c r="K20" s="146"/>
      <c r="L20" s="407"/>
      <c r="M20" s="411">
        <v>24</v>
      </c>
      <c r="N20" s="147"/>
      <c r="O20" s="26"/>
      <c r="P20" s="680"/>
      <c r="Q20" s="30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9"/>
    </row>
    <row r="21" spans="1:29" ht="16.5" customHeight="1">
      <c r="A21" s="680"/>
      <c r="B21" s="76">
        <v>1</v>
      </c>
      <c r="C21" s="94"/>
      <c r="D21" s="65" t="s">
        <v>45</v>
      </c>
      <c r="E21" s="65"/>
      <c r="F21" s="65"/>
      <c r="G21" s="707">
        <f>(C21/G75)*G10</f>
        <v>0</v>
      </c>
      <c r="H21" s="707"/>
      <c r="I21" s="77">
        <f>(B21/G75)*G10</f>
        <v>25</v>
      </c>
      <c r="J21" s="403">
        <v>21</v>
      </c>
      <c r="K21" s="404">
        <v>22</v>
      </c>
      <c r="L21" s="405">
        <v>23</v>
      </c>
      <c r="M21" s="411">
        <v>24</v>
      </c>
      <c r="N21" s="147"/>
      <c r="O21" s="26"/>
      <c r="P21" s="680"/>
      <c r="Q21" s="30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9"/>
    </row>
    <row r="22" spans="1:29" ht="16.5" customHeight="1">
      <c r="A22" s="680"/>
      <c r="B22" s="32"/>
      <c r="C22" s="266">
        <v>0.01</v>
      </c>
      <c r="D22" s="63" t="s">
        <v>42</v>
      </c>
      <c r="E22" s="63"/>
      <c r="F22" s="63"/>
      <c r="G22" s="707">
        <f>(C22/G75)*G10</f>
        <v>0.25</v>
      </c>
      <c r="H22" s="707"/>
      <c r="I22" s="77">
        <f>(B22/G75)*G10</f>
        <v>0</v>
      </c>
      <c r="J22" s="403">
        <v>21</v>
      </c>
      <c r="K22" s="404">
        <v>22</v>
      </c>
      <c r="L22" s="405">
        <v>23</v>
      </c>
      <c r="M22" s="411">
        <v>24</v>
      </c>
      <c r="N22" s="147"/>
      <c r="O22" s="26"/>
      <c r="P22" s="680"/>
      <c r="Q22" s="30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9"/>
    </row>
    <row r="23" spans="1:29" ht="16.5" customHeight="1">
      <c r="A23" s="680"/>
      <c r="B23" s="32"/>
      <c r="C23" s="266">
        <v>0.01</v>
      </c>
      <c r="D23" s="64" t="s">
        <v>43</v>
      </c>
      <c r="E23" s="64"/>
      <c r="F23" s="64"/>
      <c r="G23" s="707">
        <f>(C23/G75)*G10</f>
        <v>0.25</v>
      </c>
      <c r="H23" s="707"/>
      <c r="I23" s="77">
        <f>(B23/G75)*G10</f>
        <v>0</v>
      </c>
      <c r="J23" s="403">
        <v>21</v>
      </c>
      <c r="K23" s="146"/>
      <c r="L23" s="405">
        <v>23</v>
      </c>
      <c r="M23" s="411">
        <v>24</v>
      </c>
      <c r="N23" s="147"/>
      <c r="O23" s="26"/>
      <c r="P23" s="680"/>
      <c r="Q23" s="30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9"/>
    </row>
    <row r="24" spans="1:29" ht="16.5" customHeight="1">
      <c r="A24" s="680"/>
      <c r="B24" s="76">
        <v>0.5</v>
      </c>
      <c r="C24" s="94"/>
      <c r="D24" s="64" t="s">
        <v>173</v>
      </c>
      <c r="E24" s="64"/>
      <c r="F24" s="64"/>
      <c r="G24" s="707">
        <f>(C24/G75)*G10</f>
        <v>0</v>
      </c>
      <c r="H24" s="707"/>
      <c r="I24" s="77">
        <f>(B24/G75)*G10</f>
        <v>12.5</v>
      </c>
      <c r="J24" s="403">
        <v>21</v>
      </c>
      <c r="K24" s="404">
        <v>22</v>
      </c>
      <c r="L24" s="405">
        <v>23</v>
      </c>
      <c r="M24" s="411">
        <v>24</v>
      </c>
      <c r="N24" s="147"/>
      <c r="O24" s="26"/>
      <c r="P24" s="680"/>
      <c r="Q24" s="30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9"/>
    </row>
    <row r="25" spans="1:29" ht="16.5" customHeight="1">
      <c r="A25" s="680"/>
      <c r="B25" s="76">
        <v>1</v>
      </c>
      <c r="D25" s="64" t="s">
        <v>134</v>
      </c>
      <c r="E25" s="64"/>
      <c r="F25" s="64"/>
      <c r="G25" s="707">
        <f>(C25/G75)*G10</f>
        <v>0</v>
      </c>
      <c r="H25" s="707"/>
      <c r="I25" s="77">
        <f>(B25/G75)*G10</f>
        <v>25</v>
      </c>
      <c r="J25" s="146"/>
      <c r="K25" s="404">
        <v>22</v>
      </c>
      <c r="L25" s="407"/>
      <c r="M25" s="146"/>
      <c r="N25" s="147"/>
      <c r="O25" s="26"/>
      <c r="P25" s="680"/>
      <c r="Q25" s="30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9"/>
    </row>
    <row r="26" spans="1:29" ht="16.5" customHeight="1">
      <c r="A26" s="680"/>
      <c r="B26" s="96"/>
      <c r="C26" s="96"/>
      <c r="D26" s="114"/>
      <c r="E26" s="114"/>
      <c r="F26" s="114"/>
      <c r="G26" s="267"/>
      <c r="H26" s="267"/>
      <c r="I26" s="113"/>
      <c r="J26" s="121"/>
      <c r="K26" s="121"/>
      <c r="L26" s="408"/>
      <c r="M26" s="113"/>
      <c r="N26" s="129"/>
      <c r="O26" s="26"/>
      <c r="P26" s="680"/>
      <c r="Q26" s="308"/>
      <c r="R26" s="28"/>
      <c r="S26" s="277" t="s">
        <v>415</v>
      </c>
      <c r="T26" s="28"/>
      <c r="U26" s="28"/>
      <c r="V26" s="28"/>
      <c r="W26" s="28"/>
      <c r="X26" s="28"/>
      <c r="Y26" s="28"/>
      <c r="Z26" s="28"/>
      <c r="AA26" s="28"/>
      <c r="AB26" s="28"/>
      <c r="AC26" s="29"/>
    </row>
    <row r="27" spans="1:29" ht="16.5" customHeight="1">
      <c r="A27" s="680"/>
      <c r="B27" s="97"/>
      <c r="C27" s="157" t="s">
        <v>115</v>
      </c>
      <c r="D27" s="157"/>
      <c r="E27" s="157"/>
      <c r="F27" s="157"/>
      <c r="G27" s="157"/>
      <c r="H27" s="157"/>
      <c r="I27" s="157"/>
      <c r="J27" s="157"/>
      <c r="K27" s="157"/>
      <c r="L27" s="409"/>
      <c r="M27" s="157"/>
      <c r="N27" s="158"/>
      <c r="O27" s="26"/>
      <c r="P27" s="680"/>
      <c r="Q27" s="308"/>
      <c r="R27" s="28"/>
      <c r="S27" s="407"/>
      <c r="T27" s="407"/>
      <c r="U27" s="407"/>
      <c r="V27" s="407"/>
      <c r="W27" s="407"/>
      <c r="X27" s="407"/>
      <c r="Y27" s="407"/>
      <c r="Z27" s="407"/>
      <c r="AA27" s="407"/>
      <c r="AB27" s="407"/>
      <c r="AC27" s="29"/>
    </row>
    <row r="28" spans="1:29" ht="16.5" customHeight="1">
      <c r="A28" s="680"/>
      <c r="C28" s="20">
        <v>7.0000000000000007E-2</v>
      </c>
      <c r="D28" s="65" t="s">
        <v>67</v>
      </c>
      <c r="E28" s="65"/>
      <c r="F28" s="65"/>
      <c r="G28" s="707">
        <f>(C28/G75)*G10</f>
        <v>1.7500000000000002</v>
      </c>
      <c r="H28" s="707"/>
      <c r="I28" s="77">
        <f>(B28/G75)*G10</f>
        <v>0</v>
      </c>
      <c r="J28" s="403">
        <v>21</v>
      </c>
      <c r="K28" s="146"/>
      <c r="L28" s="407"/>
      <c r="M28" s="146"/>
      <c r="N28" s="147"/>
      <c r="O28" s="26"/>
      <c r="P28" s="680"/>
      <c r="Q28" s="30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9"/>
    </row>
    <row r="29" spans="1:29" ht="16.5" customHeight="1">
      <c r="A29" s="680"/>
      <c r="B29" s="25"/>
      <c r="C29" s="20">
        <v>7.0000000000000007E-2</v>
      </c>
      <c r="D29" s="65" t="s">
        <v>166</v>
      </c>
      <c r="E29" s="65"/>
      <c r="F29" s="65"/>
      <c r="G29" s="707">
        <f>(C29/G75)*G10</f>
        <v>1.7500000000000002</v>
      </c>
      <c r="H29" s="707"/>
      <c r="I29" s="77">
        <f>(B29/G75)*G10</f>
        <v>0</v>
      </c>
      <c r="J29" s="148"/>
      <c r="K29" s="404">
        <v>22</v>
      </c>
      <c r="L29" s="407"/>
      <c r="M29" s="146"/>
      <c r="N29" s="147"/>
      <c r="O29" s="26"/>
      <c r="P29" s="680"/>
      <c r="Q29" s="30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9"/>
    </row>
    <row r="30" spans="1:29" ht="16.5" customHeight="1">
      <c r="A30" s="680"/>
      <c r="C30" s="20">
        <v>7.0000000000000007E-2</v>
      </c>
      <c r="D30" s="65" t="s">
        <v>170</v>
      </c>
      <c r="E30" s="65"/>
      <c r="F30" s="65"/>
      <c r="G30" s="707">
        <f>(C30/G75)*G10</f>
        <v>1.7500000000000002</v>
      </c>
      <c r="H30" s="707"/>
      <c r="I30" s="77">
        <f>(B30/G75)*G10</f>
        <v>0</v>
      </c>
      <c r="J30" s="126"/>
      <c r="K30" s="126"/>
      <c r="L30" s="405">
        <v>23</v>
      </c>
      <c r="M30" s="146"/>
      <c r="N30" s="149"/>
      <c r="O30" s="26"/>
      <c r="P30" s="680"/>
      <c r="Q30" s="306">
        <v>16.5</v>
      </c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9"/>
    </row>
    <row r="31" spans="1:29" ht="16.5" customHeight="1">
      <c r="A31" s="680"/>
      <c r="C31" s="20">
        <v>7.0000000000000007E-2</v>
      </c>
      <c r="D31" s="65" t="s">
        <v>172</v>
      </c>
      <c r="E31" s="65"/>
      <c r="F31" s="65"/>
      <c r="G31" s="707">
        <f>(C31/G75)*G10</f>
        <v>1.7500000000000002</v>
      </c>
      <c r="H31" s="707"/>
      <c r="I31" s="77">
        <f>(B31/G75)*G10</f>
        <v>0</v>
      </c>
      <c r="J31" s="126"/>
      <c r="K31" s="126"/>
      <c r="L31" s="407"/>
      <c r="M31" s="411">
        <v>24</v>
      </c>
      <c r="N31" s="149"/>
      <c r="O31" s="26"/>
      <c r="P31" s="680"/>
      <c r="Q31" s="307" t="s">
        <v>12</v>
      </c>
      <c r="R31" s="28"/>
      <c r="S31" s="28"/>
      <c r="T31" s="414" t="s">
        <v>412</v>
      </c>
      <c r="U31" s="142" t="s">
        <v>2</v>
      </c>
      <c r="V31" s="143" t="s">
        <v>3</v>
      </c>
      <c r="W31" s="144" t="s">
        <v>4</v>
      </c>
      <c r="X31" s="145" t="s">
        <v>5</v>
      </c>
      <c r="Y31" s="128" t="s">
        <v>6</v>
      </c>
      <c r="Z31" s="28"/>
      <c r="AA31" s="28"/>
      <c r="AB31" s="28"/>
      <c r="AC31" s="29"/>
    </row>
    <row r="32" spans="1:29" ht="16.5" customHeight="1">
      <c r="A32" s="680"/>
      <c r="C32" s="266"/>
      <c r="D32" s="65"/>
      <c r="E32" s="65"/>
      <c r="F32" s="65"/>
      <c r="G32" s="707">
        <f>(C32/G75)*G10</f>
        <v>0</v>
      </c>
      <c r="H32" s="707"/>
      <c r="I32" s="77">
        <f>(B32/G75)*G10</f>
        <v>0</v>
      </c>
      <c r="J32" s="126"/>
      <c r="K32" s="148"/>
      <c r="L32" s="407"/>
      <c r="M32" s="146"/>
      <c r="N32" s="147"/>
      <c r="O32" s="26"/>
      <c r="P32" s="680"/>
      <c r="Q32" s="308"/>
      <c r="R32" s="28"/>
      <c r="S32" s="28"/>
      <c r="T32" s="414" t="s">
        <v>413</v>
      </c>
      <c r="U32" s="142" t="s">
        <v>9</v>
      </c>
      <c r="V32" s="143" t="s">
        <v>10</v>
      </c>
      <c r="W32" s="144" t="s">
        <v>18</v>
      </c>
      <c r="X32" s="145" t="s">
        <v>19</v>
      </c>
      <c r="Y32" s="128" t="s">
        <v>20</v>
      </c>
      <c r="Z32" s="28"/>
      <c r="AA32" s="28"/>
      <c r="AB32" s="28"/>
      <c r="AC32" s="29"/>
    </row>
    <row r="33" spans="1:29" ht="16.5" customHeight="1">
      <c r="A33" s="680"/>
      <c r="B33" s="6"/>
      <c r="C33" s="48"/>
      <c r="D33" s="112"/>
      <c r="E33" s="112"/>
      <c r="F33" s="112"/>
      <c r="G33" s="267"/>
      <c r="H33" s="267"/>
      <c r="I33" s="113"/>
      <c r="J33" s="123"/>
      <c r="K33" s="122"/>
      <c r="L33" s="28"/>
      <c r="M33" s="28"/>
      <c r="N33" s="116"/>
      <c r="O33" s="26"/>
      <c r="P33" s="680"/>
      <c r="Q33" s="308"/>
      <c r="R33" s="28"/>
      <c r="S33" s="28"/>
      <c r="T33" s="28"/>
      <c r="U33" s="142" t="s">
        <v>21</v>
      </c>
      <c r="V33" s="143" t="s">
        <v>22</v>
      </c>
      <c r="W33" s="144" t="s">
        <v>23</v>
      </c>
      <c r="X33" s="145" t="s">
        <v>24</v>
      </c>
      <c r="Y33" s="128" t="s">
        <v>25</v>
      </c>
      <c r="Z33" s="28"/>
      <c r="AA33" s="28"/>
      <c r="AB33" s="28"/>
      <c r="AC33" s="29"/>
    </row>
    <row r="34" spans="1:29" ht="16.5" customHeight="1">
      <c r="A34" s="680"/>
      <c r="B34" s="97"/>
      <c r="C34" s="157" t="s">
        <v>116</v>
      </c>
      <c r="D34" s="157"/>
      <c r="E34" s="157"/>
      <c r="F34" s="157"/>
      <c r="G34" s="157"/>
      <c r="H34" s="157"/>
      <c r="I34" s="157"/>
      <c r="J34" s="157"/>
      <c r="K34" s="157"/>
      <c r="L34" s="409"/>
      <c r="M34" s="157"/>
      <c r="N34" s="158"/>
      <c r="O34" s="26"/>
      <c r="P34" s="680"/>
      <c r="Q34" s="308"/>
      <c r="R34" s="28"/>
      <c r="S34" s="28"/>
      <c r="T34" s="28"/>
      <c r="U34" s="142" t="s">
        <v>26</v>
      </c>
      <c r="V34" s="143" t="s">
        <v>27</v>
      </c>
      <c r="W34" s="144" t="s">
        <v>28</v>
      </c>
      <c r="X34" s="145" t="s">
        <v>29</v>
      </c>
      <c r="Y34" s="128" t="s">
        <v>30</v>
      </c>
      <c r="Z34" s="28"/>
      <c r="AA34" s="28"/>
      <c r="AB34" s="28"/>
      <c r="AC34" s="29"/>
    </row>
    <row r="35" spans="1:29" ht="16.5" customHeight="1">
      <c r="A35" s="680"/>
      <c r="C35" s="20">
        <v>0.05</v>
      </c>
      <c r="D35" s="61" t="s">
        <v>39</v>
      </c>
      <c r="E35" s="61"/>
      <c r="F35" s="61"/>
      <c r="G35" s="707">
        <f>(C35/G75)*G10</f>
        <v>1.25</v>
      </c>
      <c r="H35" s="707"/>
      <c r="I35" s="77">
        <f>(B35/G75)*G10</f>
        <v>0</v>
      </c>
      <c r="J35" s="403">
        <v>21</v>
      </c>
      <c r="K35" s="146"/>
      <c r="L35" s="407"/>
      <c r="M35" s="146"/>
      <c r="N35" s="147"/>
      <c r="O35" s="26"/>
      <c r="P35" s="680"/>
      <c r="Q35" s="30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9"/>
    </row>
    <row r="36" spans="1:29" ht="16.5" customHeight="1">
      <c r="A36" s="680"/>
      <c r="C36" s="20">
        <v>0.05</v>
      </c>
      <c r="D36" s="61" t="s">
        <v>61</v>
      </c>
      <c r="E36" s="61"/>
      <c r="F36" s="61"/>
      <c r="G36" s="707">
        <f>(C36/G75)*G10</f>
        <v>1.25</v>
      </c>
      <c r="H36" s="707"/>
      <c r="I36" s="77">
        <f>(B36/G75)*G10</f>
        <v>0</v>
      </c>
      <c r="J36" s="148"/>
      <c r="K36" s="404">
        <v>22</v>
      </c>
      <c r="L36" s="407"/>
      <c r="M36" s="146"/>
      <c r="N36" s="151"/>
      <c r="O36" s="26"/>
      <c r="P36" s="680"/>
      <c r="Q36" s="30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9"/>
    </row>
    <row r="37" spans="1:29" ht="16.5" customHeight="1">
      <c r="A37" s="680"/>
      <c r="C37" s="20">
        <v>0.05</v>
      </c>
      <c r="D37" s="61" t="s">
        <v>169</v>
      </c>
      <c r="E37" s="61"/>
      <c r="F37" s="61"/>
      <c r="G37" s="707">
        <f>(C37/G75)*G10</f>
        <v>1.25</v>
      </c>
      <c r="H37" s="707"/>
      <c r="I37" s="77">
        <f>(B37/G75)*G10</f>
        <v>0</v>
      </c>
      <c r="J37" s="126"/>
      <c r="K37" s="126"/>
      <c r="L37" s="405">
        <v>23</v>
      </c>
      <c r="M37" s="146"/>
      <c r="N37" s="151"/>
      <c r="O37" s="26"/>
      <c r="P37" s="680"/>
      <c r="Q37" s="308"/>
      <c r="R37" s="28"/>
      <c r="S37" s="28"/>
      <c r="T37" s="414" t="s">
        <v>412</v>
      </c>
      <c r="U37" s="439" t="s">
        <v>2</v>
      </c>
      <c r="V37" s="441" t="s">
        <v>3</v>
      </c>
      <c r="W37" s="442" t="s">
        <v>4</v>
      </c>
      <c r="X37" s="438" t="s">
        <v>5</v>
      </c>
      <c r="Y37" s="436" t="s">
        <v>6</v>
      </c>
      <c r="Z37" s="28"/>
      <c r="AA37" s="28"/>
      <c r="AB37" s="28"/>
      <c r="AC37" s="29"/>
    </row>
    <row r="38" spans="1:29" ht="16.5" customHeight="1">
      <c r="A38" s="680"/>
      <c r="C38" s="20">
        <v>0.05</v>
      </c>
      <c r="D38" s="61" t="s">
        <v>171</v>
      </c>
      <c r="E38" s="61"/>
      <c r="F38" s="61"/>
      <c r="G38" s="707">
        <f>(C38/G75)*G10</f>
        <v>1.25</v>
      </c>
      <c r="H38" s="707"/>
      <c r="I38" s="77">
        <f>(B38/G75)*G10</f>
        <v>0</v>
      </c>
      <c r="J38" s="126"/>
      <c r="K38" s="126"/>
      <c r="L38" s="407"/>
      <c r="M38" s="411">
        <v>24</v>
      </c>
      <c r="N38" s="151"/>
      <c r="O38" s="26"/>
      <c r="P38" s="680"/>
      <c r="Q38" s="308"/>
      <c r="R38" s="28"/>
      <c r="S38" s="28"/>
      <c r="T38" s="414" t="s">
        <v>413</v>
      </c>
      <c r="U38" s="445" t="s">
        <v>9</v>
      </c>
      <c r="V38" s="444" t="s">
        <v>10</v>
      </c>
      <c r="W38" s="440" t="s">
        <v>18</v>
      </c>
      <c r="X38" s="447" t="s">
        <v>19</v>
      </c>
      <c r="Y38" s="449" t="s">
        <v>20</v>
      </c>
      <c r="Z38" s="28"/>
      <c r="AA38" s="28"/>
      <c r="AB38" s="28"/>
      <c r="AC38" s="29"/>
    </row>
    <row r="39" spans="1:29" ht="16.5" customHeight="1">
      <c r="A39" s="680"/>
      <c r="B39" s="6"/>
      <c r="C39" s="48"/>
      <c r="D39" s="112"/>
      <c r="E39" s="112"/>
      <c r="F39" s="112"/>
      <c r="G39" s="267"/>
      <c r="H39" s="267"/>
      <c r="I39" s="113"/>
      <c r="J39" s="263"/>
      <c r="K39" s="122"/>
      <c r="L39" s="28"/>
      <c r="M39" s="28"/>
      <c r="N39" s="116"/>
      <c r="O39" s="26"/>
      <c r="P39" s="680"/>
      <c r="Q39" s="308"/>
      <c r="R39" s="28"/>
      <c r="S39" s="28"/>
      <c r="T39" s="28"/>
      <c r="U39" s="443" t="s">
        <v>21</v>
      </c>
      <c r="V39" s="450" t="s">
        <v>22</v>
      </c>
      <c r="W39" s="439" t="s">
        <v>23</v>
      </c>
      <c r="X39" s="441" t="s">
        <v>24</v>
      </c>
      <c r="Y39" s="128" t="s">
        <v>25</v>
      </c>
      <c r="Z39" s="28"/>
      <c r="AA39" s="28"/>
      <c r="AB39" s="28"/>
      <c r="AC39" s="29"/>
    </row>
    <row r="40" spans="1:29" ht="16.5" customHeight="1">
      <c r="A40" s="680"/>
      <c r="B40" s="25"/>
      <c r="C40" s="157" t="s">
        <v>94</v>
      </c>
      <c r="D40" s="157"/>
      <c r="E40" s="157"/>
      <c r="F40" s="157"/>
      <c r="G40" s="157"/>
      <c r="H40" s="157"/>
      <c r="I40" s="157"/>
      <c r="J40" s="157"/>
      <c r="K40" s="157"/>
      <c r="L40" s="409"/>
      <c r="M40" s="157"/>
      <c r="N40" s="158"/>
      <c r="O40" s="26"/>
      <c r="P40" s="680"/>
      <c r="Q40" s="308"/>
      <c r="R40" s="28"/>
      <c r="S40" s="28"/>
      <c r="T40" s="28"/>
      <c r="U40" s="438" t="s">
        <v>26</v>
      </c>
      <c r="V40" s="451" t="s">
        <v>27</v>
      </c>
      <c r="W40" s="443" t="s">
        <v>28</v>
      </c>
      <c r="X40" s="447" t="s">
        <v>29</v>
      </c>
      <c r="Y40" s="452" t="s">
        <v>30</v>
      </c>
      <c r="Z40" s="28"/>
      <c r="AA40" s="28"/>
      <c r="AB40" s="28"/>
      <c r="AC40" s="29"/>
    </row>
    <row r="41" spans="1:29" ht="16.5" customHeight="1">
      <c r="A41" s="680"/>
      <c r="C41" s="20">
        <v>2.5000000000000001E-2</v>
      </c>
      <c r="D41" s="59" t="s">
        <v>164</v>
      </c>
      <c r="E41" s="60"/>
      <c r="F41" s="60"/>
      <c r="G41" s="707">
        <f>(C41/G75)*G10</f>
        <v>0.625</v>
      </c>
      <c r="H41" s="707"/>
      <c r="I41" s="77">
        <f>(B41/G75)*G10</f>
        <v>0</v>
      </c>
      <c r="J41" s="403">
        <v>21</v>
      </c>
      <c r="K41" s="146"/>
      <c r="L41" s="407"/>
      <c r="M41" s="146"/>
      <c r="N41" s="153"/>
      <c r="O41" s="26"/>
      <c r="P41" s="680"/>
      <c r="Q41" s="30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9"/>
    </row>
    <row r="42" spans="1:29" ht="16.5" customHeight="1">
      <c r="A42" s="680"/>
      <c r="C42" s="20">
        <v>2.5000000000000001E-2</v>
      </c>
      <c r="D42" s="59" t="s">
        <v>150</v>
      </c>
      <c r="E42" s="60"/>
      <c r="F42" s="60"/>
      <c r="G42" s="707">
        <f>(C42/G75)*G10</f>
        <v>0.625</v>
      </c>
      <c r="H42" s="707"/>
      <c r="I42" s="77">
        <f>(B42/G75)*G10</f>
        <v>0</v>
      </c>
      <c r="J42" s="148"/>
      <c r="K42" s="404">
        <v>22</v>
      </c>
      <c r="L42" s="407"/>
      <c r="M42" s="146"/>
      <c r="N42" s="127"/>
      <c r="O42" s="26"/>
      <c r="P42" s="680"/>
      <c r="Q42" s="308"/>
      <c r="R42" s="28"/>
      <c r="S42" s="28"/>
      <c r="T42" s="414" t="s">
        <v>416</v>
      </c>
      <c r="U42" s="431">
        <v>1</v>
      </c>
      <c r="V42" s="432">
        <v>2</v>
      </c>
      <c r="W42" s="433">
        <v>3</v>
      </c>
      <c r="X42" s="434">
        <v>4</v>
      </c>
      <c r="Y42" s="435">
        <v>5</v>
      </c>
      <c r="Z42" s="28"/>
      <c r="AA42" s="28"/>
      <c r="AB42" s="28"/>
      <c r="AC42" s="29"/>
    </row>
    <row r="43" spans="1:29" ht="16.5" customHeight="1">
      <c r="A43" s="680"/>
      <c r="B43" s="76">
        <v>1</v>
      </c>
      <c r="D43" s="59" t="s">
        <v>167</v>
      </c>
      <c r="E43" s="60"/>
      <c r="F43" s="60"/>
      <c r="G43" s="707">
        <f>(C43/G75)*G10</f>
        <v>0</v>
      </c>
      <c r="H43" s="707"/>
      <c r="I43" s="77">
        <f>(B43/G75)*G10</f>
        <v>25</v>
      </c>
      <c r="J43" s="126"/>
      <c r="K43" s="126"/>
      <c r="L43" s="405">
        <v>23</v>
      </c>
      <c r="M43" s="146"/>
      <c r="N43" s="153"/>
      <c r="O43" s="26"/>
      <c r="P43" s="680"/>
      <c r="Q43" s="308"/>
      <c r="R43" s="28"/>
      <c r="S43" s="28"/>
      <c r="T43" s="28"/>
      <c r="U43" s="386">
        <v>6</v>
      </c>
      <c r="V43" s="387">
        <v>7</v>
      </c>
      <c r="W43" s="388">
        <v>8</v>
      </c>
      <c r="X43" s="446">
        <v>9</v>
      </c>
      <c r="Y43" s="448">
        <v>10</v>
      </c>
      <c r="Z43" s="28"/>
      <c r="AA43" s="28"/>
      <c r="AB43" s="28"/>
      <c r="AC43" s="29"/>
    </row>
    <row r="44" spans="1:29" ht="16.5" customHeight="1">
      <c r="A44" s="680"/>
      <c r="C44" s="20">
        <v>2.5000000000000001E-2</v>
      </c>
      <c r="D44" s="59" t="s">
        <v>38</v>
      </c>
      <c r="E44" s="60"/>
      <c r="F44" s="60"/>
      <c r="G44" s="707">
        <f>(C44/G75)*G10</f>
        <v>0.625</v>
      </c>
      <c r="H44" s="707"/>
      <c r="I44" s="77">
        <f>(B44/G75)*G10</f>
        <v>0</v>
      </c>
      <c r="J44" s="126"/>
      <c r="K44" s="126"/>
      <c r="L44" s="405">
        <v>23</v>
      </c>
      <c r="M44" s="146"/>
      <c r="N44" s="154"/>
      <c r="O44" s="26"/>
      <c r="P44" s="680"/>
      <c r="Q44" s="308"/>
      <c r="R44" s="28"/>
      <c r="S44" s="28"/>
      <c r="T44" s="28"/>
      <c r="U44" s="391">
        <v>11</v>
      </c>
      <c r="V44" s="392">
        <v>12</v>
      </c>
      <c r="W44" s="393">
        <v>13</v>
      </c>
      <c r="X44" s="394">
        <v>14</v>
      </c>
      <c r="Y44" s="397">
        <v>15</v>
      </c>
      <c r="Z44" s="28"/>
      <c r="AA44" s="28"/>
      <c r="AB44" s="28"/>
      <c r="AC44" s="29"/>
    </row>
    <row r="45" spans="1:29" ht="16.5" customHeight="1">
      <c r="A45" s="680"/>
      <c r="C45" s="20">
        <v>2.5000000000000001E-2</v>
      </c>
      <c r="D45" s="59" t="s">
        <v>68</v>
      </c>
      <c r="E45" s="60"/>
      <c r="F45" s="60"/>
      <c r="G45" s="707">
        <f>(C45/G75)*G10</f>
        <v>0.625</v>
      </c>
      <c r="H45" s="707"/>
      <c r="I45" s="77">
        <f>(B45/G75)*G10</f>
        <v>0</v>
      </c>
      <c r="J45" s="126"/>
      <c r="K45" s="126"/>
      <c r="L45" s="410"/>
      <c r="M45" s="411">
        <v>24</v>
      </c>
      <c r="N45" s="147"/>
      <c r="O45" s="26"/>
      <c r="P45" s="680"/>
      <c r="Q45" s="308"/>
      <c r="R45" s="28"/>
      <c r="S45" s="28"/>
      <c r="T45" s="28"/>
      <c r="U45" s="395">
        <v>16</v>
      </c>
      <c r="V45" s="416">
        <v>17</v>
      </c>
      <c r="W45" s="396">
        <v>18</v>
      </c>
      <c r="X45" s="418">
        <v>19</v>
      </c>
      <c r="Y45" s="421">
        <v>20</v>
      </c>
      <c r="Z45" s="28"/>
      <c r="AA45" s="28"/>
      <c r="AB45" s="28"/>
      <c r="AC45" s="29"/>
    </row>
    <row r="46" spans="1:29" ht="16.5" customHeight="1">
      <c r="A46" s="680"/>
      <c r="B46" s="32"/>
      <c r="C46" s="48"/>
      <c r="D46" s="115"/>
      <c r="E46" s="115"/>
      <c r="F46" s="115"/>
      <c r="G46" s="274"/>
      <c r="H46" s="274"/>
      <c r="I46" s="130"/>
      <c r="J46" s="124"/>
      <c r="K46" s="123"/>
      <c r="L46" s="321"/>
      <c r="M46" s="84"/>
      <c r="N46" s="85"/>
      <c r="O46" s="26"/>
      <c r="P46" s="680"/>
      <c r="Q46" s="308"/>
      <c r="R46" s="28"/>
      <c r="S46" s="28"/>
      <c r="T46" s="28"/>
      <c r="U46" s="398">
        <v>21</v>
      </c>
      <c r="V46" s="399">
        <v>22</v>
      </c>
      <c r="W46" s="406">
        <v>23</v>
      </c>
      <c r="X46" s="402">
        <v>24</v>
      </c>
      <c r="Y46" s="128"/>
      <c r="Z46" s="28"/>
      <c r="AA46" s="28"/>
      <c r="AB46" s="28"/>
      <c r="AC46" s="29"/>
    </row>
    <row r="47" spans="1:29" ht="16.5" customHeight="1">
      <c r="A47" s="680"/>
      <c r="B47" s="97"/>
      <c r="C47" s="157" t="s">
        <v>369</v>
      </c>
      <c r="D47" s="157"/>
      <c r="E47" s="157"/>
      <c r="F47" s="157"/>
      <c r="G47" s="157"/>
      <c r="H47" s="157"/>
      <c r="I47" s="157"/>
      <c r="J47" s="157"/>
      <c r="K47" s="157"/>
      <c r="L47" s="409"/>
      <c r="M47" s="157"/>
      <c r="N47" s="158"/>
      <c r="O47" s="26"/>
      <c r="P47" s="680"/>
      <c r="Q47" s="30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9"/>
    </row>
    <row r="48" spans="1:29" ht="16.5" customHeight="1">
      <c r="A48" s="680"/>
      <c r="C48" s="20">
        <v>0.03</v>
      </c>
      <c r="D48" s="62" t="s">
        <v>133</v>
      </c>
      <c r="E48" s="62"/>
      <c r="F48" s="62"/>
      <c r="G48" s="707">
        <f>(C48/G75)*G10</f>
        <v>0.75</v>
      </c>
      <c r="H48" s="707"/>
      <c r="I48" s="77">
        <f>(B48/G75)*G10</f>
        <v>0</v>
      </c>
      <c r="J48" s="403">
        <v>21</v>
      </c>
      <c r="K48" s="146"/>
      <c r="L48" s="407"/>
      <c r="M48" s="146"/>
      <c r="N48" s="127"/>
      <c r="O48" s="26"/>
      <c r="P48" s="680"/>
      <c r="Q48" s="308"/>
      <c r="R48" s="28"/>
      <c r="S48" s="28"/>
      <c r="T48" s="28"/>
      <c r="U48" s="439" t="s">
        <v>2</v>
      </c>
      <c r="V48" s="441" t="s">
        <v>3</v>
      </c>
      <c r="W48" s="442" t="s">
        <v>4</v>
      </c>
      <c r="X48" s="438" t="s">
        <v>5</v>
      </c>
      <c r="Y48" s="436" t="s">
        <v>6</v>
      </c>
      <c r="Z48" s="28"/>
      <c r="AA48" s="28"/>
      <c r="AB48" s="28"/>
      <c r="AC48" s="29"/>
    </row>
    <row r="49" spans="1:29" ht="16.5" customHeight="1">
      <c r="A49" s="680"/>
      <c r="C49" s="20">
        <v>0.03</v>
      </c>
      <c r="D49" s="62" t="s">
        <v>41</v>
      </c>
      <c r="E49" s="62"/>
      <c r="F49" s="62"/>
      <c r="G49" s="707">
        <f>(C49/G75)*G10</f>
        <v>0.75</v>
      </c>
      <c r="H49" s="707"/>
      <c r="I49" s="77">
        <f>(B49/G75)*G10</f>
        <v>0</v>
      </c>
      <c r="J49" s="148"/>
      <c r="K49" s="404">
        <v>22</v>
      </c>
      <c r="L49" s="407"/>
      <c r="M49" s="146"/>
      <c r="N49" s="127"/>
      <c r="O49" s="26"/>
      <c r="P49" s="680"/>
      <c r="Q49" s="308"/>
      <c r="R49" s="28"/>
      <c r="S49" s="28"/>
      <c r="T49" s="28"/>
      <c r="U49" s="445" t="s">
        <v>9</v>
      </c>
      <c r="V49" s="444" t="s">
        <v>10</v>
      </c>
      <c r="W49" s="440" t="s">
        <v>18</v>
      </c>
      <c r="X49" s="453" t="s">
        <v>418</v>
      </c>
      <c r="Y49" s="449" t="s">
        <v>419</v>
      </c>
      <c r="Z49" s="28"/>
      <c r="AA49" s="28"/>
      <c r="AB49" s="28"/>
      <c r="AC49" s="29"/>
    </row>
    <row r="50" spans="1:29" ht="16.5" customHeight="1">
      <c r="A50" s="680"/>
      <c r="C50" s="20">
        <v>0.03</v>
      </c>
      <c r="D50" s="62" t="s">
        <v>56</v>
      </c>
      <c r="E50" s="62"/>
      <c r="F50" s="62"/>
      <c r="G50" s="707">
        <f>(C50/G75)*G10</f>
        <v>0.75</v>
      </c>
      <c r="H50" s="707"/>
      <c r="I50" s="77">
        <f>(B50/G75)*G10</f>
        <v>0</v>
      </c>
      <c r="J50" s="126"/>
      <c r="K50" s="126"/>
      <c r="L50" s="405">
        <v>23</v>
      </c>
      <c r="M50" s="146"/>
      <c r="N50" s="127"/>
      <c r="O50" s="26"/>
      <c r="P50" s="680"/>
      <c r="Q50" s="308"/>
      <c r="R50" s="28"/>
      <c r="S50" s="28"/>
      <c r="T50" s="28"/>
      <c r="U50" s="443" t="s">
        <v>420</v>
      </c>
      <c r="V50" s="450" t="s">
        <v>421</v>
      </c>
      <c r="W50" s="439" t="s">
        <v>422</v>
      </c>
      <c r="X50" s="441" t="s">
        <v>423</v>
      </c>
      <c r="Y50" s="128" t="s">
        <v>424</v>
      </c>
      <c r="Z50" s="28"/>
      <c r="AA50" s="28"/>
      <c r="AB50" s="28"/>
      <c r="AC50" s="29"/>
    </row>
    <row r="51" spans="1:29" ht="16.5" customHeight="1">
      <c r="A51" s="680"/>
      <c r="B51" s="32"/>
      <c r="C51" s="20">
        <v>0.03</v>
      </c>
      <c r="D51" s="62" t="s">
        <v>62</v>
      </c>
      <c r="E51" s="62"/>
      <c r="F51" s="62"/>
      <c r="G51" s="707">
        <f>(C51/G75)*G10</f>
        <v>0.75</v>
      </c>
      <c r="H51" s="707"/>
      <c r="I51" s="77">
        <f>(B51/G75)*G10</f>
        <v>0</v>
      </c>
      <c r="J51" s="126"/>
      <c r="K51" s="126"/>
      <c r="L51" s="407"/>
      <c r="M51" s="411">
        <v>24</v>
      </c>
      <c r="N51" s="147"/>
      <c r="O51" s="26"/>
      <c r="P51" s="680"/>
      <c r="Q51" s="308"/>
      <c r="R51" s="28"/>
      <c r="S51" s="28"/>
      <c r="T51" s="28"/>
      <c r="U51" s="438" t="s">
        <v>425</v>
      </c>
      <c r="V51" s="451" t="s">
        <v>426</v>
      </c>
      <c r="W51" s="443" t="s">
        <v>427</v>
      </c>
      <c r="X51" s="447" t="s">
        <v>428</v>
      </c>
      <c r="Y51" s="452" t="s">
        <v>429</v>
      </c>
      <c r="Z51" s="28"/>
      <c r="AA51" s="28"/>
      <c r="AB51" s="28"/>
      <c r="AC51" s="29"/>
    </row>
    <row r="52" spans="1:29" ht="16.5" customHeight="1">
      <c r="A52" s="680"/>
      <c r="B52" s="32"/>
      <c r="C52" s="48"/>
      <c r="D52" s="115"/>
      <c r="E52" s="115"/>
      <c r="F52" s="115"/>
      <c r="G52" s="274"/>
      <c r="H52" s="274"/>
      <c r="I52" s="130"/>
      <c r="J52" s="124"/>
      <c r="K52" s="123"/>
      <c r="L52" s="321"/>
      <c r="M52" s="84"/>
      <c r="N52" s="85"/>
      <c r="O52" s="26"/>
      <c r="P52" s="680"/>
      <c r="Q52" s="308"/>
      <c r="R52" s="28"/>
      <c r="S52" s="28"/>
      <c r="T52" s="28"/>
      <c r="U52" s="454" t="s">
        <v>430</v>
      </c>
      <c r="V52" s="28"/>
      <c r="W52" s="28"/>
      <c r="X52" s="28"/>
      <c r="Y52" s="28"/>
      <c r="Z52" s="28"/>
      <c r="AA52" s="28"/>
      <c r="AB52" s="28"/>
      <c r="AC52" s="29"/>
    </row>
    <row r="53" spans="1:29" ht="16.5" customHeight="1">
      <c r="A53" s="680"/>
      <c r="B53" s="97"/>
      <c r="C53" s="157" t="s">
        <v>370</v>
      </c>
      <c r="D53" s="157"/>
      <c r="E53" s="157"/>
      <c r="F53" s="157"/>
      <c r="G53" s="157"/>
      <c r="H53" s="157"/>
      <c r="I53" s="157"/>
      <c r="J53" s="157"/>
      <c r="K53" s="157"/>
      <c r="L53" s="409"/>
      <c r="M53" s="157"/>
      <c r="N53" s="158"/>
      <c r="O53" s="26"/>
      <c r="P53" s="680"/>
      <c r="Q53" s="30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9"/>
    </row>
    <row r="54" spans="1:29" ht="16.5" customHeight="1">
      <c r="A54" s="680"/>
      <c r="B54" s="32"/>
      <c r="C54" s="378">
        <v>0.05</v>
      </c>
      <c r="D54" s="62" t="s">
        <v>40</v>
      </c>
      <c r="E54" s="62"/>
      <c r="F54" s="62"/>
      <c r="G54" s="707">
        <f>(C54/G75)*G10</f>
        <v>1.25</v>
      </c>
      <c r="H54" s="707"/>
      <c r="I54" s="77">
        <f>(B54/G75)*G10</f>
        <v>0</v>
      </c>
      <c r="J54" s="403">
        <v>21</v>
      </c>
      <c r="K54" s="404">
        <v>22</v>
      </c>
      <c r="L54" s="405">
        <v>23</v>
      </c>
      <c r="M54" s="411">
        <v>24</v>
      </c>
      <c r="N54" s="147"/>
      <c r="O54" s="26"/>
      <c r="P54" s="680"/>
      <c r="Q54" s="306">
        <v>16.5</v>
      </c>
      <c r="R54" s="28"/>
      <c r="S54" s="272"/>
      <c r="T54" s="19" t="s">
        <v>85</v>
      </c>
      <c r="U54" s="76">
        <v>1</v>
      </c>
      <c r="V54" s="77">
        <v>1</v>
      </c>
      <c r="W54" s="272"/>
      <c r="X54" s="19" t="s">
        <v>86</v>
      </c>
      <c r="Y54" s="266">
        <v>0.03</v>
      </c>
      <c r="Z54" s="707">
        <v>0.03</v>
      </c>
      <c r="AA54" s="707"/>
      <c r="AB54" s="28"/>
      <c r="AC54" s="29"/>
    </row>
    <row r="55" spans="1:29" ht="16.5" customHeight="1">
      <c r="A55" s="680"/>
      <c r="B55" s="32"/>
      <c r="C55" s="48"/>
      <c r="D55" s="31"/>
      <c r="E55" s="33"/>
      <c r="F55" s="34"/>
      <c r="G55" s="267"/>
      <c r="H55" s="267"/>
      <c r="I55" s="82"/>
      <c r="J55" s="82"/>
      <c r="K55" s="82"/>
      <c r="L55" s="82"/>
      <c r="M55" s="82"/>
      <c r="N55" s="86"/>
      <c r="O55" s="26"/>
      <c r="P55" s="680"/>
      <c r="Q55" s="307" t="s">
        <v>12</v>
      </c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9"/>
    </row>
    <row r="56" spans="1:29" ht="16.5" customHeight="1">
      <c r="A56" s="680"/>
      <c r="B56" s="32"/>
      <c r="C56" s="28"/>
      <c r="D56" s="56"/>
      <c r="E56" s="56"/>
      <c r="F56" s="162" t="s">
        <v>97</v>
      </c>
      <c r="G56" s="712">
        <f>SUM(J61:N61)</f>
        <v>29.25</v>
      </c>
      <c r="H56" s="712"/>
      <c r="I56" s="159">
        <f>SUM(J62:N62)</f>
        <v>200</v>
      </c>
      <c r="J56" s="87"/>
      <c r="K56" s="82"/>
      <c r="L56" s="87"/>
      <c r="M56" s="87"/>
      <c r="N56" s="88"/>
      <c r="P56" s="680"/>
      <c r="Q56" s="30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9"/>
    </row>
    <row r="57" spans="1:29" ht="16.5" customHeight="1">
      <c r="A57" s="680"/>
      <c r="B57" s="32"/>
      <c r="C57" s="28"/>
      <c r="D57" s="56"/>
      <c r="E57" s="56"/>
      <c r="F57" s="162"/>
      <c r="G57" s="269"/>
      <c r="H57" s="269"/>
      <c r="I57" s="87"/>
      <c r="J57" s="398">
        <v>21</v>
      </c>
      <c r="K57" s="399">
        <v>22</v>
      </c>
      <c r="L57" s="400">
        <v>23</v>
      </c>
      <c r="M57" s="401">
        <v>24</v>
      </c>
      <c r="N57" s="147"/>
      <c r="P57" s="680"/>
      <c r="Q57" s="30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9"/>
    </row>
    <row r="58" spans="1:29" ht="16.5" customHeight="1">
      <c r="A58" s="680"/>
      <c r="B58" s="32"/>
      <c r="C58" s="28"/>
      <c r="D58" s="56"/>
      <c r="E58" s="56"/>
      <c r="F58" s="56"/>
      <c r="G58" s="56"/>
      <c r="H58" s="56"/>
      <c r="I58" s="162" t="s">
        <v>95</v>
      </c>
      <c r="J58" s="37">
        <f>J61/G10</f>
        <v>0.29499999999999998</v>
      </c>
      <c r="K58" s="37">
        <f>K61/G10</f>
        <v>0.28499999999999998</v>
      </c>
      <c r="L58" s="37">
        <f>L61/G10</f>
        <v>0.29499999999999998</v>
      </c>
      <c r="M58" s="37">
        <f>M61/G10</f>
        <v>0.29499999999999998</v>
      </c>
      <c r="N58" s="160">
        <f>N61/G10</f>
        <v>0</v>
      </c>
      <c r="P58" s="680"/>
      <c r="Q58" s="308"/>
      <c r="R58" s="28"/>
      <c r="S58" s="771" t="s">
        <v>489</v>
      </c>
      <c r="T58" s="772"/>
      <c r="U58" s="772"/>
      <c r="V58" s="772"/>
      <c r="W58" s="772"/>
      <c r="X58" s="772"/>
      <c r="Y58" s="772"/>
      <c r="Z58" s="772"/>
      <c r="AA58" s="772"/>
      <c r="AB58" s="773"/>
      <c r="AC58" s="29"/>
    </row>
    <row r="59" spans="1:29" ht="16.5" customHeight="1">
      <c r="A59" s="680"/>
      <c r="B59" s="32"/>
      <c r="C59" s="28"/>
      <c r="D59" s="56"/>
      <c r="E59" s="56"/>
      <c r="F59" s="156"/>
      <c r="G59" s="156"/>
      <c r="H59" s="156"/>
      <c r="I59" s="163" t="s">
        <v>96</v>
      </c>
      <c r="J59" s="159">
        <f>J62/G10</f>
        <v>1.5</v>
      </c>
      <c r="K59" s="159">
        <f>K62/G10</f>
        <v>2.5</v>
      </c>
      <c r="L59" s="159">
        <f>L62/G10</f>
        <v>2.5</v>
      </c>
      <c r="M59" s="159">
        <f>M62/G10</f>
        <v>1.5</v>
      </c>
      <c r="N59" s="161">
        <f>N62/G10</f>
        <v>0</v>
      </c>
      <c r="P59" s="680"/>
      <c r="Q59" s="308"/>
      <c r="R59" s="28"/>
      <c r="S59" s="774" t="s">
        <v>485</v>
      </c>
      <c r="T59" s="775"/>
      <c r="U59" s="775"/>
      <c r="V59" s="775"/>
      <c r="W59" s="775"/>
      <c r="X59" s="775"/>
      <c r="Y59" s="775"/>
      <c r="Z59" s="775"/>
      <c r="AA59" s="775"/>
      <c r="AB59" s="776"/>
      <c r="AC59" s="29"/>
    </row>
    <row r="60" spans="1:29" ht="16.5" customHeight="1">
      <c r="A60" s="680"/>
      <c r="B60" s="32"/>
      <c r="C60" s="28"/>
      <c r="D60" s="56"/>
      <c r="E60" s="56"/>
      <c r="F60" s="87"/>
      <c r="G60" s="87"/>
      <c r="H60" s="87"/>
      <c r="I60" s="87"/>
      <c r="J60" s="118"/>
      <c r="K60" s="119"/>
      <c r="L60" s="120"/>
      <c r="M60" s="125"/>
      <c r="N60" s="164"/>
      <c r="P60" s="680"/>
      <c r="Q60" s="308"/>
      <c r="R60" s="28"/>
      <c r="S60" s="777" t="s">
        <v>487</v>
      </c>
      <c r="T60" s="778"/>
      <c r="U60" s="778"/>
      <c r="V60" s="778"/>
      <c r="W60" s="778"/>
      <c r="X60" s="778"/>
      <c r="Y60" s="778"/>
      <c r="Z60" s="778"/>
      <c r="AA60" s="778"/>
      <c r="AB60" s="779"/>
      <c r="AC60" s="29"/>
    </row>
    <row r="61" spans="1:29" ht="16.5" customHeight="1">
      <c r="A61" s="680"/>
      <c r="B61" s="32"/>
      <c r="C61" s="28"/>
      <c r="D61" s="56"/>
      <c r="E61" s="56"/>
      <c r="F61" s="56"/>
      <c r="G61" s="37"/>
      <c r="H61" s="37"/>
      <c r="I61" s="162" t="s">
        <v>98</v>
      </c>
      <c r="J61" s="37">
        <f>SUM(G17,G21:H24,G28,G35,G41,G48,G54)</f>
        <v>7.375</v>
      </c>
      <c r="K61" s="37">
        <f>SUM(G18,G21:H22,G24:H25,G29,G36,G42,G49,G54)</f>
        <v>7.125</v>
      </c>
      <c r="L61" s="37">
        <f>SUM(G19,G21:H24,G30,G37,G43:H44,G50,G54)</f>
        <v>7.375</v>
      </c>
      <c r="M61" s="37">
        <f>SUM(G20:H24,G31,G38,G45,G51,G54)</f>
        <v>7.375</v>
      </c>
      <c r="N61" s="160"/>
      <c r="P61" s="680"/>
      <c r="Q61" s="308"/>
      <c r="R61" s="28"/>
      <c r="S61" s="780" t="s">
        <v>486</v>
      </c>
      <c r="T61" s="781"/>
      <c r="U61" s="781"/>
      <c r="V61" s="781"/>
      <c r="W61" s="781"/>
      <c r="X61" s="781"/>
      <c r="Y61" s="781"/>
      <c r="Z61" s="781"/>
      <c r="AA61" s="781"/>
      <c r="AB61" s="782"/>
      <c r="AC61" s="29"/>
    </row>
    <row r="62" spans="1:29" ht="16.5" customHeight="1">
      <c r="A62" s="680"/>
      <c r="B62" s="32"/>
      <c r="C62" s="28"/>
      <c r="D62" s="156"/>
      <c r="E62" s="156"/>
      <c r="F62" s="156"/>
      <c r="G62" s="82"/>
      <c r="H62" s="82"/>
      <c r="I62" s="163" t="s">
        <v>96</v>
      </c>
      <c r="J62" s="159">
        <f>SUM(I17,I21:I24,I28,I35,I41,I48,I54)</f>
        <v>37.5</v>
      </c>
      <c r="K62" s="159">
        <f>SUM(I18,I21:I22,I24:I25,I29,I36,I42,I49,I54)</f>
        <v>62.5</v>
      </c>
      <c r="L62" s="159">
        <f>SUM(I19,I21:I24,I30,I37,I43:I44,I50,I54)</f>
        <v>62.5</v>
      </c>
      <c r="M62" s="159">
        <f>SUM(I20:I24,I31,I38,I45,I51,I54)</f>
        <v>37.5</v>
      </c>
      <c r="N62" s="161"/>
      <c r="P62" s="680"/>
      <c r="Q62" s="308"/>
      <c r="R62" s="28"/>
      <c r="S62" s="783" t="str">
        <f>S60</f>
        <v>Saisissez ICI ce que vous souhaitez ecrire</v>
      </c>
      <c r="T62" s="784"/>
      <c r="U62" s="784"/>
      <c r="V62" s="784"/>
      <c r="W62" s="784"/>
      <c r="X62" s="784"/>
      <c r="Y62" s="784"/>
      <c r="Z62" s="784"/>
      <c r="AA62" s="784"/>
      <c r="AB62" s="785"/>
      <c r="AC62" s="29"/>
    </row>
    <row r="63" spans="1:29" ht="16.5" customHeight="1" thickBot="1">
      <c r="A63" s="680"/>
      <c r="B63" s="366"/>
      <c r="C63" s="368"/>
      <c r="D63" s="367" t="s">
        <v>392</v>
      </c>
      <c r="E63" s="369" t="str">
        <f ca="1">CELL("nomfichier",A1)</f>
        <v>D:\1 MES SITES WEB\uprt.fr\re-recettes-jean-marc-catteau\re-catteau-salades\[Salades allégées.xlsx]Salades Allégées 21 à 24</v>
      </c>
      <c r="F63" s="370"/>
      <c r="G63" s="371"/>
      <c r="H63" s="371"/>
      <c r="I63" s="372"/>
      <c r="J63" s="373"/>
      <c r="K63" s="374"/>
      <c r="L63" s="374"/>
      <c r="M63" s="374"/>
      <c r="N63" s="365"/>
      <c r="P63" s="680"/>
      <c r="Q63" s="308"/>
      <c r="R63" s="28"/>
      <c r="S63" s="783"/>
      <c r="T63" s="784"/>
      <c r="U63" s="784"/>
      <c r="V63" s="784"/>
      <c r="W63" s="784"/>
      <c r="X63" s="784"/>
      <c r="Y63" s="784"/>
      <c r="Z63" s="784"/>
      <c r="AA63" s="784"/>
      <c r="AB63" s="785"/>
      <c r="AC63" s="29"/>
    </row>
    <row r="64" spans="1:29" ht="16.5" customHeight="1">
      <c r="A64" s="680"/>
      <c r="B64" s="165"/>
      <c r="C64" s="36"/>
      <c r="D64" s="166" t="s">
        <v>99</v>
      </c>
      <c r="E64" s="64" t="s">
        <v>173</v>
      </c>
      <c r="F64" s="64"/>
      <c r="G64" s="64"/>
      <c r="H64" s="11" t="s">
        <v>174</v>
      </c>
      <c r="I64" s="11"/>
      <c r="J64" s="11"/>
      <c r="K64" s="11"/>
      <c r="L64" s="11"/>
      <c r="M64" s="11"/>
      <c r="N64" s="167"/>
      <c r="P64" s="680"/>
      <c r="Q64" s="308"/>
      <c r="R64" s="28"/>
      <c r="S64" s="786"/>
      <c r="T64" s="787"/>
      <c r="U64" s="787"/>
      <c r="V64" s="787"/>
      <c r="W64" s="787"/>
      <c r="X64" s="787"/>
      <c r="Y64" s="787"/>
      <c r="Z64" s="787"/>
      <c r="AA64" s="787"/>
      <c r="AB64" s="788"/>
      <c r="AC64" s="29"/>
    </row>
    <row r="65" spans="1:29" ht="16.5" customHeight="1">
      <c r="A65" s="680"/>
      <c r="B65" s="165" t="s">
        <v>114</v>
      </c>
      <c r="C65" s="3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8"/>
      <c r="P65" s="680"/>
      <c r="Q65" s="30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9"/>
    </row>
    <row r="66" spans="1:29" ht="16.5" customHeight="1">
      <c r="A66" s="680"/>
      <c r="B66" s="178" t="s">
        <v>31</v>
      </c>
      <c r="C66" s="9" t="s">
        <v>103</v>
      </c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8"/>
      <c r="P66" s="680"/>
      <c r="Q66" s="30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9"/>
    </row>
    <row r="67" spans="1:29" ht="16.5" customHeight="1">
      <c r="A67" s="680"/>
      <c r="B67" s="165"/>
      <c r="C67" s="178" t="s">
        <v>31</v>
      </c>
      <c r="D67" s="9" t="s">
        <v>104</v>
      </c>
      <c r="E67" s="166"/>
      <c r="F67" s="166"/>
      <c r="G67" s="166"/>
      <c r="H67" s="166"/>
      <c r="I67" s="166"/>
      <c r="J67" s="166"/>
      <c r="K67" s="166"/>
      <c r="L67" s="166"/>
      <c r="M67" s="166"/>
      <c r="N67" s="168"/>
      <c r="P67" s="680"/>
      <c r="Q67" s="30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9"/>
    </row>
    <row r="68" spans="1:29" ht="16.5" customHeight="1">
      <c r="A68" s="680"/>
      <c r="B68" s="165"/>
      <c r="C68" s="178"/>
      <c r="D68" s="178" t="s">
        <v>31</v>
      </c>
      <c r="E68" s="9" t="s">
        <v>105</v>
      </c>
      <c r="F68" s="166"/>
      <c r="G68" s="166"/>
      <c r="H68" s="166"/>
      <c r="I68" s="166"/>
      <c r="J68" s="166"/>
      <c r="K68" s="166"/>
      <c r="L68" s="166"/>
      <c r="M68" s="166"/>
      <c r="N68" s="168"/>
      <c r="P68" s="680"/>
      <c r="Q68" s="30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9"/>
    </row>
    <row r="69" spans="1:29" ht="16.5" customHeight="1">
      <c r="A69" s="680"/>
      <c r="B69" s="165"/>
      <c r="C69" s="10"/>
      <c r="D69" s="166"/>
      <c r="E69" s="178" t="s">
        <v>31</v>
      </c>
      <c r="F69" s="9" t="s">
        <v>100</v>
      </c>
      <c r="G69" s="166"/>
      <c r="H69" s="166"/>
      <c r="I69" s="166"/>
      <c r="J69" s="166"/>
      <c r="K69" s="166"/>
      <c r="L69" s="166"/>
      <c r="M69" s="166"/>
      <c r="N69" s="168"/>
      <c r="P69" s="680"/>
      <c r="Q69" s="30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9"/>
    </row>
    <row r="70" spans="1:29" ht="16.5" customHeight="1">
      <c r="A70" s="680"/>
      <c r="B70" s="165"/>
      <c r="C70" s="10"/>
      <c r="D70" s="166"/>
      <c r="E70" s="166"/>
      <c r="F70" s="166"/>
      <c r="G70" s="178" t="s">
        <v>31</v>
      </c>
      <c r="H70" s="9" t="s">
        <v>101</v>
      </c>
      <c r="I70" s="166"/>
      <c r="J70" s="166"/>
      <c r="K70" s="166"/>
      <c r="L70" s="166"/>
      <c r="M70" s="166"/>
      <c r="N70" s="168"/>
      <c r="P70" s="680"/>
      <c r="Q70" s="30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9"/>
    </row>
    <row r="71" spans="1:29" ht="16.5" customHeight="1">
      <c r="A71" s="680"/>
      <c r="B71" s="165"/>
      <c r="C71" s="10"/>
      <c r="D71" s="166"/>
      <c r="E71" s="166"/>
      <c r="F71" s="166"/>
      <c r="G71" s="166"/>
      <c r="H71" s="178" t="s">
        <v>31</v>
      </c>
      <c r="I71" s="9" t="s">
        <v>102</v>
      </c>
      <c r="J71" s="166"/>
      <c r="K71" s="166"/>
      <c r="L71" s="166"/>
      <c r="M71" s="166"/>
      <c r="N71" s="168"/>
      <c r="P71" s="680"/>
      <c r="Q71" s="30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9"/>
    </row>
    <row r="72" spans="1:29" ht="16.5" customHeight="1" thickBot="1">
      <c r="A72" s="680"/>
      <c r="B72" s="25"/>
      <c r="C72" s="36"/>
      <c r="D72" s="56"/>
      <c r="E72" s="56"/>
      <c r="F72" s="56"/>
      <c r="G72" s="269"/>
      <c r="H72" s="188" t="s">
        <v>118</v>
      </c>
      <c r="I72" s="187" t="s">
        <v>117</v>
      </c>
      <c r="J72" s="53"/>
      <c r="K72" s="89"/>
      <c r="L72" s="87"/>
      <c r="M72" s="87"/>
      <c r="N72" s="169"/>
      <c r="P72" s="680"/>
      <c r="Q72" s="30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9"/>
    </row>
    <row r="73" spans="1:29" ht="16.5" customHeight="1">
      <c r="A73" s="680"/>
      <c r="B73" s="713" t="s">
        <v>112</v>
      </c>
      <c r="C73" s="714"/>
      <c r="D73" s="714"/>
      <c r="E73" s="714"/>
      <c r="F73" s="714"/>
      <c r="G73" s="714"/>
      <c r="H73" s="714"/>
      <c r="I73" s="714"/>
      <c r="J73" s="714"/>
      <c r="K73" s="714"/>
      <c r="L73" s="714"/>
      <c r="M73" s="714"/>
      <c r="N73" s="715"/>
      <c r="P73" s="680"/>
      <c r="Q73" s="308"/>
      <c r="R73" s="746" t="s">
        <v>376</v>
      </c>
      <c r="S73" s="714"/>
      <c r="T73" s="714"/>
      <c r="U73" s="714"/>
      <c r="V73" s="714"/>
      <c r="W73" s="714"/>
      <c r="X73" s="714"/>
      <c r="Y73" s="714"/>
      <c r="Z73" s="714"/>
      <c r="AA73" s="714"/>
      <c r="AB73" s="714"/>
      <c r="AC73" s="751" t="s">
        <v>108</v>
      </c>
    </row>
    <row r="74" spans="1:29" ht="16.5" customHeight="1">
      <c r="A74" s="680"/>
      <c r="B74" s="32"/>
      <c r="C74" s="36"/>
      <c r="D74" s="268"/>
      <c r="E74" s="268"/>
      <c r="F74" s="268"/>
      <c r="G74" s="695" t="s">
        <v>108</v>
      </c>
      <c r="H74" s="695"/>
      <c r="I74" s="87"/>
      <c r="J74" s="87"/>
      <c r="K74" s="87"/>
      <c r="L74" s="74"/>
      <c r="M74" s="74"/>
      <c r="N74" s="75"/>
      <c r="P74" s="680"/>
      <c r="Q74" s="308"/>
      <c r="R74" s="338"/>
      <c r="S74" s="35"/>
      <c r="T74" s="35"/>
      <c r="U74" s="35"/>
      <c r="V74" s="35"/>
      <c r="W74" s="35"/>
      <c r="X74" s="35"/>
      <c r="Y74" s="35"/>
      <c r="Z74" s="35"/>
      <c r="AA74" s="35"/>
      <c r="AB74" s="339" t="s">
        <v>83</v>
      </c>
      <c r="AC74" s="737"/>
    </row>
    <row r="75" spans="1:29" ht="16.5" customHeight="1">
      <c r="A75" s="680"/>
      <c r="B75" s="752" t="s">
        <v>83</v>
      </c>
      <c r="C75" s="753"/>
      <c r="D75" s="753"/>
      <c r="E75" s="753"/>
      <c r="F75" s="753"/>
      <c r="G75" s="754">
        <v>1</v>
      </c>
      <c r="H75" s="754"/>
      <c r="I75" s="87"/>
      <c r="J75" s="87"/>
      <c r="K75" s="87"/>
      <c r="L75" s="74"/>
      <c r="M75" s="74"/>
      <c r="N75" s="75"/>
      <c r="P75" s="680"/>
      <c r="Q75" s="308"/>
      <c r="R75" s="747" t="s">
        <v>371</v>
      </c>
      <c r="S75" s="748"/>
      <c r="T75" s="748"/>
      <c r="U75" s="748"/>
      <c r="V75" s="748"/>
      <c r="W75" s="748"/>
      <c r="X75" s="748"/>
      <c r="Y75" s="748"/>
      <c r="Z75" s="748"/>
      <c r="AA75" s="748"/>
      <c r="AB75" s="748"/>
      <c r="AC75" s="749"/>
    </row>
    <row r="76" spans="1:29" ht="16.5" customHeight="1">
      <c r="A76" s="680"/>
      <c r="B76" s="752"/>
      <c r="C76" s="753"/>
      <c r="D76" s="753"/>
      <c r="E76" s="753"/>
      <c r="F76" s="753"/>
      <c r="G76" s="754"/>
      <c r="H76" s="754"/>
      <c r="I76" s="87"/>
      <c r="J76" s="87"/>
      <c r="K76" s="87"/>
      <c r="L76" s="74"/>
      <c r="M76" s="74"/>
      <c r="N76" s="75"/>
      <c r="P76" s="680"/>
      <c r="Q76" s="308"/>
      <c r="R76" s="747"/>
      <c r="S76" s="748"/>
      <c r="T76" s="748"/>
      <c r="U76" s="748"/>
      <c r="V76" s="748"/>
      <c r="W76" s="748"/>
      <c r="X76" s="748"/>
      <c r="Y76" s="748"/>
      <c r="Z76" s="748"/>
      <c r="AA76" s="748"/>
      <c r="AB76" s="748"/>
      <c r="AC76" s="749"/>
    </row>
    <row r="77" spans="1:29" ht="16.5" customHeight="1">
      <c r="A77" s="680"/>
      <c r="B77" s="340"/>
      <c r="C77" s="341"/>
      <c r="D77" s="341"/>
      <c r="E77" s="341"/>
      <c r="F77" s="341"/>
      <c r="G77" s="341"/>
      <c r="H77" s="341"/>
      <c r="I77" s="341"/>
      <c r="J77" s="341"/>
      <c r="K77" s="341"/>
      <c r="L77" s="341"/>
      <c r="M77" s="341"/>
      <c r="N77" s="342"/>
      <c r="P77" s="680"/>
      <c r="Q77" s="308"/>
      <c r="R77" s="747"/>
      <c r="S77" s="748"/>
      <c r="T77" s="748"/>
      <c r="U77" s="748"/>
      <c r="V77" s="748"/>
      <c r="W77" s="748"/>
      <c r="X77" s="748"/>
      <c r="Y77" s="748"/>
      <c r="Z77" s="748"/>
      <c r="AA77" s="748"/>
      <c r="AB77" s="748"/>
      <c r="AC77" s="749"/>
    </row>
    <row r="78" spans="1:29" ht="16.5" customHeight="1">
      <c r="A78" s="680"/>
      <c r="B78" s="18"/>
      <c r="C78" s="6"/>
      <c r="D78" s="19" t="s">
        <v>82</v>
      </c>
      <c r="E78" s="16" t="s">
        <v>52</v>
      </c>
      <c r="F78" s="12" t="s">
        <v>47</v>
      </c>
      <c r="G78" s="13" t="s">
        <v>48</v>
      </c>
      <c r="H78" s="312" t="s">
        <v>316</v>
      </c>
      <c r="I78" s="14" t="s">
        <v>49</v>
      </c>
      <c r="J78" s="15" t="s">
        <v>50</v>
      </c>
      <c r="K78" s="17" t="s">
        <v>51</v>
      </c>
      <c r="L78" s="272"/>
      <c r="M78" s="272"/>
      <c r="N78" s="273"/>
      <c r="P78" s="680"/>
      <c r="Q78" s="309" t="s">
        <v>12</v>
      </c>
      <c r="R78" s="18"/>
      <c r="S78" s="19"/>
      <c r="T78" s="68" t="s">
        <v>383</v>
      </c>
      <c r="U78" s="696">
        <v>1</v>
      </c>
      <c r="V78" s="696"/>
      <c r="W78" s="271" t="s">
        <v>384</v>
      </c>
      <c r="X78" s="750">
        <v>0.75</v>
      </c>
      <c r="Y78" s="750"/>
      <c r="Z78" s="28"/>
      <c r="AA78" s="28"/>
      <c r="AB78" s="28"/>
      <c r="AC78" s="29"/>
    </row>
    <row r="79" spans="1:29" ht="16.5" customHeight="1">
      <c r="A79" s="680"/>
      <c r="B79" s="18" t="s">
        <v>84</v>
      </c>
      <c r="C79" s="6"/>
      <c r="D79" s="19"/>
      <c r="E79" s="18"/>
      <c r="F79" s="8"/>
      <c r="G79" s="8"/>
      <c r="H79" s="8"/>
      <c r="I79" s="8"/>
      <c r="J79" s="8"/>
      <c r="K79" s="8"/>
      <c r="L79" s="8"/>
      <c r="M79" s="8"/>
      <c r="N79" s="311" t="s">
        <v>315</v>
      </c>
      <c r="P79" s="680"/>
      <c r="Q79" s="310">
        <v>16.5</v>
      </c>
      <c r="R79" s="18"/>
      <c r="S79" s="19"/>
      <c r="T79" s="19"/>
      <c r="U79" s="8"/>
      <c r="V79" s="8"/>
      <c r="W79" s="8"/>
      <c r="X79" s="8"/>
      <c r="Y79" s="8"/>
      <c r="Z79" s="8"/>
      <c r="AA79" s="8"/>
      <c r="AB79" s="8"/>
      <c r="AC79" s="311" t="s">
        <v>84</v>
      </c>
    </row>
    <row r="80" spans="1:29" ht="16.5" customHeight="1" thickBot="1">
      <c r="A80" s="680"/>
      <c r="B80" s="21">
        <v>10</v>
      </c>
      <c r="C80" s="2">
        <v>10</v>
      </c>
      <c r="D80" s="2">
        <v>10</v>
      </c>
      <c r="E80" s="2">
        <v>10</v>
      </c>
      <c r="F80" s="2">
        <v>10</v>
      </c>
      <c r="G80" s="2">
        <v>10</v>
      </c>
      <c r="H80" s="2">
        <v>10</v>
      </c>
      <c r="I80" s="2">
        <v>10</v>
      </c>
      <c r="J80" s="2">
        <v>10</v>
      </c>
      <c r="K80" s="2">
        <v>10</v>
      </c>
      <c r="L80" s="2">
        <v>10</v>
      </c>
      <c r="M80" s="2">
        <v>10</v>
      </c>
      <c r="N80" s="22">
        <v>10</v>
      </c>
      <c r="P80" s="680"/>
      <c r="Q80" s="78">
        <v>10</v>
      </c>
      <c r="R80" s="79">
        <v>10</v>
      </c>
      <c r="S80" s="79">
        <v>10</v>
      </c>
      <c r="T80" s="79">
        <v>10</v>
      </c>
      <c r="U80" s="79">
        <v>10</v>
      </c>
      <c r="V80" s="79">
        <v>10</v>
      </c>
      <c r="W80" s="79">
        <v>10</v>
      </c>
      <c r="X80" s="79">
        <v>10</v>
      </c>
      <c r="Y80" s="79">
        <v>10</v>
      </c>
      <c r="Z80" s="79">
        <v>10</v>
      </c>
      <c r="AA80" s="79">
        <v>10</v>
      </c>
      <c r="AB80" s="79">
        <v>10</v>
      </c>
      <c r="AC80" s="80">
        <v>10</v>
      </c>
    </row>
    <row r="81" spans="1:29" ht="16.5" customHeight="1">
      <c r="A81" s="680"/>
      <c r="B81" s="172" t="s">
        <v>106</v>
      </c>
      <c r="C81" s="40" t="s">
        <v>14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2"/>
      <c r="P81" s="680"/>
      <c r="Q81" s="32"/>
      <c r="R81" s="28"/>
      <c r="S81" s="697" t="s">
        <v>33</v>
      </c>
      <c r="T81" s="697"/>
      <c r="U81" s="697"/>
      <c r="V81" s="699" t="s">
        <v>34</v>
      </c>
      <c r="W81" s="699"/>
      <c r="X81" s="699"/>
      <c r="Y81" s="699"/>
      <c r="Z81" s="699"/>
      <c r="AA81" s="699"/>
      <c r="AB81" s="699"/>
      <c r="AC81" s="700"/>
    </row>
    <row r="82" spans="1:29" ht="16.5" customHeight="1">
      <c r="A82" s="680"/>
      <c r="B82" s="173" t="s">
        <v>107</v>
      </c>
      <c r="C82" s="43" t="s">
        <v>109</v>
      </c>
      <c r="D82" s="38"/>
      <c r="E82" s="38"/>
      <c r="F82" s="38"/>
      <c r="G82" s="38"/>
      <c r="H82" s="38"/>
      <c r="I82" s="38"/>
      <c r="J82" s="38"/>
      <c r="K82" s="38"/>
      <c r="L82" s="38"/>
      <c r="M82" s="28"/>
      <c r="N82" s="39"/>
      <c r="P82" s="680"/>
      <c r="Q82" s="32"/>
      <c r="R82" s="28" t="s">
        <v>7</v>
      </c>
      <c r="S82" s="698"/>
      <c r="T82" s="698"/>
      <c r="U82" s="698"/>
      <c r="V82" s="44"/>
      <c r="W82" s="44" t="s">
        <v>35</v>
      </c>
      <c r="X82" s="44"/>
      <c r="Y82" s="44"/>
      <c r="Z82" s="44"/>
      <c r="AA82" s="44"/>
      <c r="AB82" s="44"/>
      <c r="AC82" s="45"/>
    </row>
    <row r="83" spans="1:29" ht="16.5" customHeight="1">
      <c r="A83" s="680"/>
      <c r="B83" s="174" t="s">
        <v>108</v>
      </c>
      <c r="C83" s="175" t="s">
        <v>83</v>
      </c>
      <c r="D83" s="38"/>
      <c r="E83" s="38"/>
      <c r="F83" s="38"/>
      <c r="G83" s="38"/>
      <c r="H83" s="38"/>
      <c r="I83" s="38"/>
      <c r="J83" s="38"/>
      <c r="K83" s="38"/>
      <c r="L83" s="38"/>
      <c r="M83" s="28"/>
      <c r="N83" s="39"/>
      <c r="P83" s="680"/>
      <c r="Q83" s="32"/>
      <c r="R83" s="28"/>
      <c r="S83" s="28"/>
      <c r="T83" s="28"/>
      <c r="U83" s="28"/>
      <c r="V83" s="44"/>
      <c r="W83" s="44"/>
      <c r="X83" s="44"/>
      <c r="Y83" s="44"/>
      <c r="Z83" s="44"/>
      <c r="AA83" s="44"/>
      <c r="AB83" s="44"/>
      <c r="AC83" s="45"/>
    </row>
    <row r="84" spans="1:29" ht="16.5" customHeight="1">
      <c r="A84" s="680"/>
      <c r="B84" s="701" t="s">
        <v>11</v>
      </c>
      <c r="C84" s="702"/>
      <c r="D84" s="702"/>
      <c r="E84" s="702"/>
      <c r="F84" s="702"/>
      <c r="G84" s="702"/>
      <c r="H84" s="702"/>
      <c r="I84" s="702"/>
      <c r="J84" s="702"/>
      <c r="K84" s="702"/>
      <c r="L84" s="702"/>
      <c r="M84" s="702"/>
      <c r="N84" s="703"/>
      <c r="P84" s="680"/>
      <c r="Q84" s="701" t="s">
        <v>11</v>
      </c>
      <c r="R84" s="702"/>
      <c r="S84" s="702"/>
      <c r="T84" s="702"/>
      <c r="U84" s="702"/>
      <c r="V84" s="702"/>
      <c r="W84" s="702"/>
      <c r="X84" s="702"/>
      <c r="Y84" s="702"/>
      <c r="Z84" s="702"/>
      <c r="AA84" s="702"/>
      <c r="AB84" s="702"/>
      <c r="AC84" s="703"/>
    </row>
    <row r="85" spans="1:29" ht="16.5" customHeight="1" thickBot="1">
      <c r="A85" s="680"/>
      <c r="B85" s="704"/>
      <c r="C85" s="705"/>
      <c r="D85" s="705"/>
      <c r="E85" s="705"/>
      <c r="F85" s="705"/>
      <c r="G85" s="705"/>
      <c r="H85" s="705"/>
      <c r="I85" s="705"/>
      <c r="J85" s="705"/>
      <c r="K85" s="705"/>
      <c r="L85" s="705"/>
      <c r="M85" s="705"/>
      <c r="N85" s="706"/>
      <c r="P85" s="680"/>
      <c r="Q85" s="704"/>
      <c r="R85" s="705"/>
      <c r="S85" s="705"/>
      <c r="T85" s="705"/>
      <c r="U85" s="705"/>
      <c r="V85" s="705"/>
      <c r="W85" s="705"/>
      <c r="X85" s="705"/>
      <c r="Y85" s="705"/>
      <c r="Z85" s="705"/>
      <c r="AA85" s="705"/>
      <c r="AB85" s="705"/>
      <c r="AC85" s="706"/>
    </row>
    <row r="87" spans="1:29" ht="15.75" thickBot="1">
      <c r="A87" s="27" t="s">
        <v>0</v>
      </c>
      <c r="B87" s="679" t="str">
        <f>B88</f>
        <v>Bœuf rôti haricots verts radis Mimolette</v>
      </c>
      <c r="C87" s="679"/>
      <c r="D87" s="679"/>
      <c r="E87" s="679"/>
      <c r="F87" s="679"/>
      <c r="G87" s="679"/>
      <c r="H87" s="679"/>
      <c r="I87" s="679"/>
      <c r="J87" s="679"/>
      <c r="K87" s="679"/>
      <c r="L87" s="679"/>
      <c r="M87" s="679"/>
      <c r="N87" s="679"/>
      <c r="O87" s="26"/>
      <c r="P87" s="27" t="s">
        <v>0</v>
      </c>
      <c r="Q87" s="679" t="str">
        <f>Q88</f>
        <v>Hauteurs de lignes</v>
      </c>
      <c r="R87" s="679"/>
      <c r="S87" s="679"/>
      <c r="T87" s="679"/>
      <c r="U87" s="679"/>
      <c r="V87" s="679"/>
      <c r="W87" s="679"/>
      <c r="X87" s="679"/>
      <c r="Y87" s="679"/>
      <c r="Z87" s="679"/>
      <c r="AA87" s="679"/>
      <c r="AB87" s="679"/>
      <c r="AC87" s="679"/>
    </row>
    <row r="88" spans="1:29" ht="23.25" customHeight="1">
      <c r="A88" s="680" t="str">
        <f>B88</f>
        <v>Bœuf rôti haricots verts radis Mimolette</v>
      </c>
      <c r="B88" s="716" t="s">
        <v>355</v>
      </c>
      <c r="C88" s="717"/>
      <c r="D88" s="717"/>
      <c r="E88" s="717"/>
      <c r="F88" s="717"/>
      <c r="G88" s="717"/>
      <c r="H88" s="717"/>
      <c r="I88" s="717"/>
      <c r="J88" s="717"/>
      <c r="K88" s="717"/>
      <c r="L88" s="717"/>
      <c r="M88" s="717"/>
      <c r="N88" s="718"/>
      <c r="O88" s="26"/>
      <c r="P88" s="680" t="str">
        <f>Q88</f>
        <v>Hauteurs de lignes</v>
      </c>
      <c r="Q88" s="305" t="s">
        <v>113</v>
      </c>
      <c r="R88" s="717" t="str">
        <f>B88</f>
        <v>Bœuf rôti haricots verts radis Mimolette</v>
      </c>
      <c r="S88" s="717"/>
      <c r="T88" s="717"/>
      <c r="U88" s="717"/>
      <c r="V88" s="717"/>
      <c r="W88" s="717"/>
      <c r="X88" s="717"/>
      <c r="Y88" s="717"/>
      <c r="Z88" s="717"/>
      <c r="AA88" s="717"/>
      <c r="AB88" s="717"/>
      <c r="AC88" s="718"/>
    </row>
    <row r="89" spans="1:29" ht="17.100000000000001" customHeight="1">
      <c r="A89" s="680"/>
      <c r="B89" s="719"/>
      <c r="C89" s="720"/>
      <c r="D89" s="720"/>
      <c r="E89" s="720"/>
      <c r="F89" s="720"/>
      <c r="G89" s="720"/>
      <c r="H89" s="720"/>
      <c r="I89" s="720"/>
      <c r="J89" s="720"/>
      <c r="K89" s="720"/>
      <c r="L89" s="720"/>
      <c r="M89" s="720"/>
      <c r="N89" s="721"/>
      <c r="O89" s="26"/>
      <c r="P89" s="680"/>
      <c r="Q89" s="306">
        <v>16.5</v>
      </c>
      <c r="R89" s="720"/>
      <c r="S89" s="720"/>
      <c r="T89" s="720"/>
      <c r="U89" s="720"/>
      <c r="V89" s="720"/>
      <c r="W89" s="720"/>
      <c r="X89" s="720"/>
      <c r="Y89" s="720"/>
      <c r="Z89" s="720"/>
      <c r="AA89" s="720"/>
      <c r="AB89" s="720"/>
      <c r="AC89" s="721"/>
    </row>
    <row r="90" spans="1:29" ht="17.100000000000001" customHeight="1">
      <c r="A90" s="680"/>
      <c r="B90" s="687" t="s">
        <v>354</v>
      </c>
      <c r="C90" s="688"/>
      <c r="D90" s="688"/>
      <c r="E90" s="688"/>
      <c r="F90" s="688"/>
      <c r="G90" s="688"/>
      <c r="H90" s="688"/>
      <c r="I90" s="688"/>
      <c r="J90" s="688"/>
      <c r="K90" s="688"/>
      <c r="L90" s="688"/>
      <c r="M90" s="688"/>
      <c r="N90" s="689"/>
      <c r="O90" s="26"/>
      <c r="P90" s="680"/>
      <c r="Q90" s="307" t="s">
        <v>12</v>
      </c>
      <c r="R90" s="722" t="str">
        <f>B90</f>
        <v>Salade repas Allégée N° 21</v>
      </c>
      <c r="S90" s="722"/>
      <c r="T90" s="722"/>
      <c r="U90" s="722"/>
      <c r="V90" s="722"/>
      <c r="W90" s="722"/>
      <c r="X90" s="722"/>
      <c r="Y90" s="722"/>
      <c r="Z90" s="722"/>
      <c r="AA90" s="722"/>
      <c r="AB90" s="722"/>
      <c r="AC90" s="723"/>
    </row>
    <row r="91" spans="1:29" ht="17.100000000000001" customHeight="1" thickBot="1">
      <c r="A91" s="680"/>
      <c r="B91" s="690"/>
      <c r="C91" s="691"/>
      <c r="D91" s="691"/>
      <c r="E91" s="691"/>
      <c r="F91" s="691"/>
      <c r="G91" s="691"/>
      <c r="H91" s="691"/>
      <c r="I91" s="691"/>
      <c r="J91" s="691"/>
      <c r="K91" s="691"/>
      <c r="L91" s="691"/>
      <c r="M91" s="691"/>
      <c r="N91" s="692"/>
      <c r="O91" s="26"/>
      <c r="P91" s="680"/>
      <c r="Q91" s="308"/>
      <c r="R91" s="724"/>
      <c r="S91" s="724"/>
      <c r="T91" s="724"/>
      <c r="U91" s="724"/>
      <c r="V91" s="724"/>
      <c r="W91" s="724"/>
      <c r="X91" s="724"/>
      <c r="Y91" s="724"/>
      <c r="Z91" s="724"/>
      <c r="AA91" s="724"/>
      <c r="AB91" s="724"/>
      <c r="AC91" s="725"/>
    </row>
    <row r="92" spans="1:29" ht="17.100000000000001" customHeight="1">
      <c r="A92" s="680"/>
      <c r="B92" s="32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9"/>
      <c r="O92" s="26"/>
      <c r="P92" s="680"/>
      <c r="Q92" s="308"/>
      <c r="R92" s="726" t="s">
        <v>1</v>
      </c>
      <c r="S92" s="726"/>
      <c r="T92" s="726"/>
      <c r="U92" s="726"/>
      <c r="V92" s="726"/>
      <c r="W92" s="726"/>
      <c r="X92" s="726"/>
      <c r="Y92" s="726"/>
      <c r="Z92" s="726"/>
      <c r="AA92" s="726"/>
      <c r="AB92" s="726"/>
      <c r="AC92" s="727"/>
    </row>
    <row r="93" spans="1:29" ht="17.100000000000001" customHeight="1" thickBot="1">
      <c r="A93" s="680"/>
      <c r="B93" s="32"/>
      <c r="C93" s="28"/>
      <c r="D93" s="28"/>
      <c r="E93" s="28"/>
      <c r="F93" s="28"/>
      <c r="G93" s="730" t="s">
        <v>107</v>
      </c>
      <c r="H93" s="730"/>
      <c r="I93" s="731" t="s">
        <v>306</v>
      </c>
      <c r="J93" s="731"/>
      <c r="K93" s="731"/>
      <c r="L93" s="731"/>
      <c r="M93" s="731"/>
      <c r="N93" s="732"/>
      <c r="O93" s="26"/>
      <c r="P93" s="680"/>
      <c r="Q93" s="308"/>
      <c r="R93" s="728"/>
      <c r="S93" s="728"/>
      <c r="T93" s="728"/>
      <c r="U93" s="728"/>
      <c r="V93" s="728"/>
      <c r="W93" s="728"/>
      <c r="X93" s="728"/>
      <c r="Y93" s="728"/>
      <c r="Z93" s="728"/>
      <c r="AA93" s="728"/>
      <c r="AB93" s="728"/>
      <c r="AC93" s="729"/>
    </row>
    <row r="94" spans="1:29" ht="17.100000000000001" customHeight="1">
      <c r="A94" s="680"/>
      <c r="B94" s="32"/>
      <c r="C94" s="28"/>
      <c r="D94" s="28"/>
      <c r="E94" s="186" t="s">
        <v>87</v>
      </c>
      <c r="F94" s="49" t="s">
        <v>31</v>
      </c>
      <c r="G94" s="733">
        <v>10</v>
      </c>
      <c r="H94" s="733"/>
      <c r="I94" s="731"/>
      <c r="J94" s="731"/>
      <c r="K94" s="731"/>
      <c r="L94" s="731"/>
      <c r="M94" s="731"/>
      <c r="N94" s="732"/>
      <c r="O94" s="26"/>
      <c r="P94" s="680"/>
      <c r="Q94" s="308"/>
      <c r="R94" s="734" t="s">
        <v>110</v>
      </c>
      <c r="S94" s="734"/>
      <c r="T94" s="734"/>
      <c r="U94" s="734"/>
      <c r="V94" s="734"/>
      <c r="W94" s="734"/>
      <c r="X94" s="734"/>
      <c r="Y94" s="734"/>
      <c r="Z94" s="734"/>
      <c r="AA94" s="734"/>
      <c r="AB94" s="734"/>
      <c r="AC94" s="736" t="s">
        <v>106</v>
      </c>
    </row>
    <row r="95" spans="1:29" ht="17.100000000000001" customHeight="1">
      <c r="A95" s="680"/>
      <c r="B95" s="170" t="s">
        <v>106</v>
      </c>
      <c r="C95" s="171" t="s">
        <v>106</v>
      </c>
      <c r="D95" s="28"/>
      <c r="E95" s="47"/>
      <c r="F95" s="49"/>
      <c r="G95" s="733"/>
      <c r="H95" s="733"/>
      <c r="I95" s="55"/>
      <c r="J95" s="277" t="s">
        <v>379</v>
      </c>
      <c r="K95" s="28"/>
      <c r="L95" s="28"/>
      <c r="M95" s="28"/>
      <c r="N95" s="29"/>
      <c r="O95" s="26"/>
      <c r="P95" s="680"/>
      <c r="Q95" s="308"/>
      <c r="R95" s="735"/>
      <c r="S95" s="735"/>
      <c r="T95" s="735"/>
      <c r="U95" s="735"/>
      <c r="V95" s="735"/>
      <c r="W95" s="735"/>
      <c r="X95" s="735"/>
      <c r="Y95" s="735"/>
      <c r="Z95" s="735"/>
      <c r="AA95" s="735"/>
      <c r="AB95" s="735"/>
      <c r="AC95" s="737"/>
    </row>
    <row r="96" spans="1:29" ht="17.100000000000001" customHeight="1">
      <c r="A96" s="680"/>
      <c r="B96" s="69" t="s">
        <v>88</v>
      </c>
      <c r="C96" s="70" t="s">
        <v>16</v>
      </c>
      <c r="D96" s="71" t="s">
        <v>32</v>
      </c>
      <c r="E96" s="51"/>
      <c r="F96" s="51"/>
      <c r="G96" s="72"/>
      <c r="H96" s="73"/>
      <c r="I96" s="70" t="s">
        <v>88</v>
      </c>
      <c r="J96" s="52"/>
      <c r="K96" s="58"/>
      <c r="L96" s="58"/>
      <c r="M96" s="58"/>
      <c r="N96" s="344" t="s">
        <v>381</v>
      </c>
      <c r="O96" s="26"/>
      <c r="P96" s="680"/>
      <c r="Q96" s="308"/>
      <c r="R96" s="738" t="s">
        <v>382</v>
      </c>
      <c r="S96" s="738"/>
      <c r="T96" s="738"/>
      <c r="U96" s="738"/>
      <c r="V96" s="738"/>
      <c r="W96" s="738"/>
      <c r="X96" s="738"/>
      <c r="Y96" s="738"/>
      <c r="Z96" s="738"/>
      <c r="AA96" s="738"/>
      <c r="AB96" s="738"/>
      <c r="AC96" s="739"/>
    </row>
    <row r="97" spans="1:29" ht="17.100000000000001" customHeight="1">
      <c r="A97" s="680"/>
      <c r="C97" s="20">
        <v>7.0000000000000007E-2</v>
      </c>
      <c r="D97" s="65" t="s">
        <v>67</v>
      </c>
      <c r="E97" s="65"/>
      <c r="F97" s="65"/>
      <c r="G97" s="707">
        <f>(C97/G114)*G94</f>
        <v>0.70000000000000007</v>
      </c>
      <c r="H97" s="707"/>
      <c r="I97" s="77">
        <f>(B97/G114)*G94</f>
        <v>0</v>
      </c>
      <c r="J97" s="84"/>
      <c r="K97" s="84"/>
      <c r="L97" s="84"/>
      <c r="M97" s="84"/>
      <c r="N97" s="85"/>
      <c r="O97" s="26"/>
      <c r="P97" s="680"/>
      <c r="Q97" s="308"/>
      <c r="R97" s="740"/>
      <c r="S97" s="740"/>
      <c r="T97" s="740"/>
      <c r="U97" s="740"/>
      <c r="V97" s="740"/>
      <c r="W97" s="740"/>
      <c r="X97" s="740"/>
      <c r="Y97" s="740"/>
      <c r="Z97" s="740"/>
      <c r="AA97" s="740"/>
      <c r="AB97" s="740"/>
      <c r="AC97" s="741"/>
    </row>
    <row r="98" spans="1:29" ht="17.100000000000001" customHeight="1">
      <c r="A98" s="680"/>
      <c r="B98" s="76">
        <v>1</v>
      </c>
      <c r="D98" s="65" t="s">
        <v>45</v>
      </c>
      <c r="E98" s="65"/>
      <c r="F98" s="65"/>
      <c r="G98" s="707">
        <f>(C98/G114)*G94</f>
        <v>0</v>
      </c>
      <c r="H98" s="707"/>
      <c r="I98" s="77">
        <f>(B98/G114)*G94</f>
        <v>10</v>
      </c>
      <c r="J98" s="321" t="s">
        <v>363</v>
      </c>
      <c r="K98" s="84"/>
      <c r="L98" s="84"/>
      <c r="M98" s="84"/>
      <c r="N98" s="85"/>
      <c r="O98" s="26"/>
      <c r="P98" s="680"/>
      <c r="Q98" s="308"/>
      <c r="R98" s="742" t="s">
        <v>111</v>
      </c>
      <c r="S98" s="743"/>
      <c r="T98" s="743"/>
      <c r="U98" s="743"/>
      <c r="V98" s="743"/>
      <c r="W98" s="743"/>
      <c r="X98" s="743"/>
      <c r="Y98" s="743"/>
      <c r="Z98" s="743"/>
      <c r="AA98" s="743"/>
      <c r="AB98" s="743"/>
      <c r="AC98" s="745" t="s">
        <v>107</v>
      </c>
    </row>
    <row r="99" spans="1:29" ht="17.100000000000001" customHeight="1">
      <c r="A99" s="680"/>
      <c r="C99" s="20">
        <v>2.5000000000000001E-2</v>
      </c>
      <c r="D99" s="59" t="s">
        <v>164</v>
      </c>
      <c r="E99" s="60"/>
      <c r="F99" s="60"/>
      <c r="G99" s="707">
        <f>(C99/G114)*G94</f>
        <v>0.25</v>
      </c>
      <c r="H99" s="707"/>
      <c r="I99" s="77">
        <f>(B99/G114)*G94</f>
        <v>0</v>
      </c>
      <c r="J99" s="84"/>
      <c r="K99" s="84"/>
      <c r="L99" s="84"/>
      <c r="M99" s="84"/>
      <c r="N99" s="85"/>
      <c r="O99" s="26"/>
      <c r="P99" s="680"/>
      <c r="Q99" s="308"/>
      <c r="R99" s="744"/>
      <c r="S99" s="735"/>
      <c r="T99" s="735"/>
      <c r="U99" s="735"/>
      <c r="V99" s="735"/>
      <c r="W99" s="735"/>
      <c r="X99" s="735"/>
      <c r="Y99" s="735"/>
      <c r="Z99" s="735"/>
      <c r="AA99" s="735"/>
      <c r="AB99" s="735"/>
      <c r="AC99" s="745"/>
    </row>
    <row r="100" spans="1:29" ht="17.100000000000001" customHeight="1">
      <c r="A100" s="680"/>
      <c r="C100" s="20">
        <v>0.05</v>
      </c>
      <c r="D100" s="59" t="s">
        <v>148</v>
      </c>
      <c r="E100" s="60"/>
      <c r="F100" s="60"/>
      <c r="G100" s="707">
        <f>(C100/G114)*G94</f>
        <v>0.5</v>
      </c>
      <c r="H100" s="707"/>
      <c r="I100" s="77">
        <f>(B100/G114)*G94</f>
        <v>0</v>
      </c>
      <c r="J100" s="84"/>
      <c r="K100" s="84"/>
      <c r="L100" s="84"/>
      <c r="M100" s="84"/>
      <c r="N100" s="85"/>
      <c r="O100" s="26"/>
      <c r="P100" s="680"/>
      <c r="Q100" s="308"/>
      <c r="R100" s="345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111"/>
    </row>
    <row r="101" spans="1:29" ht="17.100000000000001" customHeight="1">
      <c r="A101" s="680"/>
      <c r="C101" s="20">
        <v>0.05</v>
      </c>
      <c r="D101" s="61" t="s">
        <v>39</v>
      </c>
      <c r="E101" s="61"/>
      <c r="F101" s="61"/>
      <c r="G101" s="707">
        <f>(C101/G114)*G94</f>
        <v>0.5</v>
      </c>
      <c r="H101" s="707"/>
      <c r="I101" s="77">
        <f>(B101/G114)*G94</f>
        <v>0</v>
      </c>
      <c r="J101" s="84"/>
      <c r="K101" s="84"/>
      <c r="L101" s="84"/>
      <c r="M101" s="84"/>
      <c r="N101" s="85"/>
      <c r="O101" s="26"/>
      <c r="P101" s="680"/>
      <c r="Q101" s="308"/>
      <c r="R101" s="345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111"/>
    </row>
    <row r="102" spans="1:29" ht="17.100000000000001" customHeight="1">
      <c r="A102" s="680"/>
      <c r="C102" s="20">
        <v>0.05</v>
      </c>
      <c r="D102" s="62" t="s">
        <v>40</v>
      </c>
      <c r="E102" s="62"/>
      <c r="F102" s="62"/>
      <c r="G102" s="707">
        <f>(C102/G114)*G94</f>
        <v>0.5</v>
      </c>
      <c r="H102" s="707"/>
      <c r="I102" s="77">
        <f>(B102/G114)*G94</f>
        <v>0</v>
      </c>
      <c r="J102" s="84"/>
      <c r="K102" s="84"/>
      <c r="L102" s="84"/>
      <c r="M102" s="84"/>
      <c r="N102" s="85"/>
      <c r="O102" s="26"/>
      <c r="P102" s="680"/>
      <c r="Q102" s="30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9"/>
    </row>
    <row r="103" spans="1:29" ht="17.100000000000001" customHeight="1">
      <c r="A103" s="680"/>
      <c r="C103" s="20">
        <v>0.03</v>
      </c>
      <c r="D103" s="62" t="s">
        <v>133</v>
      </c>
      <c r="E103" s="62"/>
      <c r="F103" s="62"/>
      <c r="G103" s="707">
        <f>(C103/G114)*G94</f>
        <v>0.3</v>
      </c>
      <c r="H103" s="707"/>
      <c r="I103" s="77">
        <f>(B103/G114)*G94</f>
        <v>0</v>
      </c>
      <c r="J103" s="84"/>
      <c r="K103" s="84"/>
      <c r="L103" s="84"/>
      <c r="M103" s="84"/>
      <c r="N103" s="85"/>
      <c r="O103" s="26"/>
      <c r="P103" s="680"/>
      <c r="Q103" s="30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9"/>
    </row>
    <row r="104" spans="1:29" ht="17.100000000000001" customHeight="1">
      <c r="A104" s="680"/>
      <c r="C104" s="20">
        <v>0.01</v>
      </c>
      <c r="D104" s="63" t="s">
        <v>42</v>
      </c>
      <c r="E104" s="63"/>
      <c r="F104" s="63"/>
      <c r="G104" s="707">
        <f>(C104/G114)*G94</f>
        <v>0.1</v>
      </c>
      <c r="H104" s="707"/>
      <c r="I104" s="77">
        <f>(B104/G114)*G94</f>
        <v>0</v>
      </c>
      <c r="J104" s="84"/>
      <c r="K104" s="84"/>
      <c r="L104" s="28"/>
      <c r="M104" s="84"/>
      <c r="N104" s="343" t="s">
        <v>380</v>
      </c>
      <c r="O104" s="26"/>
      <c r="P104" s="680"/>
      <c r="Q104" s="30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9"/>
    </row>
    <row r="105" spans="1:29" ht="17.100000000000001" customHeight="1">
      <c r="A105" s="680"/>
      <c r="C105" s="20">
        <v>0.01</v>
      </c>
      <c r="D105" s="64" t="s">
        <v>43</v>
      </c>
      <c r="E105" s="64"/>
      <c r="F105" s="64"/>
      <c r="G105" s="707">
        <f>(C105/G114)*G94</f>
        <v>0.1</v>
      </c>
      <c r="H105" s="707"/>
      <c r="I105" s="77">
        <f>(B105/G114)*G94</f>
        <v>0</v>
      </c>
      <c r="J105" s="84"/>
      <c r="K105" s="84"/>
      <c r="L105" s="84"/>
      <c r="M105" s="84"/>
      <c r="N105" s="343" t="s">
        <v>377</v>
      </c>
      <c r="O105" s="26"/>
      <c r="P105" s="680"/>
      <c r="Q105" s="30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9"/>
    </row>
    <row r="106" spans="1:29" ht="17.100000000000001" customHeight="1">
      <c r="A106" s="680"/>
      <c r="B106" s="76">
        <v>0.5</v>
      </c>
      <c r="D106" s="64" t="s">
        <v>318</v>
      </c>
      <c r="E106" s="64"/>
      <c r="F106" s="64"/>
      <c r="G106" s="707">
        <f>(C106/G114)*G94</f>
        <v>0</v>
      </c>
      <c r="H106" s="707"/>
      <c r="I106" s="77">
        <f>(B106/G114)*G94</f>
        <v>5</v>
      </c>
      <c r="J106" s="321" t="s">
        <v>362</v>
      </c>
      <c r="K106" s="84"/>
      <c r="L106" s="84"/>
      <c r="M106" s="84"/>
      <c r="N106" s="343" t="s">
        <v>378</v>
      </c>
      <c r="O106" s="26"/>
      <c r="P106" s="680"/>
      <c r="Q106" s="30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9"/>
    </row>
    <row r="107" spans="1:29" ht="17.100000000000001" customHeight="1">
      <c r="A107" s="680"/>
      <c r="B107" s="316"/>
      <c r="C107" s="317"/>
      <c r="D107" s="318"/>
      <c r="E107" s="318"/>
      <c r="F107" s="318"/>
      <c r="G107" s="708">
        <f>(C107/G114)*G94</f>
        <v>0</v>
      </c>
      <c r="H107" s="708"/>
      <c r="I107" s="130">
        <f>(B107/G114)*G94</f>
        <v>0</v>
      </c>
      <c r="J107" s="84"/>
      <c r="K107" s="84"/>
      <c r="L107" s="84"/>
      <c r="M107" s="84"/>
      <c r="N107" s="85"/>
      <c r="O107" s="26"/>
      <c r="P107" s="680"/>
      <c r="Q107" s="308"/>
      <c r="R107" s="28"/>
      <c r="S107" s="272"/>
      <c r="T107" s="19" t="s">
        <v>85</v>
      </c>
      <c r="U107" s="76">
        <v>1</v>
      </c>
      <c r="V107" s="77">
        <v>1</v>
      </c>
      <c r="W107" s="272"/>
      <c r="X107" s="19" t="s">
        <v>86</v>
      </c>
      <c r="Y107" s="266">
        <v>0.03</v>
      </c>
      <c r="Z107" s="707">
        <v>0.03</v>
      </c>
      <c r="AA107" s="707"/>
      <c r="AB107" s="28"/>
      <c r="AC107" s="29"/>
    </row>
    <row r="108" spans="1:29" ht="17.100000000000001" customHeight="1">
      <c r="A108" s="680"/>
      <c r="B108" s="32"/>
      <c r="C108" s="48"/>
      <c r="D108" s="31"/>
      <c r="E108" s="33"/>
      <c r="F108" s="34"/>
      <c r="G108" s="770">
        <f>(C108/G114)*G94</f>
        <v>0</v>
      </c>
      <c r="H108" s="770"/>
      <c r="I108" s="113">
        <f>(B108/G114)*G94</f>
        <v>0</v>
      </c>
      <c r="J108" s="82"/>
      <c r="K108" s="82"/>
      <c r="L108" s="82"/>
      <c r="M108" s="82"/>
      <c r="N108" s="86"/>
      <c r="O108" s="26"/>
      <c r="P108" s="680"/>
      <c r="Q108" s="30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9"/>
    </row>
    <row r="109" spans="1:29" ht="17.100000000000001" customHeight="1">
      <c r="A109" s="680"/>
      <c r="B109" s="709" t="s">
        <v>317</v>
      </c>
      <c r="C109" s="710"/>
      <c r="D109" s="28"/>
      <c r="E109" s="28"/>
      <c r="F109" s="28"/>
      <c r="G109" s="46"/>
      <c r="H109" s="50"/>
      <c r="I109" s="28"/>
      <c r="J109" s="87"/>
      <c r="K109" s="83"/>
      <c r="L109" s="87"/>
      <c r="M109" s="87"/>
      <c r="N109" s="88"/>
      <c r="P109" s="680"/>
      <c r="Q109" s="30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9"/>
    </row>
    <row r="110" spans="1:29" ht="17.100000000000001" customHeight="1">
      <c r="A110" s="680"/>
      <c r="B110" s="314">
        <f>SUM(B97:B108)</f>
        <v>1.5</v>
      </c>
      <c r="C110" s="313">
        <f>SUM(C97:C108)</f>
        <v>0.29500000000000004</v>
      </c>
      <c r="D110" s="711" t="s">
        <v>90</v>
      </c>
      <c r="E110" s="711"/>
      <c r="F110" s="711"/>
      <c r="G110" s="712">
        <f>SUM(G97:G108)</f>
        <v>2.95</v>
      </c>
      <c r="H110" s="712">
        <f>SUM(H97:H108)</f>
        <v>0</v>
      </c>
      <c r="I110" s="320">
        <f>SUM(I97:I108)</f>
        <v>15</v>
      </c>
      <c r="J110" s="53"/>
      <c r="K110" s="89"/>
      <c r="L110" s="87"/>
      <c r="M110" s="87"/>
      <c r="N110" s="88"/>
      <c r="P110" s="680"/>
      <c r="Q110" s="30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9"/>
    </row>
    <row r="111" spans="1:29" ht="17.100000000000001" customHeight="1" thickBot="1">
      <c r="A111" s="680"/>
      <c r="B111" s="25"/>
      <c r="C111" s="36"/>
      <c r="D111" s="56"/>
      <c r="E111" s="56"/>
      <c r="F111" s="56"/>
      <c r="G111" s="191"/>
      <c r="H111" s="191"/>
      <c r="I111" s="25"/>
      <c r="J111" s="53"/>
      <c r="K111" s="89"/>
      <c r="L111" s="87"/>
      <c r="M111" s="87"/>
      <c r="N111" s="88"/>
      <c r="P111" s="680"/>
      <c r="Q111" s="30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9"/>
    </row>
    <row r="112" spans="1:29" ht="17.100000000000001" customHeight="1">
      <c r="A112" s="680"/>
      <c r="B112" s="713" t="s">
        <v>91</v>
      </c>
      <c r="C112" s="714"/>
      <c r="D112" s="714"/>
      <c r="E112" s="714"/>
      <c r="F112" s="714"/>
      <c r="G112" s="714"/>
      <c r="H112" s="714"/>
      <c r="I112" s="714"/>
      <c r="J112" s="714"/>
      <c r="K112" s="714"/>
      <c r="L112" s="714"/>
      <c r="M112" s="714"/>
      <c r="N112" s="715"/>
      <c r="P112" s="680"/>
      <c r="Q112" s="308"/>
      <c r="R112" s="746" t="s">
        <v>376</v>
      </c>
      <c r="S112" s="714"/>
      <c r="T112" s="714"/>
      <c r="U112" s="714"/>
      <c r="V112" s="714"/>
      <c r="W112" s="714"/>
      <c r="X112" s="714"/>
      <c r="Y112" s="714"/>
      <c r="Z112" s="714"/>
      <c r="AA112" s="714"/>
      <c r="AB112" s="714"/>
      <c r="AC112" s="751" t="s">
        <v>108</v>
      </c>
    </row>
    <row r="113" spans="1:31" ht="17.100000000000001" customHeight="1">
      <c r="A113" s="680"/>
      <c r="B113" s="32"/>
      <c r="C113" s="36"/>
      <c r="D113" s="190"/>
      <c r="E113" s="190"/>
      <c r="F113" s="190"/>
      <c r="G113" s="695" t="s">
        <v>108</v>
      </c>
      <c r="H113" s="695"/>
      <c r="I113" s="87"/>
      <c r="J113" s="87"/>
      <c r="K113" s="87"/>
      <c r="L113" s="74"/>
      <c r="M113" s="74"/>
      <c r="N113" s="75"/>
      <c r="P113" s="680"/>
      <c r="Q113" s="308"/>
      <c r="R113" s="338"/>
      <c r="S113" s="35"/>
      <c r="T113" s="35"/>
      <c r="U113" s="35"/>
      <c r="V113" s="35"/>
      <c r="W113" s="35"/>
      <c r="X113" s="35"/>
      <c r="Y113" s="35"/>
      <c r="Z113" s="35"/>
      <c r="AA113" s="35"/>
      <c r="AB113" s="339" t="s">
        <v>83</v>
      </c>
      <c r="AC113" s="737"/>
    </row>
    <row r="114" spans="1:31" ht="17.100000000000001" customHeight="1">
      <c r="A114" s="680"/>
      <c r="B114" s="66"/>
      <c r="C114" s="67"/>
      <c r="D114" s="67"/>
      <c r="E114" s="67"/>
      <c r="F114" s="68" t="s">
        <v>83</v>
      </c>
      <c r="G114" s="696">
        <v>1</v>
      </c>
      <c r="H114" s="696"/>
      <c r="I114" s="87"/>
      <c r="J114" s="87"/>
      <c r="K114" s="87"/>
      <c r="L114" s="74"/>
      <c r="M114" s="74"/>
      <c r="N114" s="75"/>
      <c r="P114" s="680"/>
      <c r="Q114" s="308"/>
      <c r="R114" s="747" t="s">
        <v>371</v>
      </c>
      <c r="S114" s="748"/>
      <c r="T114" s="748"/>
      <c r="U114" s="748"/>
      <c r="V114" s="748"/>
      <c r="W114" s="748"/>
      <c r="X114" s="748"/>
      <c r="Y114" s="748"/>
      <c r="Z114" s="748"/>
      <c r="AA114" s="748"/>
      <c r="AB114" s="748"/>
      <c r="AC114" s="749"/>
    </row>
    <row r="115" spans="1:31" ht="17.100000000000001" customHeight="1">
      <c r="A115" s="680"/>
      <c r="B115" s="340"/>
      <c r="C115" s="341"/>
      <c r="D115" s="341"/>
      <c r="E115" s="341"/>
      <c r="F115" s="341"/>
      <c r="G115" s="341"/>
      <c r="H115" s="341"/>
      <c r="I115" s="341"/>
      <c r="J115" s="341"/>
      <c r="K115" s="341"/>
      <c r="L115" s="341"/>
      <c r="M115" s="341"/>
      <c r="N115" s="342"/>
      <c r="O115" s="315"/>
      <c r="P115" s="680"/>
      <c r="Q115" s="308"/>
      <c r="R115" s="747"/>
      <c r="S115" s="748"/>
      <c r="T115" s="748"/>
      <c r="U115" s="748"/>
      <c r="V115" s="748"/>
      <c r="W115" s="748"/>
      <c r="X115" s="748"/>
      <c r="Y115" s="748"/>
      <c r="Z115" s="748"/>
      <c r="AA115" s="748"/>
      <c r="AB115" s="748"/>
      <c r="AC115" s="749"/>
      <c r="AE115" s="289"/>
    </row>
    <row r="116" spans="1:31" ht="17.100000000000001" customHeight="1">
      <c r="A116" s="680"/>
      <c r="B116" s="18"/>
      <c r="C116" s="6"/>
      <c r="D116" s="19" t="s">
        <v>82</v>
      </c>
      <c r="E116" s="16" t="s">
        <v>52</v>
      </c>
      <c r="F116" s="12" t="s">
        <v>47</v>
      </c>
      <c r="G116" s="13" t="s">
        <v>48</v>
      </c>
      <c r="H116" s="312" t="s">
        <v>316</v>
      </c>
      <c r="I116" s="14" t="s">
        <v>49</v>
      </c>
      <c r="J116" s="15" t="s">
        <v>50</v>
      </c>
      <c r="K116" s="17" t="s">
        <v>51</v>
      </c>
      <c r="L116" s="192"/>
      <c r="M116" s="192"/>
      <c r="N116" s="193"/>
      <c r="O116" s="315"/>
      <c r="P116" s="680"/>
      <c r="Q116" s="309" t="s">
        <v>12</v>
      </c>
      <c r="R116" s="747"/>
      <c r="S116" s="748"/>
      <c r="T116" s="748"/>
      <c r="U116" s="748"/>
      <c r="V116" s="748"/>
      <c r="W116" s="748"/>
      <c r="X116" s="748"/>
      <c r="Y116" s="748"/>
      <c r="Z116" s="748"/>
      <c r="AA116" s="748"/>
      <c r="AB116" s="748"/>
      <c r="AC116" s="749"/>
      <c r="AE116" s="289"/>
    </row>
    <row r="117" spans="1:31" ht="17.100000000000001" customHeight="1">
      <c r="A117" s="680"/>
      <c r="B117" s="18" t="s">
        <v>84</v>
      </c>
      <c r="C117" s="6"/>
      <c r="D117" s="19"/>
      <c r="E117" s="18"/>
      <c r="F117" s="8"/>
      <c r="G117" s="8"/>
      <c r="H117" s="8"/>
      <c r="I117" s="8"/>
      <c r="J117" s="8"/>
      <c r="K117" s="8"/>
      <c r="L117" s="8"/>
      <c r="M117" s="8"/>
      <c r="N117" s="311" t="s">
        <v>315</v>
      </c>
      <c r="O117" s="315"/>
      <c r="P117" s="680"/>
      <c r="Q117" s="310">
        <v>16.5</v>
      </c>
      <c r="R117" s="18"/>
      <c r="S117" s="19"/>
      <c r="T117" s="68" t="s">
        <v>383</v>
      </c>
      <c r="U117" s="696">
        <v>1</v>
      </c>
      <c r="V117" s="696"/>
      <c r="W117" s="271" t="s">
        <v>384</v>
      </c>
      <c r="X117" s="750">
        <v>0.75</v>
      </c>
      <c r="Y117" s="750"/>
      <c r="AA117" s="8"/>
      <c r="AB117" s="8"/>
      <c r="AC117" s="311" t="s">
        <v>84</v>
      </c>
      <c r="AE117" s="289"/>
    </row>
    <row r="118" spans="1:31" ht="17.100000000000001" customHeight="1" thickBot="1">
      <c r="A118" s="680"/>
      <c r="B118" s="21">
        <v>10</v>
      </c>
      <c r="C118" s="2">
        <v>10</v>
      </c>
      <c r="D118" s="2">
        <v>10</v>
      </c>
      <c r="E118" s="2">
        <v>10</v>
      </c>
      <c r="F118" s="2">
        <v>10</v>
      </c>
      <c r="G118" s="2">
        <v>10</v>
      </c>
      <c r="H118" s="2">
        <v>10</v>
      </c>
      <c r="I118" s="2">
        <v>10</v>
      </c>
      <c r="J118" s="2">
        <v>10</v>
      </c>
      <c r="K118" s="2">
        <v>10</v>
      </c>
      <c r="L118" s="2">
        <v>10</v>
      </c>
      <c r="M118" s="2">
        <v>10</v>
      </c>
      <c r="N118" s="22">
        <v>10</v>
      </c>
      <c r="O118" s="315"/>
      <c r="P118" s="680"/>
      <c r="Q118" s="78">
        <v>10</v>
      </c>
      <c r="R118" s="79">
        <v>10</v>
      </c>
      <c r="S118" s="79">
        <v>10</v>
      </c>
      <c r="T118" s="79">
        <v>10</v>
      </c>
      <c r="U118" s="79">
        <v>10</v>
      </c>
      <c r="V118" s="79">
        <v>10</v>
      </c>
      <c r="W118" s="79">
        <v>10</v>
      </c>
      <c r="X118" s="79">
        <v>10</v>
      </c>
      <c r="Y118" s="79">
        <v>10</v>
      </c>
      <c r="Z118" s="79">
        <v>10</v>
      </c>
      <c r="AA118" s="79">
        <v>10</v>
      </c>
      <c r="AB118" s="79">
        <v>10</v>
      </c>
      <c r="AC118" s="80">
        <v>10</v>
      </c>
      <c r="AE118" s="289"/>
    </row>
    <row r="119" spans="1:31" ht="17.100000000000001" customHeight="1">
      <c r="A119" s="680"/>
      <c r="B119" s="172" t="s">
        <v>106</v>
      </c>
      <c r="C119" s="40" t="s">
        <v>14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2"/>
      <c r="O119" s="315"/>
      <c r="P119" s="680"/>
      <c r="Q119" s="32"/>
      <c r="R119" s="28"/>
      <c r="S119" s="697" t="s">
        <v>33</v>
      </c>
      <c r="T119" s="697"/>
      <c r="U119" s="697"/>
      <c r="V119" s="699" t="s">
        <v>34</v>
      </c>
      <c r="W119" s="699"/>
      <c r="X119" s="699"/>
      <c r="Y119" s="699"/>
      <c r="Z119" s="699"/>
      <c r="AA119" s="699"/>
      <c r="AB119" s="699"/>
      <c r="AC119" s="700"/>
      <c r="AE119" s="289"/>
    </row>
    <row r="120" spans="1:31" ht="17.100000000000001" customHeight="1">
      <c r="A120" s="680"/>
      <c r="B120" s="173" t="s">
        <v>107</v>
      </c>
      <c r="C120" s="43" t="s">
        <v>109</v>
      </c>
      <c r="D120" s="38"/>
      <c r="E120" s="38"/>
      <c r="F120" s="38"/>
      <c r="G120" s="38"/>
      <c r="H120" s="38"/>
      <c r="I120" s="38"/>
      <c r="J120" s="38"/>
      <c r="K120" s="38"/>
      <c r="L120" s="38"/>
      <c r="M120" s="28"/>
      <c r="N120" s="39"/>
      <c r="O120" s="315"/>
      <c r="P120" s="680"/>
      <c r="Q120" s="32"/>
      <c r="R120" s="28" t="s">
        <v>7</v>
      </c>
      <c r="S120" s="698"/>
      <c r="T120" s="698"/>
      <c r="U120" s="698"/>
      <c r="V120" s="44"/>
      <c r="W120" s="44" t="s">
        <v>35</v>
      </c>
      <c r="X120" s="44"/>
      <c r="Y120" s="44"/>
      <c r="Z120" s="44"/>
      <c r="AA120" s="44"/>
      <c r="AB120" s="44"/>
      <c r="AC120" s="45"/>
      <c r="AE120" s="289"/>
    </row>
    <row r="121" spans="1:31" ht="17.100000000000001" customHeight="1">
      <c r="A121" s="680"/>
      <c r="B121" s="174" t="s">
        <v>108</v>
      </c>
      <c r="C121" s="175" t="s">
        <v>83</v>
      </c>
      <c r="D121" s="38"/>
      <c r="E121" s="38"/>
      <c r="F121" s="38"/>
      <c r="G121" s="38"/>
      <c r="H121" s="38"/>
      <c r="I121" s="38"/>
      <c r="J121" s="38"/>
      <c r="K121" s="38"/>
      <c r="L121" s="38"/>
      <c r="M121" s="28"/>
      <c r="N121" s="39"/>
      <c r="O121" s="315"/>
      <c r="P121" s="680"/>
      <c r="Q121" s="32"/>
      <c r="R121" s="28"/>
      <c r="S121" s="28"/>
      <c r="T121" s="28"/>
      <c r="U121" s="28"/>
      <c r="V121" s="44"/>
      <c r="W121" s="44"/>
      <c r="X121" s="44"/>
      <c r="Y121" s="44"/>
      <c r="Z121" s="44"/>
      <c r="AA121" s="44"/>
      <c r="AB121" s="44"/>
      <c r="AC121" s="45"/>
      <c r="AE121" s="289"/>
    </row>
    <row r="122" spans="1:31" ht="17.100000000000001" customHeight="1">
      <c r="A122" s="680"/>
      <c r="B122" s="701" t="s">
        <v>11</v>
      </c>
      <c r="C122" s="702"/>
      <c r="D122" s="702"/>
      <c r="E122" s="702"/>
      <c r="F122" s="702"/>
      <c r="G122" s="702"/>
      <c r="H122" s="702"/>
      <c r="I122" s="702"/>
      <c r="J122" s="702"/>
      <c r="K122" s="702"/>
      <c r="L122" s="702"/>
      <c r="M122" s="702"/>
      <c r="N122" s="703"/>
      <c r="O122" s="315"/>
      <c r="P122" s="680"/>
      <c r="Q122" s="701" t="s">
        <v>11</v>
      </c>
      <c r="R122" s="702"/>
      <c r="S122" s="702"/>
      <c r="T122" s="702"/>
      <c r="U122" s="702"/>
      <c r="V122" s="702"/>
      <c r="W122" s="702"/>
      <c r="X122" s="702"/>
      <c r="Y122" s="702"/>
      <c r="Z122" s="702"/>
      <c r="AA122" s="702"/>
      <c r="AB122" s="702"/>
      <c r="AC122" s="703"/>
      <c r="AE122" s="289"/>
    </row>
    <row r="123" spans="1:31" ht="17.100000000000001" customHeight="1" thickBot="1">
      <c r="A123" s="680"/>
      <c r="B123" s="704"/>
      <c r="C123" s="705"/>
      <c r="D123" s="705"/>
      <c r="E123" s="705"/>
      <c r="F123" s="705"/>
      <c r="G123" s="705"/>
      <c r="H123" s="705"/>
      <c r="I123" s="705"/>
      <c r="J123" s="705"/>
      <c r="K123" s="705"/>
      <c r="L123" s="705"/>
      <c r="M123" s="705"/>
      <c r="N123" s="706"/>
      <c r="O123" s="315"/>
      <c r="P123" s="680"/>
      <c r="Q123" s="704"/>
      <c r="R123" s="705"/>
      <c r="S123" s="705"/>
      <c r="T123" s="705"/>
      <c r="U123" s="705"/>
      <c r="V123" s="705"/>
      <c r="W123" s="705"/>
      <c r="X123" s="705"/>
      <c r="Y123" s="705"/>
      <c r="Z123" s="705"/>
      <c r="AA123" s="705"/>
      <c r="AB123" s="705"/>
      <c r="AC123" s="706"/>
      <c r="AE123" s="289"/>
    </row>
    <row r="125" spans="1:31" ht="15.75" thickBot="1">
      <c r="A125" s="27" t="s">
        <v>0</v>
      </c>
      <c r="B125" s="679" t="str">
        <f>B126</f>
        <v>Bœuf carotte cuite choux blanc Gruyère</v>
      </c>
      <c r="C125" s="679"/>
      <c r="D125" s="679"/>
      <c r="E125" s="679"/>
      <c r="F125" s="679"/>
      <c r="G125" s="679"/>
      <c r="H125" s="679"/>
      <c r="I125" s="679"/>
      <c r="J125" s="679"/>
      <c r="K125" s="679"/>
      <c r="L125" s="679"/>
      <c r="M125" s="679"/>
      <c r="N125" s="679"/>
      <c r="O125" s="26"/>
      <c r="P125" s="27" t="s">
        <v>0</v>
      </c>
      <c r="Q125" s="679" t="str">
        <f>Q126</f>
        <v>Hauteurs de lignes</v>
      </c>
      <c r="R125" s="679"/>
      <c r="S125" s="679"/>
      <c r="T125" s="679"/>
      <c r="U125" s="679"/>
      <c r="V125" s="679"/>
      <c r="W125" s="679"/>
      <c r="X125" s="679"/>
      <c r="Y125" s="679"/>
      <c r="Z125" s="679"/>
      <c r="AA125" s="679"/>
      <c r="AB125" s="679"/>
      <c r="AC125" s="679"/>
    </row>
    <row r="126" spans="1:31" ht="23.25" customHeight="1">
      <c r="A126" s="680" t="str">
        <f>B126</f>
        <v>Bœuf carotte cuite choux blanc Gruyère</v>
      </c>
      <c r="B126" s="716" t="s">
        <v>357</v>
      </c>
      <c r="C126" s="717"/>
      <c r="D126" s="717"/>
      <c r="E126" s="717"/>
      <c r="F126" s="717"/>
      <c r="G126" s="717"/>
      <c r="H126" s="717"/>
      <c r="I126" s="717"/>
      <c r="J126" s="717"/>
      <c r="K126" s="717"/>
      <c r="L126" s="717"/>
      <c r="M126" s="717"/>
      <c r="N126" s="718"/>
      <c r="O126" s="26"/>
      <c r="P126" s="680" t="str">
        <f>Q126</f>
        <v>Hauteurs de lignes</v>
      </c>
      <c r="Q126" s="305" t="s">
        <v>113</v>
      </c>
      <c r="R126" s="717" t="str">
        <f>B126</f>
        <v>Bœuf carotte cuite choux blanc Gruyère</v>
      </c>
      <c r="S126" s="717"/>
      <c r="T126" s="717"/>
      <c r="U126" s="717"/>
      <c r="V126" s="717"/>
      <c r="W126" s="717"/>
      <c r="X126" s="717"/>
      <c r="Y126" s="717"/>
      <c r="Z126" s="717"/>
      <c r="AA126" s="717"/>
      <c r="AB126" s="717"/>
      <c r="AC126" s="718"/>
    </row>
    <row r="127" spans="1:31" ht="17.100000000000001" customHeight="1">
      <c r="A127" s="680"/>
      <c r="B127" s="719"/>
      <c r="C127" s="720"/>
      <c r="D127" s="720"/>
      <c r="E127" s="720"/>
      <c r="F127" s="720"/>
      <c r="G127" s="720"/>
      <c r="H127" s="720"/>
      <c r="I127" s="720"/>
      <c r="J127" s="720"/>
      <c r="K127" s="720"/>
      <c r="L127" s="720"/>
      <c r="M127" s="720"/>
      <c r="N127" s="721"/>
      <c r="O127" s="26"/>
      <c r="P127" s="680"/>
      <c r="Q127" s="306">
        <v>16.5</v>
      </c>
      <c r="R127" s="720"/>
      <c r="S127" s="720"/>
      <c r="T127" s="720"/>
      <c r="U127" s="720"/>
      <c r="V127" s="720"/>
      <c r="W127" s="720"/>
      <c r="X127" s="720"/>
      <c r="Y127" s="720"/>
      <c r="Z127" s="720"/>
      <c r="AA127" s="720"/>
      <c r="AB127" s="720"/>
      <c r="AC127" s="721"/>
    </row>
    <row r="128" spans="1:31" ht="17.100000000000001" customHeight="1">
      <c r="A128" s="680"/>
      <c r="B128" s="687" t="s">
        <v>356</v>
      </c>
      <c r="C128" s="688"/>
      <c r="D128" s="688"/>
      <c r="E128" s="688"/>
      <c r="F128" s="688"/>
      <c r="G128" s="688"/>
      <c r="H128" s="688"/>
      <c r="I128" s="688"/>
      <c r="J128" s="688"/>
      <c r="K128" s="688"/>
      <c r="L128" s="688"/>
      <c r="M128" s="688"/>
      <c r="N128" s="689"/>
      <c r="O128" s="26"/>
      <c r="P128" s="680"/>
      <c r="Q128" s="307" t="s">
        <v>12</v>
      </c>
      <c r="R128" s="722" t="str">
        <f>B128</f>
        <v>Salade repas Allégée N° 22</v>
      </c>
      <c r="S128" s="722"/>
      <c r="T128" s="722"/>
      <c r="U128" s="722"/>
      <c r="V128" s="722"/>
      <c r="W128" s="722"/>
      <c r="X128" s="722"/>
      <c r="Y128" s="722"/>
      <c r="Z128" s="722"/>
      <c r="AA128" s="722"/>
      <c r="AB128" s="722"/>
      <c r="AC128" s="723"/>
    </row>
    <row r="129" spans="1:29" ht="17.100000000000001" customHeight="1" thickBot="1">
      <c r="A129" s="680"/>
      <c r="B129" s="690"/>
      <c r="C129" s="691"/>
      <c r="D129" s="691"/>
      <c r="E129" s="691"/>
      <c r="F129" s="691"/>
      <c r="G129" s="691"/>
      <c r="H129" s="691"/>
      <c r="I129" s="691"/>
      <c r="J129" s="691"/>
      <c r="K129" s="691"/>
      <c r="L129" s="691"/>
      <c r="M129" s="691"/>
      <c r="N129" s="692"/>
      <c r="O129" s="26"/>
      <c r="P129" s="680"/>
      <c r="Q129" s="308"/>
      <c r="R129" s="724"/>
      <c r="S129" s="724"/>
      <c r="T129" s="724"/>
      <c r="U129" s="724"/>
      <c r="V129" s="724"/>
      <c r="W129" s="724"/>
      <c r="X129" s="724"/>
      <c r="Y129" s="724"/>
      <c r="Z129" s="724"/>
      <c r="AA129" s="724"/>
      <c r="AB129" s="724"/>
      <c r="AC129" s="725"/>
    </row>
    <row r="130" spans="1:29" ht="17.100000000000001" customHeight="1">
      <c r="A130" s="680"/>
      <c r="B130" s="32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9"/>
      <c r="O130" s="26"/>
      <c r="P130" s="680"/>
      <c r="Q130" s="308"/>
      <c r="R130" s="726" t="s">
        <v>1</v>
      </c>
      <c r="S130" s="726"/>
      <c r="T130" s="726"/>
      <c r="U130" s="726"/>
      <c r="V130" s="726"/>
      <c r="W130" s="726"/>
      <c r="X130" s="726"/>
      <c r="Y130" s="726"/>
      <c r="Z130" s="726"/>
      <c r="AA130" s="726"/>
      <c r="AB130" s="726"/>
      <c r="AC130" s="727"/>
    </row>
    <row r="131" spans="1:29" ht="17.100000000000001" customHeight="1" thickBot="1">
      <c r="A131" s="680"/>
      <c r="B131" s="32"/>
      <c r="C131" s="28"/>
      <c r="D131" s="28"/>
      <c r="E131" s="28"/>
      <c r="F131" s="28"/>
      <c r="G131" s="730" t="s">
        <v>107</v>
      </c>
      <c r="H131" s="730"/>
      <c r="I131" s="731" t="s">
        <v>307</v>
      </c>
      <c r="J131" s="731"/>
      <c r="K131" s="731"/>
      <c r="L131" s="731"/>
      <c r="M131" s="731"/>
      <c r="N131" s="732"/>
      <c r="O131" s="26"/>
      <c r="P131" s="680"/>
      <c r="Q131" s="308"/>
      <c r="R131" s="728"/>
      <c r="S131" s="728"/>
      <c r="T131" s="728"/>
      <c r="U131" s="728"/>
      <c r="V131" s="728"/>
      <c r="W131" s="728"/>
      <c r="X131" s="728"/>
      <c r="Y131" s="728"/>
      <c r="Z131" s="728"/>
      <c r="AA131" s="728"/>
      <c r="AB131" s="728"/>
      <c r="AC131" s="729"/>
    </row>
    <row r="132" spans="1:29" ht="17.100000000000001" customHeight="1">
      <c r="A132" s="680"/>
      <c r="B132" s="32"/>
      <c r="C132" s="28"/>
      <c r="D132" s="28"/>
      <c r="E132" s="186" t="s">
        <v>87</v>
      </c>
      <c r="F132" s="49" t="s">
        <v>31</v>
      </c>
      <c r="G132" s="733">
        <v>10</v>
      </c>
      <c r="H132" s="733"/>
      <c r="I132" s="731"/>
      <c r="J132" s="731"/>
      <c r="K132" s="731"/>
      <c r="L132" s="731"/>
      <c r="M132" s="731"/>
      <c r="N132" s="732"/>
      <c r="O132" s="26"/>
      <c r="P132" s="680"/>
      <c r="Q132" s="308"/>
      <c r="R132" s="734" t="s">
        <v>110</v>
      </c>
      <c r="S132" s="734"/>
      <c r="T132" s="734"/>
      <c r="U132" s="734"/>
      <c r="V132" s="734"/>
      <c r="W132" s="734"/>
      <c r="X132" s="734"/>
      <c r="Y132" s="734"/>
      <c r="Z132" s="734"/>
      <c r="AA132" s="734"/>
      <c r="AB132" s="734"/>
      <c r="AC132" s="736" t="s">
        <v>106</v>
      </c>
    </row>
    <row r="133" spans="1:29" ht="17.100000000000001" customHeight="1">
      <c r="A133" s="680"/>
      <c r="B133" s="170" t="s">
        <v>106</v>
      </c>
      <c r="C133" s="171" t="s">
        <v>106</v>
      </c>
      <c r="D133" s="28"/>
      <c r="E133" s="47"/>
      <c r="F133" s="49"/>
      <c r="G133" s="733"/>
      <c r="H133" s="733"/>
      <c r="I133" s="55"/>
      <c r="J133" s="277" t="s">
        <v>379</v>
      </c>
      <c r="K133" s="28"/>
      <c r="L133" s="28"/>
      <c r="M133" s="28"/>
      <c r="N133" s="29"/>
      <c r="O133" s="26"/>
      <c r="P133" s="680"/>
      <c r="Q133" s="308"/>
      <c r="R133" s="735"/>
      <c r="S133" s="735"/>
      <c r="T133" s="735"/>
      <c r="U133" s="735"/>
      <c r="V133" s="735"/>
      <c r="W133" s="735"/>
      <c r="X133" s="735"/>
      <c r="Y133" s="735"/>
      <c r="Z133" s="735"/>
      <c r="AA133" s="735"/>
      <c r="AB133" s="735"/>
      <c r="AC133" s="737"/>
    </row>
    <row r="134" spans="1:29" ht="17.100000000000001" customHeight="1">
      <c r="A134" s="680"/>
      <c r="B134" s="69" t="s">
        <v>88</v>
      </c>
      <c r="C134" s="70" t="s">
        <v>16</v>
      </c>
      <c r="D134" s="71" t="s">
        <v>32</v>
      </c>
      <c r="E134" s="51"/>
      <c r="F134" s="51"/>
      <c r="G134" s="72"/>
      <c r="H134" s="73"/>
      <c r="I134" s="70" t="s">
        <v>88</v>
      </c>
      <c r="J134" s="52"/>
      <c r="K134" s="58"/>
      <c r="L134" s="58"/>
      <c r="M134" s="58"/>
      <c r="N134" s="344" t="s">
        <v>381</v>
      </c>
      <c r="O134" s="26"/>
      <c r="P134" s="680"/>
      <c r="Q134" s="308"/>
      <c r="R134" s="738" t="s">
        <v>382</v>
      </c>
      <c r="S134" s="738"/>
      <c r="T134" s="738"/>
      <c r="U134" s="738"/>
      <c r="V134" s="738"/>
      <c r="W134" s="738"/>
      <c r="X134" s="738"/>
      <c r="Y134" s="738"/>
      <c r="Z134" s="738"/>
      <c r="AA134" s="738"/>
      <c r="AB134" s="738"/>
      <c r="AC134" s="739"/>
    </row>
    <row r="135" spans="1:29" ht="17.100000000000001" customHeight="1">
      <c r="A135" s="680"/>
      <c r="B135" s="25"/>
      <c r="C135" s="20">
        <v>7.0000000000000007E-2</v>
      </c>
      <c r="D135" s="65" t="s">
        <v>166</v>
      </c>
      <c r="E135" s="65"/>
      <c r="F135" s="65"/>
      <c r="G135" s="707">
        <f>(C135/G152)*G132</f>
        <v>0.70000000000000007</v>
      </c>
      <c r="H135" s="707"/>
      <c r="I135" s="77">
        <f>(B135/G152)*G132</f>
        <v>0</v>
      </c>
      <c r="J135" s="84"/>
      <c r="K135" s="84"/>
      <c r="L135" s="84"/>
      <c r="M135" s="84"/>
      <c r="N135" s="85"/>
      <c r="O135" s="26"/>
      <c r="P135" s="680"/>
      <c r="Q135" s="308"/>
      <c r="R135" s="740"/>
      <c r="S135" s="740"/>
      <c r="T135" s="740"/>
      <c r="U135" s="740"/>
      <c r="V135" s="740"/>
      <c r="W135" s="740"/>
      <c r="X135" s="740"/>
      <c r="Y135" s="740"/>
      <c r="Z135" s="740"/>
      <c r="AA135" s="740"/>
      <c r="AB135" s="740"/>
      <c r="AC135" s="741"/>
    </row>
    <row r="136" spans="1:29" ht="17.100000000000001" customHeight="1">
      <c r="A136" s="680"/>
      <c r="B136" s="76">
        <v>1</v>
      </c>
      <c r="D136" s="65" t="s">
        <v>45</v>
      </c>
      <c r="E136" s="65"/>
      <c r="F136" s="65"/>
      <c r="G136" s="707">
        <f>(C136/G152)*G132</f>
        <v>0</v>
      </c>
      <c r="H136" s="707"/>
      <c r="I136" s="77">
        <f>(B136/G152)*G132</f>
        <v>10</v>
      </c>
      <c r="J136" s="321" t="s">
        <v>363</v>
      </c>
      <c r="K136" s="84"/>
      <c r="L136" s="84"/>
      <c r="M136" s="84"/>
      <c r="N136" s="85"/>
      <c r="O136" s="26"/>
      <c r="P136" s="680"/>
      <c r="Q136" s="308"/>
      <c r="R136" s="742" t="s">
        <v>111</v>
      </c>
      <c r="S136" s="743"/>
      <c r="T136" s="743"/>
      <c r="U136" s="743"/>
      <c r="V136" s="743"/>
      <c r="W136" s="743"/>
      <c r="X136" s="743"/>
      <c r="Y136" s="743"/>
      <c r="Z136" s="743"/>
      <c r="AA136" s="743"/>
      <c r="AB136" s="743"/>
      <c r="AC136" s="745" t="s">
        <v>107</v>
      </c>
    </row>
    <row r="137" spans="1:29" ht="17.100000000000001" customHeight="1">
      <c r="A137" s="680"/>
      <c r="C137" s="20">
        <v>2.5000000000000001E-2</v>
      </c>
      <c r="D137" s="59" t="s">
        <v>150</v>
      </c>
      <c r="E137" s="60"/>
      <c r="F137" s="60"/>
      <c r="G137" s="707">
        <f>(C137/G152)*G132</f>
        <v>0.25</v>
      </c>
      <c r="H137" s="707"/>
      <c r="I137" s="77">
        <f>(B137/G152)*G132</f>
        <v>0</v>
      </c>
      <c r="J137" s="84"/>
      <c r="K137" s="84"/>
      <c r="L137" s="84"/>
      <c r="M137" s="84"/>
      <c r="N137" s="85"/>
      <c r="O137" s="26"/>
      <c r="P137" s="680"/>
      <c r="Q137" s="308"/>
      <c r="R137" s="744"/>
      <c r="S137" s="735"/>
      <c r="T137" s="735"/>
      <c r="U137" s="735"/>
      <c r="V137" s="735"/>
      <c r="W137" s="735"/>
      <c r="X137" s="735"/>
      <c r="Y137" s="735"/>
      <c r="Z137" s="735"/>
      <c r="AA137" s="735"/>
      <c r="AB137" s="735"/>
      <c r="AC137" s="745"/>
    </row>
    <row r="138" spans="1:29" ht="17.100000000000001" customHeight="1">
      <c r="A138" s="680"/>
      <c r="C138" s="20">
        <v>0.05</v>
      </c>
      <c r="D138" s="59" t="s">
        <v>165</v>
      </c>
      <c r="E138" s="60"/>
      <c r="F138" s="60"/>
      <c r="G138" s="707">
        <f>(C138/G152)*G132</f>
        <v>0.5</v>
      </c>
      <c r="H138" s="707"/>
      <c r="I138" s="77">
        <f>(B138/G152)*G132</f>
        <v>0</v>
      </c>
      <c r="J138" s="84"/>
      <c r="K138" s="84"/>
      <c r="L138" s="84"/>
      <c r="M138" s="84"/>
      <c r="N138" s="85"/>
      <c r="O138" s="26"/>
      <c r="P138" s="680"/>
      <c r="Q138" s="308"/>
      <c r="R138" s="345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111"/>
    </row>
    <row r="139" spans="1:29" ht="17.100000000000001" customHeight="1">
      <c r="A139" s="680"/>
      <c r="C139" s="20">
        <v>0.05</v>
      </c>
      <c r="D139" s="61" t="s">
        <v>61</v>
      </c>
      <c r="E139" s="61"/>
      <c r="F139" s="61"/>
      <c r="G139" s="707">
        <f>(C139/G152)*G132</f>
        <v>0.5</v>
      </c>
      <c r="H139" s="707"/>
      <c r="I139" s="77">
        <f>(B139/G152)*G132</f>
        <v>0</v>
      </c>
      <c r="J139" s="84"/>
      <c r="K139" s="84"/>
      <c r="L139" s="84"/>
      <c r="M139" s="84"/>
      <c r="N139" s="85"/>
      <c r="O139" s="26"/>
      <c r="P139" s="680"/>
      <c r="Q139" s="308"/>
      <c r="R139" s="345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111"/>
    </row>
    <row r="140" spans="1:29" ht="17.100000000000001" customHeight="1">
      <c r="A140" s="680"/>
      <c r="C140" s="20">
        <v>0.03</v>
      </c>
      <c r="D140" s="62" t="s">
        <v>41</v>
      </c>
      <c r="E140" s="62"/>
      <c r="F140" s="62"/>
      <c r="G140" s="707">
        <f>(C140/G152)*G132</f>
        <v>0.3</v>
      </c>
      <c r="H140" s="707"/>
      <c r="I140" s="77">
        <f>(B140/G152)*G132</f>
        <v>0</v>
      </c>
      <c r="J140" s="84"/>
      <c r="K140" s="84"/>
      <c r="L140" s="84"/>
      <c r="M140" s="84"/>
      <c r="N140" s="85"/>
      <c r="O140" s="26"/>
      <c r="P140" s="680"/>
      <c r="Q140" s="30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9"/>
    </row>
    <row r="141" spans="1:29" ht="17.100000000000001" customHeight="1">
      <c r="A141" s="680"/>
      <c r="C141" s="20">
        <v>0.05</v>
      </c>
      <c r="D141" s="62" t="s">
        <v>40</v>
      </c>
      <c r="E141" s="62"/>
      <c r="F141" s="62"/>
      <c r="G141" s="707">
        <f>(C141/G152)*G132</f>
        <v>0.5</v>
      </c>
      <c r="H141" s="707"/>
      <c r="I141" s="77">
        <f>(B141/G152)*G132</f>
        <v>0</v>
      </c>
      <c r="J141" s="84"/>
      <c r="K141" s="84"/>
      <c r="L141" s="84"/>
      <c r="M141" s="84"/>
      <c r="N141" s="85"/>
      <c r="O141" s="26"/>
      <c r="P141" s="680"/>
      <c r="Q141" s="30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9"/>
    </row>
    <row r="142" spans="1:29" ht="17.100000000000001" customHeight="1">
      <c r="A142" s="680"/>
      <c r="C142" s="20">
        <v>0.01</v>
      </c>
      <c r="D142" s="63" t="s">
        <v>42</v>
      </c>
      <c r="E142" s="63"/>
      <c r="F142" s="63"/>
      <c r="G142" s="707">
        <f>(C142/G152)*G132</f>
        <v>0.1</v>
      </c>
      <c r="H142" s="707"/>
      <c r="I142" s="77">
        <f>(B142/G152)*G132</f>
        <v>0</v>
      </c>
      <c r="J142" s="84"/>
      <c r="K142" s="84"/>
      <c r="L142" s="28"/>
      <c r="M142" s="84"/>
      <c r="N142" s="343" t="s">
        <v>380</v>
      </c>
      <c r="O142" s="26"/>
      <c r="P142" s="680"/>
      <c r="Q142" s="30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9"/>
    </row>
    <row r="143" spans="1:29" ht="17.100000000000001" customHeight="1">
      <c r="A143" s="680"/>
      <c r="B143" s="76">
        <v>0.5</v>
      </c>
      <c r="D143" s="64" t="s">
        <v>318</v>
      </c>
      <c r="E143" s="64"/>
      <c r="F143" s="64"/>
      <c r="G143" s="707">
        <f>(C143/G152)*G132</f>
        <v>0</v>
      </c>
      <c r="H143" s="707"/>
      <c r="I143" s="77">
        <f>(B143/G152)*G132</f>
        <v>5</v>
      </c>
      <c r="J143" s="321" t="s">
        <v>362</v>
      </c>
      <c r="K143" s="84"/>
      <c r="L143" s="84"/>
      <c r="M143" s="84"/>
      <c r="N143" s="343" t="s">
        <v>377</v>
      </c>
      <c r="O143" s="26"/>
      <c r="P143" s="680"/>
      <c r="Q143" s="30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9"/>
    </row>
    <row r="144" spans="1:29" ht="17.100000000000001" customHeight="1">
      <c r="A144" s="680"/>
      <c r="B144" s="76">
        <v>1</v>
      </c>
      <c r="D144" s="64" t="s">
        <v>134</v>
      </c>
      <c r="E144" s="64"/>
      <c r="F144" s="64"/>
      <c r="G144" s="707">
        <f>(C144/G152)*G132</f>
        <v>0</v>
      </c>
      <c r="H144" s="707"/>
      <c r="I144" s="77">
        <f>(B144/G152)*G132</f>
        <v>10</v>
      </c>
      <c r="J144" s="321" t="s">
        <v>362</v>
      </c>
      <c r="K144" s="84"/>
      <c r="L144" s="84"/>
      <c r="M144" s="84"/>
      <c r="N144" s="343" t="s">
        <v>378</v>
      </c>
      <c r="O144" s="26"/>
      <c r="P144" s="680"/>
      <c r="Q144" s="30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9"/>
    </row>
    <row r="145" spans="1:29" ht="17.100000000000001" customHeight="1">
      <c r="A145" s="680"/>
      <c r="B145" s="316"/>
      <c r="C145" s="317"/>
      <c r="D145" s="318"/>
      <c r="E145" s="318"/>
      <c r="F145" s="318"/>
      <c r="G145" s="708">
        <f>(C145/G152)*G132</f>
        <v>0</v>
      </c>
      <c r="H145" s="708"/>
      <c r="I145" s="130">
        <f>(B145/G152)*G132</f>
        <v>0</v>
      </c>
      <c r="J145" s="84"/>
      <c r="K145" s="84"/>
      <c r="L145" s="84"/>
      <c r="M145" s="84"/>
      <c r="N145" s="85"/>
      <c r="O145" s="26"/>
      <c r="P145" s="680"/>
      <c r="Q145" s="308"/>
      <c r="R145" s="28"/>
      <c r="S145" s="272"/>
      <c r="T145" s="19" t="s">
        <v>85</v>
      </c>
      <c r="U145" s="76">
        <v>1</v>
      </c>
      <c r="V145" s="77">
        <v>1</v>
      </c>
      <c r="W145" s="272"/>
      <c r="X145" s="19" t="s">
        <v>86</v>
      </c>
      <c r="Y145" s="266">
        <v>0.03</v>
      </c>
      <c r="Z145" s="707">
        <v>0.03</v>
      </c>
      <c r="AA145" s="707"/>
      <c r="AB145" s="28"/>
      <c r="AC145" s="29"/>
    </row>
    <row r="146" spans="1:29" ht="17.100000000000001" customHeight="1">
      <c r="A146" s="680"/>
      <c r="B146" s="32"/>
      <c r="C146" s="48"/>
      <c r="D146" s="31"/>
      <c r="E146" s="33"/>
      <c r="F146" s="34"/>
      <c r="G146" s="770">
        <f>(C146/G152)*G132</f>
        <v>0</v>
      </c>
      <c r="H146" s="770"/>
      <c r="I146" s="113">
        <f>(B146/G152)*G132</f>
        <v>0</v>
      </c>
      <c r="J146" s="82"/>
      <c r="K146" s="82"/>
      <c r="L146" s="82"/>
      <c r="M146" s="82"/>
      <c r="N146" s="86"/>
      <c r="O146" s="26"/>
      <c r="P146" s="680"/>
      <c r="Q146" s="30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9"/>
    </row>
    <row r="147" spans="1:29" ht="17.100000000000001" customHeight="1">
      <c r="A147" s="680"/>
      <c r="B147" s="709" t="s">
        <v>317</v>
      </c>
      <c r="C147" s="710"/>
      <c r="D147" s="28"/>
      <c r="E147" s="28"/>
      <c r="F147" s="28"/>
      <c r="G147" s="46"/>
      <c r="H147" s="50"/>
      <c r="I147" s="28"/>
      <c r="J147" s="87"/>
      <c r="K147" s="83"/>
      <c r="L147" s="87"/>
      <c r="M147" s="87"/>
      <c r="N147" s="88"/>
      <c r="P147" s="680"/>
      <c r="Q147" s="30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9"/>
    </row>
    <row r="148" spans="1:29" ht="17.100000000000001" customHeight="1">
      <c r="A148" s="680"/>
      <c r="B148" s="314">
        <f>SUM(B135:B146)</f>
        <v>2.5</v>
      </c>
      <c r="C148" s="313">
        <f>SUM(C135:C146)</f>
        <v>0.28500000000000003</v>
      </c>
      <c r="D148" s="711" t="s">
        <v>90</v>
      </c>
      <c r="E148" s="711"/>
      <c r="F148" s="711"/>
      <c r="G148" s="712">
        <f>SUM(G135:G146)</f>
        <v>2.85</v>
      </c>
      <c r="H148" s="712">
        <f>SUM(H135:H146)</f>
        <v>0</v>
      </c>
      <c r="I148" s="320">
        <f>SUM(I135:I146)</f>
        <v>25</v>
      </c>
      <c r="J148" s="53"/>
      <c r="K148" s="89"/>
      <c r="L148" s="87"/>
      <c r="M148" s="87"/>
      <c r="N148" s="88"/>
      <c r="P148" s="680"/>
      <c r="Q148" s="30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9"/>
    </row>
    <row r="149" spans="1:29" ht="17.100000000000001" customHeight="1" thickBot="1">
      <c r="A149" s="680"/>
      <c r="B149" s="25"/>
      <c r="C149" s="36"/>
      <c r="D149" s="56"/>
      <c r="E149" s="56"/>
      <c r="F149" s="56"/>
      <c r="G149" s="191"/>
      <c r="H149" s="191"/>
      <c r="I149" s="25"/>
      <c r="J149" s="53"/>
      <c r="K149" s="89"/>
      <c r="L149" s="87"/>
      <c r="M149" s="87"/>
      <c r="N149" s="88"/>
      <c r="P149" s="680"/>
      <c r="Q149" s="30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9"/>
    </row>
    <row r="150" spans="1:29" ht="17.100000000000001" customHeight="1">
      <c r="A150" s="680"/>
      <c r="B150" s="713" t="s">
        <v>91</v>
      </c>
      <c r="C150" s="714"/>
      <c r="D150" s="714"/>
      <c r="E150" s="714"/>
      <c r="F150" s="714"/>
      <c r="G150" s="714"/>
      <c r="H150" s="714"/>
      <c r="I150" s="714"/>
      <c r="J150" s="714"/>
      <c r="K150" s="714"/>
      <c r="L150" s="714"/>
      <c r="M150" s="714"/>
      <c r="N150" s="715"/>
      <c r="P150" s="680"/>
      <c r="Q150" s="308"/>
      <c r="R150" s="746" t="s">
        <v>376</v>
      </c>
      <c r="S150" s="714"/>
      <c r="T150" s="714"/>
      <c r="U150" s="714"/>
      <c r="V150" s="714"/>
      <c r="W150" s="714"/>
      <c r="X150" s="714"/>
      <c r="Y150" s="714"/>
      <c r="Z150" s="714"/>
      <c r="AA150" s="714"/>
      <c r="AB150" s="714"/>
      <c r="AC150" s="751" t="s">
        <v>108</v>
      </c>
    </row>
    <row r="151" spans="1:29" ht="17.100000000000001" customHeight="1">
      <c r="A151" s="680"/>
      <c r="B151" s="32"/>
      <c r="C151" s="36"/>
      <c r="D151" s="190"/>
      <c r="E151" s="190"/>
      <c r="F151" s="190"/>
      <c r="G151" s="695" t="s">
        <v>108</v>
      </c>
      <c r="H151" s="695"/>
      <c r="I151" s="87"/>
      <c r="J151" s="87"/>
      <c r="K151" s="87"/>
      <c r="L151" s="74"/>
      <c r="M151" s="74"/>
      <c r="N151" s="75"/>
      <c r="P151" s="680"/>
      <c r="Q151" s="308"/>
      <c r="R151" s="338"/>
      <c r="S151" s="35"/>
      <c r="T151" s="35"/>
      <c r="U151" s="35"/>
      <c r="V151" s="35"/>
      <c r="W151" s="35"/>
      <c r="X151" s="35"/>
      <c r="Y151" s="35"/>
      <c r="Z151" s="35"/>
      <c r="AA151" s="35"/>
      <c r="AB151" s="339" t="s">
        <v>83</v>
      </c>
      <c r="AC151" s="737"/>
    </row>
    <row r="152" spans="1:29" ht="17.100000000000001" customHeight="1">
      <c r="A152" s="680"/>
      <c r="B152" s="66"/>
      <c r="C152" s="67"/>
      <c r="D152" s="67"/>
      <c r="E152" s="67"/>
      <c r="F152" s="68" t="s">
        <v>83</v>
      </c>
      <c r="G152" s="696">
        <v>1</v>
      </c>
      <c r="H152" s="696"/>
      <c r="I152" s="87"/>
      <c r="J152" s="87"/>
      <c r="K152" s="87"/>
      <c r="L152" s="74"/>
      <c r="M152" s="74"/>
      <c r="N152" s="75"/>
      <c r="P152" s="680"/>
      <c r="Q152" s="308"/>
      <c r="R152" s="747" t="s">
        <v>371</v>
      </c>
      <c r="S152" s="748"/>
      <c r="T152" s="748"/>
      <c r="U152" s="748"/>
      <c r="V152" s="748"/>
      <c r="W152" s="748"/>
      <c r="X152" s="748"/>
      <c r="Y152" s="748"/>
      <c r="Z152" s="748"/>
      <c r="AA152" s="748"/>
      <c r="AB152" s="748"/>
      <c r="AC152" s="749"/>
    </row>
    <row r="153" spans="1:29" ht="17.100000000000001" customHeight="1">
      <c r="A153" s="680"/>
      <c r="B153" s="340"/>
      <c r="C153" s="341"/>
      <c r="D153" s="341"/>
      <c r="E153" s="341"/>
      <c r="F153" s="341"/>
      <c r="G153" s="341"/>
      <c r="H153" s="341"/>
      <c r="I153" s="341"/>
      <c r="J153" s="341"/>
      <c r="K153" s="341"/>
      <c r="L153" s="341"/>
      <c r="M153" s="341"/>
      <c r="N153" s="342"/>
      <c r="P153" s="680"/>
      <c r="Q153" s="308"/>
      <c r="R153" s="747"/>
      <c r="S153" s="748"/>
      <c r="T153" s="748"/>
      <c r="U153" s="748"/>
      <c r="V153" s="748"/>
      <c r="W153" s="748"/>
      <c r="X153" s="748"/>
      <c r="Y153" s="748"/>
      <c r="Z153" s="748"/>
      <c r="AA153" s="748"/>
      <c r="AB153" s="748"/>
      <c r="AC153" s="749"/>
    </row>
    <row r="154" spans="1:29" ht="17.100000000000001" customHeight="1">
      <c r="A154" s="680"/>
      <c r="B154" s="18"/>
      <c r="C154" s="6"/>
      <c r="D154" s="19" t="s">
        <v>82</v>
      </c>
      <c r="E154" s="16" t="s">
        <v>52</v>
      </c>
      <c r="F154" s="12" t="s">
        <v>47</v>
      </c>
      <c r="G154" s="13" t="s">
        <v>48</v>
      </c>
      <c r="H154" s="312" t="s">
        <v>316</v>
      </c>
      <c r="I154" s="14" t="s">
        <v>49</v>
      </c>
      <c r="J154" s="15" t="s">
        <v>50</v>
      </c>
      <c r="K154" s="17" t="s">
        <v>51</v>
      </c>
      <c r="L154" s="192"/>
      <c r="M154" s="192"/>
      <c r="N154" s="193"/>
      <c r="P154" s="680"/>
      <c r="Q154" s="309" t="s">
        <v>12</v>
      </c>
      <c r="R154" s="747"/>
      <c r="S154" s="748"/>
      <c r="T154" s="748"/>
      <c r="U154" s="748"/>
      <c r="V154" s="748"/>
      <c r="W154" s="748"/>
      <c r="X154" s="748"/>
      <c r="Y154" s="748"/>
      <c r="Z154" s="748"/>
      <c r="AA154" s="748"/>
      <c r="AB154" s="748"/>
      <c r="AC154" s="749"/>
    </row>
    <row r="155" spans="1:29" ht="17.100000000000001" customHeight="1">
      <c r="A155" s="680"/>
      <c r="B155" s="18" t="s">
        <v>84</v>
      </c>
      <c r="C155" s="6"/>
      <c r="D155" s="19"/>
      <c r="E155" s="18"/>
      <c r="F155" s="8"/>
      <c r="G155" s="8"/>
      <c r="H155" s="8"/>
      <c r="I155" s="8"/>
      <c r="J155" s="8"/>
      <c r="K155" s="8"/>
      <c r="L155" s="8"/>
      <c r="M155" s="8"/>
      <c r="N155" s="311" t="s">
        <v>315</v>
      </c>
      <c r="P155" s="680"/>
      <c r="Q155" s="310">
        <v>16.5</v>
      </c>
      <c r="R155" s="18"/>
      <c r="S155" s="19"/>
      <c r="T155" s="68" t="s">
        <v>383</v>
      </c>
      <c r="U155" s="696">
        <v>1</v>
      </c>
      <c r="V155" s="696"/>
      <c r="W155" s="271" t="s">
        <v>384</v>
      </c>
      <c r="X155" s="750">
        <v>0.75</v>
      </c>
      <c r="Y155" s="750"/>
      <c r="AA155" s="8"/>
      <c r="AB155" s="8"/>
      <c r="AC155" s="311" t="s">
        <v>84</v>
      </c>
    </row>
    <row r="156" spans="1:29" ht="17.100000000000001" customHeight="1" thickBot="1">
      <c r="A156" s="680"/>
      <c r="B156" s="21">
        <v>10</v>
      </c>
      <c r="C156" s="2">
        <v>10</v>
      </c>
      <c r="D156" s="2">
        <v>10</v>
      </c>
      <c r="E156" s="2">
        <v>10</v>
      </c>
      <c r="F156" s="2">
        <v>10</v>
      </c>
      <c r="G156" s="2">
        <v>10</v>
      </c>
      <c r="H156" s="2">
        <v>10</v>
      </c>
      <c r="I156" s="2">
        <v>10</v>
      </c>
      <c r="J156" s="2">
        <v>10</v>
      </c>
      <c r="K156" s="2">
        <v>10</v>
      </c>
      <c r="L156" s="2">
        <v>10</v>
      </c>
      <c r="M156" s="2">
        <v>10</v>
      </c>
      <c r="N156" s="22">
        <v>10</v>
      </c>
      <c r="P156" s="680"/>
      <c r="Q156" s="78">
        <v>10</v>
      </c>
      <c r="R156" s="79">
        <v>10</v>
      </c>
      <c r="S156" s="79">
        <v>10</v>
      </c>
      <c r="T156" s="79">
        <v>10</v>
      </c>
      <c r="U156" s="79">
        <v>10</v>
      </c>
      <c r="V156" s="79">
        <v>10</v>
      </c>
      <c r="W156" s="79">
        <v>10</v>
      </c>
      <c r="X156" s="79">
        <v>10</v>
      </c>
      <c r="Y156" s="79">
        <v>10</v>
      </c>
      <c r="Z156" s="79">
        <v>10</v>
      </c>
      <c r="AA156" s="79">
        <v>10</v>
      </c>
      <c r="AB156" s="79">
        <v>10</v>
      </c>
      <c r="AC156" s="80">
        <v>10</v>
      </c>
    </row>
    <row r="157" spans="1:29" ht="17.100000000000001" customHeight="1">
      <c r="A157" s="680"/>
      <c r="B157" s="172" t="s">
        <v>106</v>
      </c>
      <c r="C157" s="40" t="s">
        <v>14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2"/>
      <c r="P157" s="680"/>
      <c r="Q157" s="32"/>
      <c r="R157" s="28"/>
      <c r="S157" s="697" t="s">
        <v>33</v>
      </c>
      <c r="T157" s="697"/>
      <c r="U157" s="697"/>
      <c r="V157" s="699" t="s">
        <v>34</v>
      </c>
      <c r="W157" s="699"/>
      <c r="X157" s="699"/>
      <c r="Y157" s="699"/>
      <c r="Z157" s="699"/>
      <c r="AA157" s="699"/>
      <c r="AB157" s="699"/>
      <c r="AC157" s="700"/>
    </row>
    <row r="158" spans="1:29" ht="17.100000000000001" customHeight="1">
      <c r="A158" s="680"/>
      <c r="B158" s="173" t="s">
        <v>107</v>
      </c>
      <c r="C158" s="43" t="s">
        <v>109</v>
      </c>
      <c r="D158" s="38"/>
      <c r="E158" s="38"/>
      <c r="F158" s="38"/>
      <c r="G158" s="38"/>
      <c r="H158" s="38"/>
      <c r="I158" s="38"/>
      <c r="J158" s="38"/>
      <c r="K158" s="38"/>
      <c r="L158" s="38"/>
      <c r="M158" s="28"/>
      <c r="N158" s="39"/>
      <c r="P158" s="680"/>
      <c r="Q158" s="32"/>
      <c r="R158" s="28" t="s">
        <v>7</v>
      </c>
      <c r="S158" s="698"/>
      <c r="T158" s="698"/>
      <c r="U158" s="698"/>
      <c r="V158" s="44"/>
      <c r="W158" s="44" t="s">
        <v>35</v>
      </c>
      <c r="X158" s="44"/>
      <c r="Y158" s="44"/>
      <c r="Z158" s="44"/>
      <c r="AA158" s="44"/>
      <c r="AB158" s="44"/>
      <c r="AC158" s="45"/>
    </row>
    <row r="159" spans="1:29" ht="17.100000000000001" customHeight="1">
      <c r="A159" s="680"/>
      <c r="B159" s="174" t="s">
        <v>108</v>
      </c>
      <c r="C159" s="175" t="s">
        <v>83</v>
      </c>
      <c r="D159" s="38"/>
      <c r="E159" s="38"/>
      <c r="F159" s="38"/>
      <c r="G159" s="38"/>
      <c r="H159" s="38"/>
      <c r="I159" s="38"/>
      <c r="J159" s="38"/>
      <c r="K159" s="38"/>
      <c r="L159" s="38"/>
      <c r="M159" s="28"/>
      <c r="N159" s="39"/>
      <c r="P159" s="680"/>
      <c r="Q159" s="32"/>
      <c r="R159" s="28"/>
      <c r="S159" s="28"/>
      <c r="T159" s="28"/>
      <c r="U159" s="28"/>
      <c r="V159" s="44"/>
      <c r="W159" s="44"/>
      <c r="X159" s="44"/>
      <c r="Y159" s="44"/>
      <c r="Z159" s="44"/>
      <c r="AA159" s="44"/>
      <c r="AB159" s="44"/>
      <c r="AC159" s="45"/>
    </row>
    <row r="160" spans="1:29" ht="17.100000000000001" customHeight="1">
      <c r="A160" s="680"/>
      <c r="B160" s="701" t="s">
        <v>11</v>
      </c>
      <c r="C160" s="702"/>
      <c r="D160" s="702"/>
      <c r="E160" s="702"/>
      <c r="F160" s="702"/>
      <c r="G160" s="702"/>
      <c r="H160" s="702"/>
      <c r="I160" s="702"/>
      <c r="J160" s="702"/>
      <c r="K160" s="702"/>
      <c r="L160" s="702"/>
      <c r="M160" s="702"/>
      <c r="N160" s="703"/>
      <c r="P160" s="680"/>
      <c r="Q160" s="701" t="s">
        <v>11</v>
      </c>
      <c r="R160" s="702"/>
      <c r="S160" s="702"/>
      <c r="T160" s="702"/>
      <c r="U160" s="702"/>
      <c r="V160" s="702"/>
      <c r="W160" s="702"/>
      <c r="X160" s="702"/>
      <c r="Y160" s="702"/>
      <c r="Z160" s="702"/>
      <c r="AA160" s="702"/>
      <c r="AB160" s="702"/>
      <c r="AC160" s="703"/>
    </row>
    <row r="161" spans="1:29" ht="17.100000000000001" customHeight="1" thickBot="1">
      <c r="A161" s="680"/>
      <c r="B161" s="704"/>
      <c r="C161" s="705"/>
      <c r="D161" s="705"/>
      <c r="E161" s="705"/>
      <c r="F161" s="705"/>
      <c r="G161" s="705"/>
      <c r="H161" s="705"/>
      <c r="I161" s="705"/>
      <c r="J161" s="705"/>
      <c r="K161" s="705"/>
      <c r="L161" s="705"/>
      <c r="M161" s="705"/>
      <c r="N161" s="706"/>
      <c r="P161" s="680"/>
      <c r="Q161" s="704"/>
      <c r="R161" s="705"/>
      <c r="S161" s="705"/>
      <c r="T161" s="705"/>
      <c r="U161" s="705"/>
      <c r="V161" s="705"/>
      <c r="W161" s="705"/>
      <c r="X161" s="705"/>
      <c r="Y161" s="705"/>
      <c r="Z161" s="705"/>
      <c r="AA161" s="705"/>
      <c r="AB161" s="705"/>
      <c r="AC161" s="706"/>
    </row>
    <row r="163" spans="1:29" ht="15.75" thickBot="1">
      <c r="A163" s="27" t="s">
        <v>0</v>
      </c>
      <c r="B163" s="679" t="str">
        <f>B164</f>
        <v>Jambon de pays haricots beurre raisins de smyrne Gouda</v>
      </c>
      <c r="C163" s="679"/>
      <c r="D163" s="679"/>
      <c r="E163" s="679"/>
      <c r="F163" s="679"/>
      <c r="G163" s="679"/>
      <c r="H163" s="679"/>
      <c r="I163" s="679"/>
      <c r="J163" s="679"/>
      <c r="K163" s="679"/>
      <c r="L163" s="679"/>
      <c r="M163" s="679"/>
      <c r="N163" s="679"/>
      <c r="O163" s="26"/>
      <c r="P163" s="27" t="s">
        <v>0</v>
      </c>
      <c r="Q163" s="679" t="str">
        <f>Q164</f>
        <v>Hauteurs de lignes</v>
      </c>
      <c r="R163" s="679"/>
      <c r="S163" s="679"/>
      <c r="T163" s="679"/>
      <c r="U163" s="679"/>
      <c r="V163" s="679"/>
      <c r="W163" s="679"/>
      <c r="X163" s="679"/>
      <c r="Y163" s="679"/>
      <c r="Z163" s="679"/>
      <c r="AA163" s="679"/>
      <c r="AB163" s="679"/>
      <c r="AC163" s="679"/>
    </row>
    <row r="164" spans="1:29" ht="23.25" customHeight="1">
      <c r="A164" s="680" t="str">
        <f>B164</f>
        <v>Jambon de pays haricots beurre raisins de smyrne Gouda</v>
      </c>
      <c r="B164" s="716" t="s">
        <v>359</v>
      </c>
      <c r="C164" s="717"/>
      <c r="D164" s="717"/>
      <c r="E164" s="717"/>
      <c r="F164" s="717"/>
      <c r="G164" s="717"/>
      <c r="H164" s="717"/>
      <c r="I164" s="717"/>
      <c r="J164" s="717"/>
      <c r="K164" s="717"/>
      <c r="L164" s="717"/>
      <c r="M164" s="717"/>
      <c r="N164" s="718"/>
      <c r="O164" s="26"/>
      <c r="P164" s="680" t="str">
        <f>Q164</f>
        <v>Hauteurs de lignes</v>
      </c>
      <c r="Q164" s="305" t="s">
        <v>113</v>
      </c>
      <c r="R164" s="717" t="str">
        <f>B164</f>
        <v>Jambon de pays haricots beurre raisins de smyrne Gouda</v>
      </c>
      <c r="S164" s="717"/>
      <c r="T164" s="717"/>
      <c r="U164" s="717"/>
      <c r="V164" s="717"/>
      <c r="W164" s="717"/>
      <c r="X164" s="717"/>
      <c r="Y164" s="717"/>
      <c r="Z164" s="717"/>
      <c r="AA164" s="717"/>
      <c r="AB164" s="717"/>
      <c r="AC164" s="718"/>
    </row>
    <row r="165" spans="1:29" ht="17.100000000000001" customHeight="1">
      <c r="A165" s="680"/>
      <c r="B165" s="719"/>
      <c r="C165" s="720"/>
      <c r="D165" s="720"/>
      <c r="E165" s="720"/>
      <c r="F165" s="720"/>
      <c r="G165" s="720"/>
      <c r="H165" s="720"/>
      <c r="I165" s="720"/>
      <c r="J165" s="720"/>
      <c r="K165" s="720"/>
      <c r="L165" s="720"/>
      <c r="M165" s="720"/>
      <c r="N165" s="721"/>
      <c r="O165" s="26"/>
      <c r="P165" s="680"/>
      <c r="Q165" s="306">
        <v>16.5</v>
      </c>
      <c r="R165" s="720"/>
      <c r="S165" s="720"/>
      <c r="T165" s="720"/>
      <c r="U165" s="720"/>
      <c r="V165" s="720"/>
      <c r="W165" s="720"/>
      <c r="X165" s="720"/>
      <c r="Y165" s="720"/>
      <c r="Z165" s="720"/>
      <c r="AA165" s="720"/>
      <c r="AB165" s="720"/>
      <c r="AC165" s="721"/>
    </row>
    <row r="166" spans="1:29" ht="17.100000000000001" customHeight="1">
      <c r="A166" s="680"/>
      <c r="B166" s="687" t="s">
        <v>358</v>
      </c>
      <c r="C166" s="688"/>
      <c r="D166" s="688"/>
      <c r="E166" s="688"/>
      <c r="F166" s="688"/>
      <c r="G166" s="688"/>
      <c r="H166" s="688"/>
      <c r="I166" s="688"/>
      <c r="J166" s="688"/>
      <c r="K166" s="688"/>
      <c r="L166" s="688"/>
      <c r="M166" s="688"/>
      <c r="N166" s="689"/>
      <c r="O166" s="26"/>
      <c r="P166" s="680"/>
      <c r="Q166" s="307" t="s">
        <v>12</v>
      </c>
      <c r="R166" s="722" t="str">
        <f>B166</f>
        <v>Salade repas Allégée N° 23</v>
      </c>
      <c r="S166" s="722"/>
      <c r="T166" s="722"/>
      <c r="U166" s="722"/>
      <c r="V166" s="722"/>
      <c r="W166" s="722"/>
      <c r="X166" s="722"/>
      <c r="Y166" s="722"/>
      <c r="Z166" s="722"/>
      <c r="AA166" s="722"/>
      <c r="AB166" s="722"/>
      <c r="AC166" s="723"/>
    </row>
    <row r="167" spans="1:29" ht="17.100000000000001" customHeight="1" thickBot="1">
      <c r="A167" s="680"/>
      <c r="B167" s="690"/>
      <c r="C167" s="691"/>
      <c r="D167" s="691"/>
      <c r="E167" s="691"/>
      <c r="F167" s="691"/>
      <c r="G167" s="691"/>
      <c r="H167" s="691"/>
      <c r="I167" s="691"/>
      <c r="J167" s="691"/>
      <c r="K167" s="691"/>
      <c r="L167" s="691"/>
      <c r="M167" s="691"/>
      <c r="N167" s="692"/>
      <c r="O167" s="26"/>
      <c r="P167" s="680"/>
      <c r="Q167" s="308"/>
      <c r="R167" s="724"/>
      <c r="S167" s="724"/>
      <c r="T167" s="724"/>
      <c r="U167" s="724"/>
      <c r="V167" s="724"/>
      <c r="W167" s="724"/>
      <c r="X167" s="724"/>
      <c r="Y167" s="724"/>
      <c r="Z167" s="724"/>
      <c r="AA167" s="724"/>
      <c r="AB167" s="724"/>
      <c r="AC167" s="725"/>
    </row>
    <row r="168" spans="1:29" ht="17.100000000000001" customHeight="1">
      <c r="A168" s="680"/>
      <c r="B168" s="32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9"/>
      <c r="O168" s="26"/>
      <c r="P168" s="680"/>
      <c r="Q168" s="308"/>
      <c r="R168" s="726" t="s">
        <v>1</v>
      </c>
      <c r="S168" s="726"/>
      <c r="T168" s="726"/>
      <c r="U168" s="726"/>
      <c r="V168" s="726"/>
      <c r="W168" s="726"/>
      <c r="X168" s="726"/>
      <c r="Y168" s="726"/>
      <c r="Z168" s="726"/>
      <c r="AA168" s="726"/>
      <c r="AB168" s="726"/>
      <c r="AC168" s="727"/>
    </row>
    <row r="169" spans="1:29" ht="17.100000000000001" customHeight="1" thickBot="1">
      <c r="A169" s="680"/>
      <c r="B169" s="32"/>
      <c r="C169" s="28"/>
      <c r="D169" s="28"/>
      <c r="E169" s="28"/>
      <c r="F169" s="28"/>
      <c r="G169" s="730" t="s">
        <v>107</v>
      </c>
      <c r="H169" s="730"/>
      <c r="I169" s="731" t="s">
        <v>308</v>
      </c>
      <c r="J169" s="731"/>
      <c r="K169" s="731"/>
      <c r="L169" s="731"/>
      <c r="M169" s="731"/>
      <c r="N169" s="732"/>
      <c r="O169" s="26"/>
      <c r="P169" s="680"/>
      <c r="Q169" s="308"/>
      <c r="R169" s="728"/>
      <c r="S169" s="728"/>
      <c r="T169" s="728"/>
      <c r="U169" s="728"/>
      <c r="V169" s="728"/>
      <c r="W169" s="728"/>
      <c r="X169" s="728"/>
      <c r="Y169" s="728"/>
      <c r="Z169" s="728"/>
      <c r="AA169" s="728"/>
      <c r="AB169" s="728"/>
      <c r="AC169" s="729"/>
    </row>
    <row r="170" spans="1:29" ht="17.100000000000001" customHeight="1">
      <c r="A170" s="680"/>
      <c r="B170" s="32"/>
      <c r="C170" s="28"/>
      <c r="D170" s="28"/>
      <c r="E170" s="186" t="s">
        <v>87</v>
      </c>
      <c r="F170" s="49" t="s">
        <v>31</v>
      </c>
      <c r="G170" s="733">
        <v>10</v>
      </c>
      <c r="H170" s="733"/>
      <c r="I170" s="731"/>
      <c r="J170" s="731"/>
      <c r="K170" s="731"/>
      <c r="L170" s="731"/>
      <c r="M170" s="731"/>
      <c r="N170" s="732"/>
      <c r="O170" s="26"/>
      <c r="P170" s="680"/>
      <c r="Q170" s="308"/>
      <c r="R170" s="734" t="s">
        <v>110</v>
      </c>
      <c r="S170" s="734"/>
      <c r="T170" s="734"/>
      <c r="U170" s="734"/>
      <c r="V170" s="734"/>
      <c r="W170" s="734"/>
      <c r="X170" s="734"/>
      <c r="Y170" s="734"/>
      <c r="Z170" s="734"/>
      <c r="AA170" s="734"/>
      <c r="AB170" s="734"/>
      <c r="AC170" s="736" t="s">
        <v>106</v>
      </c>
    </row>
    <row r="171" spans="1:29" ht="17.100000000000001" customHeight="1">
      <c r="A171" s="680"/>
      <c r="B171" s="170" t="s">
        <v>106</v>
      </c>
      <c r="C171" s="171" t="s">
        <v>106</v>
      </c>
      <c r="D171" s="28"/>
      <c r="E171" s="47"/>
      <c r="F171" s="49"/>
      <c r="G171" s="733"/>
      <c r="H171" s="733"/>
      <c r="I171" s="55"/>
      <c r="J171" s="277" t="s">
        <v>379</v>
      </c>
      <c r="K171" s="28"/>
      <c r="L171" s="28"/>
      <c r="M171" s="28"/>
      <c r="N171" s="29"/>
      <c r="O171" s="26"/>
      <c r="P171" s="680"/>
      <c r="Q171" s="308"/>
      <c r="R171" s="735"/>
      <c r="S171" s="735"/>
      <c r="T171" s="735"/>
      <c r="U171" s="735"/>
      <c r="V171" s="735"/>
      <c r="W171" s="735"/>
      <c r="X171" s="735"/>
      <c r="Y171" s="735"/>
      <c r="Z171" s="735"/>
      <c r="AA171" s="735"/>
      <c r="AB171" s="735"/>
      <c r="AC171" s="737"/>
    </row>
    <row r="172" spans="1:29" ht="17.100000000000001" customHeight="1">
      <c r="A172" s="680"/>
      <c r="B172" s="69" t="s">
        <v>88</v>
      </c>
      <c r="C172" s="70" t="s">
        <v>16</v>
      </c>
      <c r="D172" s="71" t="s">
        <v>32</v>
      </c>
      <c r="E172" s="51"/>
      <c r="F172" s="51"/>
      <c r="G172" s="72"/>
      <c r="H172" s="73"/>
      <c r="I172" s="70" t="s">
        <v>88</v>
      </c>
      <c r="J172" s="52"/>
      <c r="K172" s="58"/>
      <c r="L172" s="58"/>
      <c r="M172" s="58"/>
      <c r="N172" s="344" t="s">
        <v>381</v>
      </c>
      <c r="O172" s="26"/>
      <c r="P172" s="680"/>
      <c r="Q172" s="308"/>
      <c r="R172" s="738" t="s">
        <v>382</v>
      </c>
      <c r="S172" s="738"/>
      <c r="T172" s="738"/>
      <c r="U172" s="738"/>
      <c r="V172" s="738"/>
      <c r="W172" s="738"/>
      <c r="X172" s="738"/>
      <c r="Y172" s="738"/>
      <c r="Z172" s="738"/>
      <c r="AA172" s="738"/>
      <c r="AB172" s="738"/>
      <c r="AC172" s="739"/>
    </row>
    <row r="173" spans="1:29" ht="17.100000000000001" customHeight="1">
      <c r="A173" s="680"/>
      <c r="C173" s="20">
        <v>7.0000000000000007E-2</v>
      </c>
      <c r="D173" s="65" t="s">
        <v>170</v>
      </c>
      <c r="E173" s="65"/>
      <c r="F173" s="65"/>
      <c r="G173" s="707">
        <f>(C173/G190)*G170</f>
        <v>0.70000000000000007</v>
      </c>
      <c r="H173" s="707"/>
      <c r="I173" s="77">
        <f>(B173/G190)*G170</f>
        <v>0</v>
      </c>
      <c r="J173" s="84"/>
      <c r="K173" s="84"/>
      <c r="L173" s="84"/>
      <c r="M173" s="84"/>
      <c r="N173" s="85"/>
      <c r="O173" s="26"/>
      <c r="P173" s="680"/>
      <c r="Q173" s="308"/>
      <c r="R173" s="740"/>
      <c r="S173" s="740"/>
      <c r="T173" s="740"/>
      <c r="U173" s="740"/>
      <c r="V173" s="740"/>
      <c r="W173" s="740"/>
      <c r="X173" s="740"/>
      <c r="Y173" s="740"/>
      <c r="Z173" s="740"/>
      <c r="AA173" s="740"/>
      <c r="AB173" s="740"/>
      <c r="AC173" s="741"/>
    </row>
    <row r="174" spans="1:29" ht="17.100000000000001" customHeight="1">
      <c r="A174" s="680"/>
      <c r="B174" s="76">
        <v>1</v>
      </c>
      <c r="D174" s="65" t="s">
        <v>45</v>
      </c>
      <c r="E174" s="65"/>
      <c r="F174" s="65"/>
      <c r="G174" s="707">
        <f>(C174/G190)*G170</f>
        <v>0</v>
      </c>
      <c r="H174" s="707"/>
      <c r="I174" s="77">
        <f>(B174/G190)*G170</f>
        <v>10</v>
      </c>
      <c r="J174" s="321" t="s">
        <v>363</v>
      </c>
      <c r="K174" s="84"/>
      <c r="L174" s="84"/>
      <c r="M174" s="84"/>
      <c r="N174" s="85"/>
      <c r="O174" s="26"/>
      <c r="P174" s="680"/>
      <c r="Q174" s="308"/>
      <c r="R174" s="742" t="s">
        <v>111</v>
      </c>
      <c r="S174" s="743"/>
      <c r="T174" s="743"/>
      <c r="U174" s="743"/>
      <c r="V174" s="743"/>
      <c r="W174" s="743"/>
      <c r="X174" s="743"/>
      <c r="Y174" s="743"/>
      <c r="Z174" s="743"/>
      <c r="AA174" s="743"/>
      <c r="AB174" s="743"/>
      <c r="AC174" s="745" t="s">
        <v>107</v>
      </c>
    </row>
    <row r="175" spans="1:29" ht="17.100000000000001" customHeight="1">
      <c r="A175" s="680"/>
      <c r="B175" s="76">
        <v>1</v>
      </c>
      <c r="D175" s="59" t="s">
        <v>167</v>
      </c>
      <c r="E175" s="60"/>
      <c r="F175" s="60"/>
      <c r="G175" s="707">
        <f>(C175/G190)*G170</f>
        <v>0</v>
      </c>
      <c r="H175" s="707"/>
      <c r="I175" s="77">
        <f>(B175/G190)*G170</f>
        <v>10</v>
      </c>
      <c r="J175" s="321" t="s">
        <v>362</v>
      </c>
      <c r="K175" s="84"/>
      <c r="L175" s="84"/>
      <c r="M175" s="84"/>
      <c r="N175" s="85"/>
      <c r="O175" s="26"/>
      <c r="P175" s="680"/>
      <c r="Q175" s="308"/>
      <c r="R175" s="744"/>
      <c r="S175" s="735"/>
      <c r="T175" s="735"/>
      <c r="U175" s="735"/>
      <c r="V175" s="735"/>
      <c r="W175" s="735"/>
      <c r="X175" s="735"/>
      <c r="Y175" s="735"/>
      <c r="Z175" s="735"/>
      <c r="AA175" s="735"/>
      <c r="AB175" s="735"/>
      <c r="AC175" s="745"/>
    </row>
    <row r="176" spans="1:29" ht="17.100000000000001" customHeight="1">
      <c r="A176" s="680"/>
      <c r="C176" s="20">
        <v>0.05</v>
      </c>
      <c r="D176" s="59" t="s">
        <v>168</v>
      </c>
      <c r="E176" s="60"/>
      <c r="F176" s="60"/>
      <c r="G176" s="707">
        <f>(C176/G190)*G170</f>
        <v>0.5</v>
      </c>
      <c r="H176" s="707"/>
      <c r="I176" s="77">
        <f>(B176/G190)*G170</f>
        <v>0</v>
      </c>
      <c r="J176" s="84"/>
      <c r="K176" s="84"/>
      <c r="L176" s="84"/>
      <c r="M176" s="84"/>
      <c r="N176" s="85"/>
      <c r="O176" s="26"/>
      <c r="P176" s="680"/>
      <c r="Q176" s="308"/>
      <c r="R176" s="345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111"/>
    </row>
    <row r="177" spans="1:29" ht="17.100000000000001" customHeight="1">
      <c r="A177" s="680"/>
      <c r="C177" s="20">
        <v>2.5000000000000001E-2</v>
      </c>
      <c r="D177" s="59" t="s">
        <v>38</v>
      </c>
      <c r="E177" s="60"/>
      <c r="F177" s="60"/>
      <c r="G177" s="707">
        <f>(C177/G190)*G170</f>
        <v>0.25</v>
      </c>
      <c r="H177" s="707"/>
      <c r="I177" s="77">
        <f>(B177/G190)*G170</f>
        <v>0</v>
      </c>
      <c r="J177" s="84"/>
      <c r="K177" s="84"/>
      <c r="L177" s="84"/>
      <c r="M177" s="84"/>
      <c r="N177" s="85"/>
      <c r="O177" s="26"/>
      <c r="P177" s="680"/>
      <c r="Q177" s="308"/>
      <c r="R177" s="345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111"/>
    </row>
    <row r="178" spans="1:29" ht="17.100000000000001" customHeight="1">
      <c r="A178" s="680"/>
      <c r="C178" s="20">
        <v>0.05</v>
      </c>
      <c r="D178" s="61" t="s">
        <v>169</v>
      </c>
      <c r="E178" s="61"/>
      <c r="F178" s="61"/>
      <c r="G178" s="707">
        <f>(C178/G190)*G170</f>
        <v>0.5</v>
      </c>
      <c r="H178" s="707"/>
      <c r="I178" s="77">
        <f>(B178/G190)*G170</f>
        <v>0</v>
      </c>
      <c r="J178" s="84"/>
      <c r="K178" s="84"/>
      <c r="L178" s="84"/>
      <c r="M178" s="84"/>
      <c r="N178" s="85"/>
      <c r="O178" s="26"/>
      <c r="P178" s="680"/>
      <c r="Q178" s="30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9"/>
    </row>
    <row r="179" spans="1:29" ht="17.100000000000001" customHeight="1">
      <c r="A179" s="680"/>
      <c r="C179" s="20">
        <v>0.03</v>
      </c>
      <c r="D179" s="62" t="s">
        <v>56</v>
      </c>
      <c r="E179" s="62"/>
      <c r="F179" s="62"/>
      <c r="G179" s="707">
        <f>(C179/G190)*G170</f>
        <v>0.3</v>
      </c>
      <c r="H179" s="707"/>
      <c r="I179" s="77">
        <f>(B179/G190)*G170</f>
        <v>0</v>
      </c>
      <c r="J179" s="84"/>
      <c r="K179" s="84"/>
      <c r="L179" s="84"/>
      <c r="M179" s="84"/>
      <c r="N179" s="85"/>
      <c r="O179" s="26"/>
      <c r="P179" s="680"/>
      <c r="Q179" s="30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9"/>
    </row>
    <row r="180" spans="1:29" ht="17.100000000000001" customHeight="1">
      <c r="A180" s="680"/>
      <c r="C180" s="20">
        <v>0.05</v>
      </c>
      <c r="D180" s="62" t="s">
        <v>40</v>
      </c>
      <c r="E180" s="62"/>
      <c r="F180" s="62"/>
      <c r="G180" s="707">
        <f>(C180/G190)*G170</f>
        <v>0.5</v>
      </c>
      <c r="H180" s="707"/>
      <c r="I180" s="77">
        <f>(B180/G190)*G170</f>
        <v>0</v>
      </c>
      <c r="J180" s="84"/>
      <c r="K180" s="84"/>
      <c r="L180" s="28"/>
      <c r="M180" s="84"/>
      <c r="N180" s="343" t="s">
        <v>380</v>
      </c>
      <c r="O180" s="26"/>
      <c r="P180" s="680"/>
      <c r="Q180" s="30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9"/>
    </row>
    <row r="181" spans="1:29" ht="17.100000000000001" customHeight="1">
      <c r="A181" s="680"/>
      <c r="C181" s="20">
        <v>0.01</v>
      </c>
      <c r="D181" s="63" t="s">
        <v>42</v>
      </c>
      <c r="E181" s="63"/>
      <c r="F181" s="63"/>
      <c r="G181" s="707">
        <f>(C181/G190)*G170</f>
        <v>0.1</v>
      </c>
      <c r="H181" s="707"/>
      <c r="I181" s="77">
        <f>(B181/G190)*G170</f>
        <v>0</v>
      </c>
      <c r="J181" s="84"/>
      <c r="K181" s="84"/>
      <c r="L181" s="84"/>
      <c r="M181" s="84"/>
      <c r="N181" s="343" t="s">
        <v>377</v>
      </c>
      <c r="O181" s="26"/>
      <c r="P181" s="680"/>
      <c r="Q181" s="30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9"/>
    </row>
    <row r="182" spans="1:29" ht="17.100000000000001" customHeight="1">
      <c r="A182" s="680"/>
      <c r="C182" s="20">
        <v>0.01</v>
      </c>
      <c r="D182" s="64" t="s">
        <v>43</v>
      </c>
      <c r="E182" s="64"/>
      <c r="F182" s="64"/>
      <c r="G182" s="707">
        <f>(C182/G190)*G170</f>
        <v>0.1</v>
      </c>
      <c r="H182" s="707"/>
      <c r="I182" s="77">
        <f>(B182/G190)*G170</f>
        <v>0</v>
      </c>
      <c r="J182" s="84"/>
      <c r="K182" s="84"/>
      <c r="L182" s="84"/>
      <c r="M182" s="84"/>
      <c r="N182" s="343" t="s">
        <v>378</v>
      </c>
      <c r="O182" s="26"/>
      <c r="P182" s="680"/>
      <c r="Q182" s="30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9"/>
    </row>
    <row r="183" spans="1:29" ht="17.100000000000001" customHeight="1">
      <c r="A183" s="680"/>
      <c r="B183" s="76">
        <v>0.5</v>
      </c>
      <c r="D183" s="64" t="s">
        <v>318</v>
      </c>
      <c r="E183" s="64"/>
      <c r="F183" s="64"/>
      <c r="G183" s="707">
        <f>(C183/G190)*G170</f>
        <v>0</v>
      </c>
      <c r="H183" s="707"/>
      <c r="I183" s="77">
        <f>(B183/G190)*G170</f>
        <v>5</v>
      </c>
      <c r="J183" s="321" t="s">
        <v>362</v>
      </c>
      <c r="K183" s="84"/>
      <c r="L183" s="84"/>
      <c r="M183" s="84"/>
      <c r="N183" s="85"/>
      <c r="O183" s="26"/>
      <c r="P183" s="680"/>
      <c r="Q183" s="308"/>
      <c r="R183" s="28"/>
      <c r="S183" s="272"/>
      <c r="T183" s="19" t="s">
        <v>85</v>
      </c>
      <c r="U183" s="76">
        <v>1</v>
      </c>
      <c r="V183" s="77">
        <v>1</v>
      </c>
      <c r="W183" s="272"/>
      <c r="X183" s="19" t="s">
        <v>86</v>
      </c>
      <c r="Y183" s="266">
        <v>0.03</v>
      </c>
      <c r="Z183" s="707">
        <v>0.03</v>
      </c>
      <c r="AA183" s="707"/>
      <c r="AB183" s="28"/>
      <c r="AC183" s="29"/>
    </row>
    <row r="184" spans="1:29" ht="17.100000000000001" customHeight="1">
      <c r="A184" s="680"/>
      <c r="B184" s="32"/>
      <c r="C184" s="48"/>
      <c r="D184" s="31"/>
      <c r="E184" s="33"/>
      <c r="F184" s="34"/>
      <c r="G184" s="708">
        <f>(C184/G190)*G170</f>
        <v>0</v>
      </c>
      <c r="H184" s="708"/>
      <c r="I184" s="130">
        <f>(B184/G190)*G170</f>
        <v>0</v>
      </c>
      <c r="J184" s="82"/>
      <c r="K184" s="82"/>
      <c r="L184" s="82"/>
      <c r="M184" s="82"/>
      <c r="N184" s="86"/>
      <c r="O184" s="26"/>
      <c r="P184" s="680"/>
      <c r="Q184" s="30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9"/>
    </row>
    <row r="185" spans="1:29" ht="17.100000000000001" customHeight="1">
      <c r="A185" s="680"/>
      <c r="B185" s="709" t="s">
        <v>317</v>
      </c>
      <c r="C185" s="710"/>
      <c r="D185" s="28"/>
      <c r="E185" s="28"/>
      <c r="F185" s="28"/>
      <c r="G185" s="46"/>
      <c r="H185" s="50"/>
      <c r="I185" s="28"/>
      <c r="J185" s="87"/>
      <c r="K185" s="83"/>
      <c r="L185" s="87"/>
      <c r="M185" s="87"/>
      <c r="N185" s="88"/>
      <c r="P185" s="680"/>
      <c r="Q185" s="30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9"/>
    </row>
    <row r="186" spans="1:29" ht="17.100000000000001" customHeight="1">
      <c r="A186" s="680"/>
      <c r="B186" s="314">
        <f>SUM(B173:B184)</f>
        <v>2.5</v>
      </c>
      <c r="C186" s="313">
        <f>SUM(C173:C184)</f>
        <v>0.29500000000000004</v>
      </c>
      <c r="D186" s="711" t="s">
        <v>90</v>
      </c>
      <c r="E186" s="711"/>
      <c r="F186" s="711"/>
      <c r="G186" s="712">
        <f>SUM(G173:G184)</f>
        <v>2.95</v>
      </c>
      <c r="H186" s="712">
        <f>SUM(H173:H184)</f>
        <v>0</v>
      </c>
      <c r="I186" s="320">
        <f>SUM(I173:I184)</f>
        <v>25</v>
      </c>
      <c r="J186" s="53"/>
      <c r="K186" s="89"/>
      <c r="L186" s="87"/>
      <c r="M186" s="87"/>
      <c r="N186" s="88"/>
      <c r="P186" s="680"/>
      <c r="Q186" s="30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9"/>
    </row>
    <row r="187" spans="1:29" ht="17.100000000000001" customHeight="1" thickBot="1">
      <c r="A187" s="680"/>
      <c r="B187" s="25"/>
      <c r="C187" s="36"/>
      <c r="D187" s="56"/>
      <c r="E187" s="56"/>
      <c r="F187" s="56"/>
      <c r="G187" s="191"/>
      <c r="H187" s="191"/>
      <c r="I187" s="25"/>
      <c r="J187" s="53"/>
      <c r="K187" s="89"/>
      <c r="L187" s="87"/>
      <c r="M187" s="87"/>
      <c r="N187" s="88"/>
      <c r="P187" s="680"/>
      <c r="Q187" s="30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9"/>
    </row>
    <row r="188" spans="1:29" ht="17.100000000000001" customHeight="1">
      <c r="A188" s="680"/>
      <c r="B188" s="713" t="s">
        <v>91</v>
      </c>
      <c r="C188" s="714"/>
      <c r="D188" s="714"/>
      <c r="E188" s="714"/>
      <c r="F188" s="714"/>
      <c r="G188" s="714"/>
      <c r="H188" s="714"/>
      <c r="I188" s="714"/>
      <c r="J188" s="714"/>
      <c r="K188" s="714"/>
      <c r="L188" s="714"/>
      <c r="M188" s="714"/>
      <c r="N188" s="715"/>
      <c r="P188" s="680"/>
      <c r="Q188" s="308"/>
      <c r="R188" s="746" t="s">
        <v>376</v>
      </c>
      <c r="S188" s="714"/>
      <c r="T188" s="714"/>
      <c r="U188" s="714"/>
      <c r="V188" s="714"/>
      <c r="W188" s="714"/>
      <c r="X188" s="714"/>
      <c r="Y188" s="714"/>
      <c r="Z188" s="714"/>
      <c r="AA188" s="714"/>
      <c r="AB188" s="714"/>
      <c r="AC188" s="751" t="s">
        <v>108</v>
      </c>
    </row>
    <row r="189" spans="1:29" ht="17.100000000000001" customHeight="1">
      <c r="A189" s="680"/>
      <c r="B189" s="32"/>
      <c r="C189" s="36"/>
      <c r="D189" s="190"/>
      <c r="E189" s="190"/>
      <c r="F189" s="190"/>
      <c r="G189" s="695" t="s">
        <v>108</v>
      </c>
      <c r="H189" s="695"/>
      <c r="I189" s="87"/>
      <c r="J189" s="87"/>
      <c r="K189" s="87"/>
      <c r="L189" s="74"/>
      <c r="M189" s="74"/>
      <c r="N189" s="75"/>
      <c r="P189" s="680"/>
      <c r="Q189" s="308"/>
      <c r="R189" s="338"/>
      <c r="S189" s="35"/>
      <c r="T189" s="35"/>
      <c r="U189" s="35"/>
      <c r="V189" s="35"/>
      <c r="W189" s="35"/>
      <c r="X189" s="35"/>
      <c r="Y189" s="35"/>
      <c r="Z189" s="35"/>
      <c r="AA189" s="35"/>
      <c r="AB189" s="339" t="s">
        <v>83</v>
      </c>
      <c r="AC189" s="737"/>
    </row>
    <row r="190" spans="1:29" ht="17.100000000000001" customHeight="1">
      <c r="A190" s="680"/>
      <c r="B190" s="66"/>
      <c r="C190" s="67"/>
      <c r="D190" s="67"/>
      <c r="E190" s="67"/>
      <c r="F190" s="68" t="s">
        <v>83</v>
      </c>
      <c r="G190" s="696">
        <v>1</v>
      </c>
      <c r="H190" s="696"/>
      <c r="I190" s="87"/>
      <c r="J190" s="87"/>
      <c r="K190" s="87"/>
      <c r="L190" s="74"/>
      <c r="M190" s="74"/>
      <c r="N190" s="75"/>
      <c r="P190" s="680"/>
      <c r="Q190" s="308"/>
      <c r="R190" s="747" t="s">
        <v>371</v>
      </c>
      <c r="S190" s="748"/>
      <c r="T190" s="748"/>
      <c r="U190" s="748"/>
      <c r="V190" s="748"/>
      <c r="W190" s="748"/>
      <c r="X190" s="748"/>
      <c r="Y190" s="748"/>
      <c r="Z190" s="748"/>
      <c r="AA190" s="748"/>
      <c r="AB190" s="748"/>
      <c r="AC190" s="749"/>
    </row>
    <row r="191" spans="1:29" ht="17.100000000000001" customHeight="1">
      <c r="A191" s="680"/>
      <c r="B191" s="340"/>
      <c r="C191" s="341"/>
      <c r="D191" s="341"/>
      <c r="E191" s="341"/>
      <c r="F191" s="341"/>
      <c r="G191" s="341"/>
      <c r="H191" s="341"/>
      <c r="I191" s="341"/>
      <c r="J191" s="341"/>
      <c r="K191" s="341"/>
      <c r="L191" s="341"/>
      <c r="M191" s="341"/>
      <c r="N191" s="342"/>
      <c r="P191" s="680"/>
      <c r="Q191" s="308"/>
      <c r="R191" s="747"/>
      <c r="S191" s="748"/>
      <c r="T191" s="748"/>
      <c r="U191" s="748"/>
      <c r="V191" s="748"/>
      <c r="W191" s="748"/>
      <c r="X191" s="748"/>
      <c r="Y191" s="748"/>
      <c r="Z191" s="748"/>
      <c r="AA191" s="748"/>
      <c r="AB191" s="748"/>
      <c r="AC191" s="749"/>
    </row>
    <row r="192" spans="1:29" ht="17.100000000000001" customHeight="1">
      <c r="A192" s="680"/>
      <c r="B192" s="18"/>
      <c r="C192" s="6"/>
      <c r="D192" s="19" t="s">
        <v>82</v>
      </c>
      <c r="E192" s="16" t="s">
        <v>52</v>
      </c>
      <c r="F192" s="12" t="s">
        <v>47</v>
      </c>
      <c r="G192" s="13" t="s">
        <v>48</v>
      </c>
      <c r="H192" s="312" t="s">
        <v>316</v>
      </c>
      <c r="I192" s="14" t="s">
        <v>49</v>
      </c>
      <c r="J192" s="15" t="s">
        <v>50</v>
      </c>
      <c r="K192" s="17" t="s">
        <v>51</v>
      </c>
      <c r="L192" s="192"/>
      <c r="M192" s="192"/>
      <c r="N192" s="193"/>
      <c r="P192" s="680"/>
      <c r="Q192" s="309" t="s">
        <v>12</v>
      </c>
      <c r="R192" s="747"/>
      <c r="S192" s="748"/>
      <c r="T192" s="748"/>
      <c r="U192" s="748"/>
      <c r="V192" s="748"/>
      <c r="W192" s="748"/>
      <c r="X192" s="748"/>
      <c r="Y192" s="748"/>
      <c r="Z192" s="748"/>
      <c r="AA192" s="748"/>
      <c r="AB192" s="748"/>
      <c r="AC192" s="749"/>
    </row>
    <row r="193" spans="1:29" ht="17.100000000000001" customHeight="1">
      <c r="A193" s="680"/>
      <c r="B193" s="18" t="s">
        <v>84</v>
      </c>
      <c r="C193" s="6"/>
      <c r="D193" s="19"/>
      <c r="E193" s="18"/>
      <c r="F193" s="8"/>
      <c r="G193" s="8"/>
      <c r="H193" s="8"/>
      <c r="I193" s="8"/>
      <c r="J193" s="8"/>
      <c r="K193" s="8"/>
      <c r="L193" s="8"/>
      <c r="M193" s="8"/>
      <c r="N193" s="311" t="s">
        <v>315</v>
      </c>
      <c r="P193" s="680"/>
      <c r="Q193" s="310">
        <v>16.5</v>
      </c>
      <c r="R193" s="18"/>
      <c r="S193" s="19"/>
      <c r="T193" s="68" t="s">
        <v>383</v>
      </c>
      <c r="U193" s="696">
        <v>1</v>
      </c>
      <c r="V193" s="696"/>
      <c r="W193" s="271" t="s">
        <v>384</v>
      </c>
      <c r="X193" s="750">
        <v>0.75</v>
      </c>
      <c r="Y193" s="750"/>
      <c r="AA193" s="8"/>
      <c r="AB193" s="8"/>
      <c r="AC193" s="311" t="s">
        <v>84</v>
      </c>
    </row>
    <row r="194" spans="1:29" ht="17.100000000000001" customHeight="1" thickBot="1">
      <c r="A194" s="680"/>
      <c r="B194" s="21">
        <v>10</v>
      </c>
      <c r="C194" s="2">
        <v>10</v>
      </c>
      <c r="D194" s="2">
        <v>10</v>
      </c>
      <c r="E194" s="2">
        <v>10</v>
      </c>
      <c r="F194" s="2">
        <v>10</v>
      </c>
      <c r="G194" s="2">
        <v>10</v>
      </c>
      <c r="H194" s="2">
        <v>10</v>
      </c>
      <c r="I194" s="2">
        <v>10</v>
      </c>
      <c r="J194" s="2">
        <v>10</v>
      </c>
      <c r="K194" s="2">
        <v>10</v>
      </c>
      <c r="L194" s="2">
        <v>10</v>
      </c>
      <c r="M194" s="2">
        <v>10</v>
      </c>
      <c r="N194" s="22">
        <v>10</v>
      </c>
      <c r="P194" s="680"/>
      <c r="Q194" s="78">
        <v>10</v>
      </c>
      <c r="R194" s="79">
        <v>10</v>
      </c>
      <c r="S194" s="79">
        <v>10</v>
      </c>
      <c r="T194" s="79">
        <v>10</v>
      </c>
      <c r="U194" s="79">
        <v>10</v>
      </c>
      <c r="V194" s="79">
        <v>10</v>
      </c>
      <c r="W194" s="79">
        <v>10</v>
      </c>
      <c r="X194" s="79">
        <v>10</v>
      </c>
      <c r="Y194" s="79">
        <v>10</v>
      </c>
      <c r="Z194" s="79">
        <v>10</v>
      </c>
      <c r="AA194" s="79">
        <v>10</v>
      </c>
      <c r="AB194" s="79">
        <v>10</v>
      </c>
      <c r="AC194" s="80">
        <v>10</v>
      </c>
    </row>
    <row r="195" spans="1:29" ht="17.100000000000001" customHeight="1">
      <c r="A195" s="680"/>
      <c r="B195" s="172" t="s">
        <v>106</v>
      </c>
      <c r="C195" s="40" t="s">
        <v>14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2"/>
      <c r="P195" s="680"/>
      <c r="Q195" s="32"/>
      <c r="R195" s="28"/>
      <c r="S195" s="697" t="s">
        <v>33</v>
      </c>
      <c r="T195" s="697"/>
      <c r="U195" s="697"/>
      <c r="V195" s="699" t="s">
        <v>34</v>
      </c>
      <c r="W195" s="699"/>
      <c r="X195" s="699"/>
      <c r="Y195" s="699"/>
      <c r="Z195" s="699"/>
      <c r="AA195" s="699"/>
      <c r="AB195" s="699"/>
      <c r="AC195" s="700"/>
    </row>
    <row r="196" spans="1:29" ht="17.100000000000001" customHeight="1">
      <c r="A196" s="680"/>
      <c r="B196" s="173" t="s">
        <v>107</v>
      </c>
      <c r="C196" s="43" t="s">
        <v>109</v>
      </c>
      <c r="D196" s="38"/>
      <c r="E196" s="38"/>
      <c r="F196" s="38"/>
      <c r="G196" s="38"/>
      <c r="H196" s="38"/>
      <c r="I196" s="38"/>
      <c r="J196" s="38"/>
      <c r="K196" s="38"/>
      <c r="L196" s="38"/>
      <c r="M196" s="28"/>
      <c r="N196" s="39"/>
      <c r="P196" s="680"/>
      <c r="Q196" s="32"/>
      <c r="R196" s="28" t="s">
        <v>7</v>
      </c>
      <c r="S196" s="698"/>
      <c r="T196" s="698"/>
      <c r="U196" s="698"/>
      <c r="V196" s="44"/>
      <c r="W196" s="44" t="s">
        <v>35</v>
      </c>
      <c r="X196" s="44"/>
      <c r="Y196" s="44"/>
      <c r="Z196" s="44"/>
      <c r="AA196" s="44"/>
      <c r="AB196" s="44"/>
      <c r="AC196" s="45"/>
    </row>
    <row r="197" spans="1:29" ht="17.100000000000001" customHeight="1">
      <c r="A197" s="680"/>
      <c r="B197" s="174" t="s">
        <v>108</v>
      </c>
      <c r="C197" s="175" t="s">
        <v>83</v>
      </c>
      <c r="D197" s="38"/>
      <c r="E197" s="38"/>
      <c r="F197" s="38"/>
      <c r="G197" s="38"/>
      <c r="H197" s="38"/>
      <c r="I197" s="38"/>
      <c r="J197" s="38"/>
      <c r="K197" s="38"/>
      <c r="L197" s="38"/>
      <c r="M197" s="28"/>
      <c r="N197" s="39"/>
      <c r="P197" s="680"/>
      <c r="Q197" s="32"/>
      <c r="R197" s="28"/>
      <c r="S197" s="28"/>
      <c r="T197" s="28"/>
      <c r="U197" s="28"/>
      <c r="V197" s="44"/>
      <c r="W197" s="44"/>
      <c r="X197" s="44"/>
      <c r="Y197" s="44"/>
      <c r="Z197" s="44"/>
      <c r="AA197" s="44"/>
      <c r="AB197" s="44"/>
      <c r="AC197" s="45"/>
    </row>
    <row r="198" spans="1:29" ht="17.100000000000001" customHeight="1">
      <c r="A198" s="680"/>
      <c r="B198" s="701" t="s">
        <v>11</v>
      </c>
      <c r="C198" s="702"/>
      <c r="D198" s="702"/>
      <c r="E198" s="702"/>
      <c r="F198" s="702"/>
      <c r="G198" s="702"/>
      <c r="H198" s="702"/>
      <c r="I198" s="702"/>
      <c r="J198" s="702"/>
      <c r="K198" s="702"/>
      <c r="L198" s="702"/>
      <c r="M198" s="702"/>
      <c r="N198" s="703"/>
      <c r="P198" s="680"/>
      <c r="Q198" s="701" t="s">
        <v>11</v>
      </c>
      <c r="R198" s="702"/>
      <c r="S198" s="702"/>
      <c r="T198" s="702"/>
      <c r="U198" s="702"/>
      <c r="V198" s="702"/>
      <c r="W198" s="702"/>
      <c r="X198" s="702"/>
      <c r="Y198" s="702"/>
      <c r="Z198" s="702"/>
      <c r="AA198" s="702"/>
      <c r="AB198" s="702"/>
      <c r="AC198" s="703"/>
    </row>
    <row r="199" spans="1:29" ht="17.100000000000001" customHeight="1" thickBot="1">
      <c r="A199" s="680"/>
      <c r="B199" s="704"/>
      <c r="C199" s="705"/>
      <c r="D199" s="705"/>
      <c r="E199" s="705"/>
      <c r="F199" s="705"/>
      <c r="G199" s="705"/>
      <c r="H199" s="705"/>
      <c r="I199" s="705"/>
      <c r="J199" s="705"/>
      <c r="K199" s="705"/>
      <c r="L199" s="705"/>
      <c r="M199" s="705"/>
      <c r="N199" s="706"/>
      <c r="P199" s="680"/>
      <c r="Q199" s="704"/>
      <c r="R199" s="705"/>
      <c r="S199" s="705"/>
      <c r="T199" s="705"/>
      <c r="U199" s="705"/>
      <c r="V199" s="705"/>
      <c r="W199" s="705"/>
      <c r="X199" s="705"/>
      <c r="Y199" s="705"/>
      <c r="Z199" s="705"/>
      <c r="AA199" s="705"/>
      <c r="AB199" s="705"/>
      <c r="AC199" s="706"/>
    </row>
    <row r="201" spans="1:29" ht="15.75" thickBot="1">
      <c r="A201" s="27" t="s">
        <v>0</v>
      </c>
      <c r="B201" s="679" t="str">
        <f>B202</f>
        <v>Filet de cabillaud macédoine fenouil Edam</v>
      </c>
      <c r="C201" s="679"/>
      <c r="D201" s="679"/>
      <c r="E201" s="679"/>
      <c r="F201" s="679"/>
      <c r="G201" s="679"/>
      <c r="H201" s="679"/>
      <c r="I201" s="679"/>
      <c r="J201" s="679"/>
      <c r="K201" s="679"/>
      <c r="L201" s="679"/>
      <c r="M201" s="679"/>
      <c r="N201" s="679"/>
      <c r="O201" s="26"/>
      <c r="P201" s="27" t="s">
        <v>0</v>
      </c>
      <c r="Q201" s="679" t="str">
        <f>Q202</f>
        <v>Hauteurs de lignes</v>
      </c>
      <c r="R201" s="679"/>
      <c r="S201" s="679"/>
      <c r="T201" s="679"/>
      <c r="U201" s="679"/>
      <c r="V201" s="679"/>
      <c r="W201" s="679"/>
      <c r="X201" s="679"/>
      <c r="Y201" s="679"/>
      <c r="Z201" s="679"/>
      <c r="AA201" s="679"/>
      <c r="AB201" s="679"/>
      <c r="AC201" s="679"/>
    </row>
    <row r="202" spans="1:29" ht="23.25" customHeight="1">
      <c r="A202" s="680" t="str">
        <f>B202</f>
        <v>Filet de cabillaud macédoine fenouil Edam</v>
      </c>
      <c r="B202" s="716" t="s">
        <v>361</v>
      </c>
      <c r="C202" s="717"/>
      <c r="D202" s="717"/>
      <c r="E202" s="717"/>
      <c r="F202" s="717"/>
      <c r="G202" s="717"/>
      <c r="H202" s="717"/>
      <c r="I202" s="717"/>
      <c r="J202" s="717"/>
      <c r="K202" s="717"/>
      <c r="L202" s="717"/>
      <c r="M202" s="717"/>
      <c r="N202" s="718"/>
      <c r="O202" s="26"/>
      <c r="P202" s="680" t="str">
        <f>Q202</f>
        <v>Hauteurs de lignes</v>
      </c>
      <c r="Q202" s="305" t="s">
        <v>113</v>
      </c>
      <c r="R202" s="717" t="str">
        <f>B202</f>
        <v>Filet de cabillaud macédoine fenouil Edam</v>
      </c>
      <c r="S202" s="717"/>
      <c r="T202" s="717"/>
      <c r="U202" s="717"/>
      <c r="V202" s="717"/>
      <c r="W202" s="717"/>
      <c r="X202" s="717"/>
      <c r="Y202" s="717"/>
      <c r="Z202" s="717"/>
      <c r="AA202" s="717"/>
      <c r="AB202" s="717"/>
      <c r="AC202" s="718"/>
    </row>
    <row r="203" spans="1:29" ht="17.100000000000001" customHeight="1">
      <c r="A203" s="680"/>
      <c r="B203" s="719"/>
      <c r="C203" s="720"/>
      <c r="D203" s="720"/>
      <c r="E203" s="720"/>
      <c r="F203" s="720"/>
      <c r="G203" s="720"/>
      <c r="H203" s="720"/>
      <c r="I203" s="720"/>
      <c r="J203" s="720"/>
      <c r="K203" s="720"/>
      <c r="L203" s="720"/>
      <c r="M203" s="720"/>
      <c r="N203" s="721"/>
      <c r="O203" s="26"/>
      <c r="P203" s="680"/>
      <c r="Q203" s="306">
        <v>16.5</v>
      </c>
      <c r="R203" s="720"/>
      <c r="S203" s="720"/>
      <c r="T203" s="720"/>
      <c r="U203" s="720"/>
      <c r="V203" s="720"/>
      <c r="W203" s="720"/>
      <c r="X203" s="720"/>
      <c r="Y203" s="720"/>
      <c r="Z203" s="720"/>
      <c r="AA203" s="720"/>
      <c r="AB203" s="720"/>
      <c r="AC203" s="721"/>
    </row>
    <row r="204" spans="1:29" ht="17.100000000000001" customHeight="1">
      <c r="A204" s="680"/>
      <c r="B204" s="687" t="s">
        <v>360</v>
      </c>
      <c r="C204" s="688"/>
      <c r="D204" s="688"/>
      <c r="E204" s="688"/>
      <c r="F204" s="688"/>
      <c r="G204" s="688"/>
      <c r="H204" s="688"/>
      <c r="I204" s="688"/>
      <c r="J204" s="688"/>
      <c r="K204" s="688"/>
      <c r="L204" s="688"/>
      <c r="M204" s="688"/>
      <c r="N204" s="689"/>
      <c r="O204" s="26"/>
      <c r="P204" s="680"/>
      <c r="Q204" s="307" t="s">
        <v>12</v>
      </c>
      <c r="R204" s="722" t="str">
        <f>B204</f>
        <v>Salade repas Allégée N° 24</v>
      </c>
      <c r="S204" s="722"/>
      <c r="T204" s="722"/>
      <c r="U204" s="722"/>
      <c r="V204" s="722"/>
      <c r="W204" s="722"/>
      <c r="X204" s="722"/>
      <c r="Y204" s="722"/>
      <c r="Z204" s="722"/>
      <c r="AA204" s="722"/>
      <c r="AB204" s="722"/>
      <c r="AC204" s="723"/>
    </row>
    <row r="205" spans="1:29" ht="17.100000000000001" customHeight="1" thickBot="1">
      <c r="A205" s="680"/>
      <c r="B205" s="690"/>
      <c r="C205" s="691"/>
      <c r="D205" s="691"/>
      <c r="E205" s="691"/>
      <c r="F205" s="691"/>
      <c r="G205" s="691"/>
      <c r="H205" s="691"/>
      <c r="I205" s="691"/>
      <c r="J205" s="691"/>
      <c r="K205" s="691"/>
      <c r="L205" s="691"/>
      <c r="M205" s="691"/>
      <c r="N205" s="692"/>
      <c r="O205" s="26"/>
      <c r="P205" s="680"/>
      <c r="Q205" s="308"/>
      <c r="R205" s="724"/>
      <c r="S205" s="724"/>
      <c r="T205" s="724"/>
      <c r="U205" s="724"/>
      <c r="V205" s="724"/>
      <c r="W205" s="724"/>
      <c r="X205" s="724"/>
      <c r="Y205" s="724"/>
      <c r="Z205" s="724"/>
      <c r="AA205" s="724"/>
      <c r="AB205" s="724"/>
      <c r="AC205" s="725"/>
    </row>
    <row r="206" spans="1:29" ht="17.100000000000001" customHeight="1">
      <c r="A206" s="680"/>
      <c r="B206" s="32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9"/>
      <c r="O206" s="26"/>
      <c r="P206" s="680"/>
      <c r="Q206" s="308"/>
      <c r="R206" s="726" t="s">
        <v>1</v>
      </c>
      <c r="S206" s="726"/>
      <c r="T206" s="726"/>
      <c r="U206" s="726"/>
      <c r="V206" s="726"/>
      <c r="W206" s="726"/>
      <c r="X206" s="726"/>
      <c r="Y206" s="726"/>
      <c r="Z206" s="726"/>
      <c r="AA206" s="726"/>
      <c r="AB206" s="726"/>
      <c r="AC206" s="727"/>
    </row>
    <row r="207" spans="1:29" ht="17.100000000000001" customHeight="1" thickBot="1">
      <c r="A207" s="680"/>
      <c r="B207" s="32"/>
      <c r="C207" s="28"/>
      <c r="D207" s="28"/>
      <c r="E207" s="28"/>
      <c r="F207" s="28"/>
      <c r="G207" s="730" t="s">
        <v>107</v>
      </c>
      <c r="H207" s="730"/>
      <c r="I207" s="731" t="s">
        <v>309</v>
      </c>
      <c r="J207" s="731"/>
      <c r="K207" s="731"/>
      <c r="L207" s="731"/>
      <c r="M207" s="731"/>
      <c r="N207" s="732"/>
      <c r="O207" s="26"/>
      <c r="P207" s="680"/>
      <c r="Q207" s="308"/>
      <c r="R207" s="728"/>
      <c r="S207" s="728"/>
      <c r="T207" s="728"/>
      <c r="U207" s="728"/>
      <c r="V207" s="728"/>
      <c r="W207" s="728"/>
      <c r="X207" s="728"/>
      <c r="Y207" s="728"/>
      <c r="Z207" s="728"/>
      <c r="AA207" s="728"/>
      <c r="AB207" s="728"/>
      <c r="AC207" s="729"/>
    </row>
    <row r="208" spans="1:29" ht="17.100000000000001" customHeight="1">
      <c r="A208" s="680"/>
      <c r="B208" s="32"/>
      <c r="C208" s="28"/>
      <c r="D208" s="28"/>
      <c r="E208" s="186" t="s">
        <v>87</v>
      </c>
      <c r="F208" s="49" t="s">
        <v>31</v>
      </c>
      <c r="G208" s="733">
        <v>10</v>
      </c>
      <c r="H208" s="733"/>
      <c r="I208" s="731"/>
      <c r="J208" s="731"/>
      <c r="K208" s="731"/>
      <c r="L208" s="731"/>
      <c r="M208" s="731"/>
      <c r="N208" s="732"/>
      <c r="O208" s="26"/>
      <c r="P208" s="680"/>
      <c r="Q208" s="308"/>
      <c r="R208" s="734" t="s">
        <v>110</v>
      </c>
      <c r="S208" s="734"/>
      <c r="T208" s="734"/>
      <c r="U208" s="734"/>
      <c r="V208" s="734"/>
      <c r="W208" s="734"/>
      <c r="X208" s="734"/>
      <c r="Y208" s="734"/>
      <c r="Z208" s="734"/>
      <c r="AA208" s="734"/>
      <c r="AB208" s="734"/>
      <c r="AC208" s="736" t="s">
        <v>106</v>
      </c>
    </row>
    <row r="209" spans="1:29" ht="17.100000000000001" customHeight="1">
      <c r="A209" s="680"/>
      <c r="B209" s="170" t="s">
        <v>106</v>
      </c>
      <c r="C209" s="171" t="s">
        <v>106</v>
      </c>
      <c r="D209" s="28"/>
      <c r="E209" s="47"/>
      <c r="F209" s="49"/>
      <c r="G209" s="733"/>
      <c r="H209" s="733"/>
      <c r="I209" s="55"/>
      <c r="J209" s="277" t="s">
        <v>379</v>
      </c>
      <c r="K209" s="28"/>
      <c r="L209" s="28"/>
      <c r="M209" s="28"/>
      <c r="N209" s="29"/>
      <c r="O209" s="26"/>
      <c r="P209" s="680"/>
      <c r="Q209" s="308"/>
      <c r="R209" s="735"/>
      <c r="S209" s="735"/>
      <c r="T209" s="735"/>
      <c r="U209" s="735"/>
      <c r="V209" s="735"/>
      <c r="W209" s="735"/>
      <c r="X209" s="735"/>
      <c r="Y209" s="735"/>
      <c r="Z209" s="735"/>
      <c r="AA209" s="735"/>
      <c r="AB209" s="735"/>
      <c r="AC209" s="737"/>
    </row>
    <row r="210" spans="1:29" ht="17.100000000000001" customHeight="1">
      <c r="A210" s="680"/>
      <c r="B210" s="69" t="s">
        <v>88</v>
      </c>
      <c r="C210" s="70" t="s">
        <v>16</v>
      </c>
      <c r="D210" s="71" t="s">
        <v>32</v>
      </c>
      <c r="E210" s="51"/>
      <c r="F210" s="51"/>
      <c r="G210" s="72"/>
      <c r="H210" s="73"/>
      <c r="I210" s="70" t="s">
        <v>88</v>
      </c>
      <c r="J210" s="52"/>
      <c r="K210" s="58"/>
      <c r="L210" s="58"/>
      <c r="M210" s="58"/>
      <c r="N210" s="344" t="s">
        <v>381</v>
      </c>
      <c r="O210" s="26"/>
      <c r="P210" s="680"/>
      <c r="Q210" s="308"/>
      <c r="R210" s="738" t="s">
        <v>382</v>
      </c>
      <c r="S210" s="738"/>
      <c r="T210" s="738"/>
      <c r="U210" s="738"/>
      <c r="V210" s="738"/>
      <c r="W210" s="738"/>
      <c r="X210" s="738"/>
      <c r="Y210" s="738"/>
      <c r="Z210" s="738"/>
      <c r="AA210" s="738"/>
      <c r="AB210" s="738"/>
      <c r="AC210" s="739"/>
    </row>
    <row r="211" spans="1:29" ht="17.100000000000001" customHeight="1">
      <c r="A211" s="680"/>
      <c r="C211" s="20">
        <v>7.0000000000000007E-2</v>
      </c>
      <c r="D211" s="65" t="s">
        <v>172</v>
      </c>
      <c r="E211" s="65"/>
      <c r="F211" s="65"/>
      <c r="G211" s="707">
        <f>(C211/G228)*G208</f>
        <v>0.70000000000000007</v>
      </c>
      <c r="H211" s="707"/>
      <c r="I211" s="77">
        <f>(B211/G228)*G208</f>
        <v>0</v>
      </c>
      <c r="J211" s="84"/>
      <c r="K211" s="84"/>
      <c r="L211" s="84"/>
      <c r="M211" s="84"/>
      <c r="N211" s="85"/>
      <c r="O211" s="26"/>
      <c r="P211" s="680"/>
      <c r="Q211" s="308"/>
      <c r="R211" s="740"/>
      <c r="S211" s="740"/>
      <c r="T211" s="740"/>
      <c r="U211" s="740"/>
      <c r="V211" s="740"/>
      <c r="W211" s="740"/>
      <c r="X211" s="740"/>
      <c r="Y211" s="740"/>
      <c r="Z211" s="740"/>
      <c r="AA211" s="740"/>
      <c r="AB211" s="740"/>
      <c r="AC211" s="741"/>
    </row>
    <row r="212" spans="1:29" ht="17.100000000000001" customHeight="1">
      <c r="A212" s="680"/>
      <c r="B212" s="76">
        <v>1</v>
      </c>
      <c r="D212" s="65" t="s">
        <v>45</v>
      </c>
      <c r="E212" s="65"/>
      <c r="F212" s="65"/>
      <c r="G212" s="707">
        <f>(C212/G228)*G208</f>
        <v>0</v>
      </c>
      <c r="H212" s="707"/>
      <c r="I212" s="77">
        <f>(B212/G228)*G208</f>
        <v>10</v>
      </c>
      <c r="J212" s="321" t="s">
        <v>363</v>
      </c>
      <c r="K212" s="84"/>
      <c r="L212" s="84"/>
      <c r="M212" s="84"/>
      <c r="N212" s="85"/>
      <c r="O212" s="26"/>
      <c r="P212" s="680"/>
      <c r="Q212" s="308"/>
      <c r="R212" s="742" t="s">
        <v>111</v>
      </c>
      <c r="S212" s="743"/>
      <c r="T212" s="743"/>
      <c r="U212" s="743"/>
      <c r="V212" s="743"/>
      <c r="W212" s="743"/>
      <c r="X212" s="743"/>
      <c r="Y212" s="743"/>
      <c r="Z212" s="743"/>
      <c r="AA212" s="743"/>
      <c r="AB212" s="743"/>
      <c r="AC212" s="745" t="s">
        <v>107</v>
      </c>
    </row>
    <row r="213" spans="1:29" ht="17.100000000000001" customHeight="1">
      <c r="A213" s="680"/>
      <c r="C213" s="20">
        <v>2.5000000000000001E-2</v>
      </c>
      <c r="D213" s="59" t="s">
        <v>68</v>
      </c>
      <c r="E213" s="60"/>
      <c r="F213" s="60"/>
      <c r="G213" s="707">
        <f>(C213/G228)*G208</f>
        <v>0.25</v>
      </c>
      <c r="H213" s="707"/>
      <c r="I213" s="77">
        <f>(B213/G228)*G208</f>
        <v>0</v>
      </c>
      <c r="J213" s="84"/>
      <c r="K213" s="84"/>
      <c r="L213" s="84"/>
      <c r="M213" s="84"/>
      <c r="N213" s="85"/>
      <c r="O213" s="26"/>
      <c r="P213" s="680"/>
      <c r="Q213" s="308"/>
      <c r="R213" s="744"/>
      <c r="S213" s="735"/>
      <c r="T213" s="735"/>
      <c r="U213" s="735"/>
      <c r="V213" s="735"/>
      <c r="W213" s="735"/>
      <c r="X213" s="735"/>
      <c r="Y213" s="735"/>
      <c r="Z213" s="735"/>
      <c r="AA213" s="735"/>
      <c r="AB213" s="735"/>
      <c r="AC213" s="745"/>
    </row>
    <row r="214" spans="1:29" ht="17.100000000000001" customHeight="1">
      <c r="A214" s="680"/>
      <c r="C214" s="20">
        <v>0.05</v>
      </c>
      <c r="D214" s="59" t="s">
        <v>151</v>
      </c>
      <c r="E214" s="60"/>
      <c r="F214" s="60"/>
      <c r="G214" s="707">
        <f>(C214/G228)*G208</f>
        <v>0.5</v>
      </c>
      <c r="H214" s="707"/>
      <c r="I214" s="77">
        <f>(B214/G228)*G208</f>
        <v>0</v>
      </c>
      <c r="J214" s="84"/>
      <c r="K214" s="84"/>
      <c r="L214" s="84"/>
      <c r="M214" s="84"/>
      <c r="N214" s="85"/>
      <c r="O214" s="26"/>
      <c r="P214" s="680"/>
      <c r="Q214" s="308"/>
      <c r="R214" s="345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111"/>
    </row>
    <row r="215" spans="1:29" ht="17.100000000000001" customHeight="1">
      <c r="A215" s="680"/>
      <c r="C215" s="20">
        <v>0.05</v>
      </c>
      <c r="D215" s="61" t="s">
        <v>171</v>
      </c>
      <c r="E215" s="61"/>
      <c r="F215" s="61"/>
      <c r="G215" s="707">
        <f>(C215/G228)*G208</f>
        <v>0.5</v>
      </c>
      <c r="H215" s="707"/>
      <c r="I215" s="77">
        <f>(B215/G228)*G208</f>
        <v>0</v>
      </c>
      <c r="J215" s="84"/>
      <c r="K215" s="84"/>
      <c r="L215" s="84"/>
      <c r="M215" s="84"/>
      <c r="N215" s="85"/>
      <c r="O215" s="26"/>
      <c r="P215" s="680"/>
      <c r="Q215" s="308"/>
      <c r="R215" s="345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111"/>
    </row>
    <row r="216" spans="1:29" ht="17.100000000000001" customHeight="1">
      <c r="A216" s="680"/>
      <c r="C216" s="20">
        <v>0.03</v>
      </c>
      <c r="D216" s="62" t="s">
        <v>62</v>
      </c>
      <c r="E216" s="62"/>
      <c r="F216" s="62"/>
      <c r="G216" s="707">
        <f>(C216/G228)*G208</f>
        <v>0.3</v>
      </c>
      <c r="H216" s="707"/>
      <c r="I216" s="77">
        <f>(B216/G228)*G208</f>
        <v>0</v>
      </c>
      <c r="J216" s="84"/>
      <c r="K216" s="84"/>
      <c r="L216" s="84"/>
      <c r="M216" s="84"/>
      <c r="N216" s="85"/>
      <c r="O216" s="26"/>
      <c r="P216" s="680"/>
      <c r="Q216" s="30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9"/>
    </row>
    <row r="217" spans="1:29" ht="17.100000000000001" customHeight="1">
      <c r="A217" s="680"/>
      <c r="C217" s="20">
        <v>0.1</v>
      </c>
      <c r="D217" s="62" t="s">
        <v>40</v>
      </c>
      <c r="E217" s="62"/>
      <c r="F217" s="62"/>
      <c r="G217" s="707">
        <f>(C217/G228)*G208</f>
        <v>1</v>
      </c>
      <c r="H217" s="707"/>
      <c r="I217" s="77">
        <f>(B217/G228)*G208</f>
        <v>0</v>
      </c>
      <c r="J217" s="84"/>
      <c r="K217" s="84"/>
      <c r="L217" s="84"/>
      <c r="M217" s="84"/>
      <c r="N217" s="85"/>
      <c r="O217" s="26"/>
      <c r="P217" s="680"/>
      <c r="Q217" s="30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9"/>
    </row>
    <row r="218" spans="1:29" ht="17.100000000000001" customHeight="1">
      <c r="A218" s="680"/>
      <c r="C218" s="20">
        <v>0.01</v>
      </c>
      <c r="D218" s="63" t="s">
        <v>42</v>
      </c>
      <c r="E218" s="63"/>
      <c r="F218" s="63"/>
      <c r="G218" s="707">
        <f>(C218/G228)*G208</f>
        <v>0.1</v>
      </c>
      <c r="H218" s="707"/>
      <c r="I218" s="77">
        <f>(B218/G228)*G208</f>
        <v>0</v>
      </c>
      <c r="J218" s="84"/>
      <c r="K218" s="84"/>
      <c r="L218" s="28"/>
      <c r="M218" s="84"/>
      <c r="N218" s="343" t="s">
        <v>380</v>
      </c>
      <c r="O218" s="26"/>
      <c r="P218" s="680"/>
      <c r="Q218" s="30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9"/>
    </row>
    <row r="219" spans="1:29" ht="17.100000000000001" customHeight="1">
      <c r="A219" s="680"/>
      <c r="C219" s="20">
        <v>0.01</v>
      </c>
      <c r="D219" s="64" t="s">
        <v>43</v>
      </c>
      <c r="E219" s="64"/>
      <c r="F219" s="64"/>
      <c r="G219" s="707">
        <f>(C219/G228)*G208</f>
        <v>0.1</v>
      </c>
      <c r="H219" s="707"/>
      <c r="I219" s="77">
        <f>(B219/G228)*G208</f>
        <v>0</v>
      </c>
      <c r="J219" s="84"/>
      <c r="K219" s="84"/>
      <c r="L219" s="84"/>
      <c r="M219" s="84"/>
      <c r="N219" s="343" t="s">
        <v>377</v>
      </c>
      <c r="O219" s="26"/>
      <c r="P219" s="680"/>
      <c r="Q219" s="30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9"/>
    </row>
    <row r="220" spans="1:29" ht="17.100000000000001" customHeight="1">
      <c r="A220" s="680"/>
      <c r="B220" s="76">
        <v>0.5</v>
      </c>
      <c r="D220" s="64" t="s">
        <v>318</v>
      </c>
      <c r="E220" s="64"/>
      <c r="F220" s="64"/>
      <c r="G220" s="707">
        <f>(C220/G228)*G208</f>
        <v>0</v>
      </c>
      <c r="H220" s="707"/>
      <c r="I220" s="77">
        <f>(B220/G228)*G208</f>
        <v>5</v>
      </c>
      <c r="J220" s="321" t="s">
        <v>362</v>
      </c>
      <c r="K220" s="84"/>
      <c r="L220" s="84"/>
      <c r="M220" s="84"/>
      <c r="N220" s="343" t="s">
        <v>378</v>
      </c>
      <c r="O220" s="26"/>
      <c r="P220" s="680"/>
      <c r="Q220" s="30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9"/>
    </row>
    <row r="221" spans="1:29" ht="17.100000000000001" customHeight="1">
      <c r="A221" s="680"/>
      <c r="B221" s="316"/>
      <c r="C221" s="317"/>
      <c r="D221" s="318"/>
      <c r="E221" s="318"/>
      <c r="F221" s="318"/>
      <c r="G221" s="708">
        <f>(C221/G228)*G208</f>
        <v>0</v>
      </c>
      <c r="H221" s="708"/>
      <c r="I221" s="130">
        <f>(B221/G228)*G208</f>
        <v>0</v>
      </c>
      <c r="J221" s="84"/>
      <c r="K221" s="84"/>
      <c r="L221" s="84"/>
      <c r="M221" s="84"/>
      <c r="N221" s="85"/>
      <c r="O221" s="26"/>
      <c r="P221" s="680"/>
      <c r="Q221" s="308"/>
      <c r="R221" s="28"/>
      <c r="S221" s="272"/>
      <c r="T221" s="19" t="s">
        <v>85</v>
      </c>
      <c r="U221" s="76">
        <v>1</v>
      </c>
      <c r="V221" s="77">
        <v>1</v>
      </c>
      <c r="W221" s="272"/>
      <c r="X221" s="19" t="s">
        <v>86</v>
      </c>
      <c r="Y221" s="266">
        <v>0.03</v>
      </c>
      <c r="Z221" s="707">
        <v>0.03</v>
      </c>
      <c r="AA221" s="707"/>
      <c r="AB221" s="28"/>
      <c r="AC221" s="29"/>
    </row>
    <row r="222" spans="1:29" ht="17.100000000000001" customHeight="1">
      <c r="A222" s="680"/>
      <c r="B222" s="32"/>
      <c r="C222" s="48"/>
      <c r="D222" s="31"/>
      <c r="E222" s="33"/>
      <c r="F222" s="34"/>
      <c r="G222" s="770">
        <f>(C222/G228)*G208</f>
        <v>0</v>
      </c>
      <c r="H222" s="770"/>
      <c r="I222" s="113">
        <f>(B222/G228)*G208</f>
        <v>0</v>
      </c>
      <c r="J222" s="82"/>
      <c r="K222" s="82"/>
      <c r="L222" s="82"/>
      <c r="M222" s="82"/>
      <c r="N222" s="86"/>
      <c r="O222" s="26"/>
      <c r="P222" s="680"/>
      <c r="Q222" s="30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9"/>
    </row>
    <row r="223" spans="1:29" ht="17.100000000000001" customHeight="1">
      <c r="A223" s="680"/>
      <c r="B223" s="709" t="s">
        <v>317</v>
      </c>
      <c r="C223" s="710"/>
      <c r="D223" s="28"/>
      <c r="E223" s="28"/>
      <c r="F223" s="28"/>
      <c r="G223" s="46"/>
      <c r="H223" s="50"/>
      <c r="I223" s="28"/>
      <c r="J223" s="87"/>
      <c r="K223" s="83"/>
      <c r="L223" s="87"/>
      <c r="M223" s="87"/>
      <c r="N223" s="88"/>
      <c r="P223" s="680"/>
      <c r="Q223" s="30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9"/>
    </row>
    <row r="224" spans="1:29" ht="17.100000000000001" customHeight="1">
      <c r="A224" s="680"/>
      <c r="B224" s="314">
        <f>SUM(B211:B222)</f>
        <v>1.5</v>
      </c>
      <c r="C224" s="313">
        <f>SUM(C211:C222)</f>
        <v>0.34500000000000003</v>
      </c>
      <c r="D224" s="711" t="s">
        <v>90</v>
      </c>
      <c r="E224" s="711"/>
      <c r="F224" s="711"/>
      <c r="G224" s="712">
        <f>SUM(G211:G222)</f>
        <v>3.45</v>
      </c>
      <c r="H224" s="712">
        <f>SUM(H211:H222)</f>
        <v>0</v>
      </c>
      <c r="I224" s="320">
        <f>SUM(I211:I222)</f>
        <v>15</v>
      </c>
      <c r="J224" s="53"/>
      <c r="K224" s="89"/>
      <c r="L224" s="87"/>
      <c r="M224" s="87"/>
      <c r="N224" s="88"/>
      <c r="P224" s="680"/>
      <c r="Q224" s="30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9"/>
    </row>
    <row r="225" spans="1:29" ht="17.100000000000001" customHeight="1" thickBot="1">
      <c r="A225" s="680"/>
      <c r="B225" s="25"/>
      <c r="C225" s="36"/>
      <c r="D225" s="56"/>
      <c r="E225" s="56"/>
      <c r="F225" s="56"/>
      <c r="G225" s="191"/>
      <c r="H225" s="191"/>
      <c r="I225" s="25"/>
      <c r="J225" s="53"/>
      <c r="K225" s="89"/>
      <c r="L225" s="87"/>
      <c r="M225" s="87"/>
      <c r="N225" s="88"/>
      <c r="P225" s="680"/>
      <c r="Q225" s="30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9"/>
    </row>
    <row r="226" spans="1:29" ht="17.100000000000001" customHeight="1">
      <c r="A226" s="680"/>
      <c r="B226" s="713" t="s">
        <v>91</v>
      </c>
      <c r="C226" s="714"/>
      <c r="D226" s="714"/>
      <c r="E226" s="714"/>
      <c r="F226" s="714"/>
      <c r="G226" s="714"/>
      <c r="H226" s="714"/>
      <c r="I226" s="714"/>
      <c r="J226" s="714"/>
      <c r="K226" s="714"/>
      <c r="L226" s="714"/>
      <c r="M226" s="714"/>
      <c r="N226" s="715"/>
      <c r="P226" s="680"/>
      <c r="Q226" s="308"/>
      <c r="R226" s="746" t="s">
        <v>376</v>
      </c>
      <c r="S226" s="714"/>
      <c r="T226" s="714"/>
      <c r="U226" s="714"/>
      <c r="V226" s="714"/>
      <c r="W226" s="714"/>
      <c r="X226" s="714"/>
      <c r="Y226" s="714"/>
      <c r="Z226" s="714"/>
      <c r="AA226" s="714"/>
      <c r="AB226" s="714"/>
      <c r="AC226" s="751" t="s">
        <v>108</v>
      </c>
    </row>
    <row r="227" spans="1:29" ht="17.100000000000001" customHeight="1">
      <c r="A227" s="680"/>
      <c r="B227" s="32"/>
      <c r="C227" s="36"/>
      <c r="D227" s="190"/>
      <c r="E227" s="190"/>
      <c r="F227" s="190"/>
      <c r="G227" s="695" t="s">
        <v>108</v>
      </c>
      <c r="H227" s="695"/>
      <c r="I227" s="87"/>
      <c r="J227" s="87"/>
      <c r="K227" s="87"/>
      <c r="L227" s="74"/>
      <c r="M227" s="74"/>
      <c r="N227" s="75"/>
      <c r="P227" s="680"/>
      <c r="Q227" s="308"/>
      <c r="R227" s="338"/>
      <c r="S227" s="35"/>
      <c r="T227" s="35"/>
      <c r="U227" s="35"/>
      <c r="V227" s="35"/>
      <c r="W227" s="35"/>
      <c r="X227" s="35"/>
      <c r="Y227" s="35"/>
      <c r="Z227" s="35"/>
      <c r="AA227" s="35"/>
      <c r="AB227" s="339" t="s">
        <v>83</v>
      </c>
      <c r="AC227" s="737"/>
    </row>
    <row r="228" spans="1:29" ht="17.100000000000001" customHeight="1">
      <c r="A228" s="680"/>
      <c r="B228" s="66"/>
      <c r="C228" s="67"/>
      <c r="D228" s="67"/>
      <c r="E228" s="67"/>
      <c r="F228" s="68" t="s">
        <v>83</v>
      </c>
      <c r="G228" s="696">
        <v>1</v>
      </c>
      <c r="H228" s="696"/>
      <c r="I228" s="87"/>
      <c r="J228" s="87"/>
      <c r="K228" s="87"/>
      <c r="L228" s="74"/>
      <c r="M228" s="74"/>
      <c r="N228" s="75"/>
      <c r="P228" s="680"/>
      <c r="Q228" s="308"/>
      <c r="R228" s="747" t="s">
        <v>371</v>
      </c>
      <c r="S228" s="748"/>
      <c r="T228" s="748"/>
      <c r="U228" s="748"/>
      <c r="V228" s="748"/>
      <c r="W228" s="748"/>
      <c r="X228" s="748"/>
      <c r="Y228" s="748"/>
      <c r="Z228" s="748"/>
      <c r="AA228" s="748"/>
      <c r="AB228" s="748"/>
      <c r="AC228" s="749"/>
    </row>
    <row r="229" spans="1:29" ht="17.100000000000001" customHeight="1">
      <c r="A229" s="680"/>
      <c r="B229" s="340"/>
      <c r="C229" s="341"/>
      <c r="D229" s="341"/>
      <c r="E229" s="341"/>
      <c r="F229" s="341"/>
      <c r="G229" s="341"/>
      <c r="H229" s="341"/>
      <c r="I229" s="341"/>
      <c r="J229" s="341"/>
      <c r="K229" s="341"/>
      <c r="L229" s="341"/>
      <c r="M229" s="341"/>
      <c r="N229" s="342"/>
      <c r="P229" s="680"/>
      <c r="Q229" s="308"/>
      <c r="R229" s="747"/>
      <c r="S229" s="748"/>
      <c r="T229" s="748"/>
      <c r="U229" s="748"/>
      <c r="V229" s="748"/>
      <c r="W229" s="748"/>
      <c r="X229" s="748"/>
      <c r="Y229" s="748"/>
      <c r="Z229" s="748"/>
      <c r="AA229" s="748"/>
      <c r="AB229" s="748"/>
      <c r="AC229" s="749"/>
    </row>
    <row r="230" spans="1:29" ht="17.100000000000001" customHeight="1">
      <c r="A230" s="680"/>
      <c r="B230" s="18"/>
      <c r="C230" s="6"/>
      <c r="D230" s="19" t="s">
        <v>82</v>
      </c>
      <c r="E230" s="16" t="s">
        <v>52</v>
      </c>
      <c r="F230" s="12" t="s">
        <v>47</v>
      </c>
      <c r="G230" s="13" t="s">
        <v>48</v>
      </c>
      <c r="H230" s="312" t="s">
        <v>316</v>
      </c>
      <c r="I230" s="14" t="s">
        <v>49</v>
      </c>
      <c r="J230" s="15" t="s">
        <v>50</v>
      </c>
      <c r="K230" s="17" t="s">
        <v>51</v>
      </c>
      <c r="L230" s="192"/>
      <c r="M230" s="192"/>
      <c r="N230" s="193"/>
      <c r="P230" s="680"/>
      <c r="Q230" s="309" t="s">
        <v>12</v>
      </c>
      <c r="R230" s="747"/>
      <c r="S230" s="748"/>
      <c r="T230" s="748"/>
      <c r="U230" s="748"/>
      <c r="V230" s="748"/>
      <c r="W230" s="748"/>
      <c r="X230" s="748"/>
      <c r="Y230" s="748"/>
      <c r="Z230" s="748"/>
      <c r="AA230" s="748"/>
      <c r="AB230" s="748"/>
      <c r="AC230" s="749"/>
    </row>
    <row r="231" spans="1:29" ht="17.100000000000001" customHeight="1">
      <c r="A231" s="680"/>
      <c r="B231" s="18" t="s">
        <v>84</v>
      </c>
      <c r="C231" s="6"/>
      <c r="D231" s="19"/>
      <c r="E231" s="18"/>
      <c r="F231" s="8"/>
      <c r="G231" s="8"/>
      <c r="H231" s="8"/>
      <c r="I231" s="8"/>
      <c r="J231" s="8"/>
      <c r="K231" s="8"/>
      <c r="L231" s="8"/>
      <c r="M231" s="8"/>
      <c r="N231" s="311" t="s">
        <v>315</v>
      </c>
      <c r="P231" s="680"/>
      <c r="Q231" s="310">
        <v>16.5</v>
      </c>
      <c r="R231" s="18"/>
      <c r="S231" s="19"/>
      <c r="T231" s="68" t="s">
        <v>383</v>
      </c>
      <c r="U231" s="696">
        <v>1</v>
      </c>
      <c r="V231" s="696"/>
      <c r="W231" s="271" t="s">
        <v>384</v>
      </c>
      <c r="X231" s="750">
        <v>0.75</v>
      </c>
      <c r="Y231" s="750"/>
      <c r="AA231" s="8"/>
      <c r="AB231" s="8"/>
      <c r="AC231" s="311" t="s">
        <v>84</v>
      </c>
    </row>
    <row r="232" spans="1:29" ht="17.100000000000001" customHeight="1" thickBot="1">
      <c r="A232" s="680"/>
      <c r="B232" s="21">
        <v>10</v>
      </c>
      <c r="C232" s="2">
        <v>10</v>
      </c>
      <c r="D232" s="2">
        <v>10</v>
      </c>
      <c r="E232" s="2">
        <v>10</v>
      </c>
      <c r="F232" s="2">
        <v>10</v>
      </c>
      <c r="G232" s="2">
        <v>10</v>
      </c>
      <c r="H232" s="2">
        <v>10</v>
      </c>
      <c r="I232" s="2">
        <v>10</v>
      </c>
      <c r="J232" s="2">
        <v>10</v>
      </c>
      <c r="K232" s="2">
        <v>10</v>
      </c>
      <c r="L232" s="2">
        <v>10</v>
      </c>
      <c r="M232" s="2">
        <v>10</v>
      </c>
      <c r="N232" s="22">
        <v>10</v>
      </c>
      <c r="P232" s="680"/>
      <c r="Q232" s="78">
        <v>10</v>
      </c>
      <c r="R232" s="79">
        <v>10</v>
      </c>
      <c r="S232" s="79">
        <v>10</v>
      </c>
      <c r="T232" s="79">
        <v>10</v>
      </c>
      <c r="U232" s="79">
        <v>10</v>
      </c>
      <c r="V232" s="79">
        <v>10</v>
      </c>
      <c r="W232" s="79">
        <v>10</v>
      </c>
      <c r="X232" s="79">
        <v>10</v>
      </c>
      <c r="Y232" s="79">
        <v>10</v>
      </c>
      <c r="Z232" s="79">
        <v>10</v>
      </c>
      <c r="AA232" s="79">
        <v>10</v>
      </c>
      <c r="AB232" s="79">
        <v>10</v>
      </c>
      <c r="AC232" s="80">
        <v>10</v>
      </c>
    </row>
    <row r="233" spans="1:29" ht="17.100000000000001" customHeight="1">
      <c r="A233" s="680"/>
      <c r="B233" s="172" t="s">
        <v>106</v>
      </c>
      <c r="C233" s="40" t="s">
        <v>14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2"/>
      <c r="P233" s="680"/>
      <c r="Q233" s="32"/>
      <c r="R233" s="28"/>
      <c r="S233" s="697" t="s">
        <v>33</v>
      </c>
      <c r="T233" s="697"/>
      <c r="U233" s="697"/>
      <c r="V233" s="699" t="s">
        <v>34</v>
      </c>
      <c r="W233" s="699"/>
      <c r="X233" s="699"/>
      <c r="Y233" s="699"/>
      <c r="Z233" s="699"/>
      <c r="AA233" s="699"/>
      <c r="AB233" s="699"/>
      <c r="AC233" s="700"/>
    </row>
    <row r="234" spans="1:29" ht="17.100000000000001" customHeight="1">
      <c r="A234" s="680"/>
      <c r="B234" s="173" t="s">
        <v>107</v>
      </c>
      <c r="C234" s="43" t="s">
        <v>109</v>
      </c>
      <c r="D234" s="38"/>
      <c r="E234" s="38"/>
      <c r="F234" s="38"/>
      <c r="G234" s="38"/>
      <c r="H234" s="38"/>
      <c r="I234" s="38"/>
      <c r="J234" s="38"/>
      <c r="K234" s="38"/>
      <c r="L234" s="38"/>
      <c r="M234" s="28"/>
      <c r="N234" s="39"/>
      <c r="P234" s="680"/>
      <c r="Q234" s="32"/>
      <c r="R234" s="28" t="s">
        <v>7</v>
      </c>
      <c r="S234" s="698"/>
      <c r="T234" s="698"/>
      <c r="U234" s="698"/>
      <c r="V234" s="44"/>
      <c r="W234" s="44" t="s">
        <v>35</v>
      </c>
      <c r="X234" s="44"/>
      <c r="Y234" s="44"/>
      <c r="Z234" s="44"/>
      <c r="AA234" s="44"/>
      <c r="AB234" s="44"/>
      <c r="AC234" s="45"/>
    </row>
    <row r="235" spans="1:29" ht="17.100000000000001" customHeight="1">
      <c r="A235" s="680"/>
      <c r="B235" s="174" t="s">
        <v>108</v>
      </c>
      <c r="C235" s="175" t="s">
        <v>83</v>
      </c>
      <c r="D235" s="38"/>
      <c r="E235" s="38"/>
      <c r="F235" s="38"/>
      <c r="G235" s="38"/>
      <c r="H235" s="38"/>
      <c r="I235" s="38"/>
      <c r="J235" s="38"/>
      <c r="K235" s="38"/>
      <c r="L235" s="38"/>
      <c r="M235" s="28"/>
      <c r="N235" s="39"/>
      <c r="P235" s="680"/>
      <c r="Q235" s="32"/>
      <c r="R235" s="28"/>
      <c r="S235" s="28"/>
      <c r="T235" s="28"/>
      <c r="U235" s="28"/>
      <c r="V235" s="44"/>
      <c r="W235" s="44"/>
      <c r="X235" s="44"/>
      <c r="Y235" s="44"/>
      <c r="Z235" s="44"/>
      <c r="AA235" s="44"/>
      <c r="AB235" s="44"/>
      <c r="AC235" s="45"/>
    </row>
    <row r="236" spans="1:29" ht="17.100000000000001" customHeight="1">
      <c r="A236" s="680"/>
      <c r="B236" s="701" t="s">
        <v>11</v>
      </c>
      <c r="C236" s="702"/>
      <c r="D236" s="702"/>
      <c r="E236" s="702"/>
      <c r="F236" s="702"/>
      <c r="G236" s="702"/>
      <c r="H236" s="702"/>
      <c r="I236" s="702"/>
      <c r="J236" s="702"/>
      <c r="K236" s="702"/>
      <c r="L236" s="702"/>
      <c r="M236" s="702"/>
      <c r="N236" s="703"/>
      <c r="P236" s="680"/>
      <c r="Q236" s="701" t="s">
        <v>11</v>
      </c>
      <c r="R236" s="702"/>
      <c r="S236" s="702"/>
      <c r="T236" s="702"/>
      <c r="U236" s="702"/>
      <c r="V236" s="702"/>
      <c r="W236" s="702"/>
      <c r="X236" s="702"/>
      <c r="Y236" s="702"/>
      <c r="Z236" s="702"/>
      <c r="AA236" s="702"/>
      <c r="AB236" s="702"/>
      <c r="AC236" s="703"/>
    </row>
    <row r="237" spans="1:29" ht="17.100000000000001" customHeight="1" thickBot="1">
      <c r="A237" s="680"/>
      <c r="B237" s="704"/>
      <c r="C237" s="705"/>
      <c r="D237" s="705"/>
      <c r="E237" s="705"/>
      <c r="F237" s="705"/>
      <c r="G237" s="705"/>
      <c r="H237" s="705"/>
      <c r="I237" s="705"/>
      <c r="J237" s="705"/>
      <c r="K237" s="705"/>
      <c r="L237" s="705"/>
      <c r="M237" s="705"/>
      <c r="N237" s="706"/>
      <c r="P237" s="680"/>
      <c r="Q237" s="704"/>
      <c r="R237" s="705"/>
      <c r="S237" s="705"/>
      <c r="T237" s="705"/>
      <c r="U237" s="705"/>
      <c r="V237" s="705"/>
      <c r="W237" s="705"/>
      <c r="X237" s="705"/>
      <c r="Y237" s="705"/>
      <c r="Z237" s="705"/>
      <c r="AA237" s="705"/>
      <c r="AB237" s="705"/>
      <c r="AC237" s="706"/>
    </row>
    <row r="239" spans="1:29" ht="15.75" thickBot="1">
      <c r="A239" s="27" t="s">
        <v>0</v>
      </c>
      <c r="B239" s="679" t="str">
        <f>B240</f>
        <v>Sauces Fromage Blanc et Sauce yaourt</v>
      </c>
      <c r="C239" s="679"/>
      <c r="D239" s="679"/>
      <c r="E239" s="679"/>
      <c r="F239" s="679"/>
      <c r="G239" s="679"/>
      <c r="H239" s="679"/>
      <c r="I239" s="679"/>
      <c r="J239" s="679"/>
      <c r="K239" s="679"/>
      <c r="L239" s="679"/>
      <c r="M239" s="679"/>
      <c r="N239" s="679"/>
      <c r="O239" s="26"/>
      <c r="P239" s="27" t="s">
        <v>0</v>
      </c>
      <c r="Q239" s="679" t="str">
        <f>Q240</f>
        <v>Hauteurs de lignes</v>
      </c>
      <c r="R239" s="679"/>
      <c r="S239" s="679"/>
      <c r="T239" s="679"/>
      <c r="U239" s="679"/>
      <c r="V239" s="679"/>
      <c r="W239" s="679"/>
      <c r="X239" s="679"/>
      <c r="Y239" s="679"/>
      <c r="Z239" s="679"/>
      <c r="AA239" s="679"/>
      <c r="AB239" s="679"/>
      <c r="AC239" s="679"/>
    </row>
    <row r="240" spans="1:29" ht="23.25" customHeight="1">
      <c r="A240" s="680" t="str">
        <f>B240</f>
        <v>Sauces Fromage Blanc et Sauce yaourt</v>
      </c>
      <c r="B240" s="716" t="s">
        <v>367</v>
      </c>
      <c r="C240" s="717"/>
      <c r="D240" s="717"/>
      <c r="E240" s="717"/>
      <c r="F240" s="717"/>
      <c r="G240" s="717"/>
      <c r="H240" s="717"/>
      <c r="I240" s="717"/>
      <c r="J240" s="717"/>
      <c r="K240" s="717"/>
      <c r="L240" s="717"/>
      <c r="M240" s="717"/>
      <c r="N240" s="718"/>
      <c r="O240" s="26"/>
      <c r="P240" s="680" t="str">
        <f>Q240</f>
        <v>Hauteurs de lignes</v>
      </c>
      <c r="Q240" s="305" t="s">
        <v>113</v>
      </c>
      <c r="R240" s="717" t="str">
        <f>B240</f>
        <v>Sauces Fromage Blanc et Sauce yaourt</v>
      </c>
      <c r="S240" s="717"/>
      <c r="T240" s="717"/>
      <c r="U240" s="717"/>
      <c r="V240" s="717"/>
      <c r="W240" s="717"/>
      <c r="X240" s="717"/>
      <c r="Y240" s="717"/>
      <c r="Z240" s="717"/>
      <c r="AA240" s="717"/>
      <c r="AB240" s="717"/>
      <c r="AC240" s="718"/>
    </row>
    <row r="241" spans="1:29" ht="17.100000000000001" customHeight="1">
      <c r="A241" s="680"/>
      <c r="B241" s="719"/>
      <c r="C241" s="720"/>
      <c r="D241" s="720"/>
      <c r="E241" s="720"/>
      <c r="F241" s="720"/>
      <c r="G241" s="720"/>
      <c r="H241" s="720"/>
      <c r="I241" s="720"/>
      <c r="J241" s="720"/>
      <c r="K241" s="720"/>
      <c r="L241" s="720"/>
      <c r="M241" s="720"/>
      <c r="N241" s="721"/>
      <c r="O241" s="26"/>
      <c r="P241" s="680"/>
      <c r="Q241" s="306">
        <v>16.5</v>
      </c>
      <c r="R241" s="720"/>
      <c r="S241" s="720"/>
      <c r="T241" s="720"/>
      <c r="U241" s="720"/>
      <c r="V241" s="720"/>
      <c r="W241" s="720"/>
      <c r="X241" s="720"/>
      <c r="Y241" s="720"/>
      <c r="Z241" s="720"/>
      <c r="AA241" s="720"/>
      <c r="AB241" s="720"/>
      <c r="AC241" s="721"/>
    </row>
    <row r="242" spans="1:29" ht="17.100000000000001" customHeight="1">
      <c r="A242" s="680"/>
      <c r="B242" s="687" t="s">
        <v>366</v>
      </c>
      <c r="C242" s="688"/>
      <c r="D242" s="688"/>
      <c r="E242" s="688"/>
      <c r="F242" s="688"/>
      <c r="G242" s="688"/>
      <c r="H242" s="688"/>
      <c r="I242" s="688"/>
      <c r="J242" s="688"/>
      <c r="K242" s="688"/>
      <c r="L242" s="688"/>
      <c r="M242" s="688"/>
      <c r="N242" s="689"/>
      <c r="O242" s="26"/>
      <c r="P242" s="680"/>
      <c r="Q242" s="307" t="s">
        <v>12</v>
      </c>
      <c r="R242" s="722" t="str">
        <f>B242</f>
        <v xml:space="preserve">Sauces  Allégées pour salades </v>
      </c>
      <c r="S242" s="722"/>
      <c r="T242" s="722"/>
      <c r="U242" s="722"/>
      <c r="V242" s="722"/>
      <c r="W242" s="722"/>
      <c r="X242" s="722"/>
      <c r="Y242" s="722"/>
      <c r="Z242" s="722"/>
      <c r="AA242" s="722"/>
      <c r="AB242" s="722"/>
      <c r="AC242" s="723"/>
    </row>
    <row r="243" spans="1:29" ht="17.100000000000001" customHeight="1" thickBot="1">
      <c r="A243" s="680"/>
      <c r="B243" s="690"/>
      <c r="C243" s="691"/>
      <c r="D243" s="691"/>
      <c r="E243" s="691"/>
      <c r="F243" s="691"/>
      <c r="G243" s="691"/>
      <c r="H243" s="691"/>
      <c r="I243" s="691"/>
      <c r="J243" s="691"/>
      <c r="K243" s="691"/>
      <c r="L243" s="691"/>
      <c r="M243" s="691"/>
      <c r="N243" s="692"/>
      <c r="O243" s="26"/>
      <c r="P243" s="680"/>
      <c r="Q243" s="308"/>
      <c r="R243" s="724"/>
      <c r="S243" s="724"/>
      <c r="T243" s="724"/>
      <c r="U243" s="724"/>
      <c r="V243" s="724"/>
      <c r="W243" s="724"/>
      <c r="X243" s="724"/>
      <c r="Y243" s="724"/>
      <c r="Z243" s="724"/>
      <c r="AA243" s="724"/>
      <c r="AB243" s="724"/>
      <c r="AC243" s="725"/>
    </row>
    <row r="244" spans="1:29" ht="17.100000000000001" customHeight="1">
      <c r="A244" s="680"/>
      <c r="B244" s="32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9"/>
      <c r="O244" s="26"/>
      <c r="P244" s="680"/>
      <c r="Q244" s="308"/>
      <c r="R244" s="726" t="s">
        <v>1</v>
      </c>
      <c r="S244" s="726"/>
      <c r="T244" s="726"/>
      <c r="U244" s="726"/>
      <c r="V244" s="726"/>
      <c r="W244" s="726"/>
      <c r="X244" s="726"/>
      <c r="Y244" s="726"/>
      <c r="Z244" s="726"/>
      <c r="AA244" s="726"/>
      <c r="AB244" s="726"/>
      <c r="AC244" s="727"/>
    </row>
    <row r="245" spans="1:29" ht="17.100000000000001" customHeight="1" thickBot="1">
      <c r="A245" s="680"/>
      <c r="B245" s="32"/>
      <c r="C245" s="28"/>
      <c r="D245" s="28"/>
      <c r="E245" s="28"/>
      <c r="F245" s="28"/>
      <c r="G245" s="730" t="s">
        <v>107</v>
      </c>
      <c r="H245" s="730"/>
      <c r="I245" s="731" t="s">
        <v>368</v>
      </c>
      <c r="J245" s="731"/>
      <c r="K245" s="731"/>
      <c r="L245" s="731"/>
      <c r="M245" s="731"/>
      <c r="N245" s="732"/>
      <c r="O245" s="26"/>
      <c r="P245" s="680"/>
      <c r="Q245" s="308"/>
      <c r="R245" s="728"/>
      <c r="S245" s="728"/>
      <c r="T245" s="728"/>
      <c r="U245" s="728"/>
      <c r="V245" s="728"/>
      <c r="W245" s="728"/>
      <c r="X245" s="728"/>
      <c r="Y245" s="728"/>
      <c r="Z245" s="728"/>
      <c r="AA245" s="728"/>
      <c r="AB245" s="728"/>
      <c r="AC245" s="729"/>
    </row>
    <row r="246" spans="1:29" ht="17.100000000000001" customHeight="1">
      <c r="A246" s="680"/>
      <c r="B246" s="32"/>
      <c r="C246" s="28"/>
      <c r="D246" s="28"/>
      <c r="E246" s="186" t="s">
        <v>87</v>
      </c>
      <c r="F246" s="49" t="s">
        <v>31</v>
      </c>
      <c r="G246" s="733">
        <v>10</v>
      </c>
      <c r="H246" s="733"/>
      <c r="I246" s="731"/>
      <c r="J246" s="731"/>
      <c r="K246" s="731"/>
      <c r="L246" s="731"/>
      <c r="M246" s="731"/>
      <c r="N246" s="732"/>
      <c r="O246" s="26"/>
      <c r="P246" s="680"/>
      <c r="Q246" s="308"/>
      <c r="R246" s="734" t="s">
        <v>110</v>
      </c>
      <c r="S246" s="734"/>
      <c r="T246" s="734"/>
      <c r="U246" s="734"/>
      <c r="V246" s="734"/>
      <c r="W246" s="734"/>
      <c r="X246" s="734"/>
      <c r="Y246" s="734"/>
      <c r="Z246" s="734"/>
      <c r="AA246" s="734"/>
      <c r="AB246" s="734"/>
      <c r="AC246" s="736" t="s">
        <v>106</v>
      </c>
    </row>
    <row r="247" spans="1:29" ht="17.100000000000001" customHeight="1">
      <c r="A247" s="680"/>
      <c r="B247" s="170" t="s">
        <v>106</v>
      </c>
      <c r="C247" s="171" t="s">
        <v>106</v>
      </c>
      <c r="D247" s="28"/>
      <c r="E247" s="47"/>
      <c r="F247" s="49"/>
      <c r="G247" s="733"/>
      <c r="H247" s="733"/>
      <c r="I247" s="55"/>
      <c r="J247" s="277" t="s">
        <v>379</v>
      </c>
      <c r="K247" s="28"/>
      <c r="L247" s="28"/>
      <c r="M247" s="28"/>
      <c r="N247" s="29"/>
      <c r="O247" s="26"/>
      <c r="P247" s="680"/>
      <c r="Q247" s="308"/>
      <c r="R247" s="735"/>
      <c r="S247" s="735"/>
      <c r="T247" s="735"/>
      <c r="U247" s="735"/>
      <c r="V247" s="735"/>
      <c r="W247" s="735"/>
      <c r="X247" s="735"/>
      <c r="Y247" s="735"/>
      <c r="Z247" s="735"/>
      <c r="AA247" s="735"/>
      <c r="AB247" s="735"/>
      <c r="AC247" s="737"/>
    </row>
    <row r="248" spans="1:29" ht="17.100000000000001" customHeight="1">
      <c r="A248" s="680"/>
      <c r="B248" s="69" t="s">
        <v>88</v>
      </c>
      <c r="C248" s="70" t="s">
        <v>16</v>
      </c>
      <c r="D248" s="71" t="s">
        <v>32</v>
      </c>
      <c r="E248" s="51"/>
      <c r="F248" s="51"/>
      <c r="G248" s="72"/>
      <c r="H248" s="73"/>
      <c r="I248" s="70" t="s">
        <v>88</v>
      </c>
      <c r="J248" s="52"/>
      <c r="K248" s="58"/>
      <c r="L248" s="58"/>
      <c r="M248" s="58"/>
      <c r="N248" s="344" t="s">
        <v>381</v>
      </c>
      <c r="O248" s="26"/>
      <c r="P248" s="680"/>
      <c r="Q248" s="308"/>
      <c r="R248" s="738" t="s">
        <v>382</v>
      </c>
      <c r="S248" s="738"/>
      <c r="T248" s="738"/>
      <c r="U248" s="738"/>
      <c r="V248" s="738"/>
      <c r="W248" s="738"/>
      <c r="X248" s="738"/>
      <c r="Y248" s="738"/>
      <c r="Z248" s="738"/>
      <c r="AA248" s="738"/>
      <c r="AB248" s="738"/>
      <c r="AC248" s="739"/>
    </row>
    <row r="249" spans="1:29" ht="17.100000000000001" customHeight="1">
      <c r="A249" s="680"/>
      <c r="B249" s="327"/>
      <c r="C249" s="328"/>
      <c r="D249" s="329"/>
      <c r="E249" s="57"/>
      <c r="F249" s="57"/>
      <c r="G249" s="330"/>
      <c r="H249" s="331"/>
      <c r="I249" s="328"/>
      <c r="J249" s="332"/>
      <c r="K249" s="33"/>
      <c r="L249" s="33"/>
      <c r="M249" s="33"/>
      <c r="N249" s="85"/>
      <c r="O249" s="26"/>
      <c r="P249" s="680"/>
      <c r="Q249" s="308"/>
      <c r="R249" s="740"/>
      <c r="S249" s="740"/>
      <c r="T249" s="740"/>
      <c r="U249" s="740"/>
      <c r="V249" s="740"/>
      <c r="W249" s="740"/>
      <c r="X249" s="740"/>
      <c r="Y249" s="740"/>
      <c r="Z249" s="740"/>
      <c r="AA249" s="740"/>
      <c r="AB249" s="740"/>
      <c r="AC249" s="741"/>
    </row>
    <row r="250" spans="1:29" ht="17.100000000000001" customHeight="1">
      <c r="A250" s="680"/>
      <c r="B250" s="333"/>
      <c r="C250" s="54"/>
      <c r="D250" s="30"/>
      <c r="E250" s="28"/>
      <c r="F250" s="28"/>
      <c r="G250" s="72"/>
      <c r="H250" s="73"/>
      <c r="I250" s="70"/>
      <c r="J250" s="326"/>
      <c r="K250" s="33"/>
      <c r="L250" s="33"/>
      <c r="M250" s="33"/>
      <c r="N250" s="85"/>
      <c r="O250" s="26"/>
      <c r="P250" s="680"/>
      <c r="Q250" s="308"/>
      <c r="R250" s="742" t="s">
        <v>111</v>
      </c>
      <c r="S250" s="743"/>
      <c r="T250" s="743"/>
      <c r="U250" s="743"/>
      <c r="V250" s="743"/>
      <c r="W250" s="743"/>
      <c r="X250" s="743"/>
      <c r="Y250" s="743"/>
      <c r="Z250" s="743"/>
      <c r="AA250" s="743"/>
      <c r="AB250" s="743"/>
      <c r="AC250" s="745" t="s">
        <v>107</v>
      </c>
    </row>
    <row r="251" spans="1:29" ht="17.100000000000001" customHeight="1">
      <c r="A251" s="680"/>
      <c r="C251" s="189">
        <v>0.05</v>
      </c>
      <c r="D251" s="62" t="s">
        <v>40</v>
      </c>
      <c r="E251" s="62"/>
      <c r="F251" s="62"/>
      <c r="G251" s="707">
        <f>(C251/G267)*G246</f>
        <v>0.5</v>
      </c>
      <c r="H251" s="707"/>
      <c r="I251" s="77">
        <f>(B251/G267)*G246</f>
        <v>0</v>
      </c>
      <c r="J251" s="84"/>
      <c r="K251" s="84"/>
      <c r="L251" s="84"/>
      <c r="M251" s="84"/>
      <c r="N251" s="85"/>
      <c r="O251" s="26"/>
      <c r="P251" s="680"/>
      <c r="Q251" s="308"/>
      <c r="R251" s="744"/>
      <c r="S251" s="735"/>
      <c r="T251" s="735"/>
      <c r="U251" s="735"/>
      <c r="V251" s="735"/>
      <c r="W251" s="735"/>
      <c r="X251" s="735"/>
      <c r="Y251" s="735"/>
      <c r="Z251" s="735"/>
      <c r="AA251" s="735"/>
      <c r="AB251" s="735"/>
      <c r="AC251" s="745"/>
    </row>
    <row r="252" spans="1:29" ht="17.100000000000001" customHeight="1">
      <c r="A252" s="680"/>
      <c r="C252" s="20">
        <v>0.01</v>
      </c>
      <c r="D252" s="63" t="s">
        <v>42</v>
      </c>
      <c r="E252" s="63"/>
      <c r="F252" s="63"/>
      <c r="G252" s="707">
        <f>(C252/G267)*G246</f>
        <v>0.1</v>
      </c>
      <c r="H252" s="707"/>
      <c r="I252" s="77">
        <f>(B252/G267)*G246</f>
        <v>0</v>
      </c>
      <c r="J252" s="84"/>
      <c r="K252" s="84"/>
      <c r="L252" s="84"/>
      <c r="M252" s="84"/>
      <c r="N252" s="85"/>
      <c r="O252" s="26"/>
      <c r="P252" s="680"/>
      <c r="Q252" s="308"/>
      <c r="R252" s="345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111"/>
    </row>
    <row r="253" spans="1:29" ht="17.100000000000001" customHeight="1">
      <c r="A253" s="680"/>
      <c r="C253" s="20">
        <v>0.01</v>
      </c>
      <c r="D253" s="64" t="s">
        <v>43</v>
      </c>
      <c r="E253" s="64"/>
      <c r="F253" s="64"/>
      <c r="G253" s="707">
        <f>(C253/G267)*G246</f>
        <v>0.1</v>
      </c>
      <c r="H253" s="707"/>
      <c r="I253" s="77">
        <f>(B253/G267)*G246</f>
        <v>0</v>
      </c>
      <c r="J253" s="84"/>
      <c r="K253" s="84"/>
      <c r="L253" s="84"/>
      <c r="M253" s="84"/>
      <c r="N253" s="85"/>
      <c r="O253" s="26"/>
      <c r="P253" s="680"/>
      <c r="Q253" s="308"/>
      <c r="R253" s="345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111"/>
    </row>
    <row r="254" spans="1:29" ht="17.100000000000001" customHeight="1">
      <c r="A254" s="680"/>
      <c r="B254" s="76">
        <v>0.5</v>
      </c>
      <c r="D254" s="64" t="s">
        <v>318</v>
      </c>
      <c r="E254" s="64"/>
      <c r="F254" s="64"/>
      <c r="G254" s="707">
        <f>(C254/G267)*G246</f>
        <v>0</v>
      </c>
      <c r="H254" s="707"/>
      <c r="I254" s="77">
        <f>(B254/G267)*G246</f>
        <v>5</v>
      </c>
      <c r="J254" s="321" t="s">
        <v>362</v>
      </c>
      <c r="K254" s="84"/>
      <c r="L254" s="84"/>
      <c r="M254" s="84"/>
      <c r="N254" s="85"/>
      <c r="O254" s="26"/>
      <c r="P254" s="680"/>
      <c r="Q254" s="30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9"/>
    </row>
    <row r="255" spans="1:29" ht="17.100000000000001" customHeight="1">
      <c r="A255" s="680"/>
      <c r="B255" s="709" t="s">
        <v>317</v>
      </c>
      <c r="C255" s="710"/>
      <c r="D255" s="325"/>
      <c r="E255" s="324"/>
      <c r="F255" s="324"/>
      <c r="G255" s="708"/>
      <c r="H255" s="708"/>
      <c r="I255" s="130"/>
      <c r="J255" s="84"/>
      <c r="K255" s="84"/>
      <c r="L255" s="84"/>
      <c r="M255" s="84"/>
      <c r="N255" s="85"/>
      <c r="O255" s="26"/>
      <c r="P255" s="680"/>
      <c r="Q255" s="30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9"/>
    </row>
    <row r="256" spans="1:29" ht="17.100000000000001" customHeight="1">
      <c r="A256" s="680"/>
      <c r="B256" s="314">
        <f>SUM(B251:B254)</f>
        <v>0.5</v>
      </c>
      <c r="C256" s="313">
        <f>SUM(C251:C253)</f>
        <v>7.0000000000000007E-2</v>
      </c>
      <c r="D256" s="114"/>
      <c r="E256" s="114"/>
      <c r="F256" s="114"/>
      <c r="G256" s="770"/>
      <c r="H256" s="770"/>
      <c r="I256" s="113"/>
      <c r="J256" s="84"/>
      <c r="K256" s="84"/>
      <c r="L256" s="84"/>
      <c r="M256" s="84"/>
      <c r="N256" s="343" t="s">
        <v>380</v>
      </c>
      <c r="O256" s="26"/>
      <c r="P256" s="680"/>
      <c r="Q256" s="30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9"/>
    </row>
    <row r="257" spans="1:29" ht="17.100000000000001" customHeight="1">
      <c r="A257" s="680"/>
      <c r="B257" s="32"/>
      <c r="C257" s="48"/>
      <c r="D257" s="322"/>
      <c r="E257" s="322"/>
      <c r="F257" s="322"/>
      <c r="G257" s="789">
        <f>(C257/G267)*G246</f>
        <v>0</v>
      </c>
      <c r="H257" s="789"/>
      <c r="I257" s="323">
        <f>(B257/G267)*G246</f>
        <v>0</v>
      </c>
      <c r="J257" s="84"/>
      <c r="K257" s="84"/>
      <c r="L257" s="84"/>
      <c r="M257" s="84"/>
      <c r="N257" s="343" t="s">
        <v>377</v>
      </c>
      <c r="O257" s="26"/>
      <c r="P257" s="680"/>
      <c r="Q257" s="30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9"/>
    </row>
    <row r="258" spans="1:29" ht="17.100000000000001" customHeight="1">
      <c r="A258" s="680"/>
      <c r="C258" s="20">
        <v>0.05</v>
      </c>
      <c r="D258" s="62" t="s">
        <v>57</v>
      </c>
      <c r="E258" s="62"/>
      <c r="F258" s="62"/>
      <c r="G258" s="707">
        <f>(C258/G267)*G246</f>
        <v>0.5</v>
      </c>
      <c r="H258" s="707"/>
      <c r="I258" s="77">
        <f>(B258/G267)*G246</f>
        <v>0</v>
      </c>
      <c r="J258" s="84"/>
      <c r="K258" s="84"/>
      <c r="L258" s="28"/>
      <c r="M258" s="84"/>
      <c r="N258" s="343" t="s">
        <v>378</v>
      </c>
      <c r="O258" s="26"/>
      <c r="P258" s="680"/>
      <c r="Q258" s="30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9"/>
    </row>
    <row r="259" spans="1:29" ht="17.100000000000001" customHeight="1">
      <c r="A259" s="680"/>
      <c r="C259" s="20">
        <v>0.01</v>
      </c>
      <c r="D259" s="63" t="s">
        <v>42</v>
      </c>
      <c r="E259" s="63"/>
      <c r="F259" s="63"/>
      <c r="G259" s="707">
        <f>(C259/G267)*G246</f>
        <v>0.1</v>
      </c>
      <c r="H259" s="707"/>
      <c r="I259" s="77">
        <f>(B259/G267)*G246</f>
        <v>0</v>
      </c>
      <c r="J259" s="84"/>
      <c r="K259" s="84"/>
      <c r="L259" s="84"/>
      <c r="M259" s="84"/>
      <c r="N259" s="85"/>
      <c r="O259" s="26"/>
      <c r="P259" s="680"/>
      <c r="Q259" s="308"/>
      <c r="R259" s="28"/>
      <c r="S259" s="272"/>
      <c r="T259" s="19" t="s">
        <v>85</v>
      </c>
      <c r="U259" s="76">
        <v>1</v>
      </c>
      <c r="V259" s="77">
        <v>1</v>
      </c>
      <c r="W259" s="272"/>
      <c r="X259" s="19" t="s">
        <v>86</v>
      </c>
      <c r="Y259" s="266">
        <v>0.03</v>
      </c>
      <c r="Z259" s="707">
        <v>0.03</v>
      </c>
      <c r="AA259" s="707"/>
      <c r="AB259" s="28"/>
      <c r="AC259" s="29"/>
    </row>
    <row r="260" spans="1:29" ht="17.100000000000001" customHeight="1">
      <c r="A260" s="680"/>
      <c r="C260" s="20">
        <v>0.01</v>
      </c>
      <c r="D260" s="64" t="s">
        <v>43</v>
      </c>
      <c r="E260" s="64"/>
      <c r="F260" s="64"/>
      <c r="G260" s="707">
        <f>(C260/G267)*G246</f>
        <v>0.1</v>
      </c>
      <c r="H260" s="707"/>
      <c r="I260" s="77">
        <f>(B260/G267)*G246</f>
        <v>0</v>
      </c>
      <c r="J260" s="84"/>
      <c r="K260" s="84"/>
      <c r="L260" s="84"/>
      <c r="M260" s="84"/>
      <c r="N260" s="85"/>
      <c r="O260" s="26"/>
      <c r="P260" s="680"/>
      <c r="Q260" s="30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9"/>
    </row>
    <row r="261" spans="1:29" ht="17.100000000000001" customHeight="1">
      <c r="A261" s="680"/>
      <c r="B261" s="76">
        <v>0.5</v>
      </c>
      <c r="D261" s="64" t="s">
        <v>318</v>
      </c>
      <c r="E261" s="64"/>
      <c r="F261" s="64"/>
      <c r="G261" s="707">
        <f>(C261/G267)*G246</f>
        <v>0</v>
      </c>
      <c r="H261" s="707"/>
      <c r="I261" s="77">
        <f>(B261/G267)*G246</f>
        <v>5</v>
      </c>
      <c r="J261" s="321" t="s">
        <v>362</v>
      </c>
      <c r="K261" s="84"/>
      <c r="L261" s="84"/>
      <c r="M261" s="84"/>
      <c r="N261" s="85"/>
      <c r="O261" s="26"/>
      <c r="P261" s="680"/>
      <c r="Q261" s="30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9"/>
    </row>
    <row r="262" spans="1:29" ht="17.100000000000001" customHeight="1">
      <c r="A262" s="680"/>
      <c r="B262" s="709" t="s">
        <v>317</v>
      </c>
      <c r="C262" s="710"/>
      <c r="D262" s="28"/>
      <c r="E262" s="28"/>
      <c r="F262" s="28"/>
      <c r="G262" s="46"/>
      <c r="H262" s="50"/>
      <c r="I262" s="28"/>
      <c r="J262" s="87"/>
      <c r="K262" s="83"/>
      <c r="L262" s="87"/>
      <c r="M262" s="87"/>
      <c r="N262" s="88"/>
      <c r="P262" s="680"/>
      <c r="Q262" s="30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9"/>
    </row>
    <row r="263" spans="1:29" ht="17.100000000000001" customHeight="1" thickBot="1">
      <c r="A263" s="680"/>
      <c r="B263" s="314">
        <f>SUM(B258:B261)</f>
        <v>0.5</v>
      </c>
      <c r="C263" s="313">
        <f>SUM(C258:C261)</f>
        <v>7.0000000000000007E-2</v>
      </c>
      <c r="D263" s="711"/>
      <c r="E263" s="711"/>
      <c r="F263" s="711"/>
      <c r="G263" s="712"/>
      <c r="H263" s="712"/>
      <c r="I263" s="334"/>
      <c r="J263" s="53"/>
      <c r="K263" s="89"/>
      <c r="L263" s="87"/>
      <c r="M263" s="87"/>
      <c r="N263" s="88"/>
      <c r="P263" s="680"/>
      <c r="Q263" s="30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9"/>
    </row>
    <row r="264" spans="1:29" ht="17.100000000000001" customHeight="1" thickBot="1">
      <c r="A264" s="680"/>
      <c r="B264" s="25"/>
      <c r="C264" s="36"/>
      <c r="D264" s="182"/>
      <c r="E264" s="182"/>
      <c r="F264" s="182"/>
      <c r="G264" s="335"/>
      <c r="H264" s="335"/>
      <c r="I264" s="183"/>
      <c r="J264" s="336"/>
      <c r="K264" s="89"/>
      <c r="L264" s="87"/>
      <c r="M264" s="87"/>
      <c r="N264" s="88"/>
      <c r="P264" s="680"/>
      <c r="Q264" s="308"/>
      <c r="R264" s="746" t="s">
        <v>376</v>
      </c>
      <c r="S264" s="714"/>
      <c r="T264" s="714"/>
      <c r="U264" s="714"/>
      <c r="V264" s="714"/>
      <c r="W264" s="714"/>
      <c r="X264" s="714"/>
      <c r="Y264" s="714"/>
      <c r="Z264" s="714"/>
      <c r="AA264" s="714"/>
      <c r="AB264" s="714"/>
      <c r="AC264" s="751" t="s">
        <v>108</v>
      </c>
    </row>
    <row r="265" spans="1:29" ht="17.100000000000001" customHeight="1">
      <c r="A265" s="680"/>
      <c r="B265" s="713" t="s">
        <v>91</v>
      </c>
      <c r="C265" s="714"/>
      <c r="D265" s="714"/>
      <c r="E265" s="714"/>
      <c r="F265" s="714"/>
      <c r="G265" s="714"/>
      <c r="H265" s="714"/>
      <c r="I265" s="714"/>
      <c r="J265" s="714"/>
      <c r="K265" s="714"/>
      <c r="L265" s="714"/>
      <c r="M265" s="714"/>
      <c r="N265" s="715"/>
      <c r="P265" s="680"/>
      <c r="Q265" s="308"/>
      <c r="R265" s="338"/>
      <c r="S265" s="35"/>
      <c r="T265" s="35"/>
      <c r="U265" s="35"/>
      <c r="V265" s="35"/>
      <c r="W265" s="35"/>
      <c r="X265" s="35"/>
      <c r="Y265" s="35"/>
      <c r="Z265" s="35"/>
      <c r="AA265" s="35"/>
      <c r="AB265" s="339" t="s">
        <v>83</v>
      </c>
      <c r="AC265" s="737"/>
    </row>
    <row r="266" spans="1:29" ht="17.100000000000001" customHeight="1">
      <c r="A266" s="680"/>
      <c r="B266" s="32"/>
      <c r="C266" s="36"/>
      <c r="D266" s="190"/>
      <c r="E266" s="190"/>
      <c r="F266" s="190"/>
      <c r="G266" s="695" t="s">
        <v>108</v>
      </c>
      <c r="H266" s="695"/>
      <c r="I266" s="87"/>
      <c r="J266" s="87"/>
      <c r="K266" s="87"/>
      <c r="L266" s="74"/>
      <c r="M266" s="74"/>
      <c r="N266" s="75"/>
      <c r="P266" s="680"/>
      <c r="Q266" s="308"/>
      <c r="R266" s="747" t="s">
        <v>371</v>
      </c>
      <c r="S266" s="748"/>
      <c r="T266" s="748"/>
      <c r="U266" s="748"/>
      <c r="V266" s="748"/>
      <c r="W266" s="748"/>
      <c r="X266" s="748"/>
      <c r="Y266" s="748"/>
      <c r="Z266" s="748"/>
      <c r="AA266" s="748"/>
      <c r="AB266" s="748"/>
      <c r="AC266" s="749"/>
    </row>
    <row r="267" spans="1:29" ht="17.100000000000001" customHeight="1">
      <c r="A267" s="680"/>
      <c r="B267" s="66"/>
      <c r="C267" s="67"/>
      <c r="D267" s="67"/>
      <c r="E267" s="67"/>
      <c r="F267" s="68" t="s">
        <v>83</v>
      </c>
      <c r="G267" s="696">
        <v>1</v>
      </c>
      <c r="H267" s="696"/>
      <c r="I267" s="87"/>
      <c r="J267" s="87"/>
      <c r="K267" s="87"/>
      <c r="L267" s="74"/>
      <c r="M267" s="74"/>
      <c r="N267" s="75"/>
      <c r="P267" s="680"/>
      <c r="Q267" s="308"/>
      <c r="R267" s="747"/>
      <c r="S267" s="748"/>
      <c r="T267" s="748"/>
      <c r="U267" s="748"/>
      <c r="V267" s="748"/>
      <c r="W267" s="748"/>
      <c r="X267" s="748"/>
      <c r="Y267" s="748"/>
      <c r="Z267" s="748"/>
      <c r="AA267" s="748"/>
      <c r="AB267" s="748"/>
      <c r="AC267" s="749"/>
    </row>
    <row r="268" spans="1:29" ht="17.100000000000001" customHeight="1">
      <c r="A268" s="680"/>
      <c r="B268" s="340"/>
      <c r="C268" s="341"/>
      <c r="D268" s="341"/>
      <c r="E268" s="341"/>
      <c r="F268" s="341"/>
      <c r="G268" s="341"/>
      <c r="H268" s="341"/>
      <c r="I268" s="341"/>
      <c r="J268" s="341"/>
      <c r="K268" s="341"/>
      <c r="L268" s="341"/>
      <c r="M268" s="341"/>
      <c r="N268" s="342"/>
      <c r="P268" s="680"/>
      <c r="Q268" s="308"/>
      <c r="R268" s="747"/>
      <c r="S268" s="748"/>
      <c r="T268" s="748"/>
      <c r="U268" s="748"/>
      <c r="V268" s="748"/>
      <c r="W268" s="748"/>
      <c r="X268" s="748"/>
      <c r="Y268" s="748"/>
      <c r="Z268" s="748"/>
      <c r="AA268" s="748"/>
      <c r="AB268" s="748"/>
      <c r="AC268" s="749"/>
    </row>
    <row r="269" spans="1:29" ht="17.100000000000001" customHeight="1">
      <c r="A269" s="680"/>
      <c r="B269" s="18"/>
      <c r="C269" s="6"/>
      <c r="D269" s="19" t="s">
        <v>82</v>
      </c>
      <c r="E269" s="16" t="s">
        <v>52</v>
      </c>
      <c r="F269" s="12" t="s">
        <v>47</v>
      </c>
      <c r="G269" s="13" t="s">
        <v>48</v>
      </c>
      <c r="H269" s="312" t="s">
        <v>316</v>
      </c>
      <c r="I269" s="14" t="s">
        <v>49</v>
      </c>
      <c r="J269" s="15" t="s">
        <v>50</v>
      </c>
      <c r="K269" s="17" t="s">
        <v>51</v>
      </c>
      <c r="L269" s="192"/>
      <c r="M269" s="192"/>
      <c r="N269" s="193"/>
      <c r="P269" s="680"/>
      <c r="Q269" s="309" t="s">
        <v>12</v>
      </c>
      <c r="R269" s="18"/>
      <c r="S269" s="19"/>
      <c r="T269" s="68" t="s">
        <v>383</v>
      </c>
      <c r="U269" s="696">
        <v>1</v>
      </c>
      <c r="V269" s="696"/>
      <c r="W269" s="271" t="s">
        <v>384</v>
      </c>
      <c r="X269" s="750">
        <v>0.75</v>
      </c>
      <c r="Y269" s="750"/>
      <c r="AA269" s="8"/>
      <c r="AB269" s="8"/>
      <c r="AC269" s="311"/>
    </row>
    <row r="270" spans="1:29" ht="17.100000000000001" customHeight="1">
      <c r="A270" s="680"/>
      <c r="B270" s="18" t="s">
        <v>84</v>
      </c>
      <c r="C270" s="6"/>
      <c r="D270" s="19"/>
      <c r="E270" s="18"/>
      <c r="F270" s="8"/>
      <c r="G270" s="8"/>
      <c r="H270" s="8"/>
      <c r="I270" s="8"/>
      <c r="J270" s="8"/>
      <c r="K270" s="8"/>
      <c r="L270" s="8"/>
      <c r="M270" s="8"/>
      <c r="N270" s="311" t="s">
        <v>315</v>
      </c>
      <c r="P270" s="680"/>
      <c r="Q270" s="310">
        <v>16.5</v>
      </c>
      <c r="R270" s="18"/>
      <c r="S270" s="23"/>
      <c r="T270" s="19"/>
      <c r="U270" s="24"/>
      <c r="V270" s="24"/>
      <c r="W270" s="24"/>
      <c r="X270" s="24"/>
      <c r="Y270" s="24"/>
      <c r="Z270" s="24"/>
      <c r="AA270" s="24"/>
      <c r="AB270" s="24"/>
      <c r="AC270" s="311" t="s">
        <v>84</v>
      </c>
    </row>
    <row r="271" spans="1:29" ht="17.100000000000001" customHeight="1" thickBot="1">
      <c r="A271" s="680"/>
      <c r="B271" s="21">
        <v>10</v>
      </c>
      <c r="C271" s="2">
        <v>10</v>
      </c>
      <c r="D271" s="2">
        <v>10</v>
      </c>
      <c r="E271" s="2">
        <v>10</v>
      </c>
      <c r="F271" s="2">
        <v>10</v>
      </c>
      <c r="G271" s="2">
        <v>10</v>
      </c>
      <c r="H271" s="2">
        <v>10</v>
      </c>
      <c r="I271" s="2">
        <v>10</v>
      </c>
      <c r="J271" s="2">
        <v>10</v>
      </c>
      <c r="K271" s="2">
        <v>10</v>
      </c>
      <c r="L271" s="2">
        <v>10</v>
      </c>
      <c r="M271" s="2">
        <v>10</v>
      </c>
      <c r="N271" s="22">
        <v>10</v>
      </c>
      <c r="P271" s="680"/>
      <c r="Q271" s="78">
        <v>10</v>
      </c>
      <c r="R271" s="79">
        <v>10</v>
      </c>
      <c r="S271" s="79">
        <v>10</v>
      </c>
      <c r="T271" s="79">
        <v>10</v>
      </c>
      <c r="U271" s="79">
        <v>10</v>
      </c>
      <c r="V271" s="79">
        <v>10</v>
      </c>
      <c r="W271" s="79">
        <v>10</v>
      </c>
      <c r="X271" s="79">
        <v>10</v>
      </c>
      <c r="Y271" s="79">
        <v>10</v>
      </c>
      <c r="Z271" s="79">
        <v>10</v>
      </c>
      <c r="AA271" s="79">
        <v>10</v>
      </c>
      <c r="AB271" s="79">
        <v>10</v>
      </c>
      <c r="AC271" s="80">
        <v>10</v>
      </c>
    </row>
    <row r="272" spans="1:29" ht="17.100000000000001" customHeight="1">
      <c r="A272" s="680"/>
      <c r="B272" s="172" t="s">
        <v>106</v>
      </c>
      <c r="C272" s="40" t="s">
        <v>14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2"/>
      <c r="P272" s="680"/>
      <c r="Q272" s="32"/>
      <c r="R272" s="28"/>
      <c r="S272" s="697" t="s">
        <v>33</v>
      </c>
      <c r="T272" s="697"/>
      <c r="U272" s="697"/>
      <c r="V272" s="699" t="s">
        <v>34</v>
      </c>
      <c r="W272" s="699"/>
      <c r="X272" s="699"/>
      <c r="Y272" s="699"/>
      <c r="Z272" s="699"/>
      <c r="AA272" s="699"/>
      <c r="AB272" s="699"/>
      <c r="AC272" s="700"/>
    </row>
    <row r="273" spans="1:29" ht="17.100000000000001" customHeight="1">
      <c r="A273" s="680"/>
      <c r="B273" s="173" t="s">
        <v>107</v>
      </c>
      <c r="C273" s="43" t="s">
        <v>109</v>
      </c>
      <c r="D273" s="38"/>
      <c r="E273" s="38"/>
      <c r="F273" s="38"/>
      <c r="G273" s="38"/>
      <c r="H273" s="38"/>
      <c r="I273" s="38"/>
      <c r="J273" s="38"/>
      <c r="K273" s="38"/>
      <c r="L273" s="38"/>
      <c r="M273" s="28"/>
      <c r="N273" s="39"/>
      <c r="P273" s="680"/>
      <c r="Q273" s="32"/>
      <c r="R273" s="28" t="s">
        <v>7</v>
      </c>
      <c r="S273" s="698"/>
      <c r="T273" s="698"/>
      <c r="U273" s="698"/>
      <c r="V273" s="44"/>
      <c r="W273" s="44" t="s">
        <v>35</v>
      </c>
      <c r="X273" s="44"/>
      <c r="Y273" s="44"/>
      <c r="Z273" s="44"/>
      <c r="AA273" s="44"/>
      <c r="AB273" s="44"/>
      <c r="AC273" s="45"/>
    </row>
    <row r="274" spans="1:29" ht="17.100000000000001" customHeight="1">
      <c r="A274" s="680"/>
      <c r="B274" s="174" t="s">
        <v>108</v>
      </c>
      <c r="C274" s="175" t="s">
        <v>83</v>
      </c>
      <c r="D274" s="38"/>
      <c r="E274" s="38"/>
      <c r="F274" s="38"/>
      <c r="G274" s="38"/>
      <c r="H274" s="38"/>
      <c r="I274" s="38"/>
      <c r="J274" s="38"/>
      <c r="K274" s="38"/>
      <c r="L274" s="38"/>
      <c r="M274" s="28"/>
      <c r="N274" s="39"/>
      <c r="P274" s="680"/>
      <c r="Q274" s="32"/>
      <c r="R274" s="28"/>
      <c r="S274" s="28"/>
      <c r="T274" s="28"/>
      <c r="U274" s="28"/>
      <c r="V274" s="44"/>
      <c r="W274" s="44"/>
      <c r="X274" s="44"/>
      <c r="Y274" s="44"/>
      <c r="Z274" s="44"/>
      <c r="AA274" s="44"/>
      <c r="AB274" s="44"/>
      <c r="AC274" s="45"/>
    </row>
    <row r="275" spans="1:29" ht="17.100000000000001" customHeight="1">
      <c r="A275" s="680"/>
      <c r="B275" s="701" t="s">
        <v>11</v>
      </c>
      <c r="C275" s="702"/>
      <c r="D275" s="702"/>
      <c r="E275" s="702"/>
      <c r="F275" s="702"/>
      <c r="G275" s="702"/>
      <c r="H275" s="702"/>
      <c r="I275" s="702"/>
      <c r="J275" s="702"/>
      <c r="K275" s="702"/>
      <c r="L275" s="702"/>
      <c r="M275" s="702"/>
      <c r="N275" s="703"/>
      <c r="P275" s="680"/>
      <c r="Q275" s="701" t="s">
        <v>11</v>
      </c>
      <c r="R275" s="702"/>
      <c r="S275" s="702"/>
      <c r="T275" s="702"/>
      <c r="U275" s="702"/>
      <c r="V275" s="702"/>
      <c r="W275" s="702"/>
      <c r="X275" s="702"/>
      <c r="Y275" s="702"/>
      <c r="Z275" s="702"/>
      <c r="AA275" s="702"/>
      <c r="AB275" s="702"/>
      <c r="AC275" s="703"/>
    </row>
    <row r="276" spans="1:29" ht="17.100000000000001" customHeight="1" thickBot="1">
      <c r="A276" s="680"/>
      <c r="B276" s="704"/>
      <c r="C276" s="705"/>
      <c r="D276" s="705"/>
      <c r="E276" s="705"/>
      <c r="F276" s="705"/>
      <c r="G276" s="705"/>
      <c r="H276" s="705"/>
      <c r="I276" s="705"/>
      <c r="J276" s="705"/>
      <c r="K276" s="705"/>
      <c r="L276" s="705"/>
      <c r="M276" s="705"/>
      <c r="N276" s="706"/>
      <c r="P276" s="680"/>
      <c r="Q276" s="704"/>
      <c r="R276" s="705"/>
      <c r="S276" s="705"/>
      <c r="T276" s="705"/>
      <c r="U276" s="705"/>
      <c r="V276" s="705"/>
      <c r="W276" s="705"/>
      <c r="X276" s="705"/>
      <c r="Y276" s="705"/>
      <c r="Z276" s="705"/>
      <c r="AA276" s="705"/>
      <c r="AB276" s="705"/>
      <c r="AC276" s="706"/>
    </row>
  </sheetData>
  <mergeCells count="293">
    <mergeCell ref="A3:A85"/>
    <mergeCell ref="P3:P85"/>
    <mergeCell ref="Z54:AA54"/>
    <mergeCell ref="G56:H56"/>
    <mergeCell ref="B73:N73"/>
    <mergeCell ref="R73:AB73"/>
    <mergeCell ref="AC73:AC74"/>
    <mergeCell ref="G74:H74"/>
    <mergeCell ref="B75:F76"/>
    <mergeCell ref="G75:H76"/>
    <mergeCell ref="R75:AC77"/>
    <mergeCell ref="U78:V78"/>
    <mergeCell ref="X78:Y78"/>
    <mergeCell ref="S81:U82"/>
    <mergeCell ref="G9:H9"/>
    <mergeCell ref="R9:AB10"/>
    <mergeCell ref="AC9:AC10"/>
    <mergeCell ref="B10:E11"/>
    <mergeCell ref="F10:F11"/>
    <mergeCell ref="G10:H11"/>
    <mergeCell ref="R11:AC12"/>
    <mergeCell ref="G23:H23"/>
    <mergeCell ref="G25:H25"/>
    <mergeCell ref="G28:H28"/>
    <mergeCell ref="B2:N2"/>
    <mergeCell ref="Q2:AC2"/>
    <mergeCell ref="G21:H21"/>
    <mergeCell ref="G22:H22"/>
    <mergeCell ref="B3:N4"/>
    <mergeCell ref="Q3:Q4"/>
    <mergeCell ref="R3:AC4"/>
    <mergeCell ref="B5:N6"/>
    <mergeCell ref="R5:AC6"/>
    <mergeCell ref="R7:AC8"/>
    <mergeCell ref="G29:H29"/>
    <mergeCell ref="R13:AB14"/>
    <mergeCell ref="AC13:AC14"/>
    <mergeCell ref="C16:N16"/>
    <mergeCell ref="G17:H17"/>
    <mergeCell ref="G38:H38"/>
    <mergeCell ref="G41:H41"/>
    <mergeCell ref="G42:H42"/>
    <mergeCell ref="G18:H18"/>
    <mergeCell ref="G19:H19"/>
    <mergeCell ref="G20:H20"/>
    <mergeCell ref="G24:H24"/>
    <mergeCell ref="G50:H50"/>
    <mergeCell ref="G51:H51"/>
    <mergeCell ref="G54:H54"/>
    <mergeCell ref="G48:H48"/>
    <mergeCell ref="G45:H45"/>
    <mergeCell ref="G49:H49"/>
    <mergeCell ref="G43:H43"/>
    <mergeCell ref="G44:H44"/>
    <mergeCell ref="G30:H30"/>
    <mergeCell ref="G31:H31"/>
    <mergeCell ref="G32:H32"/>
    <mergeCell ref="G35:H35"/>
    <mergeCell ref="G36:H36"/>
    <mergeCell ref="G37:H37"/>
    <mergeCell ref="B87:N87"/>
    <mergeCell ref="Q87:AC87"/>
    <mergeCell ref="V81:AC81"/>
    <mergeCell ref="B84:N85"/>
    <mergeCell ref="Q84:AC85"/>
    <mergeCell ref="R94:AB95"/>
    <mergeCell ref="AC94:AC95"/>
    <mergeCell ref="R96:AC97"/>
    <mergeCell ref="G97:H97"/>
    <mergeCell ref="G98:H98"/>
    <mergeCell ref="R98:AB99"/>
    <mergeCell ref="AC98:AC99"/>
    <mergeCell ref="G99:H99"/>
    <mergeCell ref="A88:A123"/>
    <mergeCell ref="B88:N89"/>
    <mergeCell ref="P88:P123"/>
    <mergeCell ref="R88:AC89"/>
    <mergeCell ref="B90:N91"/>
    <mergeCell ref="R90:AC91"/>
    <mergeCell ref="R92:AC93"/>
    <mergeCell ref="G93:H93"/>
    <mergeCell ref="I93:N94"/>
    <mergeCell ref="G94:H95"/>
    <mergeCell ref="R112:AB112"/>
    <mergeCell ref="AC112:AC113"/>
    <mergeCell ref="R114:AC116"/>
    <mergeCell ref="U117:V117"/>
    <mergeCell ref="X117:Y117"/>
    <mergeCell ref="G104:H104"/>
    <mergeCell ref="G105:H105"/>
    <mergeCell ref="G106:H106"/>
    <mergeCell ref="G107:H107"/>
    <mergeCell ref="G108:H108"/>
    <mergeCell ref="B109:C109"/>
    <mergeCell ref="G100:H100"/>
    <mergeCell ref="G101:H101"/>
    <mergeCell ref="G102:H102"/>
    <mergeCell ref="G103:H103"/>
    <mergeCell ref="S119:U120"/>
    <mergeCell ref="V119:AC119"/>
    <mergeCell ref="B122:N123"/>
    <mergeCell ref="Q122:AC123"/>
    <mergeCell ref="Z107:AA107"/>
    <mergeCell ref="B125:N125"/>
    <mergeCell ref="Q125:AC125"/>
    <mergeCell ref="D110:F110"/>
    <mergeCell ref="G110:H110"/>
    <mergeCell ref="B112:N112"/>
    <mergeCell ref="G113:H113"/>
    <mergeCell ref="G114:H114"/>
    <mergeCell ref="R132:AB133"/>
    <mergeCell ref="AC132:AC133"/>
    <mergeCell ref="R134:AC135"/>
    <mergeCell ref="G135:H135"/>
    <mergeCell ref="G136:H136"/>
    <mergeCell ref="R136:AB137"/>
    <mergeCell ref="AC136:AC137"/>
    <mergeCell ref="G137:H137"/>
    <mergeCell ref="A126:A161"/>
    <mergeCell ref="B126:N127"/>
    <mergeCell ref="P126:P161"/>
    <mergeCell ref="R126:AC127"/>
    <mergeCell ref="B128:N129"/>
    <mergeCell ref="R128:AC129"/>
    <mergeCell ref="R130:AC131"/>
    <mergeCell ref="G131:H131"/>
    <mergeCell ref="I131:N132"/>
    <mergeCell ref="G132:H133"/>
    <mergeCell ref="Z145:AA145"/>
    <mergeCell ref="R150:AB150"/>
    <mergeCell ref="AC150:AC151"/>
    <mergeCell ref="R152:AC154"/>
    <mergeCell ref="U155:V155"/>
    <mergeCell ref="X155:Y155"/>
    <mergeCell ref="G142:H142"/>
    <mergeCell ref="G143:H143"/>
    <mergeCell ref="G144:H144"/>
    <mergeCell ref="G145:H145"/>
    <mergeCell ref="G146:H146"/>
    <mergeCell ref="B147:C147"/>
    <mergeCell ref="G138:H138"/>
    <mergeCell ref="G139:H139"/>
    <mergeCell ref="G140:H140"/>
    <mergeCell ref="G141:H141"/>
    <mergeCell ref="S157:U158"/>
    <mergeCell ref="V157:AC157"/>
    <mergeCell ref="B160:N161"/>
    <mergeCell ref="Q160:AC161"/>
    <mergeCell ref="B163:N163"/>
    <mergeCell ref="Q163:AC163"/>
    <mergeCell ref="D148:F148"/>
    <mergeCell ref="G148:H148"/>
    <mergeCell ref="B150:N150"/>
    <mergeCell ref="G151:H151"/>
    <mergeCell ref="G152:H152"/>
    <mergeCell ref="R170:AB171"/>
    <mergeCell ref="AC170:AC171"/>
    <mergeCell ref="R172:AC173"/>
    <mergeCell ref="G173:H173"/>
    <mergeCell ref="G174:H174"/>
    <mergeCell ref="R174:AB175"/>
    <mergeCell ref="AC174:AC175"/>
    <mergeCell ref="G175:H175"/>
    <mergeCell ref="A164:A199"/>
    <mergeCell ref="B164:N165"/>
    <mergeCell ref="P164:P199"/>
    <mergeCell ref="R164:AC165"/>
    <mergeCell ref="B166:N167"/>
    <mergeCell ref="R166:AC167"/>
    <mergeCell ref="R168:AC169"/>
    <mergeCell ref="G169:H169"/>
    <mergeCell ref="I169:N170"/>
    <mergeCell ref="G170:H171"/>
    <mergeCell ref="Z183:AA183"/>
    <mergeCell ref="R188:AB188"/>
    <mergeCell ref="AC188:AC189"/>
    <mergeCell ref="R190:AC192"/>
    <mergeCell ref="U193:V193"/>
    <mergeCell ref="X193:Y193"/>
    <mergeCell ref="G180:H180"/>
    <mergeCell ref="G181:H181"/>
    <mergeCell ref="G182:H182"/>
    <mergeCell ref="G183:H183"/>
    <mergeCell ref="G184:H184"/>
    <mergeCell ref="B185:C185"/>
    <mergeCell ref="G176:H176"/>
    <mergeCell ref="G177:H177"/>
    <mergeCell ref="G178:H178"/>
    <mergeCell ref="G179:H179"/>
    <mergeCell ref="S195:U196"/>
    <mergeCell ref="V195:AC195"/>
    <mergeCell ref="B198:N199"/>
    <mergeCell ref="Q198:AC199"/>
    <mergeCell ref="B201:N201"/>
    <mergeCell ref="Q201:AC201"/>
    <mergeCell ref="D186:F186"/>
    <mergeCell ref="G186:H186"/>
    <mergeCell ref="B188:N188"/>
    <mergeCell ref="G189:H189"/>
    <mergeCell ref="G190:H190"/>
    <mergeCell ref="A202:A237"/>
    <mergeCell ref="B202:N203"/>
    <mergeCell ref="P202:P237"/>
    <mergeCell ref="R202:AC203"/>
    <mergeCell ref="B204:N205"/>
    <mergeCell ref="R204:AC205"/>
    <mergeCell ref="R206:AC207"/>
    <mergeCell ref="G207:H207"/>
    <mergeCell ref="I207:N208"/>
    <mergeCell ref="G208:H209"/>
    <mergeCell ref="Z221:AA221"/>
    <mergeCell ref="R226:AB226"/>
    <mergeCell ref="AC226:AC227"/>
    <mergeCell ref="R228:AC230"/>
    <mergeCell ref="U231:V231"/>
    <mergeCell ref="X231:Y231"/>
    <mergeCell ref="G222:H222"/>
    <mergeCell ref="B223:C223"/>
    <mergeCell ref="G214:H214"/>
    <mergeCell ref="G215:H215"/>
    <mergeCell ref="G216:H216"/>
    <mergeCell ref="G217:H217"/>
    <mergeCell ref="R208:AB209"/>
    <mergeCell ref="AC208:AC209"/>
    <mergeCell ref="R210:AC211"/>
    <mergeCell ref="G211:H211"/>
    <mergeCell ref="G212:H212"/>
    <mergeCell ref="R212:AB213"/>
    <mergeCell ref="AC212:AC213"/>
    <mergeCell ref="G213:H213"/>
    <mergeCell ref="A240:A276"/>
    <mergeCell ref="B240:N241"/>
    <mergeCell ref="P240:P276"/>
    <mergeCell ref="R240:AC241"/>
    <mergeCell ref="B242:N243"/>
    <mergeCell ref="R242:AC243"/>
    <mergeCell ref="R244:AC245"/>
    <mergeCell ref="G245:H245"/>
    <mergeCell ref="I245:N246"/>
    <mergeCell ref="G246:H247"/>
    <mergeCell ref="R248:AC249"/>
    <mergeCell ref="R250:AB251"/>
    <mergeCell ref="AC250:AC251"/>
    <mergeCell ref="Z259:AA259"/>
    <mergeCell ref="R264:AB264"/>
    <mergeCell ref="AC264:AC265"/>
    <mergeCell ref="R266:AC268"/>
    <mergeCell ref="U269:V269"/>
    <mergeCell ref="X269:Y269"/>
    <mergeCell ref="G254:H254"/>
    <mergeCell ref="G255:H255"/>
    <mergeCell ref="G256:H256"/>
    <mergeCell ref="G257:H257"/>
    <mergeCell ref="R246:AB247"/>
    <mergeCell ref="S272:U273"/>
    <mergeCell ref="V272:AC272"/>
    <mergeCell ref="B275:N276"/>
    <mergeCell ref="Q275:AC276"/>
    <mergeCell ref="B255:C255"/>
    <mergeCell ref="D263:F263"/>
    <mergeCell ref="G263:H263"/>
    <mergeCell ref="B265:N265"/>
    <mergeCell ref="G266:H266"/>
    <mergeCell ref="G267:H267"/>
    <mergeCell ref="G258:H258"/>
    <mergeCell ref="G259:H259"/>
    <mergeCell ref="G260:H260"/>
    <mergeCell ref="G261:H261"/>
    <mergeCell ref="B262:C262"/>
    <mergeCell ref="S58:AB58"/>
    <mergeCell ref="S59:AB59"/>
    <mergeCell ref="S60:AB60"/>
    <mergeCell ref="S61:AB61"/>
    <mergeCell ref="S62:AB64"/>
    <mergeCell ref="AC246:AC247"/>
    <mergeCell ref="G251:H251"/>
    <mergeCell ref="G252:H252"/>
    <mergeCell ref="G253:H253"/>
    <mergeCell ref="S233:U234"/>
    <mergeCell ref="V233:AC233"/>
    <mergeCell ref="B236:N237"/>
    <mergeCell ref="Q236:AC237"/>
    <mergeCell ref="B239:N239"/>
    <mergeCell ref="Q239:AC239"/>
    <mergeCell ref="D224:F224"/>
    <mergeCell ref="G224:H224"/>
    <mergeCell ref="B226:N226"/>
    <mergeCell ref="G227:H227"/>
    <mergeCell ref="G228:H228"/>
    <mergeCell ref="G218:H218"/>
    <mergeCell ref="G219:H219"/>
    <mergeCell ref="G220:H220"/>
    <mergeCell ref="G221:H221"/>
  </mergeCells>
  <hyperlinks>
    <hyperlink ref="F69" r:id="rId1"/>
    <hyperlink ref="H70" r:id="rId2"/>
    <hyperlink ref="C66" r:id="rId3"/>
    <hyperlink ref="I72" r:id="rId4"/>
  </hyperlinks>
  <pageMargins left="0.7" right="0.7" top="0.75" bottom="0.75" header="0.3" footer="0.3"/>
  <pageSetup paperSize="9" orientation="portrait" r:id="rId5"/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93"/>
  <sheetViews>
    <sheetView workbookViewId="0">
      <selection activeCell="Z11" sqref="Z11"/>
    </sheetView>
  </sheetViews>
  <sheetFormatPr baseColWidth="10" defaultRowHeight="15"/>
  <cols>
    <col min="1" max="1" width="4" style="3" customWidth="1"/>
    <col min="2" max="6" width="11.42578125" style="3"/>
    <col min="7" max="7" width="11.42578125" style="25"/>
    <col min="8" max="8" width="7.140625" style="3" customWidth="1"/>
    <col min="9" max="9" width="8" style="3" customWidth="1"/>
    <col min="10" max="13" width="11.42578125" style="3"/>
    <col min="16" max="241" width="11.42578125" style="3"/>
    <col min="242" max="242" width="24" style="3" customWidth="1"/>
    <col min="243" max="497" width="11.42578125" style="3"/>
    <col min="498" max="498" width="24" style="3" customWidth="1"/>
    <col min="499" max="753" width="11.42578125" style="3"/>
    <col min="754" max="754" width="24" style="3" customWidth="1"/>
    <col min="755" max="1009" width="11.42578125" style="3"/>
    <col min="1010" max="1010" width="24" style="3" customWidth="1"/>
    <col min="1011" max="1265" width="11.42578125" style="3"/>
    <col min="1266" max="1266" width="24" style="3" customWidth="1"/>
    <col min="1267" max="1521" width="11.42578125" style="3"/>
    <col min="1522" max="1522" width="24" style="3" customWidth="1"/>
    <col min="1523" max="1777" width="11.42578125" style="3"/>
    <col min="1778" max="1778" width="24" style="3" customWidth="1"/>
    <col min="1779" max="2033" width="11.42578125" style="3"/>
    <col min="2034" max="2034" width="24" style="3" customWidth="1"/>
    <col min="2035" max="2289" width="11.42578125" style="3"/>
    <col min="2290" max="2290" width="24" style="3" customWidth="1"/>
    <col min="2291" max="2545" width="11.42578125" style="3"/>
    <col min="2546" max="2546" width="24" style="3" customWidth="1"/>
    <col min="2547" max="2801" width="11.42578125" style="3"/>
    <col min="2802" max="2802" width="24" style="3" customWidth="1"/>
    <col min="2803" max="3057" width="11.42578125" style="3"/>
    <col min="3058" max="3058" width="24" style="3" customWidth="1"/>
    <col min="3059" max="3313" width="11.42578125" style="3"/>
    <col min="3314" max="3314" width="24" style="3" customWidth="1"/>
    <col min="3315" max="3569" width="11.42578125" style="3"/>
    <col min="3570" max="3570" width="24" style="3" customWidth="1"/>
    <col min="3571" max="3825" width="11.42578125" style="3"/>
    <col min="3826" max="3826" width="24" style="3" customWidth="1"/>
    <col min="3827" max="4081" width="11.42578125" style="3"/>
    <col min="4082" max="4082" width="24" style="3" customWidth="1"/>
    <col min="4083" max="4337" width="11.42578125" style="3"/>
    <col min="4338" max="4338" width="24" style="3" customWidth="1"/>
    <col min="4339" max="4593" width="11.42578125" style="3"/>
    <col min="4594" max="4594" width="24" style="3" customWidth="1"/>
    <col min="4595" max="4849" width="11.42578125" style="3"/>
    <col min="4850" max="4850" width="24" style="3" customWidth="1"/>
    <col min="4851" max="5105" width="11.42578125" style="3"/>
    <col min="5106" max="5106" width="24" style="3" customWidth="1"/>
    <col min="5107" max="5361" width="11.42578125" style="3"/>
    <col min="5362" max="5362" width="24" style="3" customWidth="1"/>
    <col min="5363" max="5617" width="11.42578125" style="3"/>
    <col min="5618" max="5618" width="24" style="3" customWidth="1"/>
    <col min="5619" max="5873" width="11.42578125" style="3"/>
    <col min="5874" max="5874" width="24" style="3" customWidth="1"/>
    <col min="5875" max="6129" width="11.42578125" style="3"/>
    <col min="6130" max="6130" width="24" style="3" customWidth="1"/>
    <col min="6131" max="6385" width="11.42578125" style="3"/>
    <col min="6386" max="6386" width="24" style="3" customWidth="1"/>
    <col min="6387" max="6641" width="11.42578125" style="3"/>
    <col min="6642" max="6642" width="24" style="3" customWidth="1"/>
    <col min="6643" max="6897" width="11.42578125" style="3"/>
    <col min="6898" max="6898" width="24" style="3" customWidth="1"/>
    <col min="6899" max="7153" width="11.42578125" style="3"/>
    <col min="7154" max="7154" width="24" style="3" customWidth="1"/>
    <col min="7155" max="7409" width="11.42578125" style="3"/>
    <col min="7410" max="7410" width="24" style="3" customWidth="1"/>
    <col min="7411" max="7665" width="11.42578125" style="3"/>
    <col min="7666" max="7666" width="24" style="3" customWidth="1"/>
    <col min="7667" max="7921" width="11.42578125" style="3"/>
    <col min="7922" max="7922" width="24" style="3" customWidth="1"/>
    <col min="7923" max="8177" width="11.42578125" style="3"/>
    <col min="8178" max="8178" width="24" style="3" customWidth="1"/>
    <col min="8179" max="8433" width="11.42578125" style="3"/>
    <col min="8434" max="8434" width="24" style="3" customWidth="1"/>
    <col min="8435" max="8689" width="11.42578125" style="3"/>
    <col min="8690" max="8690" width="24" style="3" customWidth="1"/>
    <col min="8691" max="8945" width="11.42578125" style="3"/>
    <col min="8946" max="8946" width="24" style="3" customWidth="1"/>
    <col min="8947" max="9201" width="11.42578125" style="3"/>
    <col min="9202" max="9202" width="24" style="3" customWidth="1"/>
    <col min="9203" max="9457" width="11.42578125" style="3"/>
    <col min="9458" max="9458" width="24" style="3" customWidth="1"/>
    <col min="9459" max="9713" width="11.42578125" style="3"/>
    <col min="9714" max="9714" width="24" style="3" customWidth="1"/>
    <col min="9715" max="9969" width="11.42578125" style="3"/>
    <col min="9970" max="9970" width="24" style="3" customWidth="1"/>
    <col min="9971" max="10225" width="11.42578125" style="3"/>
    <col min="10226" max="10226" width="24" style="3" customWidth="1"/>
    <col min="10227" max="10481" width="11.42578125" style="3"/>
    <col min="10482" max="10482" width="24" style="3" customWidth="1"/>
    <col min="10483" max="10737" width="11.42578125" style="3"/>
    <col min="10738" max="10738" width="24" style="3" customWidth="1"/>
    <col min="10739" max="10993" width="11.42578125" style="3"/>
    <col min="10994" max="10994" width="24" style="3" customWidth="1"/>
    <col min="10995" max="11249" width="11.42578125" style="3"/>
    <col min="11250" max="11250" width="24" style="3" customWidth="1"/>
    <col min="11251" max="11505" width="11.42578125" style="3"/>
    <col min="11506" max="11506" width="24" style="3" customWidth="1"/>
    <col min="11507" max="11761" width="11.42578125" style="3"/>
    <col min="11762" max="11762" width="24" style="3" customWidth="1"/>
    <col min="11763" max="12017" width="11.42578125" style="3"/>
    <col min="12018" max="12018" width="24" style="3" customWidth="1"/>
    <col min="12019" max="12273" width="11.42578125" style="3"/>
    <col min="12274" max="12274" width="24" style="3" customWidth="1"/>
    <col min="12275" max="12529" width="11.42578125" style="3"/>
    <col min="12530" max="12530" width="24" style="3" customWidth="1"/>
    <col min="12531" max="12785" width="11.42578125" style="3"/>
    <col min="12786" max="12786" width="24" style="3" customWidth="1"/>
    <col min="12787" max="13041" width="11.42578125" style="3"/>
    <col min="13042" max="13042" width="24" style="3" customWidth="1"/>
    <col min="13043" max="13297" width="11.42578125" style="3"/>
    <col min="13298" max="13298" width="24" style="3" customWidth="1"/>
    <col min="13299" max="13553" width="11.42578125" style="3"/>
    <col min="13554" max="13554" width="24" style="3" customWidth="1"/>
    <col min="13555" max="13809" width="11.42578125" style="3"/>
    <col min="13810" max="13810" width="24" style="3" customWidth="1"/>
    <col min="13811" max="14065" width="11.42578125" style="3"/>
    <col min="14066" max="14066" width="24" style="3" customWidth="1"/>
    <col min="14067" max="14321" width="11.42578125" style="3"/>
    <col min="14322" max="14322" width="24" style="3" customWidth="1"/>
    <col min="14323" max="14577" width="11.42578125" style="3"/>
    <col min="14578" max="14578" width="24" style="3" customWidth="1"/>
    <col min="14579" max="14833" width="11.42578125" style="3"/>
    <col min="14834" max="14834" width="24" style="3" customWidth="1"/>
    <col min="14835" max="15089" width="11.42578125" style="3"/>
    <col min="15090" max="15090" width="24" style="3" customWidth="1"/>
    <col min="15091" max="15345" width="11.42578125" style="3"/>
    <col min="15346" max="15346" width="24" style="3" customWidth="1"/>
    <col min="15347" max="15601" width="11.42578125" style="3"/>
    <col min="15602" max="15602" width="24" style="3" customWidth="1"/>
    <col min="15603" max="15857" width="11.42578125" style="3"/>
    <col min="15858" max="15858" width="24" style="3" customWidth="1"/>
    <col min="15859" max="16113" width="11.42578125" style="3"/>
    <col min="16114" max="16114" width="24" style="3" customWidth="1"/>
    <col min="16115" max="16384" width="11.42578125" style="3"/>
  </cols>
  <sheetData>
    <row r="3" spans="2:16" ht="21">
      <c r="B3" s="790" t="s">
        <v>442</v>
      </c>
      <c r="C3" s="791"/>
      <c r="D3" s="791"/>
      <c r="E3" s="791"/>
      <c r="F3" s="791"/>
      <c r="G3" s="791"/>
      <c r="H3" s="791"/>
      <c r="I3" s="791"/>
      <c r="J3" s="791"/>
      <c r="K3" s="791"/>
      <c r="L3" s="791"/>
      <c r="M3" s="791"/>
      <c r="N3" s="791"/>
      <c r="O3" s="791"/>
      <c r="P3" s="792"/>
    </row>
    <row r="4" spans="2:16" ht="21"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</row>
    <row r="5" spans="2:16" ht="21">
      <c r="B5" s="545"/>
      <c r="C5" s="19" t="s">
        <v>82</v>
      </c>
      <c r="D5" s="16" t="s">
        <v>52</v>
      </c>
      <c r="E5" s="12" t="s">
        <v>47</v>
      </c>
      <c r="F5" s="13" t="s">
        <v>48</v>
      </c>
      <c r="G5" s="312" t="s">
        <v>316</v>
      </c>
      <c r="H5" s="14" t="s">
        <v>49</v>
      </c>
      <c r="I5" s="15" t="s">
        <v>50</v>
      </c>
      <c r="J5" s="17" t="s">
        <v>51</v>
      </c>
      <c r="K5" s="545"/>
      <c r="L5" s="545"/>
      <c r="M5" s="545"/>
      <c r="N5" s="545"/>
      <c r="O5" s="545"/>
      <c r="P5" s="545"/>
    </row>
    <row r="6" spans="2:16" ht="21">
      <c r="B6" s="545"/>
      <c r="C6" s="19"/>
      <c r="D6" s="574"/>
      <c r="E6" s="575"/>
      <c r="F6" s="576"/>
      <c r="G6" s="577"/>
      <c r="H6" s="574"/>
      <c r="I6" s="576"/>
      <c r="J6" s="578"/>
      <c r="K6" s="545"/>
      <c r="L6" s="545"/>
      <c r="M6" s="545"/>
      <c r="N6" s="545"/>
      <c r="O6" s="545"/>
      <c r="P6" s="545"/>
    </row>
    <row r="7" spans="2:16" ht="24">
      <c r="B7" s="545"/>
      <c r="C7" s="19"/>
      <c r="D7" s="574"/>
      <c r="E7" s="575"/>
      <c r="F7" s="576"/>
      <c r="G7" s="577"/>
      <c r="H7" s="579" t="s">
        <v>441</v>
      </c>
      <c r="I7" s="576"/>
      <c r="J7" s="578"/>
      <c r="K7" s="545"/>
      <c r="L7" s="545"/>
      <c r="M7" s="545"/>
      <c r="N7" s="545"/>
      <c r="O7" s="545"/>
      <c r="P7" s="545"/>
    </row>
    <row r="8" spans="2:16">
      <c r="B8" s="6"/>
      <c r="C8" s="6"/>
      <c r="D8" s="6"/>
      <c r="E8" s="6"/>
      <c r="F8" s="6"/>
      <c r="G8" s="10"/>
      <c r="H8" s="6"/>
      <c r="I8" s="6"/>
      <c r="J8" s="6"/>
      <c r="K8" s="6"/>
      <c r="L8" s="6"/>
      <c r="M8" s="6"/>
      <c r="N8" s="10"/>
      <c r="O8" s="10"/>
      <c r="P8" s="6"/>
    </row>
    <row r="9" spans="2:16" ht="15.75">
      <c r="B9"/>
      <c r="C9" s="20">
        <v>7.0000000000000007E-2</v>
      </c>
      <c r="D9" s="65" t="s">
        <v>46</v>
      </c>
      <c r="E9" s="65"/>
      <c r="F9" s="65"/>
      <c r="H9" s="204">
        <v>1</v>
      </c>
      <c r="I9" s="217" t="s">
        <v>126</v>
      </c>
      <c r="J9" s="3" t="s">
        <v>286</v>
      </c>
    </row>
    <row r="10" spans="2:16" ht="15.75">
      <c r="B10" s="76">
        <v>1</v>
      </c>
      <c r="C10"/>
      <c r="D10" s="65" t="s">
        <v>45</v>
      </c>
      <c r="E10" s="65"/>
      <c r="F10" s="65"/>
      <c r="H10" s="204">
        <v>1</v>
      </c>
      <c r="I10" s="218" t="s">
        <v>126</v>
      </c>
      <c r="J10" s="3" t="s">
        <v>286</v>
      </c>
    </row>
    <row r="11" spans="2:16" ht="15.75">
      <c r="B11" s="76">
        <v>4</v>
      </c>
      <c r="C11"/>
      <c r="D11" s="59" t="s">
        <v>36</v>
      </c>
      <c r="E11" s="60"/>
      <c r="F11" s="60"/>
      <c r="H11" s="204">
        <v>1</v>
      </c>
      <c r="I11" s="213" t="s">
        <v>119</v>
      </c>
      <c r="J11" s="3" t="s">
        <v>286</v>
      </c>
    </row>
    <row r="12" spans="2:16" ht="15.75">
      <c r="B12"/>
      <c r="C12" s="20">
        <v>0.05</v>
      </c>
      <c r="D12" s="59" t="s">
        <v>37</v>
      </c>
      <c r="E12" s="60"/>
      <c r="F12" s="60"/>
      <c r="H12" s="204">
        <v>1</v>
      </c>
      <c r="I12" s="213" t="s">
        <v>119</v>
      </c>
      <c r="J12" s="3" t="s">
        <v>286</v>
      </c>
    </row>
    <row r="13" spans="2:16" ht="15.75">
      <c r="B13"/>
      <c r="C13" s="20">
        <v>2.5000000000000001E-2</v>
      </c>
      <c r="D13" s="59" t="s">
        <v>38</v>
      </c>
      <c r="E13" s="60"/>
      <c r="F13" s="60"/>
      <c r="H13" s="204">
        <v>1</v>
      </c>
      <c r="I13" s="213" t="s">
        <v>119</v>
      </c>
      <c r="J13" s="3" t="s">
        <v>286</v>
      </c>
    </row>
    <row r="14" spans="2:16" ht="15.75">
      <c r="B14"/>
      <c r="C14" s="20">
        <v>0.05</v>
      </c>
      <c r="D14" s="61" t="s">
        <v>39</v>
      </c>
      <c r="E14" s="61"/>
      <c r="F14" s="61"/>
      <c r="H14" s="204">
        <v>1</v>
      </c>
      <c r="I14" s="219" t="s">
        <v>122</v>
      </c>
      <c r="J14" s="3" t="s">
        <v>286</v>
      </c>
    </row>
    <row r="15" spans="2:16" ht="15.75">
      <c r="B15"/>
      <c r="C15" s="20">
        <v>0.05</v>
      </c>
      <c r="D15" s="62" t="s">
        <v>40</v>
      </c>
      <c r="E15" s="62"/>
      <c r="F15" s="62"/>
      <c r="H15" s="204">
        <v>1</v>
      </c>
      <c r="I15" s="214" t="s">
        <v>123</v>
      </c>
      <c r="J15" s="3" t="s">
        <v>286</v>
      </c>
    </row>
    <row r="16" spans="2:16" ht="15.75">
      <c r="B16"/>
      <c r="C16" s="20">
        <v>0.03</v>
      </c>
      <c r="D16" s="62" t="s">
        <v>41</v>
      </c>
      <c r="E16" s="62"/>
      <c r="F16" s="62"/>
      <c r="H16" s="204">
        <v>1</v>
      </c>
      <c r="I16" s="214" t="s">
        <v>123</v>
      </c>
      <c r="J16" s="3" t="s">
        <v>286</v>
      </c>
    </row>
    <row r="17" spans="2:15" ht="15.75">
      <c r="B17"/>
      <c r="C17" s="20">
        <v>0.01</v>
      </c>
      <c r="D17" s="63" t="s">
        <v>42</v>
      </c>
      <c r="E17" s="63"/>
      <c r="F17" s="63"/>
      <c r="H17" s="204">
        <v>1</v>
      </c>
      <c r="I17" s="215" t="s">
        <v>125</v>
      </c>
      <c r="J17" s="3" t="s">
        <v>286</v>
      </c>
    </row>
    <row r="18" spans="2:15" ht="15.75">
      <c r="B18"/>
      <c r="C18" s="20">
        <v>0.01</v>
      </c>
      <c r="D18" s="64" t="s">
        <v>43</v>
      </c>
      <c r="E18" s="64"/>
      <c r="F18" s="64"/>
      <c r="H18" s="204">
        <v>1</v>
      </c>
      <c r="I18" s="216" t="s">
        <v>13</v>
      </c>
      <c r="J18" s="3" t="s">
        <v>286</v>
      </c>
    </row>
    <row r="19" spans="2:15" ht="15.75">
      <c r="B19" s="76">
        <v>0.5</v>
      </c>
      <c r="C19"/>
      <c r="D19" s="64" t="s">
        <v>318</v>
      </c>
      <c r="E19" s="64"/>
      <c r="F19" s="64"/>
      <c r="H19" s="204">
        <v>1</v>
      </c>
      <c r="I19" s="216" t="s">
        <v>13</v>
      </c>
      <c r="J19" s="3" t="s">
        <v>286</v>
      </c>
    </row>
    <row r="20" spans="2:15" s="7" customFormat="1" ht="15.75">
      <c r="C20" s="291"/>
      <c r="D20" s="296"/>
      <c r="E20" s="296"/>
      <c r="F20" s="296"/>
      <c r="H20" s="303"/>
      <c r="I20" s="302"/>
      <c r="N20" s="292"/>
      <c r="O20" s="292"/>
    </row>
    <row r="21" spans="2:15" ht="15.75">
      <c r="B21"/>
      <c r="C21" s="20">
        <v>7.0000000000000007E-2</v>
      </c>
      <c r="D21" s="65" t="s">
        <v>58</v>
      </c>
      <c r="E21" s="65"/>
      <c r="F21" s="65"/>
      <c r="H21" s="205">
        <v>2</v>
      </c>
      <c r="I21" s="217" t="s">
        <v>126</v>
      </c>
      <c r="J21" s="3" t="s">
        <v>287</v>
      </c>
    </row>
    <row r="22" spans="2:15" ht="15.75">
      <c r="B22" s="76">
        <v>1</v>
      </c>
      <c r="C22"/>
      <c r="D22" s="65" t="s">
        <v>45</v>
      </c>
      <c r="E22" s="65"/>
      <c r="F22" s="65"/>
      <c r="H22" s="205">
        <v>2</v>
      </c>
      <c r="I22" s="218" t="s">
        <v>126</v>
      </c>
      <c r="J22" s="3" t="s">
        <v>287</v>
      </c>
    </row>
    <row r="23" spans="2:15" ht="15.75">
      <c r="B23" s="76">
        <v>1</v>
      </c>
      <c r="C23"/>
      <c r="D23" s="59" t="s">
        <v>53</v>
      </c>
      <c r="E23" s="60"/>
      <c r="F23" s="60"/>
      <c r="H23" s="205">
        <v>2</v>
      </c>
      <c r="I23" s="213" t="s">
        <v>119</v>
      </c>
      <c r="J23" s="3" t="s">
        <v>287</v>
      </c>
    </row>
    <row r="24" spans="2:15" ht="15.75">
      <c r="B24"/>
      <c r="C24" s="20">
        <v>2.5000000000000001E-2</v>
      </c>
      <c r="D24" s="59" t="s">
        <v>54</v>
      </c>
      <c r="E24" s="60"/>
      <c r="F24" s="60"/>
      <c r="H24" s="205">
        <v>2</v>
      </c>
      <c r="I24" s="213" t="s">
        <v>119</v>
      </c>
      <c r="J24" s="3" t="s">
        <v>287</v>
      </c>
    </row>
    <row r="25" spans="2:15" ht="15.75">
      <c r="B25"/>
      <c r="C25" s="20">
        <v>0.05</v>
      </c>
      <c r="D25" s="59" t="s">
        <v>37</v>
      </c>
      <c r="E25" s="60"/>
      <c r="F25" s="60"/>
      <c r="H25" s="205">
        <v>2</v>
      </c>
      <c r="I25" s="213" t="s">
        <v>119</v>
      </c>
      <c r="J25" s="3" t="s">
        <v>287</v>
      </c>
    </row>
    <row r="26" spans="2:15" ht="15.75">
      <c r="B26"/>
      <c r="C26" s="20">
        <v>0.05</v>
      </c>
      <c r="D26" s="61" t="s">
        <v>55</v>
      </c>
      <c r="E26" s="61"/>
      <c r="F26" s="61"/>
      <c r="H26" s="205">
        <v>2</v>
      </c>
      <c r="I26" s="219" t="s">
        <v>122</v>
      </c>
      <c r="J26" s="3" t="s">
        <v>287</v>
      </c>
    </row>
    <row r="27" spans="2:15" ht="15.75">
      <c r="B27"/>
      <c r="C27" s="20">
        <v>0.03</v>
      </c>
      <c r="D27" s="62" t="s">
        <v>56</v>
      </c>
      <c r="E27" s="62"/>
      <c r="F27" s="62"/>
      <c r="H27" s="205">
        <v>2</v>
      </c>
      <c r="I27" s="214" t="s">
        <v>123</v>
      </c>
      <c r="J27" s="3" t="s">
        <v>287</v>
      </c>
    </row>
    <row r="28" spans="2:15" ht="15.75">
      <c r="B28"/>
      <c r="C28" s="20">
        <v>0.05</v>
      </c>
      <c r="D28" s="62" t="s">
        <v>57</v>
      </c>
      <c r="E28" s="62"/>
      <c r="F28" s="62"/>
      <c r="H28" s="205">
        <v>2</v>
      </c>
      <c r="I28" s="214" t="s">
        <v>123</v>
      </c>
      <c r="J28" s="3" t="s">
        <v>287</v>
      </c>
    </row>
    <row r="29" spans="2:15" ht="15.75">
      <c r="B29"/>
      <c r="C29" s="20">
        <v>0.01</v>
      </c>
      <c r="D29" s="63" t="s">
        <v>42</v>
      </c>
      <c r="E29" s="63"/>
      <c r="F29" s="63"/>
      <c r="H29" s="205">
        <v>2</v>
      </c>
      <c r="I29" s="215" t="s">
        <v>125</v>
      </c>
      <c r="J29" s="3" t="s">
        <v>287</v>
      </c>
    </row>
    <row r="30" spans="2:15" ht="15.75">
      <c r="B30"/>
      <c r="C30" s="20">
        <v>0.01</v>
      </c>
      <c r="D30" s="64" t="s">
        <v>43</v>
      </c>
      <c r="E30" s="64"/>
      <c r="F30" s="64"/>
      <c r="H30" s="205">
        <v>2</v>
      </c>
      <c r="I30" s="216" t="s">
        <v>13</v>
      </c>
      <c r="J30" s="3" t="s">
        <v>287</v>
      </c>
    </row>
    <row r="31" spans="2:15" ht="15.75">
      <c r="B31" s="76">
        <v>0.5</v>
      </c>
      <c r="C31"/>
      <c r="D31" s="64" t="s">
        <v>318</v>
      </c>
      <c r="E31" s="64"/>
      <c r="F31" s="64"/>
      <c r="H31" s="205">
        <v>2</v>
      </c>
      <c r="I31" s="216" t="s">
        <v>13</v>
      </c>
      <c r="J31" s="3" t="s">
        <v>287</v>
      </c>
    </row>
    <row r="32" spans="2:15" s="7" customFormat="1" ht="15.75">
      <c r="C32" s="291"/>
      <c r="D32" s="296"/>
      <c r="E32" s="296"/>
      <c r="F32" s="296"/>
      <c r="H32" s="303"/>
      <c r="I32" s="302"/>
      <c r="N32" s="292"/>
      <c r="O32" s="292"/>
    </row>
    <row r="33" spans="2:15" ht="15.75">
      <c r="B33"/>
      <c r="C33" s="20">
        <v>7.0000000000000007E-2</v>
      </c>
      <c r="D33" s="65" t="s">
        <v>63</v>
      </c>
      <c r="E33" s="65"/>
      <c r="F33" s="65"/>
      <c r="H33" s="206">
        <v>3</v>
      </c>
      <c r="I33" s="217" t="s">
        <v>126</v>
      </c>
      <c r="J33" s="3" t="s">
        <v>288</v>
      </c>
    </row>
    <row r="34" spans="2:15" ht="15.75">
      <c r="B34" s="76">
        <v>1</v>
      </c>
      <c r="C34"/>
      <c r="D34" s="65" t="s">
        <v>45</v>
      </c>
      <c r="E34" s="65"/>
      <c r="F34" s="65"/>
      <c r="H34" s="206">
        <v>3</v>
      </c>
      <c r="I34" s="218" t="s">
        <v>126</v>
      </c>
      <c r="J34" s="3" t="s">
        <v>288</v>
      </c>
    </row>
    <row r="35" spans="2:15" ht="15.75">
      <c r="B35"/>
      <c r="C35" s="20">
        <v>2.5000000000000001E-2</v>
      </c>
      <c r="D35" s="59" t="s">
        <v>59</v>
      </c>
      <c r="E35" s="60"/>
      <c r="F35" s="60"/>
      <c r="H35" s="206">
        <v>3</v>
      </c>
      <c r="I35" s="213" t="s">
        <v>119</v>
      </c>
      <c r="J35" s="3" t="s">
        <v>288</v>
      </c>
    </row>
    <row r="36" spans="2:15" ht="15.75">
      <c r="B36" s="76">
        <v>2</v>
      </c>
      <c r="C36"/>
      <c r="D36" s="59" t="s">
        <v>60</v>
      </c>
      <c r="E36" s="60"/>
      <c r="F36" s="60"/>
      <c r="H36" s="206">
        <v>3</v>
      </c>
      <c r="I36" s="213" t="s">
        <v>119</v>
      </c>
      <c r="J36" s="3" t="s">
        <v>288</v>
      </c>
    </row>
    <row r="37" spans="2:15" ht="15.75">
      <c r="B37"/>
      <c r="C37" s="20">
        <v>0.05</v>
      </c>
      <c r="D37" s="59" t="s">
        <v>37</v>
      </c>
      <c r="E37" s="60"/>
      <c r="F37" s="60"/>
      <c r="H37" s="206">
        <v>3</v>
      </c>
      <c r="I37" s="213" t="s">
        <v>119</v>
      </c>
      <c r="J37" s="3" t="s">
        <v>288</v>
      </c>
    </row>
    <row r="38" spans="2:15" ht="15.75">
      <c r="B38"/>
      <c r="C38" s="20">
        <v>0.05</v>
      </c>
      <c r="D38" s="61" t="s">
        <v>61</v>
      </c>
      <c r="E38" s="61"/>
      <c r="F38" s="61"/>
      <c r="H38" s="206">
        <v>3</v>
      </c>
      <c r="I38" s="219" t="s">
        <v>122</v>
      </c>
      <c r="J38" s="3" t="s">
        <v>288</v>
      </c>
    </row>
    <row r="39" spans="2:15" ht="15.75">
      <c r="B39"/>
      <c r="C39" s="20">
        <v>0.03</v>
      </c>
      <c r="D39" s="62" t="s">
        <v>62</v>
      </c>
      <c r="E39" s="62"/>
      <c r="F39" s="62"/>
      <c r="H39" s="206">
        <v>3</v>
      </c>
      <c r="I39" s="214" t="s">
        <v>123</v>
      </c>
      <c r="J39" s="3" t="s">
        <v>288</v>
      </c>
    </row>
    <row r="40" spans="2:15" ht="15.75">
      <c r="B40"/>
      <c r="C40" s="20">
        <v>0.05</v>
      </c>
      <c r="D40" s="62" t="s">
        <v>40</v>
      </c>
      <c r="E40" s="62"/>
      <c r="F40" s="62"/>
      <c r="H40" s="206">
        <v>3</v>
      </c>
      <c r="I40" s="214" t="s">
        <v>123</v>
      </c>
      <c r="J40" s="3" t="s">
        <v>288</v>
      </c>
    </row>
    <row r="41" spans="2:15" ht="15.75">
      <c r="B41"/>
      <c r="C41" s="20">
        <v>0.01</v>
      </c>
      <c r="D41" s="63" t="s">
        <v>42</v>
      </c>
      <c r="E41" s="63"/>
      <c r="F41" s="63"/>
      <c r="H41" s="206">
        <v>3</v>
      </c>
      <c r="I41" s="215" t="s">
        <v>125</v>
      </c>
      <c r="J41" s="3" t="s">
        <v>288</v>
      </c>
    </row>
    <row r="42" spans="2:15" ht="15.75">
      <c r="B42"/>
      <c r="C42" s="20">
        <v>0.01</v>
      </c>
      <c r="D42" s="64" t="s">
        <v>43</v>
      </c>
      <c r="E42" s="64"/>
      <c r="F42" s="64"/>
      <c r="H42" s="206">
        <v>3</v>
      </c>
      <c r="I42" s="216" t="s">
        <v>13</v>
      </c>
      <c r="J42" s="3" t="s">
        <v>288</v>
      </c>
    </row>
    <row r="43" spans="2:15" ht="15.75">
      <c r="B43" s="76">
        <v>0.5</v>
      </c>
      <c r="C43"/>
      <c r="D43" s="64" t="s">
        <v>318</v>
      </c>
      <c r="E43" s="64"/>
      <c r="F43" s="64"/>
      <c r="H43" s="206">
        <v>3</v>
      </c>
      <c r="I43" s="216" t="s">
        <v>13</v>
      </c>
      <c r="J43" s="3" t="s">
        <v>288</v>
      </c>
    </row>
    <row r="44" spans="2:15" s="7" customFormat="1" ht="15.75">
      <c r="C44" s="291"/>
      <c r="D44" s="296"/>
      <c r="E44" s="296"/>
      <c r="F44" s="296"/>
      <c r="H44" s="303"/>
      <c r="I44" s="302"/>
      <c r="N44" s="292"/>
      <c r="O44" s="292"/>
    </row>
    <row r="45" spans="2:15" ht="15.75">
      <c r="B45"/>
      <c r="C45" s="20">
        <v>7.0000000000000007E-2</v>
      </c>
      <c r="D45" s="65" t="s">
        <v>67</v>
      </c>
      <c r="E45" s="65"/>
      <c r="F45" s="65"/>
      <c r="H45" s="207">
        <v>4</v>
      </c>
      <c r="I45" s="217" t="s">
        <v>126</v>
      </c>
      <c r="J45" s="3" t="s">
        <v>289</v>
      </c>
    </row>
    <row r="46" spans="2:15" ht="15.75">
      <c r="B46" s="76">
        <v>1</v>
      </c>
      <c r="C46"/>
      <c r="D46" s="65" t="s">
        <v>45</v>
      </c>
      <c r="E46" s="65"/>
      <c r="F46" s="65"/>
      <c r="H46" s="207">
        <v>4</v>
      </c>
      <c r="I46" s="218" t="s">
        <v>126</v>
      </c>
      <c r="J46" s="3" t="s">
        <v>289</v>
      </c>
    </row>
    <row r="47" spans="2:15" ht="15.75">
      <c r="B47" s="76">
        <v>2</v>
      </c>
      <c r="C47" s="25"/>
      <c r="D47" s="59" t="s">
        <v>64</v>
      </c>
      <c r="E47" s="60"/>
      <c r="F47" s="60"/>
      <c r="H47" s="207">
        <v>4</v>
      </c>
      <c r="I47" s="213" t="s">
        <v>119</v>
      </c>
      <c r="J47" s="3" t="s">
        <v>289</v>
      </c>
    </row>
    <row r="48" spans="2:15" ht="15.75">
      <c r="B48" s="25"/>
      <c r="C48" s="20">
        <v>0.05</v>
      </c>
      <c r="D48" s="59" t="s">
        <v>37</v>
      </c>
      <c r="E48" s="60"/>
      <c r="F48" s="60"/>
      <c r="H48" s="207">
        <v>4</v>
      </c>
      <c r="I48" s="213" t="s">
        <v>119</v>
      </c>
      <c r="J48" s="3" t="s">
        <v>289</v>
      </c>
    </row>
    <row r="49" spans="2:15" ht="15.75">
      <c r="B49"/>
      <c r="C49" s="20">
        <v>2.5000000000000001E-2</v>
      </c>
      <c r="D49" s="59" t="s">
        <v>38</v>
      </c>
      <c r="E49" s="60"/>
      <c r="F49" s="60"/>
      <c r="H49" s="207">
        <v>4</v>
      </c>
      <c r="I49" s="213" t="s">
        <v>119</v>
      </c>
      <c r="J49" s="3" t="s">
        <v>289</v>
      </c>
    </row>
    <row r="50" spans="2:15" ht="15.75">
      <c r="C50" s="20">
        <v>0.05</v>
      </c>
      <c r="D50" s="61" t="s">
        <v>65</v>
      </c>
      <c r="E50" s="61"/>
      <c r="F50" s="61"/>
      <c r="H50" s="207">
        <v>4</v>
      </c>
      <c r="I50" s="219" t="s">
        <v>122</v>
      </c>
      <c r="J50" s="3" t="s">
        <v>289</v>
      </c>
    </row>
    <row r="51" spans="2:15" ht="15.75">
      <c r="B51"/>
      <c r="C51" s="20">
        <v>0.05</v>
      </c>
      <c r="D51" s="62" t="s">
        <v>40</v>
      </c>
      <c r="E51" s="62"/>
      <c r="F51" s="62"/>
      <c r="H51" s="207">
        <v>4</v>
      </c>
      <c r="I51" s="214" t="s">
        <v>123</v>
      </c>
      <c r="J51" s="3" t="s">
        <v>289</v>
      </c>
    </row>
    <row r="52" spans="2:15" ht="15.75">
      <c r="B52"/>
      <c r="C52" s="20">
        <v>0.03</v>
      </c>
      <c r="D52" s="62" t="s">
        <v>66</v>
      </c>
      <c r="E52" s="62"/>
      <c r="F52" s="62"/>
      <c r="H52" s="207">
        <v>4</v>
      </c>
      <c r="I52" s="214" t="s">
        <v>123</v>
      </c>
      <c r="J52" s="3" t="s">
        <v>289</v>
      </c>
    </row>
    <row r="53" spans="2:15" ht="15.75">
      <c r="B53"/>
      <c r="C53" s="20">
        <v>0.01</v>
      </c>
      <c r="D53" s="63" t="s">
        <v>42</v>
      </c>
      <c r="E53" s="63"/>
      <c r="F53" s="63"/>
      <c r="H53" s="207">
        <v>4</v>
      </c>
      <c r="I53" s="215" t="s">
        <v>125</v>
      </c>
      <c r="J53" s="3" t="s">
        <v>289</v>
      </c>
    </row>
    <row r="54" spans="2:15" ht="15.75">
      <c r="B54"/>
      <c r="C54" s="20">
        <v>0.01</v>
      </c>
      <c r="D54" s="64" t="s">
        <v>43</v>
      </c>
      <c r="E54" s="64"/>
      <c r="F54" s="64"/>
      <c r="H54" s="207">
        <v>4</v>
      </c>
      <c r="I54" s="216" t="s">
        <v>13</v>
      </c>
      <c r="J54" s="3" t="s">
        <v>289</v>
      </c>
    </row>
    <row r="55" spans="2:15" ht="15.75">
      <c r="B55" s="76">
        <v>0.5</v>
      </c>
      <c r="C55"/>
      <c r="D55" s="64" t="s">
        <v>318</v>
      </c>
      <c r="E55" s="64"/>
      <c r="F55" s="64"/>
      <c r="H55" s="207">
        <v>4</v>
      </c>
      <c r="I55" s="216" t="s">
        <v>13</v>
      </c>
      <c r="J55" s="3" t="s">
        <v>289</v>
      </c>
    </row>
    <row r="56" spans="2:15" s="7" customFormat="1" ht="15.75">
      <c r="C56" s="294"/>
      <c r="D56" s="296"/>
      <c r="E56" s="296"/>
      <c r="F56" s="296"/>
      <c r="H56" s="303"/>
      <c r="I56" s="304"/>
      <c r="N56" s="292"/>
      <c r="O56" s="292"/>
    </row>
    <row r="57" spans="2:15" ht="15.75">
      <c r="B57" s="25"/>
      <c r="C57" s="20">
        <v>7.0000000000000007E-2</v>
      </c>
      <c r="D57" s="65" t="s">
        <v>71</v>
      </c>
      <c r="E57" s="65"/>
      <c r="F57" s="65"/>
      <c r="H57" s="208">
        <v>5</v>
      </c>
      <c r="I57" s="217" t="s">
        <v>126</v>
      </c>
      <c r="J57" s="3" t="s">
        <v>290</v>
      </c>
    </row>
    <row r="58" spans="2:15" ht="15.75">
      <c r="B58" s="76">
        <v>1</v>
      </c>
      <c r="C58" s="25"/>
      <c r="D58" s="65" t="s">
        <v>45</v>
      </c>
      <c r="E58" s="65"/>
      <c r="F58" s="65"/>
      <c r="H58" s="208">
        <v>5</v>
      </c>
      <c r="I58" s="218" t="s">
        <v>126</v>
      </c>
      <c r="J58" s="3" t="s">
        <v>290</v>
      </c>
    </row>
    <row r="59" spans="2:15" ht="15.75">
      <c r="B59"/>
      <c r="C59" s="20">
        <v>2.5000000000000001E-2</v>
      </c>
      <c r="D59" s="59" t="s">
        <v>68</v>
      </c>
      <c r="E59" s="60"/>
      <c r="F59" s="60"/>
      <c r="H59" s="208">
        <v>5</v>
      </c>
      <c r="I59" s="213" t="s">
        <v>119</v>
      </c>
      <c r="J59" s="3" t="s">
        <v>290</v>
      </c>
    </row>
    <row r="60" spans="2:15" ht="15.75">
      <c r="B60" s="76">
        <v>1</v>
      </c>
      <c r="C60"/>
      <c r="D60" s="59" t="s">
        <v>69</v>
      </c>
      <c r="E60" s="60"/>
      <c r="F60" s="60"/>
      <c r="H60" s="208">
        <v>5</v>
      </c>
      <c r="I60" s="213" t="s">
        <v>119</v>
      </c>
      <c r="J60" s="3" t="s">
        <v>290</v>
      </c>
    </row>
    <row r="61" spans="2:15" ht="15.75">
      <c r="B61"/>
      <c r="C61" s="20">
        <v>0.05</v>
      </c>
      <c r="D61" s="59" t="s">
        <v>37</v>
      </c>
      <c r="E61" s="60"/>
      <c r="F61" s="60"/>
      <c r="H61" s="208">
        <v>5</v>
      </c>
      <c r="I61" s="213" t="s">
        <v>119</v>
      </c>
      <c r="J61" s="3" t="s">
        <v>290</v>
      </c>
    </row>
    <row r="62" spans="2:15" ht="15.75">
      <c r="B62"/>
      <c r="C62" s="20">
        <v>0.05</v>
      </c>
      <c r="D62" s="61" t="s">
        <v>39</v>
      </c>
      <c r="E62" s="61"/>
      <c r="F62" s="61"/>
      <c r="H62" s="208">
        <v>5</v>
      </c>
      <c r="I62" s="219" t="s">
        <v>122</v>
      </c>
      <c r="J62" s="3" t="s">
        <v>290</v>
      </c>
    </row>
    <row r="63" spans="2:15" ht="15.75">
      <c r="B63"/>
      <c r="C63" s="20">
        <v>0.03</v>
      </c>
      <c r="D63" s="62" t="s">
        <v>70</v>
      </c>
      <c r="E63" s="62"/>
      <c r="F63" s="62"/>
      <c r="H63" s="208">
        <v>5</v>
      </c>
      <c r="I63" s="214" t="s">
        <v>123</v>
      </c>
      <c r="J63" s="3" t="s">
        <v>290</v>
      </c>
    </row>
    <row r="64" spans="2:15" ht="15.75">
      <c r="B64"/>
      <c r="C64" s="20">
        <v>0.05</v>
      </c>
      <c r="D64" s="62" t="s">
        <v>57</v>
      </c>
      <c r="E64" s="62"/>
      <c r="F64" s="62"/>
      <c r="H64" s="208">
        <v>5</v>
      </c>
      <c r="I64" s="214" t="s">
        <v>123</v>
      </c>
      <c r="J64" s="3" t="s">
        <v>290</v>
      </c>
    </row>
    <row r="65" spans="2:15" ht="15.75">
      <c r="B65"/>
      <c r="C65" s="20">
        <v>0.01</v>
      </c>
      <c r="D65" s="63" t="s">
        <v>42</v>
      </c>
      <c r="E65" s="63"/>
      <c r="F65" s="63"/>
      <c r="H65" s="208">
        <v>5</v>
      </c>
      <c r="I65" s="215" t="s">
        <v>125</v>
      </c>
      <c r="J65" s="3" t="s">
        <v>290</v>
      </c>
    </row>
    <row r="66" spans="2:15" ht="15.75">
      <c r="B66"/>
      <c r="C66" s="20">
        <v>0.01</v>
      </c>
      <c r="D66" s="64" t="s">
        <v>43</v>
      </c>
      <c r="E66" s="64"/>
      <c r="F66" s="64"/>
      <c r="H66" s="208">
        <v>5</v>
      </c>
      <c r="I66" s="216" t="s">
        <v>13</v>
      </c>
      <c r="J66" s="3" t="s">
        <v>290</v>
      </c>
    </row>
    <row r="67" spans="2:15" ht="15.75">
      <c r="B67" s="76">
        <v>0.5</v>
      </c>
      <c r="C67"/>
      <c r="D67" s="64" t="s">
        <v>318</v>
      </c>
      <c r="E67" s="64"/>
      <c r="F67" s="64"/>
      <c r="H67" s="208">
        <v>5</v>
      </c>
      <c r="I67" s="216" t="s">
        <v>13</v>
      </c>
      <c r="J67" s="3" t="s">
        <v>290</v>
      </c>
    </row>
    <row r="68" spans="2:15" s="7" customFormat="1" ht="15.75">
      <c r="C68" s="294"/>
      <c r="D68" s="296"/>
      <c r="E68" s="296"/>
      <c r="F68" s="296"/>
      <c r="H68" s="303"/>
      <c r="I68" s="304"/>
      <c r="N68" s="292"/>
      <c r="O68" s="292"/>
    </row>
    <row r="69" spans="2:15" ht="15.75">
      <c r="C69" s="20">
        <v>7.0000000000000007E-2</v>
      </c>
      <c r="D69" s="65" t="s">
        <v>127</v>
      </c>
      <c r="E69" s="65"/>
      <c r="F69" s="65"/>
      <c r="H69" s="194">
        <v>6</v>
      </c>
      <c r="I69" s="217" t="s">
        <v>126</v>
      </c>
      <c r="J69" s="3" t="s">
        <v>291</v>
      </c>
      <c r="N69" s="25"/>
      <c r="O69" s="25"/>
    </row>
    <row r="70" spans="2:15" ht="15.75">
      <c r="B70" s="76">
        <v>1</v>
      </c>
      <c r="D70" s="65" t="s">
        <v>45</v>
      </c>
      <c r="E70" s="65"/>
      <c r="F70" s="65"/>
      <c r="H70" s="194">
        <v>6</v>
      </c>
      <c r="I70" s="218" t="s">
        <v>126</v>
      </c>
      <c r="J70" s="3" t="s">
        <v>291</v>
      </c>
      <c r="N70" s="25"/>
      <c r="O70" s="25"/>
    </row>
    <row r="71" spans="2:15" ht="15.75">
      <c r="C71" s="20">
        <v>2.5000000000000001E-2</v>
      </c>
      <c r="D71" s="59" t="s">
        <v>120</v>
      </c>
      <c r="E71" s="60"/>
      <c r="F71" s="60"/>
      <c r="H71" s="194">
        <v>6</v>
      </c>
      <c r="I71" s="213" t="s">
        <v>119</v>
      </c>
      <c r="J71" s="3" t="s">
        <v>291</v>
      </c>
      <c r="N71" s="25"/>
      <c r="O71" s="25"/>
    </row>
    <row r="72" spans="2:15" ht="15.75">
      <c r="B72" s="76">
        <v>2</v>
      </c>
      <c r="D72" s="59" t="s">
        <v>121</v>
      </c>
      <c r="E72" s="60"/>
      <c r="F72" s="60"/>
      <c r="H72" s="194">
        <v>6</v>
      </c>
      <c r="I72" s="213" t="s">
        <v>119</v>
      </c>
      <c r="J72" s="3" t="s">
        <v>291</v>
      </c>
      <c r="N72" s="25"/>
      <c r="O72" s="25"/>
    </row>
    <row r="73" spans="2:15" ht="15.75">
      <c r="C73" s="20">
        <v>0.05</v>
      </c>
      <c r="D73" s="59" t="s">
        <v>37</v>
      </c>
      <c r="E73" s="60"/>
      <c r="F73" s="60"/>
      <c r="H73" s="194">
        <v>6</v>
      </c>
      <c r="I73" s="213" t="s">
        <v>119</v>
      </c>
      <c r="J73" s="3" t="s">
        <v>291</v>
      </c>
      <c r="N73" s="25"/>
      <c r="O73" s="25"/>
    </row>
    <row r="74" spans="2:15" ht="15.75">
      <c r="C74" s="20">
        <v>0.05</v>
      </c>
      <c r="D74" s="61" t="s">
        <v>39</v>
      </c>
      <c r="E74" s="61"/>
      <c r="F74" s="61"/>
      <c r="H74" s="194">
        <v>6</v>
      </c>
      <c r="I74" s="219" t="s">
        <v>122</v>
      </c>
      <c r="J74" s="3" t="s">
        <v>291</v>
      </c>
      <c r="N74" s="25"/>
      <c r="O74" s="25"/>
    </row>
    <row r="75" spans="2:15" ht="15.75">
      <c r="C75" s="20">
        <v>0.03</v>
      </c>
      <c r="D75" s="62" t="s">
        <v>124</v>
      </c>
      <c r="E75" s="62"/>
      <c r="F75" s="62"/>
      <c r="H75" s="194">
        <v>6</v>
      </c>
      <c r="I75" s="214" t="s">
        <v>123</v>
      </c>
      <c r="J75" s="3" t="s">
        <v>291</v>
      </c>
      <c r="N75" s="25"/>
      <c r="O75" s="25"/>
    </row>
    <row r="76" spans="2:15" ht="15.75">
      <c r="C76" s="20">
        <v>0.05</v>
      </c>
      <c r="D76" s="62" t="s">
        <v>57</v>
      </c>
      <c r="E76" s="62"/>
      <c r="F76" s="62"/>
      <c r="H76" s="194">
        <v>6</v>
      </c>
      <c r="I76" s="214" t="s">
        <v>123</v>
      </c>
      <c r="J76" s="3" t="s">
        <v>291</v>
      </c>
      <c r="N76" s="25"/>
      <c r="O76" s="25"/>
    </row>
    <row r="77" spans="2:15" ht="15.75">
      <c r="C77" s="20">
        <v>0.01</v>
      </c>
      <c r="D77" s="63" t="s">
        <v>42</v>
      </c>
      <c r="E77" s="63"/>
      <c r="F77" s="63"/>
      <c r="H77" s="194">
        <v>6</v>
      </c>
      <c r="I77" s="215" t="s">
        <v>125</v>
      </c>
      <c r="J77" s="3" t="s">
        <v>291</v>
      </c>
      <c r="N77" s="25"/>
      <c r="O77" s="25"/>
    </row>
    <row r="78" spans="2:15" ht="15.75">
      <c r="C78" s="20">
        <v>0.01</v>
      </c>
      <c r="D78" s="64" t="s">
        <v>43</v>
      </c>
      <c r="E78" s="64"/>
      <c r="F78" s="64"/>
      <c r="H78" s="194">
        <v>6</v>
      </c>
      <c r="I78" s="216" t="s">
        <v>13</v>
      </c>
      <c r="J78" s="3" t="s">
        <v>291</v>
      </c>
      <c r="N78" s="25"/>
      <c r="O78" s="25"/>
    </row>
    <row r="79" spans="2:15" ht="15.75">
      <c r="B79" s="76">
        <v>0.5</v>
      </c>
      <c r="D79" s="64" t="s">
        <v>318</v>
      </c>
      <c r="E79" s="64"/>
      <c r="F79" s="64"/>
      <c r="H79" s="194">
        <v>6</v>
      </c>
      <c r="I79" s="216" t="s">
        <v>13</v>
      </c>
      <c r="J79" s="3" t="s">
        <v>291</v>
      </c>
      <c r="N79" s="25"/>
      <c r="O79" s="25"/>
    </row>
    <row r="80" spans="2:15" s="7" customFormat="1" ht="15.75">
      <c r="C80" s="294"/>
      <c r="D80" s="296"/>
      <c r="E80" s="296"/>
      <c r="F80" s="296"/>
      <c r="H80" s="290"/>
      <c r="I80" s="295"/>
      <c r="N80" s="292"/>
      <c r="O80" s="292"/>
    </row>
    <row r="81" spans="2:15" ht="15.75">
      <c r="C81" s="20">
        <v>7.0000000000000007E-2</v>
      </c>
      <c r="D81" s="65" t="s">
        <v>131</v>
      </c>
      <c r="E81" s="65"/>
      <c r="F81" s="65"/>
      <c r="H81" s="209">
        <v>7</v>
      </c>
      <c r="I81" s="217" t="s">
        <v>126</v>
      </c>
      <c r="J81" s="3" t="s">
        <v>292</v>
      </c>
      <c r="L81" s="119"/>
    </row>
    <row r="82" spans="2:15" ht="15.75">
      <c r="B82" s="76">
        <v>1</v>
      </c>
      <c r="D82" s="65" t="s">
        <v>45</v>
      </c>
      <c r="E82" s="65"/>
      <c r="F82" s="65"/>
      <c r="H82" s="209">
        <v>7</v>
      </c>
      <c r="I82" s="218" t="s">
        <v>126</v>
      </c>
      <c r="J82" s="3" t="s">
        <v>292</v>
      </c>
    </row>
    <row r="83" spans="2:15" ht="15.75">
      <c r="C83" s="20">
        <v>2.5000000000000001E-2</v>
      </c>
      <c r="D83" s="59" t="s">
        <v>128</v>
      </c>
      <c r="E83" s="60"/>
      <c r="F83" s="60"/>
      <c r="H83" s="209">
        <v>7</v>
      </c>
      <c r="I83" s="213" t="s">
        <v>119</v>
      </c>
      <c r="J83" s="3" t="s">
        <v>292</v>
      </c>
    </row>
    <row r="84" spans="2:15" ht="15.75">
      <c r="C84" s="20">
        <v>0.05</v>
      </c>
      <c r="D84" s="59" t="s">
        <v>37</v>
      </c>
      <c r="E84" s="60"/>
      <c r="F84" s="60"/>
      <c r="H84" s="209">
        <v>7</v>
      </c>
      <c r="I84" s="213" t="s">
        <v>119</v>
      </c>
      <c r="J84" s="3" t="s">
        <v>292</v>
      </c>
    </row>
    <row r="85" spans="2:15" ht="15.75">
      <c r="C85" s="20">
        <v>0.05</v>
      </c>
      <c r="D85" s="61" t="s">
        <v>129</v>
      </c>
      <c r="E85" s="61"/>
      <c r="F85" s="61"/>
      <c r="H85" s="209">
        <v>7</v>
      </c>
      <c r="I85" s="213" t="s">
        <v>119</v>
      </c>
      <c r="J85" s="3" t="s">
        <v>292</v>
      </c>
    </row>
    <row r="86" spans="2:15" ht="15.75">
      <c r="C86" s="20">
        <v>0.05</v>
      </c>
      <c r="D86" s="62" t="s">
        <v>40</v>
      </c>
      <c r="E86" s="62"/>
      <c r="F86" s="62"/>
      <c r="H86" s="209">
        <v>7</v>
      </c>
      <c r="I86" s="219" t="s">
        <v>122</v>
      </c>
      <c r="J86" s="3" t="s">
        <v>292</v>
      </c>
    </row>
    <row r="87" spans="2:15" ht="15.75">
      <c r="C87" s="20">
        <v>0.03</v>
      </c>
      <c r="D87" s="62" t="s">
        <v>130</v>
      </c>
      <c r="E87" s="62"/>
      <c r="F87" s="62"/>
      <c r="H87" s="209">
        <v>7</v>
      </c>
      <c r="I87" s="214" t="s">
        <v>123</v>
      </c>
      <c r="J87" s="3" t="s">
        <v>292</v>
      </c>
    </row>
    <row r="88" spans="2:15" ht="15.75">
      <c r="C88" s="20">
        <v>0.01</v>
      </c>
      <c r="D88" s="63" t="s">
        <v>42</v>
      </c>
      <c r="E88" s="63"/>
      <c r="F88" s="63"/>
      <c r="H88" s="209">
        <v>7</v>
      </c>
      <c r="I88" s="214" t="s">
        <v>123</v>
      </c>
      <c r="J88" s="3" t="s">
        <v>292</v>
      </c>
    </row>
    <row r="89" spans="2:15" ht="15.75">
      <c r="C89" s="20">
        <v>0.01</v>
      </c>
      <c r="D89" s="64" t="s">
        <v>43</v>
      </c>
      <c r="E89" s="64"/>
      <c r="F89" s="64"/>
      <c r="H89" s="209">
        <v>7</v>
      </c>
      <c r="I89" s="215" t="s">
        <v>125</v>
      </c>
      <c r="J89" s="3" t="s">
        <v>292</v>
      </c>
    </row>
    <row r="90" spans="2:15" ht="15.75">
      <c r="B90" s="76">
        <v>0.5</v>
      </c>
      <c r="D90" s="64" t="s">
        <v>318</v>
      </c>
      <c r="E90" s="64"/>
      <c r="F90" s="64"/>
      <c r="H90" s="209">
        <v>7</v>
      </c>
      <c r="I90" s="216" t="s">
        <v>13</v>
      </c>
      <c r="J90" s="3" t="s">
        <v>292</v>
      </c>
    </row>
    <row r="91" spans="2:15" s="7" customFormat="1" ht="15.75">
      <c r="C91" s="294"/>
      <c r="D91" s="296"/>
      <c r="E91" s="296"/>
      <c r="F91" s="296"/>
      <c r="G91" s="292"/>
      <c r="H91" s="290"/>
      <c r="I91" s="216" t="s">
        <v>13</v>
      </c>
      <c r="N91" s="292"/>
      <c r="O91" s="292"/>
    </row>
    <row r="92" spans="2:15" s="7" customFormat="1" ht="15.75">
      <c r="C92" s="294"/>
      <c r="D92" s="296"/>
      <c r="E92" s="296"/>
      <c r="F92" s="296"/>
      <c r="H92" s="290"/>
      <c r="I92" s="295"/>
    </row>
    <row r="93" spans="2:15" ht="15.75">
      <c r="C93" s="20">
        <v>7.0000000000000007E-2</v>
      </c>
      <c r="D93" s="65" t="s">
        <v>46</v>
      </c>
      <c r="E93" s="65"/>
      <c r="F93" s="65"/>
      <c r="H93" s="210">
        <v>8</v>
      </c>
      <c r="I93" s="217" t="s">
        <v>126</v>
      </c>
      <c r="J93" s="3" t="s">
        <v>293</v>
      </c>
    </row>
    <row r="94" spans="2:15" ht="15.75">
      <c r="B94" s="76">
        <v>1</v>
      </c>
      <c r="D94" s="65" t="s">
        <v>45</v>
      </c>
      <c r="E94" s="65"/>
      <c r="F94" s="65"/>
      <c r="H94" s="210">
        <v>8</v>
      </c>
      <c r="I94" s="218" t="s">
        <v>126</v>
      </c>
      <c r="J94" s="3" t="s">
        <v>293</v>
      </c>
    </row>
    <row r="95" spans="2:15" ht="15.75">
      <c r="C95" s="20">
        <v>2.5000000000000001E-2</v>
      </c>
      <c r="D95" s="59" t="s">
        <v>128</v>
      </c>
      <c r="E95" s="60"/>
      <c r="F95" s="60"/>
      <c r="H95" s="210">
        <v>8</v>
      </c>
      <c r="I95" s="213" t="s">
        <v>119</v>
      </c>
      <c r="J95" s="3" t="s">
        <v>293</v>
      </c>
    </row>
    <row r="96" spans="2:15" ht="15.75">
      <c r="B96" s="76">
        <v>1</v>
      </c>
      <c r="D96" s="59" t="s">
        <v>64</v>
      </c>
      <c r="E96" s="60"/>
      <c r="F96" s="60"/>
      <c r="H96" s="210">
        <v>8</v>
      </c>
      <c r="I96" s="213" t="s">
        <v>119</v>
      </c>
      <c r="J96" s="3" t="s">
        <v>293</v>
      </c>
    </row>
    <row r="97" spans="2:15" ht="15.75">
      <c r="C97" s="20">
        <v>0.05</v>
      </c>
      <c r="D97" s="59" t="s">
        <v>37</v>
      </c>
      <c r="E97" s="60"/>
      <c r="F97" s="60"/>
      <c r="H97" s="210">
        <v>8</v>
      </c>
      <c r="I97" s="213" t="s">
        <v>119</v>
      </c>
      <c r="J97" s="3" t="s">
        <v>293</v>
      </c>
    </row>
    <row r="98" spans="2:15" ht="15.75">
      <c r="C98" s="20">
        <v>0.05</v>
      </c>
      <c r="D98" s="61" t="s">
        <v>132</v>
      </c>
      <c r="E98" s="61"/>
      <c r="F98" s="61"/>
      <c r="H98" s="210">
        <v>8</v>
      </c>
      <c r="I98" s="219" t="s">
        <v>122</v>
      </c>
      <c r="J98" s="3" t="s">
        <v>293</v>
      </c>
    </row>
    <row r="99" spans="2:15" ht="15.75">
      <c r="C99" s="20">
        <v>0.05</v>
      </c>
      <c r="D99" s="62" t="s">
        <v>40</v>
      </c>
      <c r="E99" s="62"/>
      <c r="F99" s="62"/>
      <c r="H99" s="210">
        <v>8</v>
      </c>
      <c r="I99" s="214" t="s">
        <v>123</v>
      </c>
      <c r="J99" s="3" t="s">
        <v>293</v>
      </c>
    </row>
    <row r="100" spans="2:15" ht="15.75">
      <c r="C100" s="20">
        <v>0.03</v>
      </c>
      <c r="D100" s="62" t="s">
        <v>133</v>
      </c>
      <c r="E100" s="62"/>
      <c r="F100" s="62"/>
      <c r="H100" s="210">
        <v>8</v>
      </c>
      <c r="I100" s="214" t="s">
        <v>123</v>
      </c>
      <c r="J100" s="3" t="s">
        <v>293</v>
      </c>
    </row>
    <row r="101" spans="2:15" ht="15.75">
      <c r="C101" s="20">
        <v>0.01</v>
      </c>
      <c r="D101" s="63" t="s">
        <v>42</v>
      </c>
      <c r="E101" s="63"/>
      <c r="F101" s="63"/>
      <c r="H101" s="210">
        <v>8</v>
      </c>
      <c r="I101" s="215" t="s">
        <v>125</v>
      </c>
      <c r="J101" s="3" t="s">
        <v>293</v>
      </c>
    </row>
    <row r="102" spans="2:15" ht="15.75">
      <c r="B102" s="76">
        <v>0.5</v>
      </c>
      <c r="D102" s="64" t="s">
        <v>318</v>
      </c>
      <c r="E102" s="64"/>
      <c r="F102" s="64"/>
      <c r="H102" s="210">
        <v>8</v>
      </c>
      <c r="I102" s="216" t="s">
        <v>13</v>
      </c>
      <c r="J102" s="3" t="s">
        <v>293</v>
      </c>
    </row>
    <row r="103" spans="2:15" ht="15.75">
      <c r="B103" s="76">
        <v>1</v>
      </c>
      <c r="D103" s="64" t="s">
        <v>134</v>
      </c>
      <c r="E103" s="64"/>
      <c r="F103" s="64"/>
      <c r="H103" s="210">
        <v>8</v>
      </c>
      <c r="I103" s="216" t="s">
        <v>13</v>
      </c>
      <c r="J103" s="3" t="s">
        <v>293</v>
      </c>
    </row>
    <row r="104" spans="2:15" s="7" customFormat="1" ht="15.75">
      <c r="C104" s="291"/>
      <c r="D104" s="296"/>
      <c r="E104" s="296"/>
      <c r="F104" s="296"/>
      <c r="H104" s="303"/>
      <c r="I104" s="301"/>
      <c r="N104" s="292"/>
      <c r="O104" s="292"/>
    </row>
    <row r="105" spans="2:15" ht="15.75">
      <c r="C105" s="20">
        <v>7.0000000000000007E-2</v>
      </c>
      <c r="D105" s="65" t="s">
        <v>136</v>
      </c>
      <c r="E105" s="65"/>
      <c r="F105" s="65"/>
      <c r="H105" s="211">
        <v>9</v>
      </c>
      <c r="I105" s="217" t="s">
        <v>126</v>
      </c>
      <c r="J105" s="3" t="s">
        <v>294</v>
      </c>
    </row>
    <row r="106" spans="2:15" ht="15.75">
      <c r="B106" s="76">
        <v>1</v>
      </c>
      <c r="D106" s="65" t="s">
        <v>45</v>
      </c>
      <c r="E106" s="65"/>
      <c r="F106" s="65"/>
      <c r="H106" s="211">
        <v>9</v>
      </c>
      <c r="I106" s="218" t="s">
        <v>126</v>
      </c>
      <c r="J106" s="3" t="s">
        <v>294</v>
      </c>
    </row>
    <row r="107" spans="2:15" ht="15.75">
      <c r="C107" s="20">
        <v>2.5000000000000001E-2</v>
      </c>
      <c r="D107" s="59" t="s">
        <v>68</v>
      </c>
      <c r="E107" s="60"/>
      <c r="F107" s="60"/>
      <c r="H107" s="211">
        <v>9</v>
      </c>
      <c r="I107" s="213" t="s">
        <v>119</v>
      </c>
      <c r="J107" s="3" t="s">
        <v>294</v>
      </c>
    </row>
    <row r="108" spans="2:15" ht="15.75">
      <c r="C108" s="20">
        <v>0.05</v>
      </c>
      <c r="D108" s="59" t="s">
        <v>37</v>
      </c>
      <c r="E108" s="60"/>
      <c r="F108" s="60"/>
      <c r="H108" s="211">
        <v>9</v>
      </c>
      <c r="I108" s="213" t="s">
        <v>119</v>
      </c>
      <c r="J108" s="3" t="s">
        <v>294</v>
      </c>
    </row>
    <row r="109" spans="2:15" ht="15.75">
      <c r="C109" s="20">
        <v>0.05</v>
      </c>
      <c r="D109" s="59" t="s">
        <v>38</v>
      </c>
      <c r="E109" s="60"/>
      <c r="F109" s="60"/>
      <c r="H109" s="211">
        <v>9</v>
      </c>
      <c r="I109" s="213" t="s">
        <v>119</v>
      </c>
      <c r="J109" s="3" t="s">
        <v>294</v>
      </c>
    </row>
    <row r="110" spans="2:15" ht="15.75">
      <c r="B110" s="76">
        <v>1</v>
      </c>
      <c r="D110" s="212" t="s">
        <v>135</v>
      </c>
      <c r="E110" s="212"/>
      <c r="F110" s="212"/>
      <c r="H110" s="211">
        <v>9</v>
      </c>
      <c r="I110" s="219" t="s">
        <v>122</v>
      </c>
      <c r="J110" s="3" t="s">
        <v>294</v>
      </c>
    </row>
    <row r="111" spans="2:15" ht="15.75">
      <c r="C111" s="20">
        <v>0.05</v>
      </c>
      <c r="D111" s="62" t="s">
        <v>40</v>
      </c>
      <c r="E111" s="62"/>
      <c r="F111" s="62"/>
      <c r="H111" s="211">
        <v>9</v>
      </c>
      <c r="I111" s="214" t="s">
        <v>123</v>
      </c>
      <c r="J111" s="3" t="s">
        <v>294</v>
      </c>
    </row>
    <row r="112" spans="2:15" ht="15.75">
      <c r="C112" s="20">
        <v>0.03</v>
      </c>
      <c r="D112" s="62" t="s">
        <v>70</v>
      </c>
      <c r="E112" s="62"/>
      <c r="F112" s="62"/>
      <c r="H112" s="211">
        <v>9</v>
      </c>
      <c r="I112" s="214" t="s">
        <v>123</v>
      </c>
      <c r="J112" s="3" t="s">
        <v>294</v>
      </c>
    </row>
    <row r="113" spans="2:10" ht="15.75">
      <c r="C113" s="20">
        <v>0.01</v>
      </c>
      <c r="D113" s="63" t="s">
        <v>42</v>
      </c>
      <c r="E113" s="63"/>
      <c r="F113" s="63"/>
      <c r="H113" s="211">
        <v>9</v>
      </c>
      <c r="I113" s="215" t="s">
        <v>125</v>
      </c>
      <c r="J113" s="3" t="s">
        <v>294</v>
      </c>
    </row>
    <row r="114" spans="2:10" ht="15.75">
      <c r="B114" s="76">
        <v>0.5</v>
      </c>
      <c r="D114" s="64" t="s">
        <v>318</v>
      </c>
      <c r="E114" s="64"/>
      <c r="F114" s="64"/>
      <c r="H114" s="211">
        <v>9</v>
      </c>
      <c r="I114" s="216" t="s">
        <v>13</v>
      </c>
      <c r="J114" s="3" t="s">
        <v>294</v>
      </c>
    </row>
    <row r="115" spans="2:10" ht="15.75">
      <c r="B115" s="76">
        <v>1</v>
      </c>
      <c r="D115" s="64" t="s">
        <v>134</v>
      </c>
      <c r="E115" s="64"/>
      <c r="F115" s="64"/>
      <c r="H115" s="211">
        <v>9</v>
      </c>
      <c r="I115" s="216" t="s">
        <v>13</v>
      </c>
      <c r="J115" s="3" t="s">
        <v>294</v>
      </c>
    </row>
    <row r="116" spans="2:10" s="7" customFormat="1" ht="15.75">
      <c r="C116" s="294"/>
      <c r="D116" s="296"/>
      <c r="E116" s="296"/>
      <c r="F116" s="296"/>
      <c r="H116" s="290"/>
      <c r="I116" s="295"/>
    </row>
    <row r="117" spans="2:10" ht="15.75">
      <c r="C117" s="20">
        <v>7.0000000000000007E-2</v>
      </c>
      <c r="D117" s="65" t="s">
        <v>140</v>
      </c>
      <c r="E117" s="65"/>
      <c r="F117" s="65"/>
      <c r="H117" s="201">
        <v>10</v>
      </c>
      <c r="I117" s="217" t="s">
        <v>126</v>
      </c>
      <c r="J117" s="3" t="s">
        <v>295</v>
      </c>
    </row>
    <row r="118" spans="2:10" ht="15.75">
      <c r="B118" s="76">
        <v>1</v>
      </c>
      <c r="D118" s="65" t="s">
        <v>45</v>
      </c>
      <c r="E118" s="65"/>
      <c r="F118" s="65"/>
      <c r="H118" s="201">
        <v>10</v>
      </c>
      <c r="I118" s="218" t="s">
        <v>126</v>
      </c>
      <c r="J118" s="3" t="s">
        <v>295</v>
      </c>
    </row>
    <row r="119" spans="2:10" ht="15.75">
      <c r="B119" s="76">
        <v>3</v>
      </c>
      <c r="D119" s="59" t="s">
        <v>137</v>
      </c>
      <c r="E119" s="60"/>
      <c r="F119" s="60"/>
      <c r="H119" s="201">
        <v>10</v>
      </c>
      <c r="I119" s="213" t="s">
        <v>119</v>
      </c>
      <c r="J119" s="3" t="s">
        <v>295</v>
      </c>
    </row>
    <row r="120" spans="2:10" ht="15.75">
      <c r="C120" s="20">
        <v>2.5000000000000001E-2</v>
      </c>
      <c r="D120" s="59" t="s">
        <v>120</v>
      </c>
      <c r="E120" s="60"/>
      <c r="F120" s="60"/>
      <c r="H120" s="201">
        <v>10</v>
      </c>
      <c r="I120" s="213" t="s">
        <v>119</v>
      </c>
      <c r="J120" s="3" t="s">
        <v>295</v>
      </c>
    </row>
    <row r="121" spans="2:10" ht="15.75">
      <c r="B121" s="76">
        <v>2</v>
      </c>
      <c r="D121" s="59" t="s">
        <v>138</v>
      </c>
      <c r="E121" s="60"/>
      <c r="F121" s="60"/>
      <c r="H121" s="201">
        <v>10</v>
      </c>
      <c r="I121" s="213" t="s">
        <v>119</v>
      </c>
      <c r="J121" s="3" t="s">
        <v>295</v>
      </c>
    </row>
    <row r="122" spans="2:10" ht="15.75">
      <c r="C122" s="20">
        <v>0.05</v>
      </c>
      <c r="D122" s="59" t="s">
        <v>37</v>
      </c>
      <c r="E122" s="60"/>
      <c r="F122" s="60"/>
      <c r="H122" s="201">
        <v>10</v>
      </c>
      <c r="I122" s="213" t="s">
        <v>119</v>
      </c>
      <c r="J122" s="3" t="s">
        <v>295</v>
      </c>
    </row>
    <row r="123" spans="2:10" ht="15.75">
      <c r="C123" s="20">
        <v>0.05</v>
      </c>
      <c r="D123" s="61" t="s">
        <v>61</v>
      </c>
      <c r="E123" s="61"/>
      <c r="F123" s="61"/>
      <c r="H123" s="201">
        <v>10</v>
      </c>
      <c r="I123" s="219" t="s">
        <v>122</v>
      </c>
      <c r="J123" s="3" t="s">
        <v>295</v>
      </c>
    </row>
    <row r="124" spans="2:10" ht="15.75">
      <c r="C124" s="20">
        <v>0.05</v>
      </c>
      <c r="D124" s="62" t="s">
        <v>40</v>
      </c>
      <c r="E124" s="62"/>
      <c r="F124" s="62"/>
      <c r="H124" s="201">
        <v>10</v>
      </c>
      <c r="I124" s="214" t="s">
        <v>123</v>
      </c>
      <c r="J124" s="3" t="s">
        <v>295</v>
      </c>
    </row>
    <row r="125" spans="2:10" ht="15.75">
      <c r="C125" s="20">
        <v>0.03</v>
      </c>
      <c r="D125" s="62" t="s">
        <v>130</v>
      </c>
      <c r="E125" s="62"/>
      <c r="F125" s="62"/>
      <c r="H125" s="201">
        <v>10</v>
      </c>
      <c r="I125" s="214" t="s">
        <v>123</v>
      </c>
      <c r="J125" s="3" t="s">
        <v>295</v>
      </c>
    </row>
    <row r="126" spans="2:10" ht="15.75">
      <c r="C126" s="20">
        <v>0.01</v>
      </c>
      <c r="D126" s="63" t="s">
        <v>42</v>
      </c>
      <c r="E126" s="63"/>
      <c r="F126" s="63"/>
      <c r="H126" s="201">
        <v>10</v>
      </c>
      <c r="I126" s="215" t="s">
        <v>125</v>
      </c>
      <c r="J126" s="3" t="s">
        <v>295</v>
      </c>
    </row>
    <row r="127" spans="2:10" ht="15.75">
      <c r="C127" s="20">
        <v>0.01</v>
      </c>
      <c r="D127" s="64" t="s">
        <v>43</v>
      </c>
      <c r="E127" s="64"/>
      <c r="F127" s="64"/>
      <c r="H127" s="201">
        <v>10</v>
      </c>
      <c r="I127" s="216" t="s">
        <v>13</v>
      </c>
      <c r="J127" s="3" t="s">
        <v>295</v>
      </c>
    </row>
    <row r="128" spans="2:10" ht="15.75">
      <c r="B128" s="76">
        <v>0.5</v>
      </c>
      <c r="D128" s="64" t="s">
        <v>139</v>
      </c>
      <c r="E128" s="64"/>
      <c r="F128" s="64"/>
      <c r="H128" s="201">
        <v>10</v>
      </c>
      <c r="I128" s="216" t="s">
        <v>13</v>
      </c>
      <c r="J128" s="3" t="s">
        <v>295</v>
      </c>
    </row>
    <row r="129" spans="2:15" ht="15.75">
      <c r="B129" s="76">
        <v>0.5</v>
      </c>
      <c r="D129" s="64" t="s">
        <v>318</v>
      </c>
      <c r="E129" s="64"/>
      <c r="F129" s="64"/>
      <c r="H129" s="201">
        <v>10</v>
      </c>
      <c r="I129" s="216" t="s">
        <v>13</v>
      </c>
      <c r="J129" s="3" t="s">
        <v>295</v>
      </c>
    </row>
    <row r="130" spans="2:15" s="7" customFormat="1" ht="15.75">
      <c r="C130" s="291"/>
      <c r="D130" s="296"/>
      <c r="E130" s="296"/>
      <c r="F130" s="296"/>
      <c r="H130" s="290"/>
      <c r="I130" s="301"/>
      <c r="N130" s="292"/>
      <c r="O130" s="292"/>
    </row>
    <row r="131" spans="2:15" ht="15.75">
      <c r="C131" s="20">
        <v>7.0000000000000007E-2</v>
      </c>
      <c r="D131" s="65" t="s">
        <v>143</v>
      </c>
      <c r="E131" s="65"/>
      <c r="F131" s="65"/>
      <c r="H131" s="202">
        <v>11</v>
      </c>
      <c r="I131" s="195" t="s">
        <v>119</v>
      </c>
      <c r="J131" s="3" t="s">
        <v>296</v>
      </c>
    </row>
    <row r="132" spans="2:15" ht="15.75">
      <c r="B132" s="76">
        <v>1</v>
      </c>
      <c r="D132" s="65" t="s">
        <v>45</v>
      </c>
      <c r="E132" s="65"/>
      <c r="F132" s="65"/>
      <c r="H132" s="202">
        <v>11</v>
      </c>
      <c r="I132" s="195" t="s">
        <v>119</v>
      </c>
      <c r="J132" s="3" t="s">
        <v>296</v>
      </c>
    </row>
    <row r="133" spans="2:15" ht="15.75">
      <c r="B133" s="76">
        <v>2</v>
      </c>
      <c r="D133" s="59" t="s">
        <v>141</v>
      </c>
      <c r="E133" s="60"/>
      <c r="F133" s="60"/>
      <c r="H133" s="202">
        <v>11</v>
      </c>
      <c r="I133" s="195" t="s">
        <v>119</v>
      </c>
      <c r="J133" s="3" t="s">
        <v>296</v>
      </c>
    </row>
    <row r="134" spans="2:15" ht="15.75">
      <c r="B134" s="76">
        <v>2</v>
      </c>
      <c r="D134" s="59" t="s">
        <v>36</v>
      </c>
      <c r="E134" s="60"/>
      <c r="F134" s="60"/>
      <c r="H134" s="202">
        <v>11</v>
      </c>
      <c r="I134" s="195" t="s">
        <v>119</v>
      </c>
      <c r="J134" s="3" t="s">
        <v>296</v>
      </c>
    </row>
    <row r="135" spans="2:15" ht="15.75">
      <c r="C135" s="20">
        <v>0.05</v>
      </c>
      <c r="D135" s="59" t="s">
        <v>37</v>
      </c>
      <c r="E135" s="60"/>
      <c r="F135" s="60"/>
      <c r="H135" s="202">
        <v>11</v>
      </c>
      <c r="I135" s="200" t="s">
        <v>122</v>
      </c>
      <c r="J135" s="3" t="s">
        <v>296</v>
      </c>
    </row>
    <row r="136" spans="2:15" ht="15.75">
      <c r="C136" s="20">
        <v>2.5000000000000001E-2</v>
      </c>
      <c r="D136" s="59" t="s">
        <v>38</v>
      </c>
      <c r="E136" s="60"/>
      <c r="F136" s="60"/>
      <c r="H136" s="202">
        <v>11</v>
      </c>
      <c r="I136" s="196" t="s">
        <v>123</v>
      </c>
      <c r="J136" s="3" t="s">
        <v>296</v>
      </c>
    </row>
    <row r="137" spans="2:15" ht="15.75">
      <c r="C137" s="20">
        <v>0.05</v>
      </c>
      <c r="D137" s="61" t="s">
        <v>142</v>
      </c>
      <c r="E137" s="61"/>
      <c r="F137" s="61"/>
      <c r="H137" s="202">
        <v>11</v>
      </c>
      <c r="I137" s="196" t="s">
        <v>123</v>
      </c>
      <c r="J137" s="3" t="s">
        <v>296</v>
      </c>
    </row>
    <row r="138" spans="2:15" ht="15.75">
      <c r="C138" s="20">
        <v>0.03</v>
      </c>
      <c r="D138" s="62" t="s">
        <v>56</v>
      </c>
      <c r="E138" s="62"/>
      <c r="F138" s="62"/>
      <c r="H138" s="202">
        <v>11</v>
      </c>
      <c r="I138" s="197" t="s">
        <v>125</v>
      </c>
      <c r="J138" s="3" t="s">
        <v>296</v>
      </c>
    </row>
    <row r="139" spans="2:15" ht="15.75">
      <c r="C139" s="20">
        <v>0.05</v>
      </c>
      <c r="D139" s="62" t="s">
        <v>57</v>
      </c>
      <c r="E139" s="62"/>
      <c r="F139" s="62"/>
      <c r="H139" s="202">
        <v>11</v>
      </c>
      <c r="I139" s="198" t="s">
        <v>13</v>
      </c>
      <c r="J139" s="3" t="s">
        <v>296</v>
      </c>
    </row>
    <row r="140" spans="2:15" ht="15.75">
      <c r="C140" s="20">
        <v>0.01</v>
      </c>
      <c r="D140" s="63" t="s">
        <v>42</v>
      </c>
      <c r="E140" s="63"/>
      <c r="F140" s="63"/>
      <c r="H140" s="202">
        <v>11</v>
      </c>
      <c r="I140" s="198" t="s">
        <v>13</v>
      </c>
      <c r="J140" s="3" t="s">
        <v>296</v>
      </c>
    </row>
    <row r="141" spans="2:15" ht="15.75">
      <c r="C141" s="20">
        <v>0.01</v>
      </c>
      <c r="D141" s="64" t="s">
        <v>43</v>
      </c>
      <c r="E141" s="64"/>
      <c r="F141" s="64"/>
      <c r="H141" s="202">
        <v>11</v>
      </c>
      <c r="I141" s="199" t="s">
        <v>126</v>
      </c>
      <c r="J141" s="3" t="s">
        <v>296</v>
      </c>
    </row>
    <row r="142" spans="2:15" ht="15.75">
      <c r="B142" s="76">
        <v>0.5</v>
      </c>
      <c r="D142" s="64" t="s">
        <v>318</v>
      </c>
      <c r="E142" s="64"/>
      <c r="F142" s="64"/>
      <c r="H142" s="202">
        <v>11</v>
      </c>
      <c r="I142" s="199" t="s">
        <v>126</v>
      </c>
      <c r="J142" s="3" t="s">
        <v>296</v>
      </c>
    </row>
    <row r="143" spans="2:15" s="7" customFormat="1" ht="15.75">
      <c r="C143" s="294"/>
      <c r="D143" s="296"/>
      <c r="E143" s="296"/>
      <c r="F143" s="296"/>
      <c r="H143" s="290"/>
      <c r="I143" s="295"/>
      <c r="N143" s="292"/>
      <c r="O143" s="292"/>
    </row>
    <row r="144" spans="2:15" ht="15.75">
      <c r="B144"/>
      <c r="C144" s="20">
        <v>7.0000000000000007E-2</v>
      </c>
      <c r="D144" s="65" t="s">
        <v>146</v>
      </c>
      <c r="E144" s="65"/>
      <c r="F144" s="65"/>
      <c r="H144" s="203">
        <v>12</v>
      </c>
      <c r="I144" s="217" t="s">
        <v>126</v>
      </c>
      <c r="J144" s="3" t="s">
        <v>297</v>
      </c>
    </row>
    <row r="145" spans="2:15" ht="15.75">
      <c r="B145" s="76">
        <v>1</v>
      </c>
      <c r="D145" s="65" t="s">
        <v>45</v>
      </c>
      <c r="E145" s="65"/>
      <c r="F145" s="65"/>
      <c r="H145" s="203">
        <v>12</v>
      </c>
      <c r="I145" s="218" t="s">
        <v>126</v>
      </c>
      <c r="J145" s="3" t="s">
        <v>297</v>
      </c>
    </row>
    <row r="146" spans="2:15" ht="15.75">
      <c r="C146" s="20">
        <v>2.5000000000000001E-2</v>
      </c>
      <c r="D146" s="59" t="s">
        <v>128</v>
      </c>
      <c r="E146" s="60"/>
      <c r="F146" s="60"/>
      <c r="H146" s="203">
        <v>12</v>
      </c>
      <c r="I146" s="213" t="s">
        <v>119</v>
      </c>
      <c r="J146" s="3" t="s">
        <v>297</v>
      </c>
    </row>
    <row r="147" spans="2:15" ht="15.75">
      <c r="B147" s="76">
        <v>1</v>
      </c>
      <c r="D147" s="59" t="s">
        <v>144</v>
      </c>
      <c r="E147" s="60"/>
      <c r="F147" s="60"/>
      <c r="H147" s="203">
        <v>12</v>
      </c>
      <c r="I147" s="213" t="s">
        <v>119</v>
      </c>
      <c r="J147" s="3" t="s">
        <v>297</v>
      </c>
    </row>
    <row r="148" spans="2:15" ht="15.75">
      <c r="C148" s="20">
        <v>0.05</v>
      </c>
      <c r="D148" s="59" t="s">
        <v>37</v>
      </c>
      <c r="E148" s="60"/>
      <c r="F148" s="60"/>
      <c r="H148" s="203">
        <v>12</v>
      </c>
      <c r="I148" s="213" t="s">
        <v>119</v>
      </c>
      <c r="J148" s="3" t="s">
        <v>297</v>
      </c>
    </row>
    <row r="149" spans="2:15" ht="15.75">
      <c r="C149" s="20">
        <v>0.05</v>
      </c>
      <c r="D149" s="61" t="s">
        <v>145</v>
      </c>
      <c r="E149" s="61"/>
      <c r="F149" s="61"/>
      <c r="H149" s="203">
        <v>12</v>
      </c>
      <c r="I149" s="219" t="s">
        <v>122</v>
      </c>
      <c r="J149" s="3" t="s">
        <v>297</v>
      </c>
    </row>
    <row r="150" spans="2:15" ht="15.75">
      <c r="C150" s="20">
        <v>0.05</v>
      </c>
      <c r="D150" s="62" t="s">
        <v>40</v>
      </c>
      <c r="E150" s="62"/>
      <c r="F150" s="62"/>
      <c r="H150" s="203">
        <v>12</v>
      </c>
      <c r="I150" s="214" t="s">
        <v>123</v>
      </c>
      <c r="J150" s="3" t="s">
        <v>297</v>
      </c>
    </row>
    <row r="151" spans="2:15" ht="15.75">
      <c r="C151" s="20">
        <v>0.03</v>
      </c>
      <c r="D151" s="62" t="s">
        <v>133</v>
      </c>
      <c r="E151" s="62"/>
      <c r="F151" s="62"/>
      <c r="H151" s="203">
        <v>12</v>
      </c>
      <c r="I151" s="214" t="s">
        <v>123</v>
      </c>
      <c r="J151" s="3" t="s">
        <v>297</v>
      </c>
    </row>
    <row r="152" spans="2:15" ht="15.75">
      <c r="C152" s="20">
        <v>0.01</v>
      </c>
      <c r="D152" s="63" t="s">
        <v>42</v>
      </c>
      <c r="E152" s="63"/>
      <c r="F152" s="63"/>
      <c r="H152" s="203">
        <v>12</v>
      </c>
      <c r="I152" s="215" t="s">
        <v>125</v>
      </c>
      <c r="J152" s="3" t="s">
        <v>297</v>
      </c>
    </row>
    <row r="153" spans="2:15" ht="15.75">
      <c r="C153" s="20">
        <v>0.01</v>
      </c>
      <c r="D153" s="64" t="s">
        <v>43</v>
      </c>
      <c r="E153" s="64"/>
      <c r="F153" s="64"/>
      <c r="H153" s="203">
        <v>12</v>
      </c>
      <c r="I153" s="216" t="s">
        <v>13</v>
      </c>
      <c r="J153" s="3" t="s">
        <v>297</v>
      </c>
    </row>
    <row r="154" spans="2:15" ht="15.75">
      <c r="B154" s="76">
        <v>0.5</v>
      </c>
      <c r="D154" s="64" t="s">
        <v>318</v>
      </c>
      <c r="E154" s="64"/>
      <c r="F154" s="64"/>
      <c r="H154" s="203">
        <v>12</v>
      </c>
      <c r="I154" s="216" t="s">
        <v>13</v>
      </c>
      <c r="J154" s="3" t="s">
        <v>297</v>
      </c>
    </row>
    <row r="155" spans="2:15" ht="15.75">
      <c r="B155" s="76">
        <v>1</v>
      </c>
      <c r="D155" s="64" t="s">
        <v>134</v>
      </c>
      <c r="E155" s="64"/>
      <c r="F155" s="64"/>
      <c r="H155" s="203">
        <v>12</v>
      </c>
      <c r="I155" s="216" t="s">
        <v>13</v>
      </c>
      <c r="J155" s="3" t="s">
        <v>297</v>
      </c>
    </row>
    <row r="156" spans="2:15" s="7" customFormat="1" ht="15.75">
      <c r="C156" s="291"/>
      <c r="D156" s="296"/>
      <c r="E156" s="296"/>
      <c r="F156" s="296"/>
      <c r="H156" s="290"/>
      <c r="I156" s="301"/>
      <c r="N156" s="292"/>
      <c r="O156" s="292"/>
    </row>
    <row r="157" spans="2:15" ht="15.75">
      <c r="C157" s="20">
        <v>7.0000000000000007E-2</v>
      </c>
      <c r="D157" s="65" t="s">
        <v>46</v>
      </c>
      <c r="E157" s="65"/>
      <c r="F157" s="65"/>
      <c r="H157" s="204">
        <v>13</v>
      </c>
      <c r="I157" s="217" t="s">
        <v>126</v>
      </c>
      <c r="J157" s="3" t="s">
        <v>298</v>
      </c>
    </row>
    <row r="158" spans="2:15" ht="15.75">
      <c r="B158" s="76">
        <v>1</v>
      </c>
      <c r="D158" s="65" t="s">
        <v>45</v>
      </c>
      <c r="E158" s="65"/>
      <c r="F158" s="65"/>
      <c r="H158" s="204">
        <v>13</v>
      </c>
      <c r="I158" s="218" t="s">
        <v>126</v>
      </c>
      <c r="J158" s="3" t="s">
        <v>298</v>
      </c>
    </row>
    <row r="159" spans="2:15" ht="15.75">
      <c r="B159" s="76">
        <v>1</v>
      </c>
      <c r="D159" s="59" t="s">
        <v>147</v>
      </c>
      <c r="E159" s="60"/>
      <c r="F159" s="60"/>
      <c r="H159" s="204">
        <v>13</v>
      </c>
      <c r="I159" s="213" t="s">
        <v>119</v>
      </c>
      <c r="J159" s="3" t="s">
        <v>298</v>
      </c>
    </row>
    <row r="160" spans="2:15" ht="15.75">
      <c r="C160" s="20">
        <v>0.05</v>
      </c>
      <c r="D160" s="59" t="s">
        <v>148</v>
      </c>
      <c r="E160" s="60"/>
      <c r="F160" s="60"/>
      <c r="H160" s="204">
        <v>13</v>
      </c>
      <c r="I160" s="213" t="s">
        <v>119</v>
      </c>
      <c r="J160" s="3" t="s">
        <v>298</v>
      </c>
    </row>
    <row r="161" spans="2:15" ht="15.75">
      <c r="C161" s="20">
        <v>2.5000000000000001E-2</v>
      </c>
      <c r="D161" s="59" t="s">
        <v>38</v>
      </c>
      <c r="E161" s="60"/>
      <c r="F161" s="60"/>
      <c r="H161" s="204">
        <v>13</v>
      </c>
      <c r="I161" s="213" t="s">
        <v>119</v>
      </c>
      <c r="J161" s="3" t="s">
        <v>298</v>
      </c>
    </row>
    <row r="162" spans="2:15" ht="15.75">
      <c r="C162" s="20">
        <v>0.05</v>
      </c>
      <c r="D162" s="61" t="s">
        <v>149</v>
      </c>
      <c r="E162" s="61"/>
      <c r="F162" s="61"/>
      <c r="H162" s="204">
        <v>13</v>
      </c>
      <c r="I162" s="219" t="s">
        <v>122</v>
      </c>
      <c r="J162" s="3" t="s">
        <v>298</v>
      </c>
    </row>
    <row r="163" spans="2:15" ht="15.75">
      <c r="C163" s="20">
        <v>0.05</v>
      </c>
      <c r="D163" s="62" t="s">
        <v>40</v>
      </c>
      <c r="E163" s="62"/>
      <c r="F163" s="62"/>
      <c r="H163" s="204">
        <v>13</v>
      </c>
      <c r="I163" s="214" t="s">
        <v>123</v>
      </c>
      <c r="J163" s="3" t="s">
        <v>298</v>
      </c>
    </row>
    <row r="164" spans="2:15" ht="15.75">
      <c r="C164" s="20">
        <v>0.03</v>
      </c>
      <c r="D164" s="62" t="s">
        <v>133</v>
      </c>
      <c r="E164" s="62"/>
      <c r="F164" s="62"/>
      <c r="H164" s="204">
        <v>13</v>
      </c>
      <c r="I164" s="214" t="s">
        <v>123</v>
      </c>
      <c r="J164" s="3" t="s">
        <v>298</v>
      </c>
    </row>
    <row r="165" spans="2:15" ht="15.75">
      <c r="C165" s="20">
        <v>0.01</v>
      </c>
      <c r="D165" s="63" t="s">
        <v>42</v>
      </c>
      <c r="E165" s="63"/>
      <c r="F165" s="63"/>
      <c r="H165" s="204">
        <v>13</v>
      </c>
      <c r="I165" s="215" t="s">
        <v>125</v>
      </c>
      <c r="J165" s="3" t="s">
        <v>298</v>
      </c>
    </row>
    <row r="166" spans="2:15" ht="15.75">
      <c r="C166" s="20">
        <v>0.01</v>
      </c>
      <c r="D166" s="64" t="s">
        <v>43</v>
      </c>
      <c r="E166" s="64"/>
      <c r="F166" s="64"/>
      <c r="H166" s="204">
        <v>13</v>
      </c>
      <c r="I166" s="216" t="s">
        <v>13</v>
      </c>
      <c r="J166" s="3" t="s">
        <v>298</v>
      </c>
    </row>
    <row r="167" spans="2:15" ht="15.75">
      <c r="B167" s="76">
        <v>0.5</v>
      </c>
      <c r="D167" s="64" t="s">
        <v>318</v>
      </c>
      <c r="E167" s="64"/>
      <c r="F167" s="64"/>
      <c r="H167" s="204">
        <v>13</v>
      </c>
      <c r="I167" s="216" t="s">
        <v>13</v>
      </c>
      <c r="J167" s="3" t="s">
        <v>298</v>
      </c>
    </row>
    <row r="168" spans="2:15" s="7" customFormat="1" ht="15.75">
      <c r="C168" s="291"/>
      <c r="D168" s="296"/>
      <c r="E168" s="296"/>
      <c r="F168" s="296"/>
      <c r="H168" s="303"/>
      <c r="N168" s="292"/>
      <c r="O168" s="292"/>
    </row>
    <row r="169" spans="2:15" ht="15.75">
      <c r="C169" s="20">
        <v>7.0000000000000007E-2</v>
      </c>
      <c r="D169" s="65" t="s">
        <v>71</v>
      </c>
      <c r="E169" s="65"/>
      <c r="F169" s="65"/>
      <c r="H169" s="205">
        <v>14</v>
      </c>
      <c r="I169" s="217" t="s">
        <v>126</v>
      </c>
      <c r="J169" s="3" t="s">
        <v>299</v>
      </c>
    </row>
    <row r="170" spans="2:15" ht="15.75">
      <c r="B170" s="76">
        <v>1</v>
      </c>
      <c r="D170" s="65" t="s">
        <v>45</v>
      </c>
      <c r="E170" s="65"/>
      <c r="F170" s="65"/>
      <c r="H170" s="205">
        <v>14</v>
      </c>
      <c r="I170" s="218" t="s">
        <v>126</v>
      </c>
      <c r="J170" s="3" t="s">
        <v>299</v>
      </c>
    </row>
    <row r="171" spans="2:15" ht="15.75">
      <c r="C171" s="20">
        <v>2.5000000000000001E-2</v>
      </c>
      <c r="D171" s="59" t="s">
        <v>150</v>
      </c>
      <c r="E171" s="60"/>
      <c r="F171" s="60"/>
      <c r="H171" s="205">
        <v>14</v>
      </c>
      <c r="I171" s="213" t="s">
        <v>119</v>
      </c>
      <c r="J171" s="3" t="s">
        <v>299</v>
      </c>
    </row>
    <row r="172" spans="2:15" ht="15.75">
      <c r="B172" s="76">
        <v>2</v>
      </c>
      <c r="D172" s="59" t="s">
        <v>69</v>
      </c>
      <c r="E172" s="60"/>
      <c r="F172" s="60"/>
      <c r="H172" s="205">
        <v>14</v>
      </c>
      <c r="I172" s="213" t="s">
        <v>119</v>
      </c>
      <c r="J172" s="3" t="s">
        <v>299</v>
      </c>
    </row>
    <row r="173" spans="2:15" ht="15.75">
      <c r="C173" s="20">
        <v>0.05</v>
      </c>
      <c r="D173" s="59" t="s">
        <v>151</v>
      </c>
      <c r="E173" s="60"/>
      <c r="F173" s="60"/>
      <c r="H173" s="205">
        <v>14</v>
      </c>
      <c r="I173" s="213" t="s">
        <v>119</v>
      </c>
      <c r="J173" s="3" t="s">
        <v>299</v>
      </c>
    </row>
    <row r="174" spans="2:15" ht="15.75">
      <c r="C174" s="20">
        <v>0.05</v>
      </c>
      <c r="D174" s="61" t="s">
        <v>61</v>
      </c>
      <c r="E174" s="61"/>
      <c r="F174" s="61"/>
      <c r="H174" s="205">
        <v>14</v>
      </c>
      <c r="I174" s="219" t="s">
        <v>122</v>
      </c>
      <c r="J174" s="3" t="s">
        <v>299</v>
      </c>
    </row>
    <row r="175" spans="2:15" ht="15.75">
      <c r="C175" s="20">
        <v>0.03</v>
      </c>
      <c r="D175" s="62" t="s">
        <v>124</v>
      </c>
      <c r="E175" s="62"/>
      <c r="F175" s="62"/>
      <c r="H175" s="205">
        <v>14</v>
      </c>
      <c r="I175" s="214" t="s">
        <v>123</v>
      </c>
      <c r="J175" s="3" t="s">
        <v>299</v>
      </c>
    </row>
    <row r="176" spans="2:15" ht="15.75">
      <c r="C176" s="20">
        <v>0.05</v>
      </c>
      <c r="D176" s="62" t="s">
        <v>40</v>
      </c>
      <c r="E176" s="62"/>
      <c r="F176" s="62"/>
      <c r="H176" s="205">
        <v>14</v>
      </c>
      <c r="I176" s="214" t="s">
        <v>123</v>
      </c>
      <c r="J176" s="3" t="s">
        <v>299</v>
      </c>
    </row>
    <row r="177" spans="2:15" ht="15.75">
      <c r="C177" s="20">
        <v>0.01</v>
      </c>
      <c r="D177" s="63" t="s">
        <v>42</v>
      </c>
      <c r="E177" s="63"/>
      <c r="F177" s="63"/>
      <c r="H177" s="205">
        <v>14</v>
      </c>
      <c r="I177" s="215" t="s">
        <v>125</v>
      </c>
      <c r="J177" s="3" t="s">
        <v>299</v>
      </c>
    </row>
    <row r="178" spans="2:15" ht="15.75">
      <c r="C178" s="20">
        <v>0.01</v>
      </c>
      <c r="D178" s="64" t="s">
        <v>43</v>
      </c>
      <c r="E178" s="64"/>
      <c r="F178" s="64"/>
      <c r="H178" s="205">
        <v>14</v>
      </c>
      <c r="I178" s="216" t="s">
        <v>13</v>
      </c>
      <c r="J178" s="3" t="s">
        <v>299</v>
      </c>
    </row>
    <row r="179" spans="2:15" ht="15.75">
      <c r="B179" s="76">
        <v>0.5</v>
      </c>
      <c r="D179" s="64" t="s">
        <v>318</v>
      </c>
      <c r="E179" s="64"/>
      <c r="F179" s="64"/>
      <c r="H179" s="205">
        <v>14</v>
      </c>
      <c r="I179" s="216" t="s">
        <v>13</v>
      </c>
      <c r="J179" s="3" t="s">
        <v>299</v>
      </c>
    </row>
    <row r="180" spans="2:15" s="7" customFormat="1" ht="15.75">
      <c r="C180" s="294"/>
      <c r="D180" s="296"/>
      <c r="E180" s="296"/>
      <c r="F180" s="296"/>
      <c r="H180" s="303"/>
      <c r="I180" s="295"/>
      <c r="N180" s="292"/>
      <c r="O180" s="292"/>
    </row>
    <row r="181" spans="2:15" ht="15.75">
      <c r="C181" s="20">
        <v>7.0000000000000007E-2</v>
      </c>
      <c r="D181" s="65" t="s">
        <v>154</v>
      </c>
      <c r="E181" s="65"/>
      <c r="F181" s="65"/>
      <c r="H181" s="206">
        <v>15</v>
      </c>
      <c r="I181" s="217" t="s">
        <v>126</v>
      </c>
      <c r="J181" s="3" t="s">
        <v>300</v>
      </c>
    </row>
    <row r="182" spans="2:15" ht="15.75">
      <c r="B182" s="76">
        <v>1</v>
      </c>
      <c r="D182" s="65" t="s">
        <v>45</v>
      </c>
      <c r="E182" s="65"/>
      <c r="F182" s="65"/>
      <c r="H182" s="206">
        <v>15</v>
      </c>
      <c r="I182" s="218" t="s">
        <v>126</v>
      </c>
      <c r="J182" s="3" t="s">
        <v>300</v>
      </c>
    </row>
    <row r="183" spans="2:15" ht="15.75">
      <c r="C183" s="20">
        <v>2.5000000000000001E-2</v>
      </c>
      <c r="D183" s="59" t="s">
        <v>128</v>
      </c>
      <c r="E183" s="60"/>
      <c r="F183" s="60"/>
      <c r="H183" s="206">
        <v>15</v>
      </c>
      <c r="I183" s="213" t="s">
        <v>119</v>
      </c>
      <c r="J183" s="3" t="s">
        <v>300</v>
      </c>
    </row>
    <row r="184" spans="2:15" ht="15.75">
      <c r="C184" s="20">
        <v>0.05</v>
      </c>
      <c r="D184" s="59" t="s">
        <v>152</v>
      </c>
      <c r="E184" s="60"/>
      <c r="F184" s="60"/>
      <c r="H184" s="206">
        <v>15</v>
      </c>
      <c r="I184" s="213" t="s">
        <v>119</v>
      </c>
      <c r="J184" s="3" t="s">
        <v>300</v>
      </c>
    </row>
    <row r="185" spans="2:15" ht="15.75">
      <c r="C185" s="20">
        <v>0.05</v>
      </c>
      <c r="D185" s="59" t="s">
        <v>153</v>
      </c>
      <c r="E185" s="60"/>
      <c r="F185" s="60"/>
      <c r="H185" s="206">
        <v>15</v>
      </c>
      <c r="I185" s="213" t="s">
        <v>119</v>
      </c>
      <c r="J185" s="3" t="s">
        <v>300</v>
      </c>
    </row>
    <row r="186" spans="2:15" ht="15.75">
      <c r="C186" s="20">
        <v>0.03</v>
      </c>
      <c r="D186" s="62" t="s">
        <v>62</v>
      </c>
      <c r="E186" s="62"/>
      <c r="F186" s="62"/>
      <c r="H186" s="206">
        <v>15</v>
      </c>
      <c r="I186" s="219" t="s">
        <v>122</v>
      </c>
      <c r="J186" s="3" t="s">
        <v>300</v>
      </c>
    </row>
    <row r="187" spans="2:15" ht="15.75">
      <c r="C187" s="20">
        <v>0.05</v>
      </c>
      <c r="D187" s="62" t="s">
        <v>40</v>
      </c>
      <c r="E187" s="62"/>
      <c r="F187" s="62"/>
      <c r="H187" s="206">
        <v>15</v>
      </c>
      <c r="I187" s="214" t="s">
        <v>123</v>
      </c>
      <c r="J187" s="3" t="s">
        <v>300</v>
      </c>
    </row>
    <row r="188" spans="2:15" ht="15.75">
      <c r="C188" s="20">
        <v>0.01</v>
      </c>
      <c r="D188" s="63" t="s">
        <v>42</v>
      </c>
      <c r="E188" s="63"/>
      <c r="F188" s="63"/>
      <c r="H188" s="206">
        <v>15</v>
      </c>
      <c r="I188" s="214" t="s">
        <v>123</v>
      </c>
      <c r="J188" s="3" t="s">
        <v>300</v>
      </c>
    </row>
    <row r="189" spans="2:15" ht="15.75">
      <c r="C189" s="20">
        <v>0.01</v>
      </c>
      <c r="D189" s="64" t="s">
        <v>43</v>
      </c>
      <c r="E189" s="64"/>
      <c r="F189" s="64"/>
      <c r="H189" s="206">
        <v>15</v>
      </c>
      <c r="I189" s="215" t="s">
        <v>125</v>
      </c>
      <c r="J189" s="3" t="s">
        <v>300</v>
      </c>
    </row>
    <row r="190" spans="2:15" ht="15.75">
      <c r="B190" s="76">
        <v>0.5</v>
      </c>
      <c r="D190" s="64" t="s">
        <v>318</v>
      </c>
      <c r="E190" s="64"/>
      <c r="F190" s="64"/>
      <c r="H190" s="206">
        <v>15</v>
      </c>
      <c r="I190" s="216" t="s">
        <v>13</v>
      </c>
      <c r="J190" s="3" t="s">
        <v>300</v>
      </c>
    </row>
    <row r="191" spans="2:15" ht="15.75">
      <c r="B191" s="76">
        <v>1</v>
      </c>
      <c r="D191" s="64" t="s">
        <v>134</v>
      </c>
      <c r="E191" s="64"/>
      <c r="F191" s="64"/>
      <c r="H191" s="206">
        <v>15</v>
      </c>
      <c r="I191" s="216" t="s">
        <v>13</v>
      </c>
      <c r="J191" s="3" t="s">
        <v>300</v>
      </c>
    </row>
    <row r="192" spans="2:15" s="7" customFormat="1" ht="15.75">
      <c r="C192" s="294"/>
      <c r="D192" s="296"/>
      <c r="E192" s="296"/>
      <c r="F192" s="296"/>
      <c r="H192" s="303"/>
      <c r="I192" s="295"/>
      <c r="N192" s="292"/>
      <c r="O192" s="292"/>
    </row>
    <row r="193" spans="2:15" ht="15.75">
      <c r="C193" s="20">
        <v>7.0000000000000007E-2</v>
      </c>
      <c r="D193" s="65" t="s">
        <v>155</v>
      </c>
      <c r="E193" s="65"/>
      <c r="F193" s="65"/>
      <c r="H193" s="207">
        <v>16</v>
      </c>
      <c r="I193" s="217" t="s">
        <v>126</v>
      </c>
      <c r="J193" s="3" t="s">
        <v>301</v>
      </c>
    </row>
    <row r="194" spans="2:15" ht="15.75">
      <c r="B194" s="76">
        <v>1</v>
      </c>
      <c r="D194" s="65" t="s">
        <v>45</v>
      </c>
      <c r="E194" s="65"/>
      <c r="F194" s="65"/>
      <c r="H194" s="207">
        <v>16</v>
      </c>
      <c r="I194" s="218" t="s">
        <v>126</v>
      </c>
      <c r="J194" s="3" t="s">
        <v>301</v>
      </c>
    </row>
    <row r="195" spans="2:15" ht="15.75">
      <c r="C195" s="20">
        <v>2.5000000000000001E-2</v>
      </c>
      <c r="D195" s="59" t="s">
        <v>68</v>
      </c>
      <c r="E195" s="60"/>
      <c r="F195" s="60"/>
      <c r="H195" s="207">
        <v>16</v>
      </c>
      <c r="I195" s="213" t="s">
        <v>119</v>
      </c>
      <c r="J195" s="3" t="s">
        <v>301</v>
      </c>
    </row>
    <row r="196" spans="2:15" ht="15.75">
      <c r="B196" s="76">
        <v>3</v>
      </c>
      <c r="D196" s="59" t="s">
        <v>36</v>
      </c>
      <c r="E196" s="60"/>
      <c r="F196" s="60"/>
      <c r="H196" s="207">
        <v>16</v>
      </c>
      <c r="I196" s="213" t="s">
        <v>119</v>
      </c>
      <c r="J196" s="3" t="s">
        <v>301</v>
      </c>
    </row>
    <row r="197" spans="2:15" ht="15.75">
      <c r="C197" s="20">
        <v>0.05</v>
      </c>
      <c r="D197" s="59" t="s">
        <v>151</v>
      </c>
      <c r="E197" s="60"/>
      <c r="F197" s="60"/>
      <c r="H197" s="207">
        <v>16</v>
      </c>
      <c r="I197" s="213" t="s">
        <v>119</v>
      </c>
      <c r="J197" s="3" t="s">
        <v>301</v>
      </c>
    </row>
    <row r="198" spans="2:15" ht="15.75">
      <c r="C198" s="20">
        <v>0.05</v>
      </c>
      <c r="D198" s="59" t="s">
        <v>38</v>
      </c>
      <c r="E198" s="60"/>
      <c r="F198" s="60"/>
      <c r="H198" s="207">
        <v>16</v>
      </c>
      <c r="I198" s="219" t="s">
        <v>122</v>
      </c>
      <c r="J198" s="3" t="s">
        <v>301</v>
      </c>
    </row>
    <row r="199" spans="2:15" ht="15.75">
      <c r="C199" s="20">
        <v>0.05</v>
      </c>
      <c r="D199" s="62" t="s">
        <v>40</v>
      </c>
      <c r="E199" s="62"/>
      <c r="F199" s="62"/>
      <c r="H199" s="207">
        <v>16</v>
      </c>
      <c r="I199" s="214" t="s">
        <v>123</v>
      </c>
      <c r="J199" s="3" t="s">
        <v>301</v>
      </c>
    </row>
    <row r="200" spans="2:15" ht="15.75">
      <c r="C200" s="20">
        <v>0.03</v>
      </c>
      <c r="D200" s="62" t="s">
        <v>41</v>
      </c>
      <c r="E200" s="62"/>
      <c r="F200" s="62"/>
      <c r="H200" s="207">
        <v>16</v>
      </c>
      <c r="I200" s="214" t="s">
        <v>123</v>
      </c>
      <c r="J200" s="3" t="s">
        <v>301</v>
      </c>
    </row>
    <row r="201" spans="2:15" ht="15.75">
      <c r="C201" s="20">
        <v>0.01</v>
      </c>
      <c r="D201" s="63" t="s">
        <v>42</v>
      </c>
      <c r="E201" s="63"/>
      <c r="F201" s="63"/>
      <c r="H201" s="207">
        <v>16</v>
      </c>
      <c r="I201" s="215" t="s">
        <v>125</v>
      </c>
      <c r="J201" s="3" t="s">
        <v>301</v>
      </c>
    </row>
    <row r="202" spans="2:15" ht="15.75">
      <c r="C202" s="20">
        <v>0.01</v>
      </c>
      <c r="D202" s="64" t="s">
        <v>43</v>
      </c>
      <c r="E202" s="64"/>
      <c r="F202" s="64"/>
      <c r="H202" s="207">
        <v>16</v>
      </c>
      <c r="I202" s="216" t="s">
        <v>13</v>
      </c>
      <c r="J202" s="3" t="s">
        <v>301</v>
      </c>
    </row>
    <row r="203" spans="2:15" ht="15.75">
      <c r="B203" s="76">
        <v>0.5</v>
      </c>
      <c r="D203" s="64" t="s">
        <v>318</v>
      </c>
      <c r="E203" s="64"/>
      <c r="F203" s="64"/>
      <c r="H203" s="207">
        <v>16</v>
      </c>
      <c r="I203" s="216" t="s">
        <v>13</v>
      </c>
      <c r="J203" s="3" t="s">
        <v>301</v>
      </c>
    </row>
    <row r="204" spans="2:15" s="7" customFormat="1" ht="15.75">
      <c r="C204" s="291"/>
      <c r="D204" s="296"/>
      <c r="E204" s="296"/>
      <c r="F204" s="296"/>
      <c r="H204" s="303"/>
      <c r="I204" s="301"/>
      <c r="N204" s="292"/>
      <c r="O204" s="292"/>
    </row>
    <row r="205" spans="2:15" ht="15.75">
      <c r="B205"/>
      <c r="C205" s="20">
        <v>7.0000000000000007E-2</v>
      </c>
      <c r="D205" s="65" t="s">
        <v>157</v>
      </c>
      <c r="E205" s="65"/>
      <c r="F205" s="65"/>
      <c r="H205" s="208">
        <v>17</v>
      </c>
      <c r="I205" s="217" t="s">
        <v>126</v>
      </c>
      <c r="J205" s="3" t="s">
        <v>302</v>
      </c>
    </row>
    <row r="206" spans="2:15" ht="15.75">
      <c r="B206" s="76">
        <v>1</v>
      </c>
      <c r="D206" s="65" t="s">
        <v>45</v>
      </c>
      <c r="E206" s="65"/>
      <c r="F206" s="65"/>
      <c r="H206" s="208">
        <v>17</v>
      </c>
      <c r="I206" s="218" t="s">
        <v>126</v>
      </c>
      <c r="J206" s="3" t="s">
        <v>302</v>
      </c>
    </row>
    <row r="207" spans="2:15" ht="15.75">
      <c r="B207" s="76">
        <v>2</v>
      </c>
      <c r="D207" s="59" t="s">
        <v>138</v>
      </c>
      <c r="E207" s="60"/>
      <c r="F207" s="60"/>
      <c r="H207" s="208">
        <v>17</v>
      </c>
      <c r="I207" s="213" t="s">
        <v>119</v>
      </c>
      <c r="J207" s="3" t="s">
        <v>302</v>
      </c>
    </row>
    <row r="208" spans="2:15" ht="15.75">
      <c r="C208" s="20">
        <v>0.05</v>
      </c>
      <c r="D208" s="59" t="s">
        <v>148</v>
      </c>
      <c r="E208" s="60"/>
      <c r="F208" s="60"/>
      <c r="H208" s="208">
        <v>17</v>
      </c>
      <c r="I208" s="213" t="s">
        <v>119</v>
      </c>
      <c r="J208" s="3" t="s">
        <v>302</v>
      </c>
    </row>
    <row r="209" spans="2:15" ht="15.75">
      <c r="C209" s="20">
        <v>2.5000000000000001E-2</v>
      </c>
      <c r="D209" s="59" t="s">
        <v>38</v>
      </c>
      <c r="E209" s="60"/>
      <c r="F209" s="60"/>
      <c r="H209" s="208">
        <v>17</v>
      </c>
      <c r="I209" s="213" t="s">
        <v>119</v>
      </c>
      <c r="J209" s="3" t="s">
        <v>302</v>
      </c>
    </row>
    <row r="210" spans="2:15" ht="15.75">
      <c r="C210" s="20">
        <v>0.05</v>
      </c>
      <c r="D210" s="61" t="s">
        <v>156</v>
      </c>
      <c r="E210" s="61"/>
      <c r="F210" s="61"/>
      <c r="H210" s="208">
        <v>17</v>
      </c>
      <c r="I210" s="219" t="s">
        <v>122</v>
      </c>
      <c r="J210" s="3" t="s">
        <v>302</v>
      </c>
    </row>
    <row r="211" spans="2:15" ht="15.75">
      <c r="C211" s="20">
        <v>0.1</v>
      </c>
      <c r="D211" s="62" t="s">
        <v>40</v>
      </c>
      <c r="E211" s="62"/>
      <c r="F211" s="62"/>
      <c r="H211" s="208">
        <v>17</v>
      </c>
      <c r="I211" s="214" t="s">
        <v>123</v>
      </c>
      <c r="J211" s="3" t="s">
        <v>302</v>
      </c>
    </row>
    <row r="212" spans="2:15" ht="15.75">
      <c r="C212" s="20">
        <v>0.03</v>
      </c>
      <c r="D212" s="62" t="s">
        <v>56</v>
      </c>
      <c r="E212" s="62"/>
      <c r="F212" s="62"/>
      <c r="H212" s="208">
        <v>17</v>
      </c>
      <c r="I212" s="214" t="s">
        <v>123</v>
      </c>
      <c r="J212" s="3" t="s">
        <v>302</v>
      </c>
    </row>
    <row r="213" spans="2:15" ht="15.75">
      <c r="C213" s="20">
        <v>0.01</v>
      </c>
      <c r="D213" s="64" t="s">
        <v>43</v>
      </c>
      <c r="E213" s="64"/>
      <c r="F213" s="64"/>
      <c r="H213" s="208">
        <v>17</v>
      </c>
      <c r="I213" s="216" t="s">
        <v>13</v>
      </c>
      <c r="J213" s="3" t="s">
        <v>302</v>
      </c>
    </row>
    <row r="214" spans="2:15" s="7" customFormat="1" ht="15.75">
      <c r="C214" s="291"/>
      <c r="D214" s="296"/>
      <c r="E214" s="296"/>
      <c r="F214" s="296"/>
      <c r="H214" s="303"/>
      <c r="N214" s="292"/>
      <c r="O214" s="292"/>
    </row>
    <row r="215" spans="2:15" ht="15.75">
      <c r="C215" s="20">
        <v>7.0000000000000007E-2</v>
      </c>
      <c r="D215" s="65" t="s">
        <v>160</v>
      </c>
      <c r="E215" s="65"/>
      <c r="F215" s="65"/>
      <c r="H215" s="194">
        <v>18</v>
      </c>
      <c r="J215" s="3" t="s">
        <v>303</v>
      </c>
    </row>
    <row r="216" spans="2:15" ht="15.75">
      <c r="B216" s="76">
        <v>1</v>
      </c>
      <c r="D216" s="65" t="s">
        <v>45</v>
      </c>
      <c r="E216" s="65"/>
      <c r="F216" s="65"/>
      <c r="H216" s="194">
        <v>18</v>
      </c>
      <c r="I216" s="217" t="s">
        <v>126</v>
      </c>
      <c r="J216" s="3" t="s">
        <v>303</v>
      </c>
    </row>
    <row r="217" spans="2:15" ht="15.75">
      <c r="C217" s="20">
        <v>2.5000000000000001E-2</v>
      </c>
      <c r="D217" s="59" t="s">
        <v>54</v>
      </c>
      <c r="E217" s="60"/>
      <c r="F217" s="60"/>
      <c r="H217" s="194">
        <v>18</v>
      </c>
      <c r="I217" s="218" t="s">
        <v>126</v>
      </c>
      <c r="J217" s="3" t="s">
        <v>303</v>
      </c>
    </row>
    <row r="218" spans="2:15" ht="15.75">
      <c r="C218" s="20">
        <v>0.05</v>
      </c>
      <c r="D218" s="59" t="s">
        <v>151</v>
      </c>
      <c r="E218" s="60"/>
      <c r="F218" s="60"/>
      <c r="H218" s="194">
        <v>18</v>
      </c>
      <c r="I218" s="213" t="s">
        <v>119</v>
      </c>
      <c r="J218" s="3" t="s">
        <v>303</v>
      </c>
    </row>
    <row r="219" spans="2:15" ht="15.75">
      <c r="C219" s="20">
        <v>0.05</v>
      </c>
      <c r="D219" s="61" t="s">
        <v>61</v>
      </c>
      <c r="E219" s="61"/>
      <c r="F219" s="61"/>
      <c r="H219" s="194">
        <v>18</v>
      </c>
      <c r="I219" s="213" t="s">
        <v>119</v>
      </c>
      <c r="J219" s="3" t="s">
        <v>303</v>
      </c>
    </row>
    <row r="220" spans="2:15" ht="15.75">
      <c r="C220" s="20">
        <v>0.05</v>
      </c>
      <c r="D220" s="62" t="s">
        <v>40</v>
      </c>
      <c r="E220" s="62"/>
      <c r="F220" s="62"/>
      <c r="H220" s="194">
        <v>18</v>
      </c>
      <c r="I220" s="219" t="s">
        <v>122</v>
      </c>
      <c r="J220" s="3" t="s">
        <v>303</v>
      </c>
    </row>
    <row r="221" spans="2:15" ht="15.75">
      <c r="C221" s="20">
        <v>0.03</v>
      </c>
      <c r="D221" s="62" t="s">
        <v>158</v>
      </c>
      <c r="E221" s="62"/>
      <c r="F221" s="62"/>
      <c r="H221" s="194">
        <v>18</v>
      </c>
      <c r="I221" s="214" t="s">
        <v>123</v>
      </c>
      <c r="J221" s="3" t="s">
        <v>303</v>
      </c>
    </row>
    <row r="222" spans="2:15" ht="15.75">
      <c r="C222" s="20">
        <v>0.01</v>
      </c>
      <c r="D222" s="63" t="s">
        <v>42</v>
      </c>
      <c r="E222" s="63"/>
      <c r="F222" s="63"/>
      <c r="H222" s="194">
        <v>18</v>
      </c>
      <c r="I222" s="214" t="s">
        <v>123</v>
      </c>
      <c r="J222" s="3" t="s">
        <v>303</v>
      </c>
    </row>
    <row r="223" spans="2:15" ht="15.75">
      <c r="B223" s="76">
        <v>2</v>
      </c>
      <c r="D223" s="63" t="s">
        <v>159</v>
      </c>
      <c r="E223" s="63"/>
      <c r="F223" s="63"/>
      <c r="H223" s="194">
        <v>18</v>
      </c>
      <c r="I223" s="215" t="s">
        <v>125</v>
      </c>
      <c r="J223" s="3" t="s">
        <v>303</v>
      </c>
    </row>
    <row r="224" spans="2:15" ht="15.75">
      <c r="C224" s="20">
        <v>0.01</v>
      </c>
      <c r="D224" s="64" t="s">
        <v>43</v>
      </c>
      <c r="E224" s="64"/>
      <c r="F224" s="64"/>
      <c r="H224" s="194">
        <v>18</v>
      </c>
      <c r="I224" s="215" t="s">
        <v>125</v>
      </c>
      <c r="J224" s="3" t="s">
        <v>303</v>
      </c>
    </row>
    <row r="225" spans="2:15" ht="15.75">
      <c r="B225" s="76">
        <v>0.5</v>
      </c>
      <c r="D225" s="64" t="s">
        <v>318</v>
      </c>
      <c r="E225" s="64"/>
      <c r="F225" s="64"/>
      <c r="H225" s="194">
        <v>18</v>
      </c>
      <c r="I225" s="216" t="s">
        <v>13</v>
      </c>
      <c r="J225" s="3" t="s">
        <v>303</v>
      </c>
    </row>
    <row r="226" spans="2:15" s="7" customFormat="1" ht="15.75">
      <c r="C226" s="291"/>
      <c r="D226" s="296"/>
      <c r="E226" s="296"/>
      <c r="F226" s="296"/>
      <c r="H226" s="290"/>
      <c r="I226" s="301"/>
      <c r="N226" s="292"/>
      <c r="O226" s="292"/>
    </row>
    <row r="227" spans="2:15" ht="15.75">
      <c r="B227" s="25"/>
      <c r="C227" s="20">
        <v>7.0000000000000007E-2</v>
      </c>
      <c r="D227" s="65" t="s">
        <v>146</v>
      </c>
      <c r="E227" s="65"/>
      <c r="F227" s="65"/>
      <c r="H227" s="209">
        <v>19</v>
      </c>
      <c r="I227" s="217" t="s">
        <v>126</v>
      </c>
      <c r="J227" s="3" t="s">
        <v>304</v>
      </c>
    </row>
    <row r="228" spans="2:15" ht="15.75">
      <c r="B228" s="76">
        <v>1</v>
      </c>
      <c r="D228" s="65" t="s">
        <v>45</v>
      </c>
      <c r="E228" s="65"/>
      <c r="F228" s="65"/>
      <c r="H228" s="209">
        <v>19</v>
      </c>
      <c r="I228" s="218" t="s">
        <v>126</v>
      </c>
      <c r="J228" s="3" t="s">
        <v>304</v>
      </c>
    </row>
    <row r="229" spans="2:15" ht="15.75">
      <c r="B229" s="76">
        <v>1</v>
      </c>
      <c r="D229" s="59" t="s">
        <v>53</v>
      </c>
      <c r="E229" s="60"/>
      <c r="F229" s="60"/>
      <c r="H229" s="209">
        <v>19</v>
      </c>
      <c r="I229" s="213" t="s">
        <v>119</v>
      </c>
      <c r="J229" s="3" t="s">
        <v>304</v>
      </c>
    </row>
    <row r="230" spans="2:15" ht="15.75">
      <c r="C230" s="20">
        <v>2.5000000000000001E-2</v>
      </c>
      <c r="D230" s="59" t="s">
        <v>161</v>
      </c>
      <c r="E230" s="60"/>
      <c r="F230" s="60"/>
      <c r="H230" s="209">
        <v>19</v>
      </c>
      <c r="I230" s="213" t="s">
        <v>119</v>
      </c>
      <c r="J230" s="3" t="s">
        <v>304</v>
      </c>
    </row>
    <row r="231" spans="2:15" ht="15.75">
      <c r="C231" s="20">
        <v>0.05</v>
      </c>
      <c r="D231" s="59" t="s">
        <v>153</v>
      </c>
      <c r="E231" s="60"/>
      <c r="F231" s="60"/>
      <c r="H231" s="209">
        <v>19</v>
      </c>
      <c r="I231" s="213" t="s">
        <v>119</v>
      </c>
      <c r="J231" s="3" t="s">
        <v>304</v>
      </c>
    </row>
    <row r="232" spans="2:15" ht="15.75">
      <c r="C232" s="20">
        <v>0.05</v>
      </c>
      <c r="D232" s="61" t="s">
        <v>162</v>
      </c>
      <c r="E232" s="61"/>
      <c r="F232" s="61"/>
      <c r="H232" s="209">
        <v>19</v>
      </c>
      <c r="I232" s="219" t="s">
        <v>122</v>
      </c>
      <c r="J232" s="3" t="s">
        <v>304</v>
      </c>
    </row>
    <row r="233" spans="2:15" ht="15.75">
      <c r="C233" s="20">
        <v>0.05</v>
      </c>
      <c r="D233" s="62" t="s">
        <v>40</v>
      </c>
      <c r="E233" s="62"/>
      <c r="F233" s="62"/>
      <c r="H233" s="209">
        <v>19</v>
      </c>
      <c r="I233" s="214" t="s">
        <v>123</v>
      </c>
      <c r="J233" s="3" t="s">
        <v>304</v>
      </c>
    </row>
    <row r="234" spans="2:15" ht="15.75">
      <c r="C234" s="20">
        <v>0.03</v>
      </c>
      <c r="D234" s="62" t="s">
        <v>70</v>
      </c>
      <c r="E234" s="62"/>
      <c r="F234" s="62"/>
      <c r="H234" s="209">
        <v>19</v>
      </c>
      <c r="I234" s="214" t="s">
        <v>123</v>
      </c>
      <c r="J234" s="3" t="s">
        <v>304</v>
      </c>
    </row>
    <row r="235" spans="2:15" ht="15.75">
      <c r="C235" s="20">
        <v>0.01</v>
      </c>
      <c r="D235" s="63" t="s">
        <v>42</v>
      </c>
      <c r="E235" s="63"/>
      <c r="F235" s="63"/>
      <c r="H235" s="209">
        <v>19</v>
      </c>
      <c r="I235" s="215" t="s">
        <v>125</v>
      </c>
      <c r="J235" s="3" t="s">
        <v>304</v>
      </c>
    </row>
    <row r="236" spans="2:15" ht="15.75">
      <c r="C236" s="20">
        <v>0.01</v>
      </c>
      <c r="D236" s="64" t="s">
        <v>43</v>
      </c>
      <c r="E236" s="64"/>
      <c r="F236" s="64"/>
      <c r="H236" s="209">
        <v>19</v>
      </c>
      <c r="I236" s="216" t="s">
        <v>13</v>
      </c>
      <c r="J236" s="3" t="s">
        <v>304</v>
      </c>
    </row>
    <row r="237" spans="2:15" ht="15.75">
      <c r="B237" s="76">
        <v>0.5</v>
      </c>
      <c r="D237" s="64" t="s">
        <v>318</v>
      </c>
      <c r="E237" s="64"/>
      <c r="F237" s="64"/>
      <c r="H237" s="209">
        <v>19</v>
      </c>
      <c r="I237" s="216" t="s">
        <v>13</v>
      </c>
      <c r="J237" s="3" t="s">
        <v>304</v>
      </c>
    </row>
    <row r="238" spans="2:15" s="7" customFormat="1" ht="15.75">
      <c r="C238" s="291"/>
      <c r="D238" s="296"/>
      <c r="E238" s="296"/>
      <c r="F238" s="296"/>
      <c r="H238" s="290"/>
      <c r="I238" s="301"/>
      <c r="N238" s="292"/>
      <c r="O238" s="292"/>
    </row>
    <row r="239" spans="2:15" ht="15.75">
      <c r="B239"/>
      <c r="C239" s="20">
        <v>7.0000000000000007E-2</v>
      </c>
      <c r="D239" s="65" t="s">
        <v>143</v>
      </c>
      <c r="E239" s="65"/>
      <c r="F239" s="65"/>
      <c r="H239" s="210">
        <v>20</v>
      </c>
      <c r="I239" s="217" t="s">
        <v>126</v>
      </c>
      <c r="J239" s="3" t="s">
        <v>305</v>
      </c>
    </row>
    <row r="240" spans="2:15" ht="15.75">
      <c r="B240" s="76">
        <v>1</v>
      </c>
      <c r="D240" s="65" t="s">
        <v>45</v>
      </c>
      <c r="E240" s="65"/>
      <c r="F240" s="65"/>
      <c r="H240" s="210">
        <v>20</v>
      </c>
      <c r="I240" s="218" t="s">
        <v>126</v>
      </c>
      <c r="J240" s="3" t="s">
        <v>305</v>
      </c>
    </row>
    <row r="241" spans="2:15" ht="15.75">
      <c r="C241" s="20">
        <v>2.5000000000000001E-2</v>
      </c>
      <c r="D241" s="59" t="s">
        <v>128</v>
      </c>
      <c r="E241" s="60"/>
      <c r="F241" s="60"/>
      <c r="H241" s="210">
        <v>20</v>
      </c>
      <c r="I241" s="213" t="s">
        <v>119</v>
      </c>
      <c r="J241" s="3" t="s">
        <v>305</v>
      </c>
    </row>
    <row r="242" spans="2:15" ht="15.75">
      <c r="C242" s="20">
        <v>0.05</v>
      </c>
      <c r="D242" s="59" t="s">
        <v>151</v>
      </c>
      <c r="E242" s="60"/>
      <c r="F242" s="60"/>
      <c r="H242" s="210">
        <v>20</v>
      </c>
      <c r="I242" s="213" t="s">
        <v>119</v>
      </c>
      <c r="J242" s="3" t="s">
        <v>305</v>
      </c>
    </row>
    <row r="243" spans="2:15" ht="15.75">
      <c r="C243" s="20">
        <v>0.05</v>
      </c>
      <c r="D243" s="61" t="s">
        <v>163</v>
      </c>
      <c r="E243" s="61"/>
      <c r="F243" s="61"/>
      <c r="H243" s="210">
        <v>20</v>
      </c>
      <c r="I243" s="219" t="s">
        <v>122</v>
      </c>
      <c r="J243" s="3" t="s">
        <v>305</v>
      </c>
    </row>
    <row r="244" spans="2:15" ht="15.75">
      <c r="C244" s="20">
        <v>0.1</v>
      </c>
      <c r="D244" s="62" t="s">
        <v>40</v>
      </c>
      <c r="E244" s="62"/>
      <c r="F244" s="62"/>
      <c r="H244" s="210">
        <v>20</v>
      </c>
      <c r="I244" s="214" t="s">
        <v>123</v>
      </c>
      <c r="J244" s="3" t="s">
        <v>305</v>
      </c>
    </row>
    <row r="245" spans="2:15" ht="15.75">
      <c r="C245" s="20">
        <v>0.03</v>
      </c>
      <c r="D245" s="62" t="s">
        <v>41</v>
      </c>
      <c r="E245" s="62"/>
      <c r="F245" s="62"/>
      <c r="H245" s="210">
        <v>20</v>
      </c>
      <c r="I245" s="214" t="s">
        <v>123</v>
      </c>
      <c r="J245" s="3" t="s">
        <v>305</v>
      </c>
    </row>
    <row r="246" spans="2:15" ht="15.75">
      <c r="C246" s="20">
        <v>0.01</v>
      </c>
      <c r="D246" s="63" t="s">
        <v>42</v>
      </c>
      <c r="E246" s="63"/>
      <c r="F246" s="63"/>
      <c r="H246" s="210">
        <v>20</v>
      </c>
      <c r="I246" s="215" t="s">
        <v>125</v>
      </c>
      <c r="J246" s="3" t="s">
        <v>305</v>
      </c>
    </row>
    <row r="247" spans="2:15" ht="15.75">
      <c r="C247" s="20">
        <v>0.01</v>
      </c>
      <c r="D247" s="64" t="s">
        <v>43</v>
      </c>
      <c r="E247" s="64"/>
      <c r="F247" s="64"/>
      <c r="H247" s="210">
        <v>20</v>
      </c>
      <c r="I247" s="216" t="s">
        <v>13</v>
      </c>
      <c r="J247" s="3" t="s">
        <v>305</v>
      </c>
    </row>
    <row r="248" spans="2:15" ht="15.75">
      <c r="B248" s="76">
        <v>0.5</v>
      </c>
      <c r="D248" s="64" t="s">
        <v>318</v>
      </c>
      <c r="E248" s="64"/>
      <c r="F248" s="64"/>
      <c r="H248" s="210">
        <v>20</v>
      </c>
      <c r="I248" s="216" t="s">
        <v>13</v>
      </c>
      <c r="J248" s="3" t="s">
        <v>305</v>
      </c>
    </row>
    <row r="249" spans="2:15" s="7" customFormat="1" ht="15.75">
      <c r="C249" s="294"/>
      <c r="D249" s="296"/>
      <c r="E249" s="296"/>
      <c r="F249" s="296"/>
      <c r="H249" s="303"/>
      <c r="N249" s="292"/>
      <c r="O249" s="292"/>
    </row>
    <row r="250" spans="2:15" ht="15.75">
      <c r="C250" s="20">
        <v>7.0000000000000007E-2</v>
      </c>
      <c r="D250" s="65" t="s">
        <v>67</v>
      </c>
      <c r="E250" s="65"/>
      <c r="F250" s="65"/>
      <c r="H250" s="211">
        <v>21</v>
      </c>
      <c r="I250" s="217" t="s">
        <v>126</v>
      </c>
      <c r="J250" s="3" t="s">
        <v>306</v>
      </c>
    </row>
    <row r="251" spans="2:15" ht="15.75">
      <c r="B251" s="76">
        <v>1</v>
      </c>
      <c r="D251" s="65" t="s">
        <v>45</v>
      </c>
      <c r="E251" s="65"/>
      <c r="F251" s="65"/>
      <c r="H251" s="211">
        <v>21</v>
      </c>
      <c r="I251" s="218" t="s">
        <v>126</v>
      </c>
      <c r="J251" s="3" t="s">
        <v>306</v>
      </c>
    </row>
    <row r="252" spans="2:15" ht="15.75">
      <c r="C252" s="20">
        <v>2.5000000000000001E-2</v>
      </c>
      <c r="D252" s="59" t="s">
        <v>164</v>
      </c>
      <c r="E252" s="60"/>
      <c r="F252" s="60"/>
      <c r="H252" s="211">
        <v>21</v>
      </c>
      <c r="I252" s="213" t="s">
        <v>119</v>
      </c>
      <c r="J252" s="3" t="s">
        <v>306</v>
      </c>
    </row>
    <row r="253" spans="2:15" ht="15.75">
      <c r="C253" s="20">
        <v>0.05</v>
      </c>
      <c r="D253" s="59" t="s">
        <v>148</v>
      </c>
      <c r="E253" s="60"/>
      <c r="F253" s="60"/>
      <c r="H253" s="211">
        <v>21</v>
      </c>
      <c r="I253" s="213" t="s">
        <v>119</v>
      </c>
      <c r="J253" s="3" t="s">
        <v>306</v>
      </c>
    </row>
    <row r="254" spans="2:15" ht="15.75">
      <c r="C254" s="20">
        <v>0.05</v>
      </c>
      <c r="D254" s="61" t="s">
        <v>39</v>
      </c>
      <c r="E254" s="61"/>
      <c r="F254" s="61"/>
      <c r="H254" s="211">
        <v>21</v>
      </c>
      <c r="I254" s="219" t="s">
        <v>122</v>
      </c>
      <c r="J254" s="3" t="s">
        <v>306</v>
      </c>
    </row>
    <row r="255" spans="2:15" ht="15.75">
      <c r="C255" s="20">
        <v>0.05</v>
      </c>
      <c r="D255" s="62" t="s">
        <v>40</v>
      </c>
      <c r="E255" s="62"/>
      <c r="F255" s="62"/>
      <c r="H255" s="211">
        <v>21</v>
      </c>
      <c r="I255" s="214" t="s">
        <v>123</v>
      </c>
      <c r="J255" s="3" t="s">
        <v>306</v>
      </c>
    </row>
    <row r="256" spans="2:15" ht="15.75">
      <c r="C256" s="20">
        <v>0.03</v>
      </c>
      <c r="D256" s="62" t="s">
        <v>133</v>
      </c>
      <c r="E256" s="62"/>
      <c r="F256" s="62"/>
      <c r="H256" s="211">
        <v>21</v>
      </c>
      <c r="I256" s="214" t="s">
        <v>123</v>
      </c>
      <c r="J256" s="3" t="s">
        <v>306</v>
      </c>
    </row>
    <row r="257" spans="2:15" ht="15.75">
      <c r="C257" s="20">
        <v>0.01</v>
      </c>
      <c r="D257" s="63" t="s">
        <v>42</v>
      </c>
      <c r="E257" s="63"/>
      <c r="F257" s="63"/>
      <c r="H257" s="211">
        <v>21</v>
      </c>
      <c r="I257" s="215" t="s">
        <v>125</v>
      </c>
      <c r="J257" s="3" t="s">
        <v>306</v>
      </c>
    </row>
    <row r="258" spans="2:15" ht="15.75">
      <c r="C258" s="20">
        <v>0.01</v>
      </c>
      <c r="D258" s="64" t="s">
        <v>43</v>
      </c>
      <c r="E258" s="64"/>
      <c r="F258" s="64"/>
      <c r="H258" s="211">
        <v>21</v>
      </c>
      <c r="I258" s="216" t="s">
        <v>13</v>
      </c>
      <c r="J258" s="3" t="s">
        <v>306</v>
      </c>
    </row>
    <row r="259" spans="2:15" ht="15.75">
      <c r="B259" s="76">
        <v>0.5</v>
      </c>
      <c r="D259" s="64" t="s">
        <v>318</v>
      </c>
      <c r="E259" s="64"/>
      <c r="F259" s="64"/>
      <c r="H259" s="211">
        <v>21</v>
      </c>
      <c r="I259" s="216" t="s">
        <v>13</v>
      </c>
      <c r="J259" s="3" t="s">
        <v>306</v>
      </c>
    </row>
    <row r="260" spans="2:15" s="7" customFormat="1" ht="15.75">
      <c r="C260" s="294"/>
      <c r="D260" s="296"/>
      <c r="E260" s="296"/>
      <c r="F260" s="296"/>
      <c r="H260" s="290"/>
      <c r="I260" s="295"/>
      <c r="N260" s="292"/>
      <c r="O260" s="292"/>
    </row>
    <row r="261" spans="2:15" ht="15.75">
      <c r="B261"/>
      <c r="C261" s="20">
        <v>7.0000000000000007E-2</v>
      </c>
      <c r="D261" s="65" t="s">
        <v>166</v>
      </c>
      <c r="E261" s="65"/>
      <c r="F261" s="65"/>
      <c r="H261" s="201">
        <v>22</v>
      </c>
      <c r="I261" s="217" t="s">
        <v>126</v>
      </c>
      <c r="J261" s="3" t="s">
        <v>307</v>
      </c>
    </row>
    <row r="262" spans="2:15" ht="15.75">
      <c r="B262"/>
      <c r="C262" s="76">
        <v>1</v>
      </c>
      <c r="D262" s="65" t="s">
        <v>45</v>
      </c>
      <c r="E262" s="65"/>
      <c r="F262" s="65"/>
      <c r="H262" s="201">
        <v>22</v>
      </c>
      <c r="I262" s="218" t="s">
        <v>126</v>
      </c>
      <c r="J262" s="3" t="s">
        <v>307</v>
      </c>
    </row>
    <row r="263" spans="2:15" ht="15.75">
      <c r="C263" s="20">
        <v>2.5000000000000001E-2</v>
      </c>
      <c r="D263" s="59" t="s">
        <v>150</v>
      </c>
      <c r="E263" s="60"/>
      <c r="F263" s="60"/>
      <c r="H263" s="201">
        <v>22</v>
      </c>
      <c r="I263" s="213" t="s">
        <v>119</v>
      </c>
      <c r="J263" s="3" t="s">
        <v>307</v>
      </c>
    </row>
    <row r="264" spans="2:15" ht="15.75">
      <c r="C264" s="20">
        <v>0.05</v>
      </c>
      <c r="D264" s="59" t="s">
        <v>165</v>
      </c>
      <c r="E264" s="60"/>
      <c r="F264" s="60"/>
      <c r="H264" s="201">
        <v>22</v>
      </c>
      <c r="I264" s="213" t="s">
        <v>119</v>
      </c>
      <c r="J264" s="3" t="s">
        <v>307</v>
      </c>
    </row>
    <row r="265" spans="2:15" ht="15.75">
      <c r="C265" s="20">
        <v>0.05</v>
      </c>
      <c r="D265" s="61" t="s">
        <v>61</v>
      </c>
      <c r="E265" s="61"/>
      <c r="F265" s="61"/>
      <c r="H265" s="201">
        <v>22</v>
      </c>
      <c r="I265" s="219" t="s">
        <v>122</v>
      </c>
      <c r="J265" s="3" t="s">
        <v>307</v>
      </c>
    </row>
    <row r="266" spans="2:15" ht="15.75">
      <c r="C266" s="20">
        <v>0.05</v>
      </c>
      <c r="D266" s="62" t="s">
        <v>40</v>
      </c>
      <c r="E266" s="62"/>
      <c r="F266" s="62"/>
      <c r="H266" s="201">
        <v>22</v>
      </c>
      <c r="I266" s="214" t="s">
        <v>123</v>
      </c>
      <c r="J266" s="3" t="s">
        <v>307</v>
      </c>
    </row>
    <row r="267" spans="2:15" ht="15.75">
      <c r="C267" s="20">
        <v>0.03</v>
      </c>
      <c r="D267" s="62" t="s">
        <v>41</v>
      </c>
      <c r="E267" s="62"/>
      <c r="F267" s="62"/>
      <c r="H267" s="201">
        <v>22</v>
      </c>
      <c r="I267" s="214" t="s">
        <v>123</v>
      </c>
      <c r="J267" s="3" t="s">
        <v>307</v>
      </c>
    </row>
    <row r="268" spans="2:15" ht="15.75">
      <c r="C268" s="20">
        <v>0.01</v>
      </c>
      <c r="D268" s="63" t="s">
        <v>42</v>
      </c>
      <c r="E268" s="63"/>
      <c r="F268" s="63"/>
      <c r="H268" s="201">
        <v>22</v>
      </c>
      <c r="I268" s="215" t="s">
        <v>125</v>
      </c>
      <c r="J268" s="3" t="s">
        <v>307</v>
      </c>
    </row>
    <row r="269" spans="2:15" ht="15.75">
      <c r="B269" s="76">
        <v>0.5</v>
      </c>
      <c r="D269" s="64" t="s">
        <v>318</v>
      </c>
      <c r="E269" s="64"/>
      <c r="F269" s="64"/>
      <c r="H269" s="201">
        <v>22</v>
      </c>
      <c r="I269" s="216" t="s">
        <v>13</v>
      </c>
      <c r="J269" s="3" t="s">
        <v>307</v>
      </c>
    </row>
    <row r="270" spans="2:15" ht="15.75">
      <c r="B270" s="76">
        <v>1</v>
      </c>
      <c r="D270" s="64" t="s">
        <v>134</v>
      </c>
      <c r="E270" s="64"/>
      <c r="F270" s="64"/>
      <c r="H270" s="201">
        <v>22</v>
      </c>
      <c r="I270" s="216" t="s">
        <v>13</v>
      </c>
      <c r="J270" s="3" t="s">
        <v>307</v>
      </c>
    </row>
    <row r="271" spans="2:15" s="7" customFormat="1" ht="15.75">
      <c r="C271" s="294"/>
      <c r="D271" s="296"/>
      <c r="E271" s="296"/>
      <c r="F271" s="296"/>
      <c r="H271" s="290"/>
      <c r="I271" s="295"/>
      <c r="N271" s="292"/>
      <c r="O271" s="292"/>
    </row>
    <row r="272" spans="2:15" ht="15.75">
      <c r="C272" s="20">
        <v>7.0000000000000007E-2</v>
      </c>
      <c r="D272" s="65" t="s">
        <v>170</v>
      </c>
      <c r="E272" s="65"/>
      <c r="F272" s="65"/>
      <c r="H272" s="202">
        <v>23</v>
      </c>
      <c r="I272" s="217" t="s">
        <v>126</v>
      </c>
      <c r="J272" s="3" t="s">
        <v>308</v>
      </c>
    </row>
    <row r="273" spans="2:15" ht="15.75">
      <c r="B273" s="76">
        <v>1</v>
      </c>
      <c r="D273" s="65" t="s">
        <v>45</v>
      </c>
      <c r="E273" s="65"/>
      <c r="F273" s="65"/>
      <c r="H273" s="202">
        <v>23</v>
      </c>
      <c r="I273" s="218" t="s">
        <v>126</v>
      </c>
      <c r="J273" s="3" t="s">
        <v>308</v>
      </c>
    </row>
    <row r="274" spans="2:15" ht="15.75">
      <c r="B274" s="76">
        <v>1</v>
      </c>
      <c r="D274" s="59" t="s">
        <v>167</v>
      </c>
      <c r="E274" s="60"/>
      <c r="F274" s="60"/>
      <c r="H274" s="202">
        <v>23</v>
      </c>
      <c r="I274" s="213" t="s">
        <v>119</v>
      </c>
      <c r="J274" s="3" t="s">
        <v>308</v>
      </c>
    </row>
    <row r="275" spans="2:15" ht="15.75">
      <c r="C275" s="20">
        <v>0.05</v>
      </c>
      <c r="D275" s="59" t="s">
        <v>168</v>
      </c>
      <c r="E275" s="60"/>
      <c r="F275" s="60"/>
      <c r="H275" s="202">
        <v>23</v>
      </c>
      <c r="I275" s="213" t="s">
        <v>119</v>
      </c>
      <c r="J275" s="3" t="s">
        <v>308</v>
      </c>
    </row>
    <row r="276" spans="2:15" ht="15.75">
      <c r="C276" s="20">
        <v>2.5000000000000001E-2</v>
      </c>
      <c r="D276" s="59" t="s">
        <v>38</v>
      </c>
      <c r="E276" s="60"/>
      <c r="F276" s="60"/>
      <c r="H276" s="202">
        <v>23</v>
      </c>
      <c r="I276" s="213" t="s">
        <v>119</v>
      </c>
      <c r="J276" s="3" t="s">
        <v>308</v>
      </c>
    </row>
    <row r="277" spans="2:15" ht="15.75">
      <c r="C277" s="20">
        <v>0.05</v>
      </c>
      <c r="D277" s="61" t="s">
        <v>169</v>
      </c>
      <c r="E277" s="61"/>
      <c r="F277" s="61"/>
      <c r="H277" s="202">
        <v>23</v>
      </c>
      <c r="I277" s="219" t="s">
        <v>122</v>
      </c>
      <c r="J277" s="3" t="s">
        <v>308</v>
      </c>
    </row>
    <row r="278" spans="2:15" ht="15.75">
      <c r="C278" s="20">
        <v>0.05</v>
      </c>
      <c r="D278" s="62" t="s">
        <v>40</v>
      </c>
      <c r="E278" s="62"/>
      <c r="F278" s="62"/>
      <c r="H278" s="202">
        <v>23</v>
      </c>
      <c r="I278" s="214" t="s">
        <v>123</v>
      </c>
      <c r="J278" s="3" t="s">
        <v>308</v>
      </c>
    </row>
    <row r="279" spans="2:15" ht="15.75">
      <c r="C279" s="20">
        <v>0.03</v>
      </c>
      <c r="D279" s="62" t="s">
        <v>56</v>
      </c>
      <c r="E279" s="62"/>
      <c r="F279" s="62"/>
      <c r="H279" s="202">
        <v>23</v>
      </c>
      <c r="I279" s="214" t="s">
        <v>123</v>
      </c>
      <c r="J279" s="3" t="s">
        <v>308</v>
      </c>
    </row>
    <row r="280" spans="2:15" ht="15.75">
      <c r="C280" s="20">
        <v>0.01</v>
      </c>
      <c r="D280" s="63" t="s">
        <v>42</v>
      </c>
      <c r="E280" s="63"/>
      <c r="F280" s="63"/>
      <c r="H280" s="202">
        <v>23</v>
      </c>
      <c r="I280" s="215" t="s">
        <v>125</v>
      </c>
      <c r="J280" s="3" t="s">
        <v>308</v>
      </c>
    </row>
    <row r="281" spans="2:15" ht="15.75">
      <c r="C281" s="20">
        <v>0.01</v>
      </c>
      <c r="D281" s="64" t="s">
        <v>43</v>
      </c>
      <c r="E281" s="64"/>
      <c r="F281" s="64"/>
      <c r="H281" s="202">
        <v>23</v>
      </c>
      <c r="I281" s="216" t="s">
        <v>13</v>
      </c>
      <c r="J281" s="3" t="s">
        <v>308</v>
      </c>
    </row>
    <row r="282" spans="2:15" ht="15.75">
      <c r="B282" s="76">
        <v>0.5</v>
      </c>
      <c r="D282" s="64" t="s">
        <v>318</v>
      </c>
      <c r="E282" s="64"/>
      <c r="F282" s="64"/>
      <c r="H282" s="202">
        <v>23</v>
      </c>
      <c r="I282" s="216" t="s">
        <v>13</v>
      </c>
      <c r="J282" s="3" t="s">
        <v>308</v>
      </c>
    </row>
    <row r="283" spans="2:15" s="7" customFormat="1" ht="15.75">
      <c r="C283" s="291"/>
      <c r="D283" s="296"/>
      <c r="E283" s="296"/>
      <c r="F283" s="296"/>
      <c r="H283" s="290"/>
      <c r="I283" s="301"/>
      <c r="N283" s="292"/>
      <c r="O283" s="292"/>
    </row>
    <row r="284" spans="2:15" ht="15.75">
      <c r="C284" s="20">
        <v>7.0000000000000007E-2</v>
      </c>
      <c r="D284" s="65" t="s">
        <v>172</v>
      </c>
      <c r="E284" s="65"/>
      <c r="F284" s="65"/>
      <c r="H284" s="203">
        <v>24</v>
      </c>
      <c r="I284" s="217" t="s">
        <v>126</v>
      </c>
      <c r="J284" s="3" t="s">
        <v>309</v>
      </c>
    </row>
    <row r="285" spans="2:15" ht="15.75">
      <c r="B285" s="76">
        <v>1</v>
      </c>
      <c r="D285" s="65" t="s">
        <v>45</v>
      </c>
      <c r="E285" s="65"/>
      <c r="F285" s="65"/>
      <c r="H285" s="203">
        <v>24</v>
      </c>
      <c r="I285" s="218" t="s">
        <v>126</v>
      </c>
      <c r="J285" s="3" t="s">
        <v>309</v>
      </c>
    </row>
    <row r="286" spans="2:15" ht="15.75">
      <c r="C286" s="20">
        <v>2.5000000000000001E-2</v>
      </c>
      <c r="D286" s="59" t="s">
        <v>68</v>
      </c>
      <c r="E286" s="60"/>
      <c r="F286" s="60"/>
      <c r="H286" s="203">
        <v>24</v>
      </c>
      <c r="I286" s="213" t="s">
        <v>119</v>
      </c>
      <c r="J286" s="3" t="s">
        <v>309</v>
      </c>
    </row>
    <row r="287" spans="2:15" ht="15.75">
      <c r="C287" s="20">
        <v>0.05</v>
      </c>
      <c r="D287" s="59" t="s">
        <v>151</v>
      </c>
      <c r="E287" s="60"/>
      <c r="F287" s="60"/>
      <c r="H287" s="203">
        <v>24</v>
      </c>
      <c r="I287" s="213" t="s">
        <v>119</v>
      </c>
      <c r="J287" s="3" t="s">
        <v>309</v>
      </c>
    </row>
    <row r="288" spans="2:15" ht="15.75">
      <c r="C288" s="20">
        <v>0.05</v>
      </c>
      <c r="D288" s="61" t="s">
        <v>171</v>
      </c>
      <c r="E288" s="61"/>
      <c r="F288" s="61"/>
      <c r="H288" s="203">
        <v>24</v>
      </c>
      <c r="I288" s="219" t="s">
        <v>122</v>
      </c>
      <c r="J288" s="3" t="s">
        <v>309</v>
      </c>
    </row>
    <row r="289" spans="2:10" ht="15.75">
      <c r="C289" s="20">
        <v>0.03</v>
      </c>
      <c r="D289" s="62" t="s">
        <v>62</v>
      </c>
      <c r="E289" s="62"/>
      <c r="F289" s="62"/>
      <c r="H289" s="203">
        <v>24</v>
      </c>
      <c r="I289" s="214" t="s">
        <v>123</v>
      </c>
      <c r="J289" s="3" t="s">
        <v>309</v>
      </c>
    </row>
    <row r="290" spans="2:10" ht="15.75">
      <c r="C290" s="20">
        <v>0.1</v>
      </c>
      <c r="D290" s="62" t="s">
        <v>40</v>
      </c>
      <c r="E290" s="62"/>
      <c r="F290" s="62"/>
      <c r="H290" s="203">
        <v>24</v>
      </c>
      <c r="I290" s="214" t="s">
        <v>123</v>
      </c>
      <c r="J290" s="3" t="s">
        <v>309</v>
      </c>
    </row>
    <row r="291" spans="2:10" ht="15.75">
      <c r="C291" s="20">
        <v>0.01</v>
      </c>
      <c r="D291" s="63" t="s">
        <v>42</v>
      </c>
      <c r="E291" s="63"/>
      <c r="F291" s="63"/>
      <c r="H291" s="203">
        <v>24</v>
      </c>
      <c r="I291" s="215" t="s">
        <v>125</v>
      </c>
      <c r="J291" s="3" t="s">
        <v>309</v>
      </c>
    </row>
    <row r="292" spans="2:10" ht="15.75">
      <c r="C292" s="20">
        <v>0.01</v>
      </c>
      <c r="D292" s="64" t="s">
        <v>43</v>
      </c>
      <c r="E292" s="64"/>
      <c r="F292" s="64"/>
      <c r="H292" s="203">
        <v>24</v>
      </c>
      <c r="I292" s="216" t="s">
        <v>13</v>
      </c>
      <c r="J292" s="3" t="s">
        <v>309</v>
      </c>
    </row>
    <row r="293" spans="2:10" ht="15.75">
      <c r="B293" s="76">
        <v>0.5</v>
      </c>
      <c r="D293" s="64" t="s">
        <v>318</v>
      </c>
      <c r="E293" s="64"/>
      <c r="F293" s="64"/>
      <c r="H293" s="203">
        <v>24</v>
      </c>
      <c r="I293" s="216" t="s">
        <v>13</v>
      </c>
      <c r="J293" s="3" t="s">
        <v>309</v>
      </c>
    </row>
  </sheetData>
  <mergeCells count="1">
    <mergeCell ref="B3:P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83"/>
  <sheetViews>
    <sheetView workbookViewId="0">
      <selection activeCell="AR43" sqref="AR43"/>
    </sheetView>
  </sheetViews>
  <sheetFormatPr baseColWidth="10" defaultRowHeight="15"/>
  <cols>
    <col min="1" max="6" width="11.42578125" style="3"/>
    <col min="7" max="8" width="4.85546875" style="3" customWidth="1"/>
    <col min="9" max="10" width="4.85546875" style="25" customWidth="1"/>
    <col min="11" max="30" width="4.85546875" style="3" customWidth="1"/>
    <col min="31" max="34" width="11.42578125" style="3"/>
    <col min="35" max="35" width="20.5703125" style="25" customWidth="1"/>
    <col min="36" max="36" width="2.5703125" style="3" customWidth="1"/>
    <col min="37" max="37" width="27.5703125" style="25" customWidth="1"/>
    <col min="38" max="38" width="2.5703125" style="3" customWidth="1"/>
    <col min="39" max="39" width="20.7109375" style="25" customWidth="1"/>
    <col min="40" max="40" width="2.5703125" style="3" customWidth="1"/>
    <col min="41" max="41" width="20.7109375" style="25" customWidth="1"/>
    <col min="42" max="42" width="2.5703125" style="3" customWidth="1"/>
    <col min="43" max="44" width="11.42578125" style="3"/>
    <col min="45" max="45" width="2.5703125" style="3" customWidth="1"/>
    <col min="46" max="219" width="11.42578125" style="3"/>
    <col min="220" max="220" width="24" style="3" customWidth="1"/>
    <col min="221" max="475" width="11.42578125" style="3"/>
    <col min="476" max="476" width="24" style="3" customWidth="1"/>
    <col min="477" max="731" width="11.42578125" style="3"/>
    <col min="732" max="732" width="24" style="3" customWidth="1"/>
    <col min="733" max="987" width="11.42578125" style="3"/>
    <col min="988" max="988" width="24" style="3" customWidth="1"/>
    <col min="989" max="1243" width="11.42578125" style="3"/>
    <col min="1244" max="1244" width="24" style="3" customWidth="1"/>
    <col min="1245" max="1499" width="11.42578125" style="3"/>
    <col min="1500" max="1500" width="24" style="3" customWidth="1"/>
    <col min="1501" max="1755" width="11.42578125" style="3"/>
    <col min="1756" max="1756" width="24" style="3" customWidth="1"/>
    <col min="1757" max="2011" width="11.42578125" style="3"/>
    <col min="2012" max="2012" width="24" style="3" customWidth="1"/>
    <col min="2013" max="2267" width="11.42578125" style="3"/>
    <col min="2268" max="2268" width="24" style="3" customWidth="1"/>
    <col min="2269" max="2523" width="11.42578125" style="3"/>
    <col min="2524" max="2524" width="24" style="3" customWidth="1"/>
    <col min="2525" max="2779" width="11.42578125" style="3"/>
    <col min="2780" max="2780" width="24" style="3" customWidth="1"/>
    <col min="2781" max="3035" width="11.42578125" style="3"/>
    <col min="3036" max="3036" width="24" style="3" customWidth="1"/>
    <col min="3037" max="3291" width="11.42578125" style="3"/>
    <col min="3292" max="3292" width="24" style="3" customWidth="1"/>
    <col min="3293" max="3547" width="11.42578125" style="3"/>
    <col min="3548" max="3548" width="24" style="3" customWidth="1"/>
    <col min="3549" max="3803" width="11.42578125" style="3"/>
    <col min="3804" max="3804" width="24" style="3" customWidth="1"/>
    <col min="3805" max="4059" width="11.42578125" style="3"/>
    <col min="4060" max="4060" width="24" style="3" customWidth="1"/>
    <col min="4061" max="4315" width="11.42578125" style="3"/>
    <col min="4316" max="4316" width="24" style="3" customWidth="1"/>
    <col min="4317" max="4571" width="11.42578125" style="3"/>
    <col min="4572" max="4572" width="24" style="3" customWidth="1"/>
    <col min="4573" max="4827" width="11.42578125" style="3"/>
    <col min="4828" max="4828" width="24" style="3" customWidth="1"/>
    <col min="4829" max="5083" width="11.42578125" style="3"/>
    <col min="5084" max="5084" width="24" style="3" customWidth="1"/>
    <col min="5085" max="5339" width="11.42578125" style="3"/>
    <col min="5340" max="5340" width="24" style="3" customWidth="1"/>
    <col min="5341" max="5595" width="11.42578125" style="3"/>
    <col min="5596" max="5596" width="24" style="3" customWidth="1"/>
    <col min="5597" max="5851" width="11.42578125" style="3"/>
    <col min="5852" max="5852" width="24" style="3" customWidth="1"/>
    <col min="5853" max="6107" width="11.42578125" style="3"/>
    <col min="6108" max="6108" width="24" style="3" customWidth="1"/>
    <col min="6109" max="6363" width="11.42578125" style="3"/>
    <col min="6364" max="6364" width="24" style="3" customWidth="1"/>
    <col min="6365" max="6619" width="11.42578125" style="3"/>
    <col min="6620" max="6620" width="24" style="3" customWidth="1"/>
    <col min="6621" max="6875" width="11.42578125" style="3"/>
    <col min="6876" max="6876" width="24" style="3" customWidth="1"/>
    <col min="6877" max="7131" width="11.42578125" style="3"/>
    <col min="7132" max="7132" width="24" style="3" customWidth="1"/>
    <col min="7133" max="7387" width="11.42578125" style="3"/>
    <col min="7388" max="7388" width="24" style="3" customWidth="1"/>
    <col min="7389" max="7643" width="11.42578125" style="3"/>
    <col min="7644" max="7644" width="24" style="3" customWidth="1"/>
    <col min="7645" max="7899" width="11.42578125" style="3"/>
    <col min="7900" max="7900" width="24" style="3" customWidth="1"/>
    <col min="7901" max="8155" width="11.42578125" style="3"/>
    <col min="8156" max="8156" width="24" style="3" customWidth="1"/>
    <col min="8157" max="8411" width="11.42578125" style="3"/>
    <col min="8412" max="8412" width="24" style="3" customWidth="1"/>
    <col min="8413" max="8667" width="11.42578125" style="3"/>
    <col min="8668" max="8668" width="24" style="3" customWidth="1"/>
    <col min="8669" max="8923" width="11.42578125" style="3"/>
    <col min="8924" max="8924" width="24" style="3" customWidth="1"/>
    <col min="8925" max="9179" width="11.42578125" style="3"/>
    <col min="9180" max="9180" width="24" style="3" customWidth="1"/>
    <col min="9181" max="9435" width="11.42578125" style="3"/>
    <col min="9436" max="9436" width="24" style="3" customWidth="1"/>
    <col min="9437" max="9691" width="11.42578125" style="3"/>
    <col min="9692" max="9692" width="24" style="3" customWidth="1"/>
    <col min="9693" max="9947" width="11.42578125" style="3"/>
    <col min="9948" max="9948" width="24" style="3" customWidth="1"/>
    <col min="9949" max="10203" width="11.42578125" style="3"/>
    <col min="10204" max="10204" width="24" style="3" customWidth="1"/>
    <col min="10205" max="10459" width="11.42578125" style="3"/>
    <col min="10460" max="10460" width="24" style="3" customWidth="1"/>
    <col min="10461" max="10715" width="11.42578125" style="3"/>
    <col min="10716" max="10716" width="24" style="3" customWidth="1"/>
    <col min="10717" max="10971" width="11.42578125" style="3"/>
    <col min="10972" max="10972" width="24" style="3" customWidth="1"/>
    <col min="10973" max="11227" width="11.42578125" style="3"/>
    <col min="11228" max="11228" width="24" style="3" customWidth="1"/>
    <col min="11229" max="11483" width="11.42578125" style="3"/>
    <col min="11484" max="11484" width="24" style="3" customWidth="1"/>
    <col min="11485" max="11739" width="11.42578125" style="3"/>
    <col min="11740" max="11740" width="24" style="3" customWidth="1"/>
    <col min="11741" max="11995" width="11.42578125" style="3"/>
    <col min="11996" max="11996" width="24" style="3" customWidth="1"/>
    <col min="11997" max="12251" width="11.42578125" style="3"/>
    <col min="12252" max="12252" width="24" style="3" customWidth="1"/>
    <col min="12253" max="12507" width="11.42578125" style="3"/>
    <col min="12508" max="12508" width="24" style="3" customWidth="1"/>
    <col min="12509" max="12763" width="11.42578125" style="3"/>
    <col min="12764" max="12764" width="24" style="3" customWidth="1"/>
    <col min="12765" max="13019" width="11.42578125" style="3"/>
    <col min="13020" max="13020" width="24" style="3" customWidth="1"/>
    <col min="13021" max="13275" width="11.42578125" style="3"/>
    <col min="13276" max="13276" width="24" style="3" customWidth="1"/>
    <col min="13277" max="13531" width="11.42578125" style="3"/>
    <col min="13532" max="13532" width="24" style="3" customWidth="1"/>
    <col min="13533" max="13787" width="11.42578125" style="3"/>
    <col min="13788" max="13788" width="24" style="3" customWidth="1"/>
    <col min="13789" max="14043" width="11.42578125" style="3"/>
    <col min="14044" max="14044" width="24" style="3" customWidth="1"/>
    <col min="14045" max="14299" width="11.42578125" style="3"/>
    <col min="14300" max="14300" width="24" style="3" customWidth="1"/>
    <col min="14301" max="14555" width="11.42578125" style="3"/>
    <col min="14556" max="14556" width="24" style="3" customWidth="1"/>
    <col min="14557" max="14811" width="11.42578125" style="3"/>
    <col min="14812" max="14812" width="24" style="3" customWidth="1"/>
    <col min="14813" max="15067" width="11.42578125" style="3"/>
    <col min="15068" max="15068" width="24" style="3" customWidth="1"/>
    <col min="15069" max="15323" width="11.42578125" style="3"/>
    <col min="15324" max="15324" width="24" style="3" customWidth="1"/>
    <col min="15325" max="15579" width="11.42578125" style="3"/>
    <col min="15580" max="15580" width="24" style="3" customWidth="1"/>
    <col min="15581" max="15835" width="11.42578125" style="3"/>
    <col min="15836" max="15836" width="24" style="3" customWidth="1"/>
    <col min="15837" max="16091" width="11.42578125" style="3"/>
    <col min="16092" max="16092" width="24" style="3" customWidth="1"/>
    <col min="16093" max="16384" width="11.42578125" style="3"/>
  </cols>
  <sheetData>
    <row r="1" spans="1:45">
      <c r="AI1" s="3"/>
      <c r="AK1" s="3"/>
      <c r="AM1" s="3"/>
      <c r="AO1" s="3"/>
    </row>
    <row r="2" spans="1:45">
      <c r="AI2" s="3"/>
      <c r="AK2" s="3"/>
      <c r="AM2" s="3"/>
      <c r="AO2" s="3"/>
    </row>
    <row r="3" spans="1:45" ht="21">
      <c r="B3" s="790" t="s">
        <v>440</v>
      </c>
      <c r="C3" s="791"/>
      <c r="D3" s="791"/>
      <c r="E3" s="791"/>
      <c r="F3" s="791"/>
      <c r="G3" s="791"/>
      <c r="H3" s="791"/>
      <c r="I3" s="791"/>
      <c r="J3" s="791"/>
      <c r="K3" s="791"/>
      <c r="L3" s="791"/>
      <c r="M3" s="791"/>
      <c r="N3" s="791"/>
      <c r="O3" s="791"/>
      <c r="P3" s="791"/>
      <c r="Q3" s="791"/>
      <c r="R3" s="791"/>
      <c r="S3" s="791"/>
      <c r="T3" s="791"/>
      <c r="U3" s="791"/>
      <c r="V3" s="791"/>
      <c r="W3" s="791"/>
      <c r="X3" s="791"/>
      <c r="Y3" s="791"/>
      <c r="Z3" s="791"/>
      <c r="AA3" s="791"/>
      <c r="AB3" s="791"/>
      <c r="AC3" s="791"/>
      <c r="AD3" s="791"/>
      <c r="AE3" s="791"/>
      <c r="AF3" s="791"/>
      <c r="AG3" s="792"/>
      <c r="AI3" s="3"/>
      <c r="AK3" s="3"/>
      <c r="AM3" s="3"/>
      <c r="AO3" s="3"/>
    </row>
    <row r="4" spans="1:45" ht="21"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5"/>
      <c r="V4" s="545"/>
      <c r="W4" s="545"/>
      <c r="X4" s="545"/>
      <c r="Y4" s="545"/>
      <c r="Z4" s="545"/>
      <c r="AA4" s="545"/>
      <c r="AB4" s="545"/>
      <c r="AC4" s="545"/>
      <c r="AD4" s="545"/>
      <c r="AE4" s="545"/>
      <c r="AF4" s="545"/>
      <c r="AG4" s="545"/>
      <c r="AI4" s="3"/>
      <c r="AK4" s="3"/>
      <c r="AM4" s="3"/>
      <c r="AO4" s="3"/>
    </row>
    <row r="5" spans="1:45">
      <c r="B5" s="6"/>
      <c r="C5" s="6"/>
      <c r="D5" s="6"/>
      <c r="E5" s="6"/>
      <c r="F5" s="580" t="s">
        <v>443</v>
      </c>
      <c r="G5" s="546" t="s">
        <v>2</v>
      </c>
      <c r="H5" s="547" t="s">
        <v>3</v>
      </c>
      <c r="I5" s="548" t="s">
        <v>4</v>
      </c>
      <c r="J5" s="549" t="s">
        <v>5</v>
      </c>
      <c r="K5" s="550" t="s">
        <v>6</v>
      </c>
      <c r="L5" s="546" t="s">
        <v>9</v>
      </c>
      <c r="M5" s="547" t="s">
        <v>10</v>
      </c>
      <c r="N5" s="548" t="s">
        <v>18</v>
      </c>
      <c r="O5" s="549" t="s">
        <v>19</v>
      </c>
      <c r="P5" s="550" t="s">
        <v>20</v>
      </c>
      <c r="Q5" s="546" t="s">
        <v>21</v>
      </c>
      <c r="R5" s="547" t="s">
        <v>22</v>
      </c>
      <c r="S5" s="548" t="s">
        <v>23</v>
      </c>
      <c r="T5" s="549" t="s">
        <v>24</v>
      </c>
      <c r="U5" s="550" t="s">
        <v>25</v>
      </c>
      <c r="V5" s="546" t="s">
        <v>26</v>
      </c>
      <c r="W5" s="547" t="s">
        <v>27</v>
      </c>
      <c r="X5" s="548" t="s">
        <v>28</v>
      </c>
      <c r="Y5" s="549" t="s">
        <v>29</v>
      </c>
      <c r="Z5" s="550" t="s">
        <v>30</v>
      </c>
      <c r="AA5" s="551">
        <v>21</v>
      </c>
      <c r="AB5" s="552">
        <v>22</v>
      </c>
      <c r="AC5" s="553">
        <v>23</v>
      </c>
      <c r="AD5" s="554">
        <v>24</v>
      </c>
      <c r="AE5" s="581" t="s">
        <v>443</v>
      </c>
      <c r="AF5" s="6"/>
      <c r="AG5" s="6"/>
      <c r="AI5" s="3"/>
      <c r="AK5" s="3"/>
      <c r="AM5" s="3"/>
      <c r="AO5" s="3"/>
      <c r="AQ5" s="871" t="s">
        <v>659</v>
      </c>
      <c r="AR5" s="871"/>
    </row>
    <row r="6" spans="1:45">
      <c r="B6" s="6"/>
      <c r="C6" s="6"/>
      <c r="D6" s="6"/>
      <c r="E6" s="6"/>
      <c r="F6" s="6"/>
      <c r="G6" s="6"/>
      <c r="H6" s="6"/>
      <c r="I6" s="10"/>
      <c r="J6" s="1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I6" s="864" t="s">
        <v>553</v>
      </c>
      <c r="AK6" s="864" t="s">
        <v>553</v>
      </c>
      <c r="AM6" s="864" t="s">
        <v>553</v>
      </c>
      <c r="AO6" s="864" t="s">
        <v>553</v>
      </c>
      <c r="AQ6" s="871"/>
      <c r="AR6" s="871"/>
    </row>
    <row r="7" spans="1:45" ht="20.25">
      <c r="C7" s="20">
        <v>0.05</v>
      </c>
      <c r="D7" s="280" t="s">
        <v>37</v>
      </c>
      <c r="E7" s="280"/>
      <c r="F7" s="280"/>
      <c r="G7" s="558">
        <v>1</v>
      </c>
      <c r="H7" s="559">
        <v>2</v>
      </c>
      <c r="I7" s="563">
        <v>3</v>
      </c>
      <c r="J7" s="566">
        <v>4</v>
      </c>
      <c r="K7" s="567">
        <v>5</v>
      </c>
      <c r="L7" s="564">
        <v>6</v>
      </c>
      <c r="M7" s="560">
        <v>7</v>
      </c>
      <c r="N7" s="561">
        <v>8</v>
      </c>
      <c r="O7" s="568">
        <v>9</v>
      </c>
      <c r="P7" s="565">
        <v>10</v>
      </c>
      <c r="Q7" s="569">
        <v>11</v>
      </c>
      <c r="R7" s="562">
        <v>12</v>
      </c>
      <c r="S7" s="556"/>
      <c r="T7" s="556"/>
      <c r="U7" s="556"/>
      <c r="V7" s="556"/>
      <c r="W7" s="556"/>
      <c r="X7" s="556"/>
      <c r="Y7" s="556"/>
      <c r="Z7" s="556"/>
      <c r="AA7" s="556"/>
      <c r="AB7" s="556"/>
      <c r="AC7" s="556"/>
      <c r="AD7" s="556"/>
      <c r="AE7" s="280" t="s">
        <v>37</v>
      </c>
      <c r="AF7" s="280"/>
      <c r="AG7" s="280"/>
      <c r="AI7" s="866" t="s">
        <v>52</v>
      </c>
      <c r="AJ7" s="867"/>
      <c r="AK7" s="868" t="s">
        <v>576</v>
      </c>
      <c r="AL7" s="867"/>
      <c r="AM7" s="869" t="s">
        <v>618</v>
      </c>
      <c r="AN7" s="867"/>
      <c r="AO7" s="870" t="s">
        <v>316</v>
      </c>
      <c r="AP7" s="867"/>
      <c r="AQ7" s="872"/>
      <c r="AR7" s="872"/>
      <c r="AS7" s="867"/>
    </row>
    <row r="8" spans="1:45" ht="24" customHeight="1">
      <c r="C8" s="20">
        <v>0.05</v>
      </c>
      <c r="D8" s="280" t="s">
        <v>148</v>
      </c>
      <c r="E8" s="280"/>
      <c r="F8" s="280"/>
      <c r="G8" s="556"/>
      <c r="H8" s="556"/>
      <c r="I8" s="557"/>
      <c r="J8" s="556"/>
      <c r="K8" s="556"/>
      <c r="L8" s="556"/>
      <c r="M8" s="556"/>
      <c r="N8" s="556"/>
      <c r="O8" s="556"/>
      <c r="P8" s="556"/>
      <c r="Q8" s="556"/>
      <c r="R8" s="556"/>
      <c r="S8" s="558">
        <v>13</v>
      </c>
      <c r="T8" s="556"/>
      <c r="U8" s="556"/>
      <c r="V8" s="556"/>
      <c r="W8" s="567">
        <v>17</v>
      </c>
      <c r="X8" s="556"/>
      <c r="Y8" s="556"/>
      <c r="Z8" s="556"/>
      <c r="AA8" s="568">
        <v>21</v>
      </c>
      <c r="AB8" s="556"/>
      <c r="AC8" s="556"/>
      <c r="AD8" s="556"/>
      <c r="AE8" s="280" t="s">
        <v>148</v>
      </c>
      <c r="AF8" s="280"/>
      <c r="AG8" s="280"/>
      <c r="AI8" s="865"/>
      <c r="AK8" s="865"/>
      <c r="AM8" s="865"/>
      <c r="AO8" s="865" t="s">
        <v>638</v>
      </c>
      <c r="AQ8" s="873" t="s">
        <v>660</v>
      </c>
      <c r="AR8" s="874"/>
    </row>
    <row r="9" spans="1:45" ht="15.75">
      <c r="C9" s="20">
        <v>0.05</v>
      </c>
      <c r="D9" s="59" t="s">
        <v>165</v>
      </c>
      <c r="E9" s="60"/>
      <c r="F9" s="60"/>
      <c r="G9" s="556"/>
      <c r="H9" s="557"/>
      <c r="I9" s="556"/>
      <c r="J9" s="556"/>
      <c r="K9" s="556"/>
      <c r="L9" s="556"/>
      <c r="M9" s="556"/>
      <c r="N9" s="556"/>
      <c r="O9" s="556"/>
      <c r="P9" s="556"/>
      <c r="Q9" s="556"/>
      <c r="R9" s="556"/>
      <c r="S9" s="556"/>
      <c r="T9" s="556"/>
      <c r="U9" s="556"/>
      <c r="V9" s="556"/>
      <c r="W9" s="556"/>
      <c r="X9" s="556"/>
      <c r="Y9" s="556"/>
      <c r="Z9" s="556"/>
      <c r="AA9" s="556"/>
      <c r="AB9" s="565">
        <v>22</v>
      </c>
      <c r="AC9" s="556"/>
      <c r="AD9" s="556"/>
      <c r="AE9" s="59" t="s">
        <v>165</v>
      </c>
      <c r="AF9" s="60"/>
      <c r="AG9" s="60"/>
      <c r="AI9" s="65" t="s">
        <v>554</v>
      </c>
      <c r="AK9" s="61" t="s">
        <v>577</v>
      </c>
      <c r="AM9" s="59" t="s">
        <v>577</v>
      </c>
      <c r="AO9" s="212" t="s">
        <v>639</v>
      </c>
      <c r="AQ9" s="872"/>
      <c r="AR9" s="872"/>
    </row>
    <row r="10" spans="1:45" ht="15.75">
      <c r="C10" s="20">
        <v>0.05</v>
      </c>
      <c r="D10" s="59" t="s">
        <v>168</v>
      </c>
      <c r="E10" s="60"/>
      <c r="F10" s="60"/>
      <c r="G10" s="556"/>
      <c r="H10" s="557"/>
      <c r="I10" s="556"/>
      <c r="J10" s="556"/>
      <c r="K10" s="556"/>
      <c r="L10" s="556"/>
      <c r="M10" s="556"/>
      <c r="N10" s="556"/>
      <c r="O10" s="556"/>
      <c r="P10" s="556"/>
      <c r="Q10" s="556"/>
      <c r="R10" s="556"/>
      <c r="S10" s="556"/>
      <c r="T10" s="556"/>
      <c r="U10" s="556"/>
      <c r="V10" s="556"/>
      <c r="W10" s="556"/>
      <c r="X10" s="556"/>
      <c r="Y10" s="556"/>
      <c r="Z10" s="556"/>
      <c r="AA10" s="556"/>
      <c r="AB10" s="556"/>
      <c r="AC10" s="569">
        <v>23</v>
      </c>
      <c r="AD10" s="556"/>
      <c r="AE10" s="59" t="s">
        <v>168</v>
      </c>
      <c r="AF10" s="60"/>
      <c r="AG10" s="60"/>
      <c r="AI10" s="65" t="s">
        <v>555</v>
      </c>
      <c r="AK10" s="61" t="s">
        <v>578</v>
      </c>
      <c r="AM10" s="59" t="s">
        <v>619</v>
      </c>
      <c r="AO10" s="212" t="s">
        <v>640</v>
      </c>
      <c r="AQ10" s="873" t="s">
        <v>661</v>
      </c>
      <c r="AR10" s="875"/>
    </row>
    <row r="11" spans="1:45" ht="15.75">
      <c r="C11" s="20">
        <v>0.05</v>
      </c>
      <c r="D11" s="280" t="s">
        <v>151</v>
      </c>
      <c r="E11" s="280"/>
      <c r="F11" s="280"/>
      <c r="G11" s="556"/>
      <c r="H11" s="556"/>
      <c r="I11" s="557"/>
      <c r="J11" s="557"/>
      <c r="K11" s="556"/>
      <c r="L11" s="556"/>
      <c r="M11" s="556"/>
      <c r="N11" s="556"/>
      <c r="O11" s="556"/>
      <c r="P11" s="556"/>
      <c r="Q11" s="556"/>
      <c r="R11" s="556"/>
      <c r="S11" s="556"/>
      <c r="T11" s="559">
        <v>14</v>
      </c>
      <c r="U11" s="556"/>
      <c r="V11" s="566">
        <v>16</v>
      </c>
      <c r="W11" s="556"/>
      <c r="X11" s="564">
        <v>18</v>
      </c>
      <c r="Y11" s="556"/>
      <c r="Z11" s="561">
        <v>20</v>
      </c>
      <c r="AA11" s="556"/>
      <c r="AB11" s="556"/>
      <c r="AC11" s="556"/>
      <c r="AD11" s="562">
        <v>24</v>
      </c>
      <c r="AE11" s="280" t="s">
        <v>151</v>
      </c>
      <c r="AF11" s="280"/>
      <c r="AG11" s="280"/>
      <c r="AI11" s="65" t="s">
        <v>556</v>
      </c>
      <c r="AK11" s="61" t="s">
        <v>579</v>
      </c>
      <c r="AM11" s="59" t="s">
        <v>580</v>
      </c>
      <c r="AO11" s="212" t="s">
        <v>641</v>
      </c>
      <c r="AQ11" s="600"/>
      <c r="AR11" s="600"/>
    </row>
    <row r="12" spans="1:45" ht="15.75">
      <c r="C12" s="20">
        <v>0.05</v>
      </c>
      <c r="D12" s="278" t="s">
        <v>153</v>
      </c>
      <c r="E12" s="278"/>
      <c r="F12" s="278"/>
      <c r="G12" s="556"/>
      <c r="H12" s="556"/>
      <c r="I12" s="556"/>
      <c r="J12" s="556"/>
      <c r="K12" s="556"/>
      <c r="L12" s="556"/>
      <c r="M12" s="556"/>
      <c r="N12" s="556"/>
      <c r="O12" s="556"/>
      <c r="P12" s="556"/>
      <c r="Q12" s="556"/>
      <c r="R12" s="556"/>
      <c r="S12" s="556"/>
      <c r="T12" s="556"/>
      <c r="U12" s="563">
        <v>15</v>
      </c>
      <c r="V12" s="556"/>
      <c r="W12" s="556"/>
      <c r="X12" s="556"/>
      <c r="Y12" s="560">
        <v>19</v>
      </c>
      <c r="Z12" s="556"/>
      <c r="AA12" s="556"/>
      <c r="AB12" s="556"/>
      <c r="AC12" s="556"/>
      <c r="AD12" s="556"/>
      <c r="AE12" s="278" t="s">
        <v>153</v>
      </c>
      <c r="AF12" s="278"/>
      <c r="AG12" s="278"/>
      <c r="AI12" s="65" t="s">
        <v>557</v>
      </c>
      <c r="AK12" s="61" t="s">
        <v>580</v>
      </c>
      <c r="AM12" s="59" t="s">
        <v>581</v>
      </c>
      <c r="AO12" s="212" t="s">
        <v>642</v>
      </c>
      <c r="AQ12" s="873" t="s">
        <v>662</v>
      </c>
      <c r="AR12" s="876"/>
    </row>
    <row r="13" spans="1:45" ht="15.75">
      <c r="A13" s="555" t="s">
        <v>439</v>
      </c>
      <c r="C13" s="20">
        <v>2.5000000000000001E-2</v>
      </c>
      <c r="D13" s="280" t="s">
        <v>38</v>
      </c>
      <c r="E13" s="280"/>
      <c r="F13" s="280"/>
      <c r="G13" s="558">
        <v>1</v>
      </c>
      <c r="H13" s="556"/>
      <c r="I13" s="557"/>
      <c r="J13" s="566">
        <v>4</v>
      </c>
      <c r="K13" s="556"/>
      <c r="L13" s="556"/>
      <c r="M13" s="556"/>
      <c r="N13" s="556"/>
      <c r="O13" s="556"/>
      <c r="P13" s="556"/>
      <c r="Q13" s="569">
        <v>11</v>
      </c>
      <c r="R13" s="556"/>
      <c r="S13" s="558">
        <v>13</v>
      </c>
      <c r="T13" s="556"/>
      <c r="U13" s="556"/>
      <c r="V13" s="556"/>
      <c r="W13" s="567">
        <v>17</v>
      </c>
      <c r="X13" s="556"/>
      <c r="Y13" s="556"/>
      <c r="Z13" s="556"/>
      <c r="AA13" s="556"/>
      <c r="AB13" s="556"/>
      <c r="AC13" s="569">
        <v>23</v>
      </c>
      <c r="AD13" s="556"/>
      <c r="AE13" s="280" t="s">
        <v>38</v>
      </c>
      <c r="AF13" s="280"/>
      <c r="AG13" s="280"/>
      <c r="AI13" s="65" t="s">
        <v>558</v>
      </c>
      <c r="AK13" s="61" t="s">
        <v>581</v>
      </c>
      <c r="AM13" s="59" t="s">
        <v>582</v>
      </c>
      <c r="AO13" s="212" t="s">
        <v>643</v>
      </c>
    </row>
    <row r="14" spans="1:45" ht="15.75">
      <c r="A14" s="555" t="s">
        <v>439</v>
      </c>
      <c r="C14" s="20">
        <v>0.05</v>
      </c>
      <c r="D14" s="280" t="s">
        <v>38</v>
      </c>
      <c r="E14" s="280"/>
      <c r="F14" s="280"/>
      <c r="G14" s="556"/>
      <c r="H14" s="556"/>
      <c r="I14" s="556"/>
      <c r="J14" s="556"/>
      <c r="K14" s="556"/>
      <c r="L14" s="556"/>
      <c r="M14" s="556"/>
      <c r="N14" s="556"/>
      <c r="O14" s="568">
        <v>9</v>
      </c>
      <c r="P14" s="556"/>
      <c r="Q14" s="556"/>
      <c r="R14" s="556"/>
      <c r="S14" s="556"/>
      <c r="T14" s="556"/>
      <c r="U14" s="556"/>
      <c r="V14" s="566">
        <v>16</v>
      </c>
      <c r="W14" s="556"/>
      <c r="X14" s="556"/>
      <c r="Y14" s="556"/>
      <c r="Z14" s="556"/>
      <c r="AA14" s="556"/>
      <c r="AB14" s="556"/>
      <c r="AC14" s="556"/>
      <c r="AD14" s="556"/>
      <c r="AE14" s="280" t="s">
        <v>38</v>
      </c>
      <c r="AF14" s="280"/>
      <c r="AG14" s="280"/>
      <c r="AI14" s="65" t="s">
        <v>559</v>
      </c>
      <c r="AK14" s="61" t="s">
        <v>582</v>
      </c>
      <c r="AM14" s="59" t="s">
        <v>583</v>
      </c>
      <c r="AO14" s="212" t="s">
        <v>644</v>
      </c>
    </row>
    <row r="15" spans="1:45" ht="15.75">
      <c r="B15" s="6"/>
      <c r="C15" s="6"/>
      <c r="D15" s="6"/>
      <c r="E15" s="6"/>
      <c r="F15" s="6"/>
      <c r="G15" s="6"/>
      <c r="H15" s="6"/>
      <c r="I15" s="10"/>
      <c r="J15" s="10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I15" s="65" t="s">
        <v>560</v>
      </c>
      <c r="AK15" s="61" t="s">
        <v>583</v>
      </c>
      <c r="AM15" s="59" t="s">
        <v>584</v>
      </c>
      <c r="AO15" s="212" t="s">
        <v>645</v>
      </c>
    </row>
    <row r="16" spans="1:45" ht="15.75">
      <c r="B16" s="76">
        <v>1</v>
      </c>
      <c r="D16" s="65" t="s">
        <v>45</v>
      </c>
      <c r="E16" s="65"/>
      <c r="F16" s="65"/>
      <c r="G16" s="558">
        <v>1</v>
      </c>
      <c r="H16" s="559">
        <v>2</v>
      </c>
      <c r="I16" s="563">
        <v>3</v>
      </c>
      <c r="J16" s="566">
        <v>4</v>
      </c>
      <c r="K16" s="567">
        <v>5</v>
      </c>
      <c r="L16" s="564">
        <v>6</v>
      </c>
      <c r="M16" s="560">
        <v>7</v>
      </c>
      <c r="N16" s="561">
        <v>8</v>
      </c>
      <c r="O16" s="568">
        <v>9</v>
      </c>
      <c r="P16" s="565">
        <v>10</v>
      </c>
      <c r="Q16" s="569">
        <v>11</v>
      </c>
      <c r="R16" s="562">
        <v>12</v>
      </c>
      <c r="S16" s="558">
        <v>13</v>
      </c>
      <c r="T16" s="559">
        <v>14</v>
      </c>
      <c r="U16" s="563">
        <v>15</v>
      </c>
      <c r="V16" s="566">
        <v>16</v>
      </c>
      <c r="W16" s="556"/>
      <c r="X16" s="564">
        <v>18</v>
      </c>
      <c r="Y16" s="560">
        <v>19</v>
      </c>
      <c r="Z16" s="561">
        <v>20</v>
      </c>
      <c r="AA16" s="568">
        <v>21</v>
      </c>
      <c r="AB16" s="565">
        <v>22</v>
      </c>
      <c r="AC16" s="569">
        <v>23</v>
      </c>
      <c r="AD16" s="562">
        <v>24</v>
      </c>
      <c r="AE16" s="65" t="s">
        <v>45</v>
      </c>
      <c r="AF16" s="65"/>
      <c r="AG16" s="65"/>
      <c r="AI16" s="65" t="s">
        <v>561</v>
      </c>
      <c r="AK16" s="61" t="s">
        <v>584</v>
      </c>
      <c r="AM16" s="59" t="s">
        <v>585</v>
      </c>
      <c r="AO16" s="212" t="s">
        <v>646</v>
      </c>
    </row>
    <row r="17" spans="2:45" ht="15.75">
      <c r="B17" s="6"/>
      <c r="C17" s="6"/>
      <c r="D17" s="6"/>
      <c r="E17" s="6"/>
      <c r="F17" s="6"/>
      <c r="G17" s="6"/>
      <c r="H17" s="6"/>
      <c r="I17" s="10"/>
      <c r="J17" s="10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I17" s="65" t="s">
        <v>562</v>
      </c>
      <c r="AK17" s="61" t="s">
        <v>585</v>
      </c>
      <c r="AM17" s="59" t="s">
        <v>586</v>
      </c>
      <c r="AO17" s="212" t="s">
        <v>647</v>
      </c>
    </row>
    <row r="18" spans="2:45" s="7" customFormat="1" ht="15.75">
      <c r="C18" s="20">
        <v>0.01</v>
      </c>
      <c r="D18" s="299" t="s">
        <v>42</v>
      </c>
      <c r="E18" s="299"/>
      <c r="F18" s="299"/>
      <c r="G18" s="558">
        <v>1</v>
      </c>
      <c r="H18" s="559">
        <v>2</v>
      </c>
      <c r="I18" s="563">
        <v>3</v>
      </c>
      <c r="J18" s="566">
        <v>4</v>
      </c>
      <c r="K18" s="567">
        <v>5</v>
      </c>
      <c r="L18" s="564">
        <v>6</v>
      </c>
      <c r="M18" s="560">
        <v>7</v>
      </c>
      <c r="N18" s="561">
        <v>8</v>
      </c>
      <c r="O18" s="568">
        <v>9</v>
      </c>
      <c r="P18" s="565">
        <v>10</v>
      </c>
      <c r="Q18" s="569">
        <v>11</v>
      </c>
      <c r="R18" s="562">
        <v>12</v>
      </c>
      <c r="S18" s="558">
        <v>13</v>
      </c>
      <c r="T18" s="559">
        <v>14</v>
      </c>
      <c r="U18" s="563">
        <v>15</v>
      </c>
      <c r="V18" s="566">
        <v>16</v>
      </c>
      <c r="W18" s="570"/>
      <c r="X18" s="564">
        <v>18</v>
      </c>
      <c r="Y18" s="560">
        <v>19</v>
      </c>
      <c r="Z18" s="561">
        <v>20</v>
      </c>
      <c r="AA18" s="568">
        <v>21</v>
      </c>
      <c r="AB18" s="565">
        <v>22</v>
      </c>
      <c r="AC18" s="569">
        <v>23</v>
      </c>
      <c r="AD18" s="562">
        <v>24</v>
      </c>
      <c r="AE18" s="299" t="s">
        <v>42</v>
      </c>
      <c r="AF18" s="299"/>
      <c r="AG18" s="299"/>
      <c r="AI18" s="65" t="s">
        <v>563</v>
      </c>
      <c r="AJ18" s="3"/>
      <c r="AK18" s="61" t="s">
        <v>586</v>
      </c>
      <c r="AL18" s="3"/>
      <c r="AM18" s="59" t="s">
        <v>587</v>
      </c>
      <c r="AN18" s="3"/>
      <c r="AO18" s="212" t="s">
        <v>648</v>
      </c>
      <c r="AP18" s="3"/>
      <c r="AS18" s="3"/>
    </row>
    <row r="19" spans="2:45" ht="15.75">
      <c r="B19" s="76">
        <v>2</v>
      </c>
      <c r="D19" s="63" t="s">
        <v>159</v>
      </c>
      <c r="E19" s="63"/>
      <c r="F19" s="63"/>
      <c r="G19" s="556"/>
      <c r="H19" s="557"/>
      <c r="I19" s="556"/>
      <c r="J19" s="556"/>
      <c r="K19" s="556"/>
      <c r="L19" s="556"/>
      <c r="M19" s="556"/>
      <c r="N19" s="556"/>
      <c r="O19" s="556"/>
      <c r="P19" s="556"/>
      <c r="Q19" s="556"/>
      <c r="R19" s="556"/>
      <c r="S19" s="556"/>
      <c r="T19" s="556"/>
      <c r="U19" s="556"/>
      <c r="V19" s="556"/>
      <c r="W19" s="556"/>
      <c r="X19" s="564">
        <v>18</v>
      </c>
      <c r="Y19" s="556"/>
      <c r="Z19" s="556"/>
      <c r="AA19" s="556"/>
      <c r="AB19" s="556"/>
      <c r="AC19" s="556"/>
      <c r="AD19" s="556"/>
      <c r="AE19" s="63" t="s">
        <v>159</v>
      </c>
      <c r="AF19" s="63"/>
      <c r="AG19" s="63"/>
      <c r="AI19" s="65" t="s">
        <v>564</v>
      </c>
      <c r="AK19" s="61" t="s">
        <v>587</v>
      </c>
      <c r="AM19" s="59" t="s">
        <v>589</v>
      </c>
      <c r="AO19" s="212" t="s">
        <v>649</v>
      </c>
    </row>
    <row r="20" spans="2:45" ht="15.75">
      <c r="B20" s="6"/>
      <c r="C20" s="6"/>
      <c r="D20" s="6"/>
      <c r="E20" s="6"/>
      <c r="F20" s="6"/>
      <c r="G20" s="6"/>
      <c r="H20" s="6"/>
      <c r="I20" s="10"/>
      <c r="J20" s="10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I20" s="65" t="s">
        <v>565</v>
      </c>
      <c r="AJ20" s="7"/>
      <c r="AK20" s="61" t="s">
        <v>588</v>
      </c>
      <c r="AL20" s="7"/>
      <c r="AM20" s="59" t="s">
        <v>591</v>
      </c>
      <c r="AN20" s="7"/>
      <c r="AO20" s="212" t="s">
        <v>650</v>
      </c>
      <c r="AP20" s="7"/>
      <c r="AS20" s="7"/>
    </row>
    <row r="21" spans="2:45" s="7" customFormat="1" ht="15.75">
      <c r="C21" s="20">
        <v>0.01</v>
      </c>
      <c r="D21" s="64" t="s">
        <v>43</v>
      </c>
      <c r="E21" s="64"/>
      <c r="F21" s="64"/>
      <c r="G21" s="558">
        <v>1</v>
      </c>
      <c r="H21" s="559">
        <v>2</v>
      </c>
      <c r="I21" s="563">
        <v>3</v>
      </c>
      <c r="J21" s="566">
        <v>4</v>
      </c>
      <c r="K21" s="567">
        <v>5</v>
      </c>
      <c r="L21" s="564">
        <v>6</v>
      </c>
      <c r="M21" s="560">
        <v>7</v>
      </c>
      <c r="N21" s="561">
        <v>8</v>
      </c>
      <c r="O21" s="568">
        <v>9</v>
      </c>
      <c r="P21" s="565">
        <v>10</v>
      </c>
      <c r="Q21" s="569">
        <v>11</v>
      </c>
      <c r="R21" s="562">
        <v>12</v>
      </c>
      <c r="S21" s="558">
        <v>13</v>
      </c>
      <c r="T21" s="559">
        <v>14</v>
      </c>
      <c r="U21" s="563">
        <v>15</v>
      </c>
      <c r="V21" s="566">
        <v>16</v>
      </c>
      <c r="W21" s="570"/>
      <c r="X21" s="564">
        <v>18</v>
      </c>
      <c r="Y21" s="560">
        <v>19</v>
      </c>
      <c r="Z21" s="561">
        <v>20</v>
      </c>
      <c r="AA21" s="568">
        <v>21</v>
      </c>
      <c r="AB21" s="565">
        <v>22</v>
      </c>
      <c r="AC21" s="569">
        <v>23</v>
      </c>
      <c r="AD21" s="562">
        <v>24</v>
      </c>
      <c r="AE21" s="64" t="s">
        <v>43</v>
      </c>
      <c r="AF21" s="64"/>
      <c r="AG21" s="64"/>
      <c r="AI21" s="65" t="s">
        <v>566</v>
      </c>
      <c r="AJ21" s="3"/>
      <c r="AK21" s="61" t="s">
        <v>589</v>
      </c>
      <c r="AL21" s="3"/>
      <c r="AM21" s="59" t="s">
        <v>592</v>
      </c>
      <c r="AN21" s="3"/>
      <c r="AO21" s="212" t="s">
        <v>651</v>
      </c>
      <c r="AP21" s="3"/>
      <c r="AS21" s="3"/>
    </row>
    <row r="22" spans="2:45" ht="15.75">
      <c r="B22" s="76">
        <v>0.5</v>
      </c>
      <c r="D22" s="64" t="s">
        <v>44</v>
      </c>
      <c r="E22" s="64"/>
      <c r="F22" s="64"/>
      <c r="G22" s="558">
        <v>1</v>
      </c>
      <c r="H22" s="559">
        <v>2</v>
      </c>
      <c r="I22" s="563">
        <v>3</v>
      </c>
      <c r="J22" s="566">
        <v>4</v>
      </c>
      <c r="K22" s="567">
        <v>5</v>
      </c>
      <c r="L22" s="564">
        <v>6</v>
      </c>
      <c r="M22" s="560">
        <v>7</v>
      </c>
      <c r="N22" s="561">
        <v>8</v>
      </c>
      <c r="O22" s="568">
        <v>9</v>
      </c>
      <c r="P22" s="565">
        <v>10</v>
      </c>
      <c r="Q22" s="569">
        <v>11</v>
      </c>
      <c r="R22" s="562">
        <v>12</v>
      </c>
      <c r="S22" s="558">
        <v>13</v>
      </c>
      <c r="T22" s="559">
        <v>14</v>
      </c>
      <c r="U22" s="563">
        <v>15</v>
      </c>
      <c r="V22" s="566">
        <v>16</v>
      </c>
      <c r="W22" s="556"/>
      <c r="X22" s="564">
        <v>18</v>
      </c>
      <c r="Y22" s="560">
        <v>19</v>
      </c>
      <c r="Z22" s="561">
        <v>20</v>
      </c>
      <c r="AA22" s="568">
        <v>21</v>
      </c>
      <c r="AB22" s="565">
        <v>22</v>
      </c>
      <c r="AC22" s="569">
        <v>23</v>
      </c>
      <c r="AD22" s="562">
        <v>24</v>
      </c>
      <c r="AE22" s="64" t="s">
        <v>44</v>
      </c>
      <c r="AF22" s="64"/>
      <c r="AG22" s="64"/>
      <c r="AI22" s="65" t="s">
        <v>567</v>
      </c>
      <c r="AK22" s="61" t="s">
        <v>590</v>
      </c>
      <c r="AM22" s="59" t="s">
        <v>594</v>
      </c>
      <c r="AO22" s="212" t="s">
        <v>652</v>
      </c>
    </row>
    <row r="23" spans="2:45" ht="15.75">
      <c r="B23" s="76">
        <v>0.5</v>
      </c>
      <c r="D23" s="64" t="s">
        <v>134</v>
      </c>
      <c r="E23" s="64"/>
      <c r="F23" s="64"/>
      <c r="G23" s="556"/>
      <c r="H23" s="556"/>
      <c r="I23" s="557"/>
      <c r="J23" s="557"/>
      <c r="K23" s="556"/>
      <c r="L23" s="556"/>
      <c r="M23" s="556"/>
      <c r="N23" s="561">
        <v>8</v>
      </c>
      <c r="O23" s="568">
        <v>9</v>
      </c>
      <c r="P23" s="556"/>
      <c r="Q23" s="556"/>
      <c r="R23" s="562">
        <v>12</v>
      </c>
      <c r="S23" s="556"/>
      <c r="T23" s="556"/>
      <c r="U23" s="563">
        <v>15</v>
      </c>
      <c r="V23" s="556"/>
      <c r="W23" s="556"/>
      <c r="X23" s="556"/>
      <c r="Y23" s="556"/>
      <c r="Z23" s="556"/>
      <c r="AA23" s="556"/>
      <c r="AB23" s="565">
        <v>22</v>
      </c>
      <c r="AC23" s="556"/>
      <c r="AD23" s="556"/>
      <c r="AE23" s="64" t="s">
        <v>134</v>
      </c>
      <c r="AF23" s="64"/>
      <c r="AG23" s="64"/>
      <c r="AI23" s="65" t="s">
        <v>568</v>
      </c>
      <c r="AK23" s="61" t="s">
        <v>591</v>
      </c>
      <c r="AM23" s="59" t="s">
        <v>596</v>
      </c>
      <c r="AO23" s="212" t="s">
        <v>653</v>
      </c>
    </row>
    <row r="24" spans="2:45" ht="15.75">
      <c r="B24" s="76">
        <v>0.5</v>
      </c>
      <c r="D24" s="64" t="s">
        <v>139</v>
      </c>
      <c r="E24" s="64"/>
      <c r="F24" s="64"/>
      <c r="G24" s="556"/>
      <c r="H24" s="557"/>
      <c r="I24" s="556"/>
      <c r="J24" s="556"/>
      <c r="K24" s="556"/>
      <c r="L24" s="556"/>
      <c r="M24" s="556"/>
      <c r="N24" s="556"/>
      <c r="O24" s="556"/>
      <c r="P24" s="565">
        <v>10</v>
      </c>
      <c r="Q24" s="556"/>
      <c r="R24" s="556"/>
      <c r="S24" s="556"/>
      <c r="T24" s="556"/>
      <c r="U24" s="556"/>
      <c r="V24" s="556"/>
      <c r="W24" s="556"/>
      <c r="X24" s="556"/>
      <c r="Y24" s="556"/>
      <c r="Z24" s="556"/>
      <c r="AA24" s="556"/>
      <c r="AB24" s="556"/>
      <c r="AC24" s="556"/>
      <c r="AD24" s="556"/>
      <c r="AE24" s="64" t="s">
        <v>139</v>
      </c>
      <c r="AF24" s="64"/>
      <c r="AG24" s="64"/>
      <c r="AI24" s="65" t="s">
        <v>569</v>
      </c>
      <c r="AK24" s="61" t="s">
        <v>592</v>
      </c>
      <c r="AM24" s="59" t="s">
        <v>598</v>
      </c>
      <c r="AO24" s="212" t="s">
        <v>654</v>
      </c>
    </row>
    <row r="25" spans="2:45" ht="15.75">
      <c r="B25" s="6"/>
      <c r="C25" s="6"/>
      <c r="D25" s="6"/>
      <c r="E25" s="6"/>
      <c r="F25" s="6"/>
      <c r="G25" s="6"/>
      <c r="H25" s="6"/>
      <c r="I25" s="10"/>
      <c r="J25" s="10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I25" s="65" t="s">
        <v>570</v>
      </c>
      <c r="AK25" s="61" t="s">
        <v>593</v>
      </c>
      <c r="AM25" s="59" t="s">
        <v>599</v>
      </c>
      <c r="AO25" s="212" t="s">
        <v>655</v>
      </c>
    </row>
    <row r="26" spans="2:45" ht="21">
      <c r="B26" s="790" t="s">
        <v>115</v>
      </c>
      <c r="C26" s="791"/>
      <c r="D26" s="791"/>
      <c r="E26" s="791"/>
      <c r="F26" s="791"/>
      <c r="G26" s="791"/>
      <c r="H26" s="791"/>
      <c r="I26" s="791"/>
      <c r="J26" s="791"/>
      <c r="K26" s="791"/>
      <c r="L26" s="791"/>
      <c r="M26" s="791"/>
      <c r="N26" s="791"/>
      <c r="O26" s="791"/>
      <c r="P26" s="791"/>
      <c r="Q26" s="791"/>
      <c r="R26" s="791"/>
      <c r="S26" s="791"/>
      <c r="T26" s="791"/>
      <c r="U26" s="791"/>
      <c r="V26" s="791"/>
      <c r="W26" s="791"/>
      <c r="X26" s="791"/>
      <c r="Y26" s="791"/>
      <c r="Z26" s="791"/>
      <c r="AA26" s="791"/>
      <c r="AB26" s="791"/>
      <c r="AC26" s="791"/>
      <c r="AD26" s="791"/>
      <c r="AE26" s="791"/>
      <c r="AF26" s="791"/>
      <c r="AG26" s="792"/>
      <c r="AI26" s="65" t="s">
        <v>571</v>
      </c>
      <c r="AK26" s="61" t="s">
        <v>594</v>
      </c>
      <c r="AM26" s="59" t="s">
        <v>600</v>
      </c>
      <c r="AO26" s="212" t="s">
        <v>656</v>
      </c>
    </row>
    <row r="27" spans="2:45" ht="21">
      <c r="B27" s="545"/>
      <c r="C27" s="545"/>
      <c r="D27" s="545"/>
      <c r="E27" s="545"/>
      <c r="F27" s="545"/>
      <c r="G27" s="545"/>
      <c r="H27" s="545"/>
      <c r="I27" s="545"/>
      <c r="J27" s="545"/>
      <c r="K27" s="545"/>
      <c r="L27" s="545"/>
      <c r="M27" s="545"/>
      <c r="N27" s="545"/>
      <c r="O27" s="545"/>
      <c r="P27" s="545"/>
      <c r="Q27" s="545"/>
      <c r="R27" s="545"/>
      <c r="S27" s="545"/>
      <c r="T27" s="545"/>
      <c r="U27" s="545"/>
      <c r="V27" s="545"/>
      <c r="W27" s="545"/>
      <c r="X27" s="545"/>
      <c r="Y27" s="545"/>
      <c r="Z27" s="545"/>
      <c r="AA27" s="545"/>
      <c r="AB27" s="545"/>
      <c r="AC27" s="545"/>
      <c r="AD27" s="545"/>
      <c r="AE27" s="545"/>
      <c r="AF27" s="545"/>
      <c r="AG27" s="545"/>
      <c r="AI27" s="65" t="s">
        <v>572</v>
      </c>
      <c r="AK27" s="61" t="s">
        <v>595</v>
      </c>
      <c r="AM27" s="59" t="s">
        <v>601</v>
      </c>
      <c r="AO27" s="212" t="s">
        <v>657</v>
      </c>
    </row>
    <row r="28" spans="2:45" s="7" customFormat="1" ht="15.75">
      <c r="C28" s="572">
        <v>7.0000000000000007E-2</v>
      </c>
      <c r="D28" s="300" t="s">
        <v>131</v>
      </c>
      <c r="E28" s="300"/>
      <c r="F28" s="300"/>
      <c r="G28" s="570"/>
      <c r="H28" s="571"/>
      <c r="I28" s="570"/>
      <c r="J28" s="571"/>
      <c r="K28" s="570"/>
      <c r="L28" s="570"/>
      <c r="M28" s="560">
        <v>7</v>
      </c>
      <c r="N28" s="570"/>
      <c r="O28" s="570"/>
      <c r="P28" s="570"/>
      <c r="Q28" s="570"/>
      <c r="R28" s="570"/>
      <c r="S28" s="570"/>
      <c r="T28" s="570"/>
      <c r="U28" s="570"/>
      <c r="V28" s="570"/>
      <c r="W28" s="570"/>
      <c r="X28" s="570"/>
      <c r="Y28" s="570"/>
      <c r="Z28" s="570"/>
      <c r="AA28" s="570"/>
      <c r="AB28" s="570"/>
      <c r="AC28" s="570"/>
      <c r="AD28" s="570"/>
      <c r="AE28" s="300" t="s">
        <v>131</v>
      </c>
      <c r="AF28" s="300"/>
      <c r="AG28" s="300"/>
      <c r="AI28" s="65" t="s">
        <v>573</v>
      </c>
      <c r="AJ28" s="3"/>
      <c r="AK28" s="61" t="s">
        <v>596</v>
      </c>
      <c r="AL28" s="3"/>
      <c r="AM28" s="59" t="s">
        <v>602</v>
      </c>
      <c r="AN28" s="3"/>
      <c r="AO28" s="212" t="s">
        <v>658</v>
      </c>
      <c r="AP28" s="3"/>
      <c r="AS28" s="3"/>
    </row>
    <row r="29" spans="2:45" ht="15.75">
      <c r="C29" s="20">
        <v>7.0000000000000007E-2</v>
      </c>
      <c r="D29" s="65" t="s">
        <v>154</v>
      </c>
      <c r="E29" s="65"/>
      <c r="F29" s="65"/>
      <c r="G29" s="556"/>
      <c r="H29" s="557"/>
      <c r="I29" s="557"/>
      <c r="J29" s="557"/>
      <c r="K29" s="556"/>
      <c r="L29" s="556"/>
      <c r="M29" s="556"/>
      <c r="N29" s="556"/>
      <c r="O29" s="556"/>
      <c r="P29" s="556"/>
      <c r="Q29" s="556"/>
      <c r="R29" s="556"/>
      <c r="S29" s="556"/>
      <c r="T29" s="556"/>
      <c r="U29" s="563">
        <v>15</v>
      </c>
      <c r="V29" s="556"/>
      <c r="W29" s="556"/>
      <c r="X29" s="556"/>
      <c r="Y29" s="556"/>
      <c r="Z29" s="556"/>
      <c r="AA29" s="556"/>
      <c r="AB29" s="556"/>
      <c r="AC29" s="556"/>
      <c r="AD29" s="556"/>
      <c r="AE29" s="65" t="s">
        <v>154</v>
      </c>
      <c r="AF29" s="65"/>
      <c r="AG29" s="65"/>
      <c r="AI29" s="65" t="s">
        <v>574</v>
      </c>
      <c r="AK29" s="61" t="s">
        <v>597</v>
      </c>
      <c r="AM29" s="59" t="s">
        <v>604</v>
      </c>
      <c r="AO29" s="3"/>
    </row>
    <row r="30" spans="2:45" ht="15.75">
      <c r="C30" s="20">
        <v>7.0000000000000007E-2</v>
      </c>
      <c r="D30" s="65" t="s">
        <v>166</v>
      </c>
      <c r="E30" s="65"/>
      <c r="F30" s="65"/>
      <c r="G30" s="556"/>
      <c r="H30" s="557"/>
      <c r="I30" s="557"/>
      <c r="J30" s="557"/>
      <c r="K30" s="556"/>
      <c r="L30" s="556"/>
      <c r="M30" s="556"/>
      <c r="N30" s="556"/>
      <c r="O30" s="556"/>
      <c r="P30" s="556"/>
      <c r="Q30" s="556"/>
      <c r="R30" s="556"/>
      <c r="S30" s="556"/>
      <c r="T30" s="556"/>
      <c r="U30" s="556"/>
      <c r="V30" s="556"/>
      <c r="W30" s="556"/>
      <c r="X30" s="556"/>
      <c r="Y30" s="556"/>
      <c r="Z30" s="556"/>
      <c r="AA30" s="556"/>
      <c r="AB30" s="565">
        <v>22</v>
      </c>
      <c r="AC30" s="556"/>
      <c r="AD30" s="556"/>
      <c r="AE30" s="65" t="s">
        <v>166</v>
      </c>
      <c r="AF30" s="65"/>
      <c r="AG30" s="65"/>
      <c r="AI30" s="65" t="s">
        <v>575</v>
      </c>
      <c r="AK30" s="61" t="s">
        <v>598</v>
      </c>
      <c r="AM30" s="59" t="s">
        <v>605</v>
      </c>
      <c r="AO30" s="3"/>
    </row>
    <row r="31" spans="2:45" ht="15.75">
      <c r="C31" s="20">
        <v>7.0000000000000007E-2</v>
      </c>
      <c r="D31" s="65" t="s">
        <v>67</v>
      </c>
      <c r="E31" s="65"/>
      <c r="F31" s="65"/>
      <c r="G31" s="556"/>
      <c r="H31" s="556"/>
      <c r="I31" s="557"/>
      <c r="J31" s="566">
        <v>4</v>
      </c>
      <c r="K31" s="556"/>
      <c r="L31" s="556"/>
      <c r="M31" s="556"/>
      <c r="N31" s="556"/>
      <c r="O31" s="556"/>
      <c r="P31" s="556"/>
      <c r="Q31" s="556"/>
      <c r="R31" s="556"/>
      <c r="S31" s="556"/>
      <c r="T31" s="556"/>
      <c r="U31" s="556"/>
      <c r="V31" s="556"/>
      <c r="W31" s="556"/>
      <c r="X31" s="556"/>
      <c r="Y31" s="556"/>
      <c r="Z31" s="556"/>
      <c r="AA31" s="568">
        <v>21</v>
      </c>
      <c r="AB31" s="556"/>
      <c r="AC31" s="556"/>
      <c r="AD31" s="556"/>
      <c r="AE31" s="65" t="s">
        <v>67</v>
      </c>
      <c r="AF31" s="65"/>
      <c r="AG31" s="65"/>
      <c r="AI31" s="3"/>
      <c r="AK31" s="61" t="s">
        <v>599</v>
      </c>
      <c r="AM31" s="59" t="s">
        <v>606</v>
      </c>
      <c r="AO31" s="3"/>
    </row>
    <row r="32" spans="2:45" ht="15.75">
      <c r="C32" s="20">
        <v>7.0000000000000007E-2</v>
      </c>
      <c r="D32" s="65" t="s">
        <v>172</v>
      </c>
      <c r="E32" s="65"/>
      <c r="F32" s="65"/>
      <c r="G32" s="556"/>
      <c r="H32" s="557"/>
      <c r="I32" s="557"/>
      <c r="J32" s="556"/>
      <c r="K32" s="556"/>
      <c r="L32" s="556"/>
      <c r="M32" s="556"/>
      <c r="N32" s="556"/>
      <c r="O32" s="556"/>
      <c r="P32" s="556"/>
      <c r="Q32" s="556"/>
      <c r="R32" s="556"/>
      <c r="S32" s="556"/>
      <c r="T32" s="556"/>
      <c r="U32" s="556"/>
      <c r="V32" s="556"/>
      <c r="W32" s="556"/>
      <c r="X32" s="556"/>
      <c r="Y32" s="556"/>
      <c r="Z32" s="556"/>
      <c r="AA32" s="556"/>
      <c r="AB32" s="556"/>
      <c r="AC32" s="556"/>
      <c r="AD32" s="562">
        <v>24</v>
      </c>
      <c r="AE32" s="65" t="s">
        <v>172</v>
      </c>
      <c r="AF32" s="65"/>
      <c r="AG32" s="65"/>
      <c r="AI32" s="3"/>
      <c r="AJ32" s="7"/>
      <c r="AK32" s="61" t="s">
        <v>600</v>
      </c>
      <c r="AL32" s="7"/>
      <c r="AM32" s="59" t="s">
        <v>609</v>
      </c>
      <c r="AN32" s="7"/>
      <c r="AO32" s="3"/>
      <c r="AP32" s="7"/>
      <c r="AS32" s="7"/>
    </row>
    <row r="33" spans="2:45" ht="15.75">
      <c r="C33" s="20">
        <v>7.0000000000000007E-2</v>
      </c>
      <c r="D33" s="65" t="s">
        <v>143</v>
      </c>
      <c r="E33" s="65"/>
      <c r="F33" s="65"/>
      <c r="G33" s="556"/>
      <c r="H33" s="556"/>
      <c r="I33" s="557"/>
      <c r="J33" s="556"/>
      <c r="K33" s="556"/>
      <c r="L33" s="556"/>
      <c r="M33" s="556"/>
      <c r="N33" s="556"/>
      <c r="O33" s="556"/>
      <c r="P33" s="556"/>
      <c r="Q33" s="569">
        <v>11</v>
      </c>
      <c r="R33" s="556"/>
      <c r="S33" s="556"/>
      <c r="T33" s="556"/>
      <c r="U33" s="556"/>
      <c r="V33" s="556"/>
      <c r="W33" s="556"/>
      <c r="X33" s="556"/>
      <c r="Y33" s="556"/>
      <c r="Z33" s="561">
        <v>20</v>
      </c>
      <c r="AA33" s="556"/>
      <c r="AB33" s="556"/>
      <c r="AC33" s="556"/>
      <c r="AD33" s="556"/>
      <c r="AE33" s="65" t="s">
        <v>143</v>
      </c>
      <c r="AF33" s="65"/>
      <c r="AG33" s="65"/>
      <c r="AI33" s="3"/>
      <c r="AK33" s="61" t="s">
        <v>601</v>
      </c>
      <c r="AM33" s="59" t="s">
        <v>610</v>
      </c>
      <c r="AO33" s="3"/>
    </row>
    <row r="34" spans="2:45" ht="15.75">
      <c r="C34" s="20">
        <v>7.0000000000000007E-2</v>
      </c>
      <c r="D34" s="282" t="s">
        <v>127</v>
      </c>
      <c r="E34" s="287"/>
      <c r="F34" s="287"/>
      <c r="G34" s="556"/>
      <c r="H34" s="557"/>
      <c r="I34" s="557"/>
      <c r="J34" s="556"/>
      <c r="K34" s="556"/>
      <c r="L34" s="564">
        <v>6</v>
      </c>
      <c r="M34" s="556"/>
      <c r="N34" s="556"/>
      <c r="O34" s="556"/>
      <c r="P34" s="556"/>
      <c r="Q34" s="556"/>
      <c r="R34" s="556"/>
      <c r="S34" s="556"/>
      <c r="T34" s="556"/>
      <c r="U34" s="556"/>
      <c r="V34" s="556"/>
      <c r="W34" s="556"/>
      <c r="X34" s="556"/>
      <c r="Y34" s="556"/>
      <c r="Z34" s="556"/>
      <c r="AA34" s="556"/>
      <c r="AB34" s="556"/>
      <c r="AC34" s="556"/>
      <c r="AD34" s="556"/>
      <c r="AE34" s="282" t="s">
        <v>127</v>
      </c>
      <c r="AF34" s="287"/>
      <c r="AG34" s="287"/>
      <c r="AI34" s="3"/>
      <c r="AK34" s="61" t="s">
        <v>602</v>
      </c>
      <c r="AM34" s="59" t="s">
        <v>620</v>
      </c>
      <c r="AO34" s="3"/>
    </row>
    <row r="35" spans="2:45" ht="15.75">
      <c r="C35" s="20">
        <v>7.0000000000000007E-2</v>
      </c>
      <c r="D35" s="282" t="s">
        <v>71</v>
      </c>
      <c r="E35" s="287"/>
      <c r="F35" s="287"/>
      <c r="G35" s="556"/>
      <c r="H35" s="556"/>
      <c r="I35" s="557"/>
      <c r="J35" s="556"/>
      <c r="K35" s="567">
        <v>5</v>
      </c>
      <c r="L35" s="556"/>
      <c r="M35" s="556"/>
      <c r="N35" s="556"/>
      <c r="O35" s="556"/>
      <c r="P35" s="556"/>
      <c r="Q35" s="556"/>
      <c r="R35" s="556"/>
      <c r="S35" s="556"/>
      <c r="T35" s="559">
        <v>14</v>
      </c>
      <c r="U35" s="556"/>
      <c r="V35" s="556"/>
      <c r="W35" s="556"/>
      <c r="X35" s="556"/>
      <c r="Y35" s="556"/>
      <c r="Z35" s="556"/>
      <c r="AA35" s="556"/>
      <c r="AB35" s="556"/>
      <c r="AC35" s="556"/>
      <c r="AD35" s="556"/>
      <c r="AE35" s="282" t="s">
        <v>71</v>
      </c>
      <c r="AF35" s="287"/>
      <c r="AG35" s="287"/>
      <c r="AI35" s="3"/>
      <c r="AK35" s="61" t="s">
        <v>603</v>
      </c>
      <c r="AM35" s="59" t="s">
        <v>621</v>
      </c>
      <c r="AO35" s="3"/>
    </row>
    <row r="36" spans="2:45" ht="15.75">
      <c r="C36" s="20">
        <v>7.0000000000000007E-2</v>
      </c>
      <c r="D36" s="65" t="s">
        <v>136</v>
      </c>
      <c r="E36" s="65"/>
      <c r="F36" s="65"/>
      <c r="G36" s="556"/>
      <c r="H36" s="557"/>
      <c r="I36" s="557"/>
      <c r="J36" s="557"/>
      <c r="K36" s="556"/>
      <c r="L36" s="556"/>
      <c r="M36" s="556"/>
      <c r="N36" s="556"/>
      <c r="O36" s="568">
        <v>9</v>
      </c>
      <c r="P36" s="556"/>
      <c r="Q36" s="556"/>
      <c r="R36" s="556"/>
      <c r="S36" s="556"/>
      <c r="T36" s="556"/>
      <c r="U36" s="556"/>
      <c r="V36" s="556"/>
      <c r="W36" s="556"/>
      <c r="X36" s="556"/>
      <c r="Y36" s="556"/>
      <c r="Z36" s="556"/>
      <c r="AA36" s="556"/>
      <c r="AB36" s="556"/>
      <c r="AC36" s="556"/>
      <c r="AD36" s="556"/>
      <c r="AE36" s="65" t="s">
        <v>136</v>
      </c>
      <c r="AF36" s="65"/>
      <c r="AG36" s="65"/>
      <c r="AI36" s="3"/>
      <c r="AK36" s="61" t="s">
        <v>604</v>
      </c>
      <c r="AM36" s="59" t="s">
        <v>622</v>
      </c>
      <c r="AO36" s="3"/>
    </row>
    <row r="37" spans="2:45" ht="15.75">
      <c r="C37" s="20">
        <v>7.0000000000000007E-2</v>
      </c>
      <c r="D37" s="65" t="s">
        <v>157</v>
      </c>
      <c r="E37" s="65"/>
      <c r="F37" s="65"/>
      <c r="G37" s="556"/>
      <c r="H37" s="557"/>
      <c r="I37" s="557"/>
      <c r="J37" s="557"/>
      <c r="K37" s="556"/>
      <c r="L37" s="556"/>
      <c r="M37" s="556"/>
      <c r="N37" s="556"/>
      <c r="O37" s="556"/>
      <c r="P37" s="556"/>
      <c r="Q37" s="556"/>
      <c r="R37" s="556"/>
      <c r="S37" s="556"/>
      <c r="T37" s="556"/>
      <c r="U37" s="556"/>
      <c r="V37" s="556"/>
      <c r="W37" s="567">
        <v>17</v>
      </c>
      <c r="X37" s="556"/>
      <c r="Y37" s="556"/>
      <c r="Z37" s="556"/>
      <c r="AA37" s="556"/>
      <c r="AB37" s="556"/>
      <c r="AC37" s="556"/>
      <c r="AD37" s="556"/>
      <c r="AE37" s="65" t="s">
        <v>157</v>
      </c>
      <c r="AF37" s="65"/>
      <c r="AG37" s="65"/>
      <c r="AI37" s="3"/>
      <c r="AK37" s="61" t="s">
        <v>605</v>
      </c>
      <c r="AM37" s="59" t="s">
        <v>623</v>
      </c>
      <c r="AO37" s="3"/>
    </row>
    <row r="38" spans="2:45" ht="15.75">
      <c r="C38" s="20">
        <v>7.0000000000000007E-2</v>
      </c>
      <c r="D38" s="65" t="s">
        <v>58</v>
      </c>
      <c r="E38" s="65"/>
      <c r="F38" s="65"/>
      <c r="G38" s="556"/>
      <c r="H38" s="559">
        <v>2</v>
      </c>
      <c r="I38" s="557"/>
      <c r="J38" s="557"/>
      <c r="K38" s="556"/>
      <c r="L38" s="556"/>
      <c r="M38" s="556"/>
      <c r="N38" s="556"/>
      <c r="O38" s="556"/>
      <c r="P38" s="556"/>
      <c r="Q38" s="556"/>
      <c r="R38" s="556"/>
      <c r="S38" s="556"/>
      <c r="T38" s="556"/>
      <c r="U38" s="556"/>
      <c r="V38" s="556"/>
      <c r="W38" s="556"/>
      <c r="X38" s="556"/>
      <c r="Y38" s="556"/>
      <c r="Z38" s="556"/>
      <c r="AA38" s="556"/>
      <c r="AB38" s="556"/>
      <c r="AC38" s="556"/>
      <c r="AD38" s="556"/>
      <c r="AE38" s="65" t="s">
        <v>58</v>
      </c>
      <c r="AF38" s="65"/>
      <c r="AG38" s="65"/>
      <c r="AI38" s="3"/>
      <c r="AK38" s="61" t="s">
        <v>606</v>
      </c>
      <c r="AM38" s="59" t="s">
        <v>624</v>
      </c>
      <c r="AO38" s="3"/>
    </row>
    <row r="39" spans="2:45" ht="15.75">
      <c r="C39" s="20">
        <v>7.0000000000000007E-2</v>
      </c>
      <c r="D39" s="65" t="s">
        <v>160</v>
      </c>
      <c r="E39" s="65"/>
      <c r="F39" s="65"/>
      <c r="G39" s="556"/>
      <c r="H39" s="557"/>
      <c r="I39" s="557"/>
      <c r="J39" s="557"/>
      <c r="K39" s="556"/>
      <c r="L39" s="556"/>
      <c r="M39" s="556"/>
      <c r="N39" s="556"/>
      <c r="O39" s="556"/>
      <c r="P39" s="556"/>
      <c r="Q39" s="556"/>
      <c r="R39" s="556"/>
      <c r="S39" s="556"/>
      <c r="T39" s="556"/>
      <c r="U39" s="556"/>
      <c r="V39" s="556"/>
      <c r="W39" s="556"/>
      <c r="X39" s="564">
        <v>18</v>
      </c>
      <c r="Y39" s="556"/>
      <c r="Z39" s="556"/>
      <c r="AA39" s="556"/>
      <c r="AB39" s="556"/>
      <c r="AC39" s="556"/>
      <c r="AD39" s="556"/>
      <c r="AE39" s="65" t="s">
        <v>160</v>
      </c>
      <c r="AF39" s="65"/>
      <c r="AG39" s="65"/>
      <c r="AI39" s="3"/>
      <c r="AK39" s="61" t="s">
        <v>607</v>
      </c>
      <c r="AM39" s="59" t="s">
        <v>625</v>
      </c>
      <c r="AO39" s="3"/>
    </row>
    <row r="40" spans="2:45" ht="15.75">
      <c r="C40" s="20">
        <v>7.0000000000000007E-2</v>
      </c>
      <c r="D40" s="282" t="s">
        <v>170</v>
      </c>
      <c r="E40" s="287"/>
      <c r="F40" s="287"/>
      <c r="G40" s="556"/>
      <c r="H40" s="557"/>
      <c r="I40" s="557"/>
      <c r="J40" s="557"/>
      <c r="K40" s="556"/>
      <c r="L40" s="556"/>
      <c r="M40" s="556"/>
      <c r="N40" s="556"/>
      <c r="O40" s="556"/>
      <c r="P40" s="556"/>
      <c r="Q40" s="556"/>
      <c r="R40" s="556"/>
      <c r="S40" s="556"/>
      <c r="T40" s="556"/>
      <c r="U40" s="556"/>
      <c r="V40" s="556"/>
      <c r="W40" s="556"/>
      <c r="X40" s="556"/>
      <c r="Y40" s="556"/>
      <c r="Z40" s="556"/>
      <c r="AA40" s="556"/>
      <c r="AB40" s="556"/>
      <c r="AC40" s="569">
        <v>23</v>
      </c>
      <c r="AD40" s="556"/>
      <c r="AE40" s="282" t="s">
        <v>170</v>
      </c>
      <c r="AF40" s="287"/>
      <c r="AG40" s="287"/>
      <c r="AI40" s="3"/>
      <c r="AK40" s="61" t="s">
        <v>608</v>
      </c>
      <c r="AM40" s="59" t="s">
        <v>626</v>
      </c>
      <c r="AO40" s="3"/>
    </row>
    <row r="41" spans="2:45" ht="15.75">
      <c r="C41" s="20">
        <v>7.0000000000000007E-2</v>
      </c>
      <c r="D41" s="282" t="s">
        <v>63</v>
      </c>
      <c r="E41" s="287"/>
      <c r="F41" s="287"/>
      <c r="G41" s="556"/>
      <c r="H41" s="557"/>
      <c r="I41" s="563">
        <v>3</v>
      </c>
      <c r="J41" s="557"/>
      <c r="K41" s="556"/>
      <c r="L41" s="556"/>
      <c r="M41" s="556"/>
      <c r="N41" s="556"/>
      <c r="O41" s="556"/>
      <c r="P41" s="556"/>
      <c r="Q41" s="556"/>
      <c r="R41" s="556"/>
      <c r="S41" s="556"/>
      <c r="T41" s="556"/>
      <c r="U41" s="556"/>
      <c r="V41" s="556"/>
      <c r="W41" s="556"/>
      <c r="X41" s="556"/>
      <c r="Y41" s="556"/>
      <c r="Z41" s="556"/>
      <c r="AA41" s="556"/>
      <c r="AB41" s="556"/>
      <c r="AC41" s="556"/>
      <c r="AD41" s="556"/>
      <c r="AE41" s="282" t="s">
        <v>63</v>
      </c>
      <c r="AF41" s="287"/>
      <c r="AG41" s="287"/>
      <c r="AI41" s="3"/>
      <c r="AK41" s="61" t="s">
        <v>609</v>
      </c>
      <c r="AM41" s="59" t="s">
        <v>627</v>
      </c>
      <c r="AO41" s="3"/>
    </row>
    <row r="42" spans="2:45" ht="15.75">
      <c r="C42" s="20">
        <v>7.0000000000000007E-2</v>
      </c>
      <c r="D42" s="284" t="s">
        <v>46</v>
      </c>
      <c r="E42" s="284"/>
      <c r="F42" s="284"/>
      <c r="G42" s="558">
        <v>1</v>
      </c>
      <c r="H42" s="556"/>
      <c r="I42" s="557"/>
      <c r="J42" s="556"/>
      <c r="K42" s="556"/>
      <c r="L42" s="556"/>
      <c r="M42" s="556"/>
      <c r="N42" s="561">
        <v>8</v>
      </c>
      <c r="O42" s="556"/>
      <c r="P42" s="556"/>
      <c r="Q42" s="556"/>
      <c r="R42" s="556"/>
      <c r="S42" s="558">
        <v>13</v>
      </c>
      <c r="T42" s="556"/>
      <c r="U42" s="556"/>
      <c r="V42" s="556"/>
      <c r="W42" s="556"/>
      <c r="X42" s="556"/>
      <c r="Y42" s="556"/>
      <c r="Z42" s="556"/>
      <c r="AA42" s="556"/>
      <c r="AB42" s="556"/>
      <c r="AC42" s="556"/>
      <c r="AD42" s="556"/>
      <c r="AE42" s="284" t="s">
        <v>46</v>
      </c>
      <c r="AF42" s="284"/>
      <c r="AG42" s="284"/>
      <c r="AI42" s="3"/>
      <c r="AK42" s="61" t="s">
        <v>610</v>
      </c>
      <c r="AM42" s="59" t="s">
        <v>628</v>
      </c>
      <c r="AO42" s="3"/>
    </row>
    <row r="43" spans="2:45" ht="15.75">
      <c r="C43" s="20">
        <v>7.0000000000000007E-2</v>
      </c>
      <c r="D43" s="65" t="s">
        <v>155</v>
      </c>
      <c r="E43" s="65"/>
      <c r="F43" s="65"/>
      <c r="G43" s="556"/>
      <c r="H43" s="557"/>
      <c r="I43" s="557"/>
      <c r="J43" s="556"/>
      <c r="K43" s="556"/>
      <c r="L43" s="556"/>
      <c r="M43" s="556"/>
      <c r="N43" s="556"/>
      <c r="O43" s="556"/>
      <c r="P43" s="556"/>
      <c r="Q43" s="556"/>
      <c r="R43" s="556"/>
      <c r="S43" s="556"/>
      <c r="T43" s="556"/>
      <c r="U43" s="556"/>
      <c r="V43" s="566">
        <v>16</v>
      </c>
      <c r="W43" s="556"/>
      <c r="X43" s="556"/>
      <c r="Y43" s="556"/>
      <c r="Z43" s="556"/>
      <c r="AA43" s="556"/>
      <c r="AB43" s="556"/>
      <c r="AC43" s="556"/>
      <c r="AD43" s="556"/>
      <c r="AE43" s="65" t="s">
        <v>155</v>
      </c>
      <c r="AF43" s="65"/>
      <c r="AG43" s="65"/>
      <c r="AI43" s="3"/>
      <c r="AK43" s="61" t="s">
        <v>611</v>
      </c>
      <c r="AM43" s="59" t="s">
        <v>629</v>
      </c>
      <c r="AO43" s="3"/>
    </row>
    <row r="44" spans="2:45" ht="15.75">
      <c r="C44" s="20">
        <v>7.0000000000000007E-2</v>
      </c>
      <c r="D44" s="65" t="s">
        <v>140</v>
      </c>
      <c r="E44" s="65"/>
      <c r="F44" s="65"/>
      <c r="G44" s="556"/>
      <c r="H44" s="557"/>
      <c r="I44" s="557"/>
      <c r="J44" s="556"/>
      <c r="K44" s="556"/>
      <c r="L44" s="556"/>
      <c r="M44" s="556"/>
      <c r="N44" s="556"/>
      <c r="O44" s="556"/>
      <c r="P44" s="565">
        <v>10</v>
      </c>
      <c r="Q44" s="556"/>
      <c r="R44" s="556"/>
      <c r="S44" s="556"/>
      <c r="T44" s="556"/>
      <c r="U44" s="556"/>
      <c r="V44" s="556"/>
      <c r="W44" s="556"/>
      <c r="X44" s="556"/>
      <c r="Y44" s="556"/>
      <c r="Z44" s="556"/>
      <c r="AA44" s="556"/>
      <c r="AB44" s="556"/>
      <c r="AC44" s="556"/>
      <c r="AD44" s="556"/>
      <c r="AE44" s="65" t="s">
        <v>140</v>
      </c>
      <c r="AF44" s="65"/>
      <c r="AG44" s="65"/>
      <c r="AI44" s="3"/>
      <c r="AJ44" s="7"/>
      <c r="AK44" s="61" t="s">
        <v>612</v>
      </c>
      <c r="AL44" s="7"/>
      <c r="AM44" s="59" t="s">
        <v>630</v>
      </c>
      <c r="AN44" s="7"/>
      <c r="AO44" s="3"/>
      <c r="AP44" s="7"/>
      <c r="AS44" s="7"/>
    </row>
    <row r="45" spans="2:45" ht="15.75">
      <c r="C45" s="20">
        <v>7.0000000000000007E-2</v>
      </c>
      <c r="D45" s="65" t="s">
        <v>146</v>
      </c>
      <c r="E45" s="65"/>
      <c r="F45" s="65"/>
      <c r="G45" s="556"/>
      <c r="H45" s="556"/>
      <c r="I45" s="557"/>
      <c r="J45" s="556"/>
      <c r="K45" s="556"/>
      <c r="L45" s="556"/>
      <c r="M45" s="556"/>
      <c r="N45" s="556"/>
      <c r="O45" s="556"/>
      <c r="P45" s="556"/>
      <c r="Q45" s="556"/>
      <c r="R45" s="562">
        <v>12</v>
      </c>
      <c r="S45" s="556"/>
      <c r="T45" s="556"/>
      <c r="U45" s="556"/>
      <c r="V45" s="556"/>
      <c r="W45" s="556"/>
      <c r="X45" s="556"/>
      <c r="Y45" s="560">
        <v>19</v>
      </c>
      <c r="Z45" s="556"/>
      <c r="AA45" s="556"/>
      <c r="AB45" s="556"/>
      <c r="AC45" s="556"/>
      <c r="AD45" s="556"/>
      <c r="AE45" s="65" t="s">
        <v>146</v>
      </c>
      <c r="AF45" s="65"/>
      <c r="AG45" s="65"/>
      <c r="AI45" s="3"/>
      <c r="AK45" s="61" t="s">
        <v>613</v>
      </c>
      <c r="AM45" s="59" t="s">
        <v>631</v>
      </c>
      <c r="AO45" s="3"/>
    </row>
    <row r="46" spans="2:45" ht="15.75">
      <c r="B46" s="6"/>
      <c r="C46" s="6"/>
      <c r="D46" s="6"/>
      <c r="E46" s="6"/>
      <c r="F46" s="6"/>
      <c r="G46" s="6"/>
      <c r="H46" s="6"/>
      <c r="I46" s="10"/>
      <c r="J46" s="10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I46" s="3"/>
      <c r="AK46" s="61" t="s">
        <v>614</v>
      </c>
      <c r="AM46" s="59" t="s">
        <v>632</v>
      </c>
      <c r="AO46" s="3"/>
    </row>
    <row r="47" spans="2:45" ht="21">
      <c r="B47" s="790" t="s">
        <v>116</v>
      </c>
      <c r="C47" s="791"/>
      <c r="D47" s="791"/>
      <c r="E47" s="791"/>
      <c r="F47" s="791"/>
      <c r="G47" s="791"/>
      <c r="H47" s="791"/>
      <c r="I47" s="791"/>
      <c r="J47" s="791"/>
      <c r="K47" s="791"/>
      <c r="L47" s="791"/>
      <c r="M47" s="791"/>
      <c r="N47" s="791"/>
      <c r="O47" s="791"/>
      <c r="P47" s="791"/>
      <c r="Q47" s="791"/>
      <c r="R47" s="791"/>
      <c r="S47" s="791"/>
      <c r="T47" s="791"/>
      <c r="U47" s="791"/>
      <c r="V47" s="791"/>
      <c r="W47" s="791"/>
      <c r="X47" s="791"/>
      <c r="Y47" s="791"/>
      <c r="Z47" s="791"/>
      <c r="AA47" s="791"/>
      <c r="AB47" s="791"/>
      <c r="AC47" s="791"/>
      <c r="AD47" s="791"/>
      <c r="AE47" s="791"/>
      <c r="AF47" s="791"/>
      <c r="AG47" s="792"/>
      <c r="AI47" s="3"/>
      <c r="AK47" s="61" t="s">
        <v>615</v>
      </c>
      <c r="AM47" s="59" t="s">
        <v>633</v>
      </c>
      <c r="AO47" s="3"/>
    </row>
    <row r="48" spans="2:45" ht="21">
      <c r="B48" s="545"/>
      <c r="C48" s="545"/>
      <c r="D48" s="545"/>
      <c r="E48" s="545"/>
      <c r="F48" s="545"/>
      <c r="G48" s="545"/>
      <c r="H48" s="545"/>
      <c r="I48" s="545"/>
      <c r="J48" s="545"/>
      <c r="K48" s="545"/>
      <c r="L48" s="545"/>
      <c r="M48" s="545"/>
      <c r="N48" s="545"/>
      <c r="O48" s="545"/>
      <c r="P48" s="545"/>
      <c r="Q48" s="545"/>
      <c r="R48" s="545"/>
      <c r="S48" s="545"/>
      <c r="T48" s="545"/>
      <c r="U48" s="545"/>
      <c r="V48" s="545"/>
      <c r="W48" s="545"/>
      <c r="X48" s="545"/>
      <c r="Y48" s="545"/>
      <c r="Z48" s="545"/>
      <c r="AA48" s="545"/>
      <c r="AB48" s="545"/>
      <c r="AC48" s="545"/>
      <c r="AD48" s="545"/>
      <c r="AE48" s="545"/>
      <c r="AF48" s="545"/>
      <c r="AG48" s="545"/>
      <c r="AI48" s="3"/>
      <c r="AK48" s="61" t="s">
        <v>616</v>
      </c>
      <c r="AM48" s="59" t="s">
        <v>634</v>
      </c>
      <c r="AO48" s="3"/>
    </row>
    <row r="49" spans="2:45" s="7" customFormat="1" ht="15.75">
      <c r="C49" s="20">
        <v>0.05</v>
      </c>
      <c r="D49" s="293" t="s">
        <v>149</v>
      </c>
      <c r="E49" s="293"/>
      <c r="F49" s="293"/>
      <c r="G49" s="570"/>
      <c r="H49" s="571"/>
      <c r="I49" s="570"/>
      <c r="J49" s="570"/>
      <c r="K49" s="570"/>
      <c r="L49" s="570"/>
      <c r="M49" s="570"/>
      <c r="N49" s="570"/>
      <c r="O49" s="570"/>
      <c r="P49" s="570"/>
      <c r="Q49" s="570"/>
      <c r="R49" s="570"/>
      <c r="S49" s="558">
        <v>13</v>
      </c>
      <c r="T49" s="570"/>
      <c r="U49" s="570"/>
      <c r="V49" s="570"/>
      <c r="W49" s="570"/>
      <c r="X49" s="570"/>
      <c r="Y49" s="570"/>
      <c r="Z49" s="570"/>
      <c r="AA49" s="570"/>
      <c r="AB49" s="570"/>
      <c r="AC49" s="570"/>
      <c r="AD49" s="570"/>
      <c r="AE49" s="293" t="s">
        <v>149</v>
      </c>
      <c r="AF49" s="293"/>
      <c r="AG49" s="293"/>
      <c r="AI49" s="3"/>
      <c r="AJ49" s="3"/>
      <c r="AK49" s="61" t="s">
        <v>617</v>
      </c>
      <c r="AL49" s="3"/>
      <c r="AM49" s="59" t="s">
        <v>635</v>
      </c>
      <c r="AN49" s="3"/>
      <c r="AO49" s="3"/>
      <c r="AP49" s="3"/>
      <c r="AS49" s="3"/>
    </row>
    <row r="50" spans="2:45" ht="15.75">
      <c r="C50" s="20">
        <v>0.05</v>
      </c>
      <c r="D50" s="281" t="s">
        <v>156</v>
      </c>
      <c r="E50" s="281"/>
      <c r="F50" s="281"/>
      <c r="G50" s="556"/>
      <c r="H50" s="557"/>
      <c r="I50" s="556"/>
      <c r="J50" s="556"/>
      <c r="K50" s="556"/>
      <c r="L50" s="556"/>
      <c r="M50" s="556"/>
      <c r="N50" s="556"/>
      <c r="O50" s="556"/>
      <c r="P50" s="556"/>
      <c r="Q50" s="556"/>
      <c r="R50" s="556"/>
      <c r="S50" s="556"/>
      <c r="T50" s="556"/>
      <c r="U50" s="556"/>
      <c r="V50" s="556"/>
      <c r="W50" s="567">
        <v>17</v>
      </c>
      <c r="X50" s="556"/>
      <c r="Y50" s="556"/>
      <c r="Z50" s="556"/>
      <c r="AA50" s="556"/>
      <c r="AB50" s="556"/>
      <c r="AC50" s="556"/>
      <c r="AD50" s="556"/>
      <c r="AE50" s="281" t="s">
        <v>156</v>
      </c>
      <c r="AF50" s="281"/>
      <c r="AG50" s="281"/>
      <c r="AI50" s="3"/>
      <c r="AK50" s="3"/>
      <c r="AM50" s="59" t="s">
        <v>611</v>
      </c>
      <c r="AO50" s="3"/>
    </row>
    <row r="51" spans="2:45" ht="15.75">
      <c r="C51" s="20">
        <v>0.05</v>
      </c>
      <c r="D51" s="281" t="s">
        <v>61</v>
      </c>
      <c r="E51" s="281"/>
      <c r="F51" s="281"/>
      <c r="G51" s="556"/>
      <c r="H51" s="556"/>
      <c r="I51" s="563">
        <v>3</v>
      </c>
      <c r="J51" s="557"/>
      <c r="K51" s="556"/>
      <c r="L51" s="556"/>
      <c r="M51" s="556"/>
      <c r="N51" s="556"/>
      <c r="O51" s="556"/>
      <c r="P51" s="565">
        <v>10</v>
      </c>
      <c r="Q51" s="556"/>
      <c r="R51" s="556"/>
      <c r="S51" s="556"/>
      <c r="T51" s="559">
        <v>14</v>
      </c>
      <c r="U51" s="556"/>
      <c r="V51" s="556"/>
      <c r="W51" s="556"/>
      <c r="X51" s="564">
        <v>18</v>
      </c>
      <c r="Y51" s="556"/>
      <c r="Z51" s="556"/>
      <c r="AA51" s="556"/>
      <c r="AB51" s="565">
        <v>22</v>
      </c>
      <c r="AC51" s="556"/>
      <c r="AD51" s="556"/>
      <c r="AE51" s="281" t="s">
        <v>61</v>
      </c>
      <c r="AF51" s="281"/>
      <c r="AG51" s="281"/>
      <c r="AI51" s="3"/>
      <c r="AK51" s="3"/>
      <c r="AM51" s="59" t="s">
        <v>636</v>
      </c>
      <c r="AO51" s="3"/>
    </row>
    <row r="52" spans="2:45" ht="15.75">
      <c r="C52" s="20">
        <v>0.05</v>
      </c>
      <c r="D52" s="281" t="s">
        <v>65</v>
      </c>
      <c r="E52" s="281"/>
      <c r="F52" s="281"/>
      <c r="G52" s="556"/>
      <c r="H52" s="557"/>
      <c r="I52" s="556"/>
      <c r="J52" s="566">
        <v>4</v>
      </c>
      <c r="K52" s="556"/>
      <c r="L52" s="556"/>
      <c r="M52" s="556"/>
      <c r="N52" s="556"/>
      <c r="O52" s="556"/>
      <c r="P52" s="556"/>
      <c r="Q52" s="556"/>
      <c r="R52" s="556"/>
      <c r="S52" s="556"/>
      <c r="T52" s="556"/>
      <c r="U52" s="556"/>
      <c r="V52" s="556"/>
      <c r="W52" s="556"/>
      <c r="X52" s="556"/>
      <c r="Y52" s="556"/>
      <c r="Z52" s="556"/>
      <c r="AA52" s="556"/>
      <c r="AB52" s="556"/>
      <c r="AC52" s="556"/>
      <c r="AD52" s="556"/>
      <c r="AE52" s="281" t="s">
        <v>65</v>
      </c>
      <c r="AF52" s="281"/>
      <c r="AG52" s="281"/>
      <c r="AI52" s="3"/>
      <c r="AK52" s="3"/>
      <c r="AM52" s="59" t="s">
        <v>612</v>
      </c>
      <c r="AO52" s="3"/>
    </row>
    <row r="53" spans="2:45" ht="15.75">
      <c r="C53" s="20">
        <v>0.05</v>
      </c>
      <c r="D53" s="283" t="s">
        <v>132</v>
      </c>
      <c r="E53" s="288"/>
      <c r="F53" s="288"/>
      <c r="G53" s="556"/>
      <c r="H53" s="557"/>
      <c r="I53" s="556"/>
      <c r="J53" s="556"/>
      <c r="K53" s="556"/>
      <c r="L53" s="556"/>
      <c r="M53" s="556"/>
      <c r="N53" s="561">
        <v>8</v>
      </c>
      <c r="O53" s="556"/>
      <c r="P53" s="556"/>
      <c r="Q53" s="556"/>
      <c r="R53" s="556"/>
      <c r="S53" s="556"/>
      <c r="T53" s="556"/>
      <c r="U53" s="556"/>
      <c r="V53" s="556"/>
      <c r="W53" s="556"/>
      <c r="X53" s="556"/>
      <c r="Y53" s="556"/>
      <c r="Z53" s="556"/>
      <c r="AA53" s="556"/>
      <c r="AB53" s="556"/>
      <c r="AC53" s="556"/>
      <c r="AD53" s="556"/>
      <c r="AE53" s="283" t="s">
        <v>132</v>
      </c>
      <c r="AF53" s="288"/>
      <c r="AG53" s="288"/>
      <c r="AI53" s="3"/>
      <c r="AK53" s="3"/>
      <c r="AM53" s="59" t="s">
        <v>613</v>
      </c>
      <c r="AO53" s="3"/>
    </row>
    <row r="54" spans="2:45" ht="15.75">
      <c r="C54" s="20">
        <v>0.05</v>
      </c>
      <c r="D54" s="283" t="s">
        <v>142</v>
      </c>
      <c r="E54" s="288"/>
      <c r="F54" s="288"/>
      <c r="G54" s="556"/>
      <c r="H54" s="557"/>
      <c r="I54" s="556"/>
      <c r="J54" s="556"/>
      <c r="K54" s="556"/>
      <c r="L54" s="556"/>
      <c r="M54" s="556"/>
      <c r="N54" s="556"/>
      <c r="O54" s="556"/>
      <c r="P54" s="556"/>
      <c r="Q54" s="569">
        <v>11</v>
      </c>
      <c r="R54" s="556"/>
      <c r="S54" s="556"/>
      <c r="T54" s="556"/>
      <c r="U54" s="556"/>
      <c r="V54" s="556"/>
      <c r="W54" s="556"/>
      <c r="X54" s="556"/>
      <c r="Y54" s="556"/>
      <c r="Z54" s="556"/>
      <c r="AA54" s="556"/>
      <c r="AB54" s="556"/>
      <c r="AC54" s="556"/>
      <c r="AD54" s="556"/>
      <c r="AE54" s="283" t="s">
        <v>142</v>
      </c>
      <c r="AF54" s="288"/>
      <c r="AG54" s="288"/>
      <c r="AI54" s="3"/>
      <c r="AK54" s="3"/>
      <c r="AM54" s="59" t="s">
        <v>637</v>
      </c>
      <c r="AO54" s="3"/>
    </row>
    <row r="55" spans="2:45" ht="15.75">
      <c r="C55" s="20">
        <v>0.05</v>
      </c>
      <c r="D55" s="283" t="s">
        <v>55</v>
      </c>
      <c r="E55" s="288"/>
      <c r="F55" s="288"/>
      <c r="G55" s="556"/>
      <c r="H55" s="559">
        <v>2</v>
      </c>
      <c r="I55" s="556"/>
      <c r="J55" s="556"/>
      <c r="K55" s="556"/>
      <c r="L55" s="556"/>
      <c r="M55" s="556"/>
      <c r="N55" s="556"/>
      <c r="O55" s="556"/>
      <c r="P55" s="556"/>
      <c r="Q55" s="556"/>
      <c r="R55" s="556"/>
      <c r="S55" s="556"/>
      <c r="T55" s="556"/>
      <c r="U55" s="556"/>
      <c r="V55" s="556"/>
      <c r="W55" s="556"/>
      <c r="X55" s="556"/>
      <c r="Y55" s="556"/>
      <c r="Z55" s="556"/>
      <c r="AA55" s="556"/>
      <c r="AB55" s="556"/>
      <c r="AC55" s="556"/>
      <c r="AD55" s="556"/>
      <c r="AE55" s="283" t="s">
        <v>55</v>
      </c>
      <c r="AF55" s="288"/>
      <c r="AG55" s="288"/>
      <c r="AI55" s="3"/>
      <c r="AK55" s="3"/>
      <c r="AM55" s="59" t="s">
        <v>614</v>
      </c>
      <c r="AO55" s="3"/>
    </row>
    <row r="56" spans="2:45" ht="15.75">
      <c r="C56" s="20">
        <v>0.05</v>
      </c>
      <c r="D56" s="61" t="s">
        <v>169</v>
      </c>
      <c r="E56" s="61"/>
      <c r="F56" s="61"/>
      <c r="G56" s="556"/>
      <c r="H56" s="557"/>
      <c r="I56" s="556"/>
      <c r="J56" s="556"/>
      <c r="K56" s="556"/>
      <c r="L56" s="556"/>
      <c r="M56" s="556"/>
      <c r="N56" s="556"/>
      <c r="O56" s="556"/>
      <c r="P56" s="556"/>
      <c r="Q56" s="556"/>
      <c r="R56" s="556"/>
      <c r="S56" s="556"/>
      <c r="T56" s="556"/>
      <c r="U56" s="556"/>
      <c r="V56" s="556"/>
      <c r="W56" s="556"/>
      <c r="X56" s="556"/>
      <c r="Y56" s="556"/>
      <c r="Z56" s="556"/>
      <c r="AA56" s="556"/>
      <c r="AB56" s="556"/>
      <c r="AC56" s="569">
        <v>23</v>
      </c>
      <c r="AD56" s="556"/>
      <c r="AE56" s="61" t="s">
        <v>169</v>
      </c>
      <c r="AF56" s="61"/>
      <c r="AG56" s="61"/>
      <c r="AI56" s="3"/>
      <c r="AJ56" s="7"/>
      <c r="AK56" s="3"/>
      <c r="AL56" s="7"/>
      <c r="AM56" s="59" t="s">
        <v>615</v>
      </c>
      <c r="AN56" s="7"/>
      <c r="AO56" s="3"/>
      <c r="AP56" s="7"/>
      <c r="AS56" s="7"/>
    </row>
    <row r="57" spans="2:45" ht="15.75">
      <c r="C57" s="20">
        <v>0.05</v>
      </c>
      <c r="D57" s="281" t="s">
        <v>145</v>
      </c>
      <c r="E57" s="281"/>
      <c r="F57" s="281"/>
      <c r="G57" s="556"/>
      <c r="H57" s="557"/>
      <c r="I57" s="556"/>
      <c r="J57" s="556"/>
      <c r="K57" s="556"/>
      <c r="L57" s="556"/>
      <c r="M57" s="556"/>
      <c r="N57" s="556"/>
      <c r="O57" s="556"/>
      <c r="P57" s="556"/>
      <c r="Q57" s="556"/>
      <c r="R57" s="562">
        <v>12</v>
      </c>
      <c r="S57" s="556"/>
      <c r="T57" s="556"/>
      <c r="U57" s="556"/>
      <c r="V57" s="556"/>
      <c r="W57" s="556"/>
      <c r="X57" s="556"/>
      <c r="Y57" s="556"/>
      <c r="Z57" s="556"/>
      <c r="AA57" s="556"/>
      <c r="AB57" s="556"/>
      <c r="AC57" s="556"/>
      <c r="AD57" s="556"/>
      <c r="AE57" s="281" t="s">
        <v>145</v>
      </c>
      <c r="AF57" s="281"/>
      <c r="AG57" s="281"/>
      <c r="AI57" s="3"/>
      <c r="AK57" s="3"/>
      <c r="AM57" s="59" t="s">
        <v>616</v>
      </c>
      <c r="AO57" s="3"/>
    </row>
    <row r="58" spans="2:45" ht="15.75">
      <c r="C58" s="20">
        <v>0.05</v>
      </c>
      <c r="D58" s="281" t="s">
        <v>39</v>
      </c>
      <c r="E58" s="281"/>
      <c r="F58" s="281"/>
      <c r="G58" s="558">
        <v>1</v>
      </c>
      <c r="H58" s="556"/>
      <c r="I58" s="557"/>
      <c r="J58" s="557"/>
      <c r="K58" s="567">
        <v>5</v>
      </c>
      <c r="L58" s="564">
        <v>6</v>
      </c>
      <c r="M58" s="556"/>
      <c r="N58" s="556"/>
      <c r="O58" s="556"/>
      <c r="P58" s="556"/>
      <c r="Q58" s="556"/>
      <c r="R58" s="556"/>
      <c r="S58" s="556"/>
      <c r="T58" s="556"/>
      <c r="U58" s="556"/>
      <c r="V58" s="556"/>
      <c r="W58" s="556"/>
      <c r="X58" s="556"/>
      <c r="Y58" s="556"/>
      <c r="Z58" s="556"/>
      <c r="AA58" s="568">
        <v>21</v>
      </c>
      <c r="AB58" s="556"/>
      <c r="AC58" s="556"/>
      <c r="AD58" s="556"/>
      <c r="AE58" s="281" t="s">
        <v>39</v>
      </c>
      <c r="AF58" s="281"/>
      <c r="AG58" s="281"/>
      <c r="AI58" s="3"/>
      <c r="AK58" s="3"/>
      <c r="AM58" s="59" t="s">
        <v>617</v>
      </c>
      <c r="AO58" s="3"/>
    </row>
    <row r="59" spans="2:45" ht="15.75">
      <c r="C59" s="20">
        <v>0.05</v>
      </c>
      <c r="D59" s="281" t="s">
        <v>171</v>
      </c>
      <c r="E59" s="281"/>
      <c r="F59" s="281"/>
      <c r="G59" s="556"/>
      <c r="H59" s="557"/>
      <c r="I59" s="556"/>
      <c r="J59" s="556"/>
      <c r="K59" s="556"/>
      <c r="L59" s="556"/>
      <c r="M59" s="556"/>
      <c r="N59" s="556"/>
      <c r="O59" s="556"/>
      <c r="P59" s="556"/>
      <c r="Q59" s="556"/>
      <c r="R59" s="556"/>
      <c r="S59" s="556"/>
      <c r="T59" s="556"/>
      <c r="U59" s="556"/>
      <c r="V59" s="556"/>
      <c r="W59" s="556"/>
      <c r="X59" s="556"/>
      <c r="Y59" s="556"/>
      <c r="Z59" s="556"/>
      <c r="AA59" s="556"/>
      <c r="AB59" s="556"/>
      <c r="AC59" s="556"/>
      <c r="AD59" s="562">
        <v>24</v>
      </c>
      <c r="AE59" s="281" t="s">
        <v>171</v>
      </c>
      <c r="AF59" s="281"/>
      <c r="AG59" s="281"/>
      <c r="AI59" s="3"/>
      <c r="AK59" s="3"/>
      <c r="AM59" s="3"/>
      <c r="AO59" s="3"/>
    </row>
    <row r="60" spans="2:45" ht="15.75">
      <c r="C60" s="20">
        <v>0.05</v>
      </c>
      <c r="D60" s="281" t="s">
        <v>129</v>
      </c>
      <c r="E60" s="281"/>
      <c r="F60" s="281"/>
      <c r="G60" s="556"/>
      <c r="H60" s="557"/>
      <c r="I60" s="556"/>
      <c r="J60" s="556"/>
      <c r="K60" s="556"/>
      <c r="L60" s="556"/>
      <c r="M60" s="560">
        <v>7</v>
      </c>
      <c r="N60" s="556"/>
      <c r="O60" s="556"/>
      <c r="P60" s="556"/>
      <c r="Q60" s="556"/>
      <c r="R60" s="556"/>
      <c r="S60" s="556"/>
      <c r="T60" s="556"/>
      <c r="U60" s="556"/>
      <c r="V60" s="556"/>
      <c r="W60" s="556"/>
      <c r="X60" s="556"/>
      <c r="Y60" s="556"/>
      <c r="Z60" s="556"/>
      <c r="AA60" s="556"/>
      <c r="AB60" s="556"/>
      <c r="AC60" s="556"/>
      <c r="AD60" s="556"/>
      <c r="AE60" s="281" t="s">
        <v>129</v>
      </c>
      <c r="AF60" s="281"/>
      <c r="AG60" s="281"/>
      <c r="AI60" s="3"/>
      <c r="AK60" s="3"/>
      <c r="AM60" s="3"/>
      <c r="AO60" s="3"/>
    </row>
    <row r="61" spans="2:45" ht="15.75">
      <c r="C61" s="20">
        <v>0.05</v>
      </c>
      <c r="D61" s="283" t="s">
        <v>163</v>
      </c>
      <c r="E61" s="288"/>
      <c r="F61" s="288"/>
      <c r="G61" s="556"/>
      <c r="H61" s="557"/>
      <c r="I61" s="556"/>
      <c r="J61" s="556"/>
      <c r="K61" s="556"/>
      <c r="L61" s="556"/>
      <c r="M61" s="556"/>
      <c r="N61" s="556"/>
      <c r="O61" s="556"/>
      <c r="P61" s="556"/>
      <c r="Q61" s="556"/>
      <c r="R61" s="556"/>
      <c r="S61" s="556"/>
      <c r="T61" s="556"/>
      <c r="U61" s="556"/>
      <c r="V61" s="556"/>
      <c r="W61" s="556"/>
      <c r="X61" s="556"/>
      <c r="Y61" s="556"/>
      <c r="Z61" s="561">
        <v>20</v>
      </c>
      <c r="AA61" s="556"/>
      <c r="AB61" s="556"/>
      <c r="AC61" s="556"/>
      <c r="AD61" s="556"/>
      <c r="AE61" s="283" t="s">
        <v>163</v>
      </c>
      <c r="AF61" s="288"/>
      <c r="AG61" s="288"/>
      <c r="AI61" s="3"/>
      <c r="AK61" s="3"/>
      <c r="AM61" s="3"/>
      <c r="AO61" s="3"/>
    </row>
    <row r="62" spans="2:45" ht="15.75">
      <c r="C62" s="20">
        <v>0.05</v>
      </c>
      <c r="D62" s="283" t="s">
        <v>162</v>
      </c>
      <c r="E62" s="288"/>
      <c r="F62" s="288"/>
      <c r="G62" s="556"/>
      <c r="H62" s="557"/>
      <c r="I62" s="556"/>
      <c r="J62" s="556"/>
      <c r="K62" s="556"/>
      <c r="L62" s="556"/>
      <c r="M62" s="556"/>
      <c r="N62" s="556"/>
      <c r="O62" s="556"/>
      <c r="P62" s="556"/>
      <c r="Q62" s="556"/>
      <c r="R62" s="556"/>
      <c r="S62" s="556"/>
      <c r="T62" s="556"/>
      <c r="U62" s="556"/>
      <c r="V62" s="556"/>
      <c r="W62" s="556"/>
      <c r="X62" s="556"/>
      <c r="Y62" s="560">
        <v>19</v>
      </c>
      <c r="Z62" s="556"/>
      <c r="AA62" s="556"/>
      <c r="AB62" s="556"/>
      <c r="AC62" s="556"/>
      <c r="AD62" s="556"/>
      <c r="AE62" s="283" t="s">
        <v>162</v>
      </c>
      <c r="AF62" s="288"/>
      <c r="AG62" s="288"/>
      <c r="AI62" s="3"/>
      <c r="AK62" s="3"/>
      <c r="AM62" s="3"/>
      <c r="AO62" s="3"/>
    </row>
    <row r="63" spans="2:45" ht="15.75">
      <c r="C63" s="291"/>
      <c r="D63" s="297"/>
      <c r="E63" s="298"/>
      <c r="F63" s="298"/>
      <c r="G63" s="556"/>
      <c r="H63" s="557"/>
      <c r="I63" s="556"/>
      <c r="J63" s="556"/>
      <c r="K63" s="556"/>
      <c r="L63" s="556"/>
      <c r="M63" s="556"/>
      <c r="N63" s="556"/>
      <c r="O63" s="556"/>
      <c r="P63" s="556"/>
      <c r="Q63" s="556"/>
      <c r="R63" s="556"/>
      <c r="S63" s="556"/>
      <c r="T63" s="556"/>
      <c r="U63" s="556"/>
      <c r="V63" s="556"/>
      <c r="W63" s="556"/>
      <c r="X63" s="556"/>
      <c r="Y63" s="556"/>
      <c r="Z63" s="556"/>
      <c r="AA63" s="556"/>
      <c r="AB63" s="556"/>
      <c r="AC63" s="556"/>
      <c r="AD63" s="556"/>
      <c r="AE63" s="297"/>
      <c r="AF63" s="298"/>
      <c r="AG63" s="298"/>
      <c r="AO63" s="3"/>
    </row>
    <row r="64" spans="2:45" ht="15.75">
      <c r="B64" s="76">
        <v>1</v>
      </c>
      <c r="D64" s="212" t="s">
        <v>135</v>
      </c>
      <c r="E64" s="212"/>
      <c r="F64" s="212"/>
      <c r="G64" s="556"/>
      <c r="H64" s="557"/>
      <c r="I64" s="556"/>
      <c r="J64" s="556"/>
      <c r="K64" s="556"/>
      <c r="L64" s="556"/>
      <c r="M64" s="556"/>
      <c r="N64" s="556"/>
      <c r="O64" s="568">
        <v>9</v>
      </c>
      <c r="P64" s="556"/>
      <c r="Q64" s="556"/>
      <c r="R64" s="556"/>
      <c r="S64" s="556"/>
      <c r="T64" s="556"/>
      <c r="U64" s="556"/>
      <c r="V64" s="556"/>
      <c r="W64" s="556"/>
      <c r="X64" s="556"/>
      <c r="Y64" s="556"/>
      <c r="Z64" s="556"/>
      <c r="AA64" s="556"/>
      <c r="AB64" s="556"/>
      <c r="AC64" s="556"/>
      <c r="AD64" s="556"/>
      <c r="AE64" s="212" t="s">
        <v>135</v>
      </c>
      <c r="AF64" s="212"/>
      <c r="AG64" s="212"/>
      <c r="AO64" s="3"/>
    </row>
    <row r="65" spans="1:45" ht="15.75">
      <c r="A65" s="6"/>
      <c r="B65" s="96"/>
      <c r="C65" s="6"/>
      <c r="D65" s="112"/>
      <c r="E65" s="112"/>
      <c r="F65" s="112"/>
      <c r="G65" s="5"/>
      <c r="H65" s="33"/>
      <c r="I65" s="5"/>
      <c r="J65" s="5"/>
      <c r="K65" s="5"/>
      <c r="L65" s="5"/>
      <c r="M65" s="5"/>
      <c r="N65" s="5"/>
      <c r="O65" s="573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112"/>
      <c r="AF65" s="112"/>
      <c r="AG65" s="112"/>
      <c r="AO65" s="3"/>
    </row>
    <row r="66" spans="1:45" ht="21">
      <c r="B66" s="790" t="s">
        <v>94</v>
      </c>
      <c r="C66" s="791"/>
      <c r="D66" s="791"/>
      <c r="E66" s="791"/>
      <c r="F66" s="791"/>
      <c r="G66" s="791"/>
      <c r="H66" s="791"/>
      <c r="I66" s="791"/>
      <c r="J66" s="791"/>
      <c r="K66" s="791"/>
      <c r="L66" s="791"/>
      <c r="M66" s="791"/>
      <c r="N66" s="791"/>
      <c r="O66" s="791"/>
      <c r="P66" s="791"/>
      <c r="Q66" s="791"/>
      <c r="R66" s="791"/>
      <c r="S66" s="791"/>
      <c r="T66" s="791"/>
      <c r="U66" s="791"/>
      <c r="V66" s="791"/>
      <c r="W66" s="791"/>
      <c r="X66" s="791"/>
      <c r="Y66" s="791"/>
      <c r="Z66" s="791"/>
      <c r="AA66" s="791"/>
      <c r="AB66" s="791"/>
      <c r="AC66" s="791"/>
      <c r="AD66" s="791"/>
      <c r="AE66" s="791"/>
      <c r="AF66" s="791"/>
      <c r="AG66" s="792"/>
      <c r="AO66" s="3"/>
    </row>
    <row r="67" spans="1:45" ht="21">
      <c r="B67" s="545"/>
      <c r="C67" s="545"/>
      <c r="D67" s="545"/>
      <c r="E67" s="545"/>
      <c r="F67" s="545"/>
      <c r="G67" s="545"/>
      <c r="H67" s="545"/>
      <c r="I67" s="545"/>
      <c r="J67" s="545"/>
      <c r="K67" s="545"/>
      <c r="L67" s="545"/>
      <c r="M67" s="545"/>
      <c r="N67" s="545"/>
      <c r="O67" s="545"/>
      <c r="P67" s="545"/>
      <c r="Q67" s="545"/>
      <c r="R67" s="545"/>
      <c r="S67" s="545"/>
      <c r="T67" s="545"/>
      <c r="U67" s="545"/>
      <c r="V67" s="545"/>
      <c r="W67" s="545"/>
      <c r="X67" s="545"/>
      <c r="Y67" s="545"/>
      <c r="Z67" s="545"/>
      <c r="AA67" s="545"/>
      <c r="AB67" s="545"/>
      <c r="AC67" s="545"/>
      <c r="AD67" s="545"/>
      <c r="AE67" s="545"/>
      <c r="AF67" s="545"/>
      <c r="AG67" s="545"/>
      <c r="AO67" s="3"/>
    </row>
    <row r="68" spans="1:45" ht="15.75">
      <c r="B68" s="76">
        <v>1</v>
      </c>
      <c r="D68" s="59" t="s">
        <v>147</v>
      </c>
      <c r="E68" s="60"/>
      <c r="F68" s="60"/>
      <c r="G68" s="556"/>
      <c r="H68" s="556"/>
      <c r="I68" s="557"/>
      <c r="J68" s="557"/>
      <c r="K68" s="556"/>
      <c r="L68" s="556"/>
      <c r="M68" s="556"/>
      <c r="N68" s="556"/>
      <c r="O68" s="556"/>
      <c r="P68" s="556"/>
      <c r="Q68" s="556"/>
      <c r="R68" s="556"/>
      <c r="S68" s="558">
        <v>13</v>
      </c>
      <c r="T68" s="556"/>
      <c r="U68" s="556"/>
      <c r="V68" s="556"/>
      <c r="W68" s="556"/>
      <c r="X68" s="556"/>
      <c r="Y68" s="556"/>
      <c r="Z68" s="556"/>
      <c r="AA68" s="556"/>
      <c r="AB68" s="556"/>
      <c r="AC68" s="556"/>
      <c r="AD68" s="556"/>
      <c r="AE68" s="59" t="s">
        <v>147</v>
      </c>
      <c r="AF68" s="60"/>
      <c r="AG68" s="60"/>
      <c r="AJ68" s="7"/>
      <c r="AL68" s="7"/>
      <c r="AN68" s="7"/>
      <c r="AO68" s="3"/>
      <c r="AP68" s="7"/>
      <c r="AS68" s="7"/>
    </row>
    <row r="69" spans="1:45" ht="15.75">
      <c r="B69" s="76">
        <v>1</v>
      </c>
      <c r="D69" s="59" t="s">
        <v>53</v>
      </c>
      <c r="E69" s="60"/>
      <c r="F69" s="60"/>
      <c r="G69" s="556"/>
      <c r="H69" s="559">
        <v>2</v>
      </c>
      <c r="I69" s="557"/>
      <c r="J69" s="556"/>
      <c r="K69" s="556"/>
      <c r="L69" s="556"/>
      <c r="M69" s="556"/>
      <c r="N69" s="556"/>
      <c r="O69" s="556"/>
      <c r="P69" s="556"/>
      <c r="Q69" s="556"/>
      <c r="R69" s="556"/>
      <c r="S69" s="556"/>
      <c r="T69" s="556"/>
      <c r="U69" s="556"/>
      <c r="V69" s="556"/>
      <c r="W69" s="556"/>
      <c r="X69" s="556"/>
      <c r="Y69" s="560">
        <v>19</v>
      </c>
      <c r="Z69" s="556"/>
      <c r="AA69" s="556"/>
      <c r="AB69" s="556"/>
      <c r="AC69" s="556"/>
      <c r="AD69" s="556"/>
      <c r="AE69" s="59" t="s">
        <v>53</v>
      </c>
      <c r="AF69" s="60"/>
      <c r="AG69" s="60"/>
      <c r="AO69" s="3"/>
    </row>
    <row r="70" spans="1:45" ht="15.75">
      <c r="C70" s="20">
        <v>2.5000000000000001E-2</v>
      </c>
      <c r="D70" s="278" t="s">
        <v>128</v>
      </c>
      <c r="E70" s="278"/>
      <c r="F70" s="278"/>
      <c r="G70" s="556"/>
      <c r="H70" s="556"/>
      <c r="I70" s="557"/>
      <c r="J70" s="557"/>
      <c r="K70" s="556"/>
      <c r="L70" s="556"/>
      <c r="M70" s="560">
        <v>7</v>
      </c>
      <c r="N70" s="561">
        <v>8</v>
      </c>
      <c r="O70" s="556"/>
      <c r="P70" s="556"/>
      <c r="Q70" s="556"/>
      <c r="R70" s="562">
        <v>12</v>
      </c>
      <c r="S70" s="556"/>
      <c r="T70" s="556"/>
      <c r="U70" s="563">
        <v>15</v>
      </c>
      <c r="V70" s="556"/>
      <c r="W70" s="556"/>
      <c r="X70" s="556"/>
      <c r="Y70" s="556"/>
      <c r="Z70" s="561">
        <v>20</v>
      </c>
      <c r="AA70" s="556"/>
      <c r="AB70" s="556"/>
      <c r="AC70" s="556"/>
      <c r="AD70" s="556"/>
      <c r="AE70" s="278" t="s">
        <v>128</v>
      </c>
      <c r="AF70" s="278"/>
      <c r="AG70" s="278"/>
      <c r="AO70" s="3"/>
    </row>
    <row r="71" spans="1:45" ht="15.75">
      <c r="C71" s="20">
        <v>2.5000000000000001E-2</v>
      </c>
      <c r="D71" s="280" t="s">
        <v>54</v>
      </c>
      <c r="E71" s="280"/>
      <c r="F71" s="280"/>
      <c r="G71" s="556"/>
      <c r="H71" s="559">
        <v>2</v>
      </c>
      <c r="I71" s="556"/>
      <c r="J71" s="556"/>
      <c r="K71" s="556"/>
      <c r="L71" s="556"/>
      <c r="M71" s="556"/>
      <c r="N71" s="556"/>
      <c r="O71" s="556"/>
      <c r="P71" s="556"/>
      <c r="Q71" s="556"/>
      <c r="R71" s="556"/>
      <c r="S71" s="556"/>
      <c r="T71" s="556"/>
      <c r="U71" s="556"/>
      <c r="V71" s="556"/>
      <c r="W71" s="556"/>
      <c r="X71" s="564">
        <v>18</v>
      </c>
      <c r="Y71" s="556"/>
      <c r="Z71" s="556"/>
      <c r="AA71" s="556"/>
      <c r="AB71" s="556"/>
      <c r="AC71" s="556"/>
      <c r="AD71" s="556"/>
      <c r="AE71" s="280" t="s">
        <v>54</v>
      </c>
      <c r="AF71" s="280"/>
      <c r="AG71" s="280"/>
      <c r="AO71" s="3"/>
    </row>
    <row r="72" spans="1:45" ht="15.75">
      <c r="C72" s="20">
        <v>2.5000000000000001E-2</v>
      </c>
      <c r="D72" s="280" t="s">
        <v>59</v>
      </c>
      <c r="E72" s="280"/>
      <c r="F72" s="280"/>
      <c r="G72" s="556"/>
      <c r="H72" s="557"/>
      <c r="I72" s="563">
        <v>3</v>
      </c>
      <c r="J72" s="556"/>
      <c r="K72" s="556"/>
      <c r="L72" s="556"/>
      <c r="M72" s="556"/>
      <c r="N72" s="556"/>
      <c r="O72" s="556"/>
      <c r="P72" s="556"/>
      <c r="Q72" s="556"/>
      <c r="R72" s="556"/>
      <c r="S72" s="556"/>
      <c r="T72" s="556"/>
      <c r="U72" s="556"/>
      <c r="V72" s="556"/>
      <c r="W72" s="556"/>
      <c r="X72" s="556"/>
      <c r="Y72" s="556"/>
      <c r="Z72" s="556"/>
      <c r="AA72" s="556"/>
      <c r="AB72" s="556"/>
      <c r="AC72" s="556"/>
      <c r="AD72" s="556"/>
      <c r="AE72" s="280" t="s">
        <v>59</v>
      </c>
      <c r="AF72" s="280"/>
      <c r="AG72" s="280"/>
      <c r="AO72" s="3"/>
    </row>
    <row r="73" spans="1:45" ht="15.75">
      <c r="C73" s="20">
        <v>0.05</v>
      </c>
      <c r="D73" s="59" t="s">
        <v>152</v>
      </c>
      <c r="E73" s="60"/>
      <c r="F73" s="60"/>
      <c r="G73" s="556"/>
      <c r="H73" s="557"/>
      <c r="I73" s="556"/>
      <c r="J73" s="556"/>
      <c r="K73" s="556"/>
      <c r="L73" s="556"/>
      <c r="M73" s="556"/>
      <c r="N73" s="556"/>
      <c r="O73" s="556"/>
      <c r="P73" s="556"/>
      <c r="Q73" s="556"/>
      <c r="R73" s="556"/>
      <c r="S73" s="556"/>
      <c r="T73" s="556"/>
      <c r="U73" s="563">
        <v>15</v>
      </c>
      <c r="V73" s="556"/>
      <c r="W73" s="556"/>
      <c r="X73" s="556"/>
      <c r="Y73" s="556"/>
      <c r="Z73" s="556"/>
      <c r="AA73" s="556"/>
      <c r="AB73" s="556"/>
      <c r="AC73" s="556"/>
      <c r="AD73" s="556"/>
      <c r="AE73" s="59" t="s">
        <v>152</v>
      </c>
      <c r="AF73" s="60"/>
      <c r="AG73" s="60"/>
      <c r="AO73" s="3"/>
    </row>
    <row r="74" spans="1:45" ht="15.75">
      <c r="C74" s="20">
        <v>2.5000000000000001E-2</v>
      </c>
      <c r="D74" s="59" t="s">
        <v>150</v>
      </c>
      <c r="E74" s="60"/>
      <c r="F74" s="60"/>
      <c r="G74" s="556"/>
      <c r="H74" s="556"/>
      <c r="I74" s="556"/>
      <c r="J74" s="556"/>
      <c r="K74" s="556"/>
      <c r="L74" s="556"/>
      <c r="M74" s="556"/>
      <c r="N74" s="556"/>
      <c r="O74" s="556"/>
      <c r="P74" s="556"/>
      <c r="Q74" s="556"/>
      <c r="R74" s="556"/>
      <c r="S74" s="556"/>
      <c r="T74" s="559">
        <v>14</v>
      </c>
      <c r="U74" s="556"/>
      <c r="V74" s="556"/>
      <c r="W74" s="556"/>
      <c r="X74" s="556"/>
      <c r="Y74" s="556"/>
      <c r="Z74" s="556"/>
      <c r="AA74" s="556"/>
      <c r="AB74" s="565">
        <v>22</v>
      </c>
      <c r="AC74" s="556"/>
      <c r="AD74" s="556"/>
      <c r="AE74" s="59" t="s">
        <v>150</v>
      </c>
      <c r="AF74" s="60"/>
      <c r="AG74" s="60"/>
      <c r="AO74" s="3"/>
    </row>
    <row r="75" spans="1:45" ht="15.75">
      <c r="B75" s="76">
        <v>3</v>
      </c>
      <c r="D75" s="278" t="s">
        <v>137</v>
      </c>
      <c r="E75" s="278"/>
      <c r="F75" s="278"/>
      <c r="G75" s="556"/>
      <c r="H75" s="557"/>
      <c r="I75" s="556"/>
      <c r="J75" s="556"/>
      <c r="K75" s="556"/>
      <c r="L75" s="556"/>
      <c r="M75" s="556"/>
      <c r="N75" s="556"/>
      <c r="O75" s="556"/>
      <c r="P75" s="565">
        <v>10</v>
      </c>
      <c r="Q75" s="556"/>
      <c r="R75" s="556"/>
      <c r="S75" s="556"/>
      <c r="T75" s="556"/>
      <c r="U75" s="556"/>
      <c r="V75" s="556"/>
      <c r="W75" s="556"/>
      <c r="X75" s="556"/>
      <c r="Y75" s="556"/>
      <c r="Z75" s="556"/>
      <c r="AA75" s="556"/>
      <c r="AB75" s="556"/>
      <c r="AC75" s="556"/>
      <c r="AD75" s="556"/>
      <c r="AE75" s="278" t="s">
        <v>137</v>
      </c>
      <c r="AF75" s="278"/>
      <c r="AG75" s="278"/>
      <c r="AO75" s="3"/>
    </row>
    <row r="76" spans="1:45" ht="15.75">
      <c r="C76" s="20">
        <v>2.5000000000000001E-2</v>
      </c>
      <c r="D76" s="280" t="s">
        <v>120</v>
      </c>
      <c r="E76" s="280"/>
      <c r="F76" s="280"/>
      <c r="G76" s="556"/>
      <c r="H76" s="556"/>
      <c r="I76" s="556"/>
      <c r="J76" s="556"/>
      <c r="K76" s="556"/>
      <c r="L76" s="564">
        <v>6</v>
      </c>
      <c r="M76" s="556"/>
      <c r="N76" s="556"/>
      <c r="O76" s="556"/>
      <c r="P76" s="565">
        <v>10</v>
      </c>
      <c r="Q76" s="556"/>
      <c r="R76" s="556"/>
      <c r="S76" s="556"/>
      <c r="T76" s="556"/>
      <c r="U76" s="556"/>
      <c r="V76" s="556"/>
      <c r="W76" s="556"/>
      <c r="X76" s="556"/>
      <c r="Y76" s="556"/>
      <c r="Z76" s="556"/>
      <c r="AA76" s="556"/>
      <c r="AB76" s="556"/>
      <c r="AC76" s="556"/>
      <c r="AD76" s="556"/>
      <c r="AE76" s="280" t="s">
        <v>120</v>
      </c>
      <c r="AF76" s="280"/>
      <c r="AG76" s="280"/>
      <c r="AO76" s="3"/>
    </row>
    <row r="77" spans="1:45" ht="15.75">
      <c r="B77" s="76">
        <v>2</v>
      </c>
      <c r="D77" s="280" t="s">
        <v>64</v>
      </c>
      <c r="E77" s="280"/>
      <c r="F77" s="280"/>
      <c r="G77" s="556"/>
      <c r="H77" s="557"/>
      <c r="I77" s="556"/>
      <c r="J77" s="566">
        <v>4</v>
      </c>
      <c r="K77" s="556"/>
      <c r="L77" s="556"/>
      <c r="M77" s="556"/>
      <c r="N77" s="556"/>
      <c r="O77" s="556"/>
      <c r="P77" s="556"/>
      <c r="Q77" s="556"/>
      <c r="R77" s="556"/>
      <c r="S77" s="556"/>
      <c r="T77" s="556"/>
      <c r="U77" s="556"/>
      <c r="V77" s="556"/>
      <c r="W77" s="556"/>
      <c r="X77" s="556"/>
      <c r="Y77" s="556"/>
      <c r="Z77" s="556"/>
      <c r="AA77" s="556"/>
      <c r="AB77" s="556"/>
      <c r="AC77" s="556"/>
      <c r="AD77" s="556"/>
      <c r="AE77" s="280" t="s">
        <v>64</v>
      </c>
      <c r="AF77" s="280"/>
      <c r="AG77" s="280"/>
      <c r="AO77" s="3"/>
    </row>
    <row r="78" spans="1:45" ht="15.75">
      <c r="B78" s="76">
        <v>1</v>
      </c>
      <c r="D78" s="280" t="s">
        <v>64</v>
      </c>
      <c r="E78" s="280"/>
      <c r="F78" s="280"/>
      <c r="G78" s="556"/>
      <c r="H78" s="557"/>
      <c r="I78" s="556"/>
      <c r="J78" s="556"/>
      <c r="K78" s="556"/>
      <c r="L78" s="556"/>
      <c r="M78" s="556"/>
      <c r="N78" s="561">
        <v>8</v>
      </c>
      <c r="O78" s="556"/>
      <c r="P78" s="556"/>
      <c r="Q78" s="556"/>
      <c r="R78" s="556"/>
      <c r="S78" s="556"/>
      <c r="T78" s="556"/>
      <c r="U78" s="556"/>
      <c r="V78" s="556"/>
      <c r="W78" s="556"/>
      <c r="X78" s="556"/>
      <c r="Y78" s="556"/>
      <c r="Z78" s="556"/>
      <c r="AA78" s="556"/>
      <c r="AB78" s="556"/>
      <c r="AC78" s="556"/>
      <c r="AD78" s="556"/>
      <c r="AE78" s="280" t="s">
        <v>64</v>
      </c>
      <c r="AF78" s="280"/>
      <c r="AG78" s="280"/>
      <c r="AO78" s="3"/>
    </row>
    <row r="79" spans="1:45" ht="15.75">
      <c r="C79" s="20">
        <v>2.5000000000000001E-2</v>
      </c>
      <c r="D79" s="280" t="s">
        <v>68</v>
      </c>
      <c r="E79" s="280"/>
      <c r="F79" s="280"/>
      <c r="G79" s="556"/>
      <c r="H79" s="556"/>
      <c r="I79" s="557"/>
      <c r="J79" s="557"/>
      <c r="K79" s="567">
        <v>5</v>
      </c>
      <c r="L79" s="556"/>
      <c r="M79" s="556"/>
      <c r="N79" s="556"/>
      <c r="O79" s="568">
        <v>9</v>
      </c>
      <c r="P79" s="556"/>
      <c r="Q79" s="556"/>
      <c r="R79" s="556"/>
      <c r="S79" s="556"/>
      <c r="T79" s="556"/>
      <c r="U79" s="556"/>
      <c r="V79" s="566">
        <v>16</v>
      </c>
      <c r="W79" s="556"/>
      <c r="X79" s="556"/>
      <c r="Y79" s="556"/>
      <c r="Z79" s="556"/>
      <c r="AA79" s="556"/>
      <c r="AB79" s="556"/>
      <c r="AC79" s="556"/>
      <c r="AD79" s="562">
        <v>24</v>
      </c>
      <c r="AE79" s="280" t="s">
        <v>68</v>
      </c>
      <c r="AF79" s="280"/>
      <c r="AG79" s="280"/>
      <c r="AO79" s="3"/>
    </row>
    <row r="80" spans="1:45" ht="15.75">
      <c r="C80" s="20">
        <v>2.5000000000000001E-2</v>
      </c>
      <c r="D80" s="59" t="s">
        <v>161</v>
      </c>
      <c r="E80" s="60"/>
      <c r="F80" s="60"/>
      <c r="G80" s="556"/>
      <c r="H80" s="557"/>
      <c r="I80" s="556"/>
      <c r="J80" s="556"/>
      <c r="K80" s="556"/>
      <c r="L80" s="556"/>
      <c r="M80" s="556"/>
      <c r="N80" s="556"/>
      <c r="O80" s="556"/>
      <c r="P80" s="556"/>
      <c r="Q80" s="556"/>
      <c r="R80" s="556"/>
      <c r="S80" s="556"/>
      <c r="T80" s="556"/>
      <c r="U80" s="556"/>
      <c r="V80" s="556"/>
      <c r="W80" s="556"/>
      <c r="X80" s="556"/>
      <c r="Y80" s="560">
        <v>19</v>
      </c>
      <c r="Z80" s="556"/>
      <c r="AA80" s="556"/>
      <c r="AB80" s="556"/>
      <c r="AC80" s="556"/>
      <c r="AD80" s="556"/>
      <c r="AE80" s="59" t="s">
        <v>161</v>
      </c>
      <c r="AF80" s="60"/>
      <c r="AG80" s="60"/>
      <c r="AJ80" s="7"/>
      <c r="AL80" s="7"/>
      <c r="AN80" s="7"/>
      <c r="AO80" s="3"/>
      <c r="AP80" s="7"/>
      <c r="AS80" s="7"/>
    </row>
    <row r="81" spans="1:45" ht="15.75">
      <c r="B81" s="76">
        <v>2</v>
      </c>
      <c r="D81" s="59" t="s">
        <v>60</v>
      </c>
      <c r="E81" s="60"/>
      <c r="F81" s="60"/>
      <c r="G81" s="556"/>
      <c r="H81" s="557"/>
      <c r="I81" s="563">
        <v>3</v>
      </c>
      <c r="J81" s="556"/>
      <c r="K81" s="556"/>
      <c r="L81" s="556"/>
      <c r="M81" s="556"/>
      <c r="N81" s="556"/>
      <c r="O81" s="556"/>
      <c r="P81" s="556"/>
      <c r="Q81" s="556"/>
      <c r="R81" s="556"/>
      <c r="S81" s="556"/>
      <c r="T81" s="556"/>
      <c r="U81" s="556"/>
      <c r="V81" s="556"/>
      <c r="W81" s="556"/>
      <c r="X81" s="556"/>
      <c r="Y81" s="556"/>
      <c r="Z81" s="556"/>
      <c r="AA81" s="556"/>
      <c r="AB81" s="556"/>
      <c r="AC81" s="556"/>
      <c r="AD81" s="556"/>
      <c r="AE81" s="59" t="s">
        <v>60</v>
      </c>
      <c r="AF81" s="60"/>
      <c r="AG81" s="60"/>
      <c r="AO81" s="3"/>
    </row>
    <row r="82" spans="1:45" ht="15.75">
      <c r="B82" s="76">
        <v>2</v>
      </c>
      <c r="D82" s="278" t="s">
        <v>141</v>
      </c>
      <c r="E82" s="278"/>
      <c r="F82" s="278"/>
      <c r="G82" s="556"/>
      <c r="H82" s="557"/>
      <c r="I82" s="556"/>
      <c r="J82" s="556"/>
      <c r="K82" s="556"/>
      <c r="L82" s="556"/>
      <c r="M82" s="556"/>
      <c r="N82" s="556"/>
      <c r="O82" s="556"/>
      <c r="P82" s="556"/>
      <c r="Q82" s="569">
        <v>11</v>
      </c>
      <c r="R82" s="556"/>
      <c r="S82" s="556"/>
      <c r="T82" s="556"/>
      <c r="U82" s="556"/>
      <c r="V82" s="556"/>
      <c r="W82" s="556"/>
      <c r="X82" s="556"/>
      <c r="Y82" s="556"/>
      <c r="Z82" s="556"/>
      <c r="AA82" s="556"/>
      <c r="AB82" s="556"/>
      <c r="AC82" s="556"/>
      <c r="AD82" s="556"/>
      <c r="AE82" s="278" t="s">
        <v>141</v>
      </c>
      <c r="AF82" s="278"/>
      <c r="AG82" s="278"/>
      <c r="AO82" s="3"/>
    </row>
    <row r="83" spans="1:45" ht="15.75">
      <c r="A83" s="555" t="s">
        <v>438</v>
      </c>
      <c r="B83" s="76">
        <v>4</v>
      </c>
      <c r="D83" s="280" t="s">
        <v>36</v>
      </c>
      <c r="E83" s="280"/>
      <c r="F83" s="280"/>
      <c r="G83" s="558">
        <v>1</v>
      </c>
      <c r="H83" s="557"/>
      <c r="I83" s="556"/>
      <c r="J83" s="556"/>
      <c r="K83" s="556"/>
      <c r="L83" s="556"/>
      <c r="M83" s="556"/>
      <c r="N83" s="556"/>
      <c r="O83" s="556"/>
      <c r="P83" s="556"/>
      <c r="Q83" s="556"/>
      <c r="R83" s="556"/>
      <c r="S83" s="556"/>
      <c r="T83" s="556"/>
      <c r="U83" s="556"/>
      <c r="V83" s="556"/>
      <c r="W83" s="556"/>
      <c r="X83" s="556"/>
      <c r="Y83" s="556"/>
      <c r="Z83" s="556"/>
      <c r="AA83" s="556"/>
      <c r="AB83" s="556"/>
      <c r="AC83" s="556"/>
      <c r="AD83" s="556"/>
      <c r="AE83" s="280" t="s">
        <v>36</v>
      </c>
      <c r="AF83" s="280"/>
      <c r="AG83" s="280"/>
      <c r="AO83" s="3"/>
    </row>
    <row r="84" spans="1:45" ht="15.75">
      <c r="A84" s="555" t="s">
        <v>438</v>
      </c>
      <c r="B84" s="76">
        <v>2</v>
      </c>
      <c r="D84" s="280" t="s">
        <v>36</v>
      </c>
      <c r="E84" s="280"/>
      <c r="F84" s="280"/>
      <c r="G84" s="556"/>
      <c r="H84" s="557"/>
      <c r="I84" s="556"/>
      <c r="J84" s="556"/>
      <c r="K84" s="556"/>
      <c r="L84" s="556"/>
      <c r="M84" s="556"/>
      <c r="N84" s="556"/>
      <c r="O84" s="556"/>
      <c r="P84" s="556"/>
      <c r="Q84" s="569">
        <v>11</v>
      </c>
      <c r="R84" s="556"/>
      <c r="S84" s="556"/>
      <c r="T84" s="556"/>
      <c r="U84" s="556"/>
      <c r="V84" s="556"/>
      <c r="W84" s="556"/>
      <c r="X84" s="556"/>
      <c r="Y84" s="556"/>
      <c r="Z84" s="556"/>
      <c r="AA84" s="556"/>
      <c r="AB84" s="556"/>
      <c r="AC84" s="556"/>
      <c r="AD84" s="556"/>
      <c r="AE84" s="280" t="s">
        <v>36</v>
      </c>
      <c r="AF84" s="280"/>
      <c r="AG84" s="280"/>
      <c r="AO84" s="3"/>
    </row>
    <row r="85" spans="1:45" ht="15.75">
      <c r="A85" s="555" t="s">
        <v>438</v>
      </c>
      <c r="B85" s="76">
        <v>3</v>
      </c>
      <c r="D85" s="280" t="s">
        <v>36</v>
      </c>
      <c r="E85" s="280"/>
      <c r="F85" s="280"/>
      <c r="G85" s="556"/>
      <c r="H85" s="557"/>
      <c r="I85" s="556"/>
      <c r="J85" s="556"/>
      <c r="K85" s="556"/>
      <c r="L85" s="556"/>
      <c r="M85" s="556"/>
      <c r="N85" s="556"/>
      <c r="O85" s="556"/>
      <c r="P85" s="556"/>
      <c r="Q85" s="556"/>
      <c r="R85" s="556"/>
      <c r="S85" s="556"/>
      <c r="T85" s="556"/>
      <c r="U85" s="556"/>
      <c r="V85" s="566">
        <v>16</v>
      </c>
      <c r="W85" s="556"/>
      <c r="X85" s="556"/>
      <c r="Y85" s="556"/>
      <c r="Z85" s="556"/>
      <c r="AA85" s="556"/>
      <c r="AB85" s="556"/>
      <c r="AC85" s="556"/>
      <c r="AD85" s="556"/>
      <c r="AE85" s="280" t="s">
        <v>36</v>
      </c>
      <c r="AF85" s="280"/>
      <c r="AG85" s="280"/>
      <c r="AO85" s="3"/>
    </row>
    <row r="86" spans="1:45" ht="15.75">
      <c r="A86" s="555" t="s">
        <v>438</v>
      </c>
      <c r="B86" s="76">
        <v>1</v>
      </c>
      <c r="D86" s="280" t="s">
        <v>69</v>
      </c>
      <c r="E86" s="280"/>
      <c r="F86" s="280"/>
      <c r="G86" s="556"/>
      <c r="H86" s="557"/>
      <c r="I86" s="556"/>
      <c r="J86" s="556"/>
      <c r="K86" s="567">
        <v>5</v>
      </c>
      <c r="L86" s="556"/>
      <c r="M86" s="556"/>
      <c r="N86" s="556"/>
      <c r="O86" s="556"/>
      <c r="P86" s="556"/>
      <c r="Q86" s="556"/>
      <c r="R86" s="556"/>
      <c r="S86" s="556"/>
      <c r="T86" s="556"/>
      <c r="U86" s="556"/>
      <c r="V86" s="556"/>
      <c r="W86" s="556"/>
      <c r="X86" s="556"/>
      <c r="Y86" s="556"/>
      <c r="Z86" s="556"/>
      <c r="AA86" s="556"/>
      <c r="AB86" s="556"/>
      <c r="AC86" s="556"/>
      <c r="AD86" s="556"/>
      <c r="AE86" s="280" t="s">
        <v>69</v>
      </c>
      <c r="AF86" s="280"/>
      <c r="AG86" s="280"/>
      <c r="AO86" s="3"/>
    </row>
    <row r="87" spans="1:45" ht="15.75">
      <c r="A87" s="555" t="s">
        <v>438</v>
      </c>
      <c r="B87" s="76">
        <v>2</v>
      </c>
      <c r="D87" s="280" t="s">
        <v>69</v>
      </c>
      <c r="E87" s="280"/>
      <c r="F87" s="280"/>
      <c r="G87" s="556"/>
      <c r="H87" s="557"/>
      <c r="I87" s="556"/>
      <c r="J87" s="556"/>
      <c r="K87" s="556"/>
      <c r="L87" s="556"/>
      <c r="M87" s="556"/>
      <c r="N87" s="556"/>
      <c r="O87" s="556"/>
      <c r="P87" s="556"/>
      <c r="Q87" s="556"/>
      <c r="R87" s="556"/>
      <c r="S87" s="556"/>
      <c r="T87" s="559">
        <v>14</v>
      </c>
      <c r="U87" s="556"/>
      <c r="V87" s="556"/>
      <c r="W87" s="556"/>
      <c r="X87" s="556"/>
      <c r="Y87" s="556"/>
      <c r="Z87" s="556"/>
      <c r="AA87" s="556"/>
      <c r="AB87" s="556"/>
      <c r="AC87" s="556"/>
      <c r="AD87" s="556"/>
      <c r="AE87" s="280" t="s">
        <v>69</v>
      </c>
      <c r="AF87" s="280"/>
      <c r="AG87" s="280"/>
      <c r="AO87" s="3"/>
    </row>
    <row r="88" spans="1:45" ht="15.75">
      <c r="B88" s="76">
        <v>2</v>
      </c>
      <c r="D88" s="280" t="s">
        <v>138</v>
      </c>
      <c r="E88" s="280"/>
      <c r="F88" s="280"/>
      <c r="G88" s="556"/>
      <c r="H88" s="556"/>
      <c r="I88" s="556"/>
      <c r="J88" s="556"/>
      <c r="K88" s="556"/>
      <c r="L88" s="556"/>
      <c r="M88" s="556"/>
      <c r="N88" s="556"/>
      <c r="O88" s="556"/>
      <c r="P88" s="565">
        <v>10</v>
      </c>
      <c r="Q88" s="556"/>
      <c r="R88" s="556"/>
      <c r="S88" s="556"/>
      <c r="T88" s="556"/>
      <c r="U88" s="556"/>
      <c r="V88" s="556"/>
      <c r="W88" s="567">
        <v>17</v>
      </c>
      <c r="X88" s="556"/>
      <c r="Y88" s="556"/>
      <c r="Z88" s="556"/>
      <c r="AA88" s="556"/>
      <c r="AB88" s="556"/>
      <c r="AC88" s="556"/>
      <c r="AD88" s="556"/>
      <c r="AE88" s="280" t="s">
        <v>138</v>
      </c>
      <c r="AF88" s="280"/>
      <c r="AG88" s="280"/>
      <c r="AO88" s="3"/>
    </row>
    <row r="89" spans="1:45" ht="15.75">
      <c r="B89" s="76">
        <v>2</v>
      </c>
      <c r="D89" s="59" t="s">
        <v>121</v>
      </c>
      <c r="E89" s="60"/>
      <c r="F89" s="60"/>
      <c r="G89" s="556"/>
      <c r="H89" s="557"/>
      <c r="I89" s="556"/>
      <c r="J89" s="556"/>
      <c r="K89" s="556"/>
      <c r="L89" s="564">
        <v>6</v>
      </c>
      <c r="M89" s="556"/>
      <c r="N89" s="556"/>
      <c r="O89" s="556"/>
      <c r="P89" s="556"/>
      <c r="Q89" s="556"/>
      <c r="R89" s="556"/>
      <c r="S89" s="556"/>
      <c r="T89" s="556"/>
      <c r="U89" s="556"/>
      <c r="V89" s="556"/>
      <c r="W89" s="556"/>
      <c r="X89" s="556"/>
      <c r="Y89" s="556"/>
      <c r="Z89" s="556"/>
      <c r="AA89" s="556"/>
      <c r="AB89" s="556"/>
      <c r="AC89" s="556"/>
      <c r="AD89" s="556"/>
      <c r="AE89" s="59" t="s">
        <v>121</v>
      </c>
      <c r="AF89" s="60"/>
      <c r="AG89" s="60"/>
      <c r="AO89" s="3"/>
    </row>
    <row r="90" spans="1:45" ht="15.75">
      <c r="C90" s="20">
        <v>2.5000000000000001E-2</v>
      </c>
      <c r="D90" s="59" t="s">
        <v>164</v>
      </c>
      <c r="E90" s="60"/>
      <c r="F90" s="60"/>
      <c r="G90" s="556"/>
      <c r="H90" s="557"/>
      <c r="I90" s="556"/>
      <c r="J90" s="556"/>
      <c r="K90" s="556"/>
      <c r="L90" s="556"/>
      <c r="M90" s="556"/>
      <c r="N90" s="556"/>
      <c r="O90" s="556"/>
      <c r="P90" s="556"/>
      <c r="Q90" s="556"/>
      <c r="R90" s="556"/>
      <c r="S90" s="556"/>
      <c r="T90" s="556"/>
      <c r="U90" s="556"/>
      <c r="V90" s="556"/>
      <c r="W90" s="556"/>
      <c r="X90" s="556"/>
      <c r="Y90" s="556"/>
      <c r="Z90" s="556"/>
      <c r="AA90" s="568">
        <v>21</v>
      </c>
      <c r="AB90" s="556"/>
      <c r="AC90" s="556"/>
      <c r="AD90" s="556"/>
      <c r="AE90" s="59" t="s">
        <v>164</v>
      </c>
      <c r="AF90" s="60"/>
      <c r="AG90" s="60"/>
      <c r="AO90" s="3"/>
    </row>
    <row r="91" spans="1:45" ht="15.75">
      <c r="B91" s="76">
        <v>1</v>
      </c>
      <c r="D91" s="59" t="s">
        <v>144</v>
      </c>
      <c r="E91" s="60"/>
      <c r="F91" s="60"/>
      <c r="G91" s="556"/>
      <c r="H91" s="556"/>
      <c r="I91" s="556"/>
      <c r="J91" s="556"/>
      <c r="K91" s="556"/>
      <c r="L91" s="556"/>
      <c r="M91" s="556"/>
      <c r="N91" s="556"/>
      <c r="O91" s="556"/>
      <c r="P91" s="556"/>
      <c r="Q91" s="556"/>
      <c r="R91" s="562">
        <v>12</v>
      </c>
      <c r="S91" s="556"/>
      <c r="T91" s="556"/>
      <c r="U91" s="556"/>
      <c r="V91" s="556"/>
      <c r="W91" s="556"/>
      <c r="X91" s="556"/>
      <c r="Y91" s="556"/>
      <c r="Z91" s="556"/>
      <c r="AA91" s="556"/>
      <c r="AB91" s="556"/>
      <c r="AC91" s="569">
        <v>23</v>
      </c>
      <c r="AD91" s="556"/>
      <c r="AE91" s="59" t="s">
        <v>144</v>
      </c>
      <c r="AF91" s="60"/>
      <c r="AG91" s="60"/>
      <c r="AJ91" s="7"/>
      <c r="AL91" s="7"/>
      <c r="AN91" s="7"/>
      <c r="AO91" s="3"/>
      <c r="AP91" s="7"/>
      <c r="AS91" s="7"/>
    </row>
    <row r="92" spans="1:45" ht="15.75">
      <c r="A92" s="6"/>
      <c r="B92" s="96"/>
      <c r="C92" s="6"/>
      <c r="D92" s="112"/>
      <c r="E92" s="112"/>
      <c r="F92" s="112"/>
      <c r="G92" s="5"/>
      <c r="H92" s="33"/>
      <c r="I92" s="5"/>
      <c r="J92" s="5"/>
      <c r="K92" s="5"/>
      <c r="L92" s="5"/>
      <c r="M92" s="5"/>
      <c r="N92" s="5"/>
      <c r="O92" s="573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112"/>
      <c r="AF92" s="112"/>
      <c r="AG92" s="112"/>
      <c r="AJ92" s="7"/>
      <c r="AL92" s="7"/>
      <c r="AN92" s="7"/>
      <c r="AO92" s="3"/>
      <c r="AP92" s="7"/>
      <c r="AS92" s="7"/>
    </row>
    <row r="93" spans="1:45" ht="21">
      <c r="B93" s="790" t="s">
        <v>369</v>
      </c>
      <c r="C93" s="791"/>
      <c r="D93" s="791"/>
      <c r="E93" s="791"/>
      <c r="F93" s="791"/>
      <c r="G93" s="791"/>
      <c r="H93" s="791"/>
      <c r="I93" s="791"/>
      <c r="J93" s="791"/>
      <c r="K93" s="791"/>
      <c r="L93" s="791"/>
      <c r="M93" s="791"/>
      <c r="N93" s="791"/>
      <c r="O93" s="791"/>
      <c r="P93" s="791"/>
      <c r="Q93" s="791"/>
      <c r="R93" s="791"/>
      <c r="S93" s="791"/>
      <c r="T93" s="791"/>
      <c r="U93" s="791"/>
      <c r="V93" s="791"/>
      <c r="W93" s="791"/>
      <c r="X93" s="791"/>
      <c r="Y93" s="791"/>
      <c r="Z93" s="791"/>
      <c r="AA93" s="791"/>
      <c r="AB93" s="791"/>
      <c r="AC93" s="791"/>
      <c r="AD93" s="791"/>
      <c r="AE93" s="791"/>
      <c r="AF93" s="791"/>
      <c r="AG93" s="792"/>
      <c r="AO93" s="3"/>
    </row>
    <row r="94" spans="1:45" ht="21">
      <c r="B94" s="545"/>
      <c r="C94" s="545"/>
      <c r="D94" s="545"/>
      <c r="E94" s="545"/>
      <c r="F94" s="545"/>
      <c r="G94" s="545"/>
      <c r="H94" s="545"/>
      <c r="I94" s="545"/>
      <c r="J94" s="545"/>
      <c r="K94" s="545"/>
      <c r="L94" s="545"/>
      <c r="M94" s="545"/>
      <c r="N94" s="545"/>
      <c r="O94" s="545"/>
      <c r="P94" s="545"/>
      <c r="Q94" s="545"/>
      <c r="R94" s="545"/>
      <c r="S94" s="545"/>
      <c r="T94" s="545"/>
      <c r="U94" s="545"/>
      <c r="V94" s="545"/>
      <c r="W94" s="545"/>
      <c r="X94" s="545"/>
      <c r="Y94" s="545"/>
      <c r="Z94" s="545"/>
      <c r="AA94" s="545"/>
      <c r="AB94" s="545"/>
      <c r="AC94" s="545"/>
      <c r="AD94" s="545"/>
      <c r="AE94" s="545"/>
      <c r="AF94" s="545"/>
      <c r="AG94" s="545"/>
      <c r="AO94" s="3"/>
    </row>
    <row r="95" spans="1:45" s="7" customFormat="1" ht="15.75">
      <c r="C95" s="20">
        <v>0.03</v>
      </c>
      <c r="D95" s="62" t="s">
        <v>124</v>
      </c>
      <c r="E95" s="62"/>
      <c r="F95" s="62"/>
      <c r="G95" s="570"/>
      <c r="H95" s="570"/>
      <c r="I95" s="570"/>
      <c r="J95" s="570"/>
      <c r="K95" s="570"/>
      <c r="L95" s="564">
        <v>6</v>
      </c>
      <c r="M95" s="570"/>
      <c r="N95" s="570"/>
      <c r="O95" s="570"/>
      <c r="P95" s="570"/>
      <c r="Q95" s="570"/>
      <c r="R95" s="570"/>
      <c r="S95" s="570"/>
      <c r="T95" s="559">
        <v>14</v>
      </c>
      <c r="U95" s="570"/>
      <c r="V95" s="570"/>
      <c r="W95" s="570"/>
      <c r="X95" s="570"/>
      <c r="Y95" s="570"/>
      <c r="Z95" s="570"/>
      <c r="AA95" s="570"/>
      <c r="AB95" s="570"/>
      <c r="AC95" s="570"/>
      <c r="AD95" s="570"/>
      <c r="AE95" s="62" t="s">
        <v>124</v>
      </c>
      <c r="AF95" s="62"/>
      <c r="AG95" s="62"/>
      <c r="AI95" s="25"/>
      <c r="AJ95" s="3"/>
      <c r="AK95" s="25"/>
      <c r="AL95" s="3"/>
      <c r="AM95" s="25"/>
      <c r="AN95" s="3"/>
      <c r="AO95" s="3"/>
      <c r="AP95" s="3"/>
      <c r="AS95" s="3"/>
    </row>
    <row r="96" spans="1:45" ht="15.75">
      <c r="C96" s="20">
        <v>0.03</v>
      </c>
      <c r="D96" s="62" t="s">
        <v>62</v>
      </c>
      <c r="E96" s="62"/>
      <c r="F96" s="62"/>
      <c r="G96" s="556"/>
      <c r="H96" s="556"/>
      <c r="I96" s="563">
        <v>3</v>
      </c>
      <c r="J96" s="556"/>
      <c r="K96" s="556"/>
      <c r="L96" s="556"/>
      <c r="M96" s="556"/>
      <c r="N96" s="556"/>
      <c r="O96" s="556"/>
      <c r="P96" s="556"/>
      <c r="Q96" s="556"/>
      <c r="R96" s="556"/>
      <c r="S96" s="556"/>
      <c r="T96" s="556"/>
      <c r="U96" s="563">
        <v>15</v>
      </c>
      <c r="V96" s="556"/>
      <c r="W96" s="556"/>
      <c r="X96" s="556"/>
      <c r="Y96" s="556"/>
      <c r="Z96" s="556"/>
      <c r="AA96" s="556"/>
      <c r="AB96" s="556"/>
      <c r="AC96" s="556"/>
      <c r="AD96" s="562">
        <v>24</v>
      </c>
      <c r="AE96" s="62" t="s">
        <v>62</v>
      </c>
      <c r="AF96" s="62"/>
      <c r="AG96" s="62"/>
      <c r="AO96" s="3"/>
    </row>
    <row r="97" spans="1:45" ht="15.75">
      <c r="C97" s="20">
        <v>0.03</v>
      </c>
      <c r="D97" s="285" t="s">
        <v>56</v>
      </c>
      <c r="E97" s="285"/>
      <c r="F97" s="285"/>
      <c r="G97" s="556"/>
      <c r="H97" s="559">
        <v>2</v>
      </c>
      <c r="I97" s="557"/>
      <c r="J97" s="557"/>
      <c r="K97" s="556"/>
      <c r="L97" s="556"/>
      <c r="M97" s="556"/>
      <c r="N97" s="556"/>
      <c r="O97" s="556"/>
      <c r="P97" s="556"/>
      <c r="Q97" s="569">
        <v>11</v>
      </c>
      <c r="R97" s="556"/>
      <c r="S97" s="556"/>
      <c r="T97" s="556"/>
      <c r="U97" s="556"/>
      <c r="V97" s="556"/>
      <c r="W97" s="567">
        <v>17</v>
      </c>
      <c r="X97" s="556"/>
      <c r="Y97" s="556"/>
      <c r="Z97" s="556"/>
      <c r="AA97" s="556"/>
      <c r="AB97" s="556"/>
      <c r="AC97" s="569">
        <v>23</v>
      </c>
      <c r="AD97" s="556"/>
      <c r="AE97" s="285" t="s">
        <v>56</v>
      </c>
      <c r="AF97" s="285"/>
      <c r="AG97" s="285"/>
      <c r="AO97" s="3"/>
    </row>
    <row r="98" spans="1:45" ht="15.75">
      <c r="C98" s="20">
        <v>0.03</v>
      </c>
      <c r="D98" s="62" t="s">
        <v>41</v>
      </c>
      <c r="E98" s="62"/>
      <c r="F98" s="62"/>
      <c r="G98" s="558">
        <v>1</v>
      </c>
      <c r="H98" s="556"/>
      <c r="I98" s="557"/>
      <c r="J98" s="557"/>
      <c r="K98" s="556"/>
      <c r="L98" s="556"/>
      <c r="M98" s="556"/>
      <c r="N98" s="556"/>
      <c r="O98" s="556"/>
      <c r="P98" s="556"/>
      <c r="Q98" s="556"/>
      <c r="R98" s="556"/>
      <c r="S98" s="556"/>
      <c r="T98" s="556"/>
      <c r="U98" s="556"/>
      <c r="V98" s="566">
        <v>16</v>
      </c>
      <c r="W98" s="556"/>
      <c r="X98" s="556"/>
      <c r="Y98" s="556"/>
      <c r="Z98" s="561">
        <v>20</v>
      </c>
      <c r="AA98" s="556"/>
      <c r="AB98" s="565">
        <v>22</v>
      </c>
      <c r="AC98" s="556"/>
      <c r="AD98" s="556"/>
      <c r="AE98" s="62" t="s">
        <v>41</v>
      </c>
      <c r="AF98" s="62"/>
      <c r="AG98" s="62"/>
      <c r="AO98" s="3"/>
    </row>
    <row r="99" spans="1:45" ht="15.75">
      <c r="C99" s="20">
        <v>0.03</v>
      </c>
      <c r="D99" s="279" t="s">
        <v>133</v>
      </c>
      <c r="E99" s="286"/>
      <c r="F99" s="286"/>
      <c r="G99" s="556"/>
      <c r="H99" s="556"/>
      <c r="I99" s="557"/>
      <c r="J99" s="557"/>
      <c r="K99" s="556"/>
      <c r="L99" s="556"/>
      <c r="M99" s="556"/>
      <c r="N99" s="561">
        <v>8</v>
      </c>
      <c r="O99" s="556"/>
      <c r="P99" s="556"/>
      <c r="Q99" s="556"/>
      <c r="R99" s="562">
        <v>12</v>
      </c>
      <c r="S99" s="558">
        <v>13</v>
      </c>
      <c r="T99" s="556"/>
      <c r="U99" s="556"/>
      <c r="V99" s="556"/>
      <c r="W99" s="556"/>
      <c r="X99" s="556"/>
      <c r="Y99" s="556"/>
      <c r="Z99" s="556"/>
      <c r="AA99" s="568">
        <v>21</v>
      </c>
      <c r="AB99" s="556"/>
      <c r="AC99" s="556"/>
      <c r="AD99" s="556"/>
      <c r="AE99" s="279" t="s">
        <v>133</v>
      </c>
      <c r="AF99" s="286"/>
      <c r="AG99" s="286"/>
      <c r="AO99" s="3"/>
    </row>
    <row r="100" spans="1:45" ht="15.75">
      <c r="C100" s="20">
        <v>0.03</v>
      </c>
      <c r="D100" s="62" t="s">
        <v>70</v>
      </c>
      <c r="E100" s="62"/>
      <c r="F100" s="62"/>
      <c r="G100" s="556"/>
      <c r="H100" s="556"/>
      <c r="I100" s="557"/>
      <c r="J100" s="556"/>
      <c r="K100" s="567">
        <v>5</v>
      </c>
      <c r="L100" s="556"/>
      <c r="M100" s="556"/>
      <c r="N100" s="556"/>
      <c r="O100" s="568">
        <v>9</v>
      </c>
      <c r="P100" s="556"/>
      <c r="Q100" s="556"/>
      <c r="R100" s="556"/>
      <c r="S100" s="556"/>
      <c r="T100" s="556"/>
      <c r="U100" s="556"/>
      <c r="V100" s="556"/>
      <c r="W100" s="556"/>
      <c r="X100" s="556"/>
      <c r="Y100" s="560">
        <v>19</v>
      </c>
      <c r="Z100" s="556"/>
      <c r="AA100" s="556"/>
      <c r="AB100" s="556"/>
      <c r="AC100" s="556"/>
      <c r="AD100" s="556"/>
      <c r="AE100" s="62" t="s">
        <v>70</v>
      </c>
      <c r="AF100" s="62"/>
      <c r="AG100" s="62"/>
      <c r="AO100" s="3"/>
    </row>
    <row r="101" spans="1:45" ht="15.75">
      <c r="C101" s="20">
        <v>0.03</v>
      </c>
      <c r="D101" s="62" t="s">
        <v>158</v>
      </c>
      <c r="E101" s="62"/>
      <c r="F101" s="62"/>
      <c r="G101" s="556"/>
      <c r="H101" s="557"/>
      <c r="I101" s="556"/>
      <c r="J101" s="556"/>
      <c r="K101" s="556"/>
      <c r="L101" s="556"/>
      <c r="M101" s="556"/>
      <c r="N101" s="556"/>
      <c r="O101" s="556"/>
      <c r="P101" s="556"/>
      <c r="Q101" s="556"/>
      <c r="R101" s="556"/>
      <c r="S101" s="556"/>
      <c r="T101" s="556"/>
      <c r="U101" s="556"/>
      <c r="V101" s="556"/>
      <c r="W101" s="556"/>
      <c r="X101" s="564">
        <v>18</v>
      </c>
      <c r="Y101" s="556"/>
      <c r="Z101" s="556"/>
      <c r="AA101" s="556"/>
      <c r="AB101" s="556"/>
      <c r="AC101" s="556"/>
      <c r="AD101" s="556"/>
      <c r="AE101" s="62" t="s">
        <v>158</v>
      </c>
      <c r="AF101" s="62"/>
      <c r="AG101" s="62"/>
      <c r="AO101" s="3"/>
    </row>
    <row r="102" spans="1:45" ht="15.75">
      <c r="C102" s="20">
        <v>0.03</v>
      </c>
      <c r="D102" s="62" t="s">
        <v>130</v>
      </c>
      <c r="E102" s="62"/>
      <c r="F102" s="62"/>
      <c r="G102" s="556"/>
      <c r="H102" s="556"/>
      <c r="I102" s="556"/>
      <c r="J102" s="556"/>
      <c r="K102" s="556"/>
      <c r="L102" s="556"/>
      <c r="M102" s="560">
        <v>7</v>
      </c>
      <c r="N102" s="556"/>
      <c r="O102" s="556"/>
      <c r="P102" s="565">
        <v>10</v>
      </c>
      <c r="Q102" s="556"/>
      <c r="R102" s="556"/>
      <c r="S102" s="556"/>
      <c r="T102" s="556"/>
      <c r="U102" s="556"/>
      <c r="V102" s="556"/>
      <c r="W102" s="556"/>
      <c r="X102" s="556"/>
      <c r="Y102" s="556"/>
      <c r="Z102" s="556"/>
      <c r="AA102" s="556"/>
      <c r="AB102" s="556"/>
      <c r="AC102" s="556"/>
      <c r="AD102" s="556"/>
      <c r="AE102" s="62" t="s">
        <v>130</v>
      </c>
      <c r="AF102" s="62"/>
      <c r="AG102" s="62"/>
      <c r="AO102" s="3"/>
    </row>
    <row r="103" spans="1:45" ht="15.75">
      <c r="C103" s="20">
        <v>0.03</v>
      </c>
      <c r="D103" s="62" t="s">
        <v>66</v>
      </c>
      <c r="E103" s="62"/>
      <c r="F103" s="62"/>
      <c r="G103" s="556"/>
      <c r="H103" s="557"/>
      <c r="I103" s="556"/>
      <c r="J103" s="566">
        <v>4</v>
      </c>
      <c r="K103" s="556"/>
      <c r="L103" s="556"/>
      <c r="M103" s="556"/>
      <c r="N103" s="556"/>
      <c r="O103" s="556"/>
      <c r="P103" s="556"/>
      <c r="Q103" s="556"/>
      <c r="R103" s="556"/>
      <c r="S103" s="556"/>
      <c r="T103" s="556"/>
      <c r="U103" s="556"/>
      <c r="V103" s="556"/>
      <c r="W103" s="556"/>
      <c r="X103" s="556"/>
      <c r="Y103" s="556"/>
      <c r="Z103" s="556"/>
      <c r="AA103" s="556"/>
      <c r="AB103" s="556"/>
      <c r="AC103" s="556"/>
      <c r="AD103" s="556"/>
      <c r="AE103" s="62" t="s">
        <v>66</v>
      </c>
      <c r="AF103" s="62"/>
      <c r="AG103" s="62"/>
      <c r="AO103" s="3"/>
    </row>
    <row r="104" spans="1:45" ht="15.75">
      <c r="A104" s="6"/>
      <c r="B104" s="96"/>
      <c r="C104" s="6"/>
      <c r="D104" s="112"/>
      <c r="E104" s="112"/>
      <c r="F104" s="112"/>
      <c r="G104" s="5"/>
      <c r="H104" s="33"/>
      <c r="I104" s="5"/>
      <c r="J104" s="5"/>
      <c r="K104" s="5"/>
      <c r="L104" s="5"/>
      <c r="M104" s="5"/>
      <c r="N104" s="5"/>
      <c r="O104" s="573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112"/>
      <c r="AF104" s="112"/>
      <c r="AG104" s="112"/>
      <c r="AJ104" s="7"/>
      <c r="AL104" s="7"/>
      <c r="AN104" s="7"/>
      <c r="AO104" s="3"/>
      <c r="AP104" s="7"/>
      <c r="AS104" s="7"/>
    </row>
    <row r="105" spans="1:45">
      <c r="A105" s="6"/>
      <c r="B105" s="6"/>
      <c r="C105" s="6"/>
      <c r="D105" s="6"/>
      <c r="E105" s="6"/>
      <c r="F105" s="6"/>
      <c r="G105" s="6"/>
      <c r="H105" s="6"/>
      <c r="I105" s="10"/>
      <c r="J105" s="10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O105" s="3"/>
    </row>
    <row r="106" spans="1:45" ht="21">
      <c r="B106" s="790" t="s">
        <v>370</v>
      </c>
      <c r="C106" s="791"/>
      <c r="D106" s="791"/>
      <c r="E106" s="791"/>
      <c r="F106" s="791"/>
      <c r="G106" s="791"/>
      <c r="H106" s="791"/>
      <c r="I106" s="791"/>
      <c r="J106" s="791"/>
      <c r="K106" s="791"/>
      <c r="L106" s="791"/>
      <c r="M106" s="791"/>
      <c r="N106" s="791"/>
      <c r="O106" s="791"/>
      <c r="P106" s="791"/>
      <c r="Q106" s="791"/>
      <c r="R106" s="791"/>
      <c r="S106" s="791"/>
      <c r="T106" s="791"/>
      <c r="U106" s="791"/>
      <c r="V106" s="791"/>
      <c r="W106" s="791"/>
      <c r="X106" s="791"/>
      <c r="Y106" s="791"/>
      <c r="Z106" s="791"/>
      <c r="AA106" s="791"/>
      <c r="AB106" s="791"/>
      <c r="AC106" s="791"/>
      <c r="AD106" s="791"/>
      <c r="AE106" s="791"/>
      <c r="AF106" s="791"/>
      <c r="AG106" s="792"/>
      <c r="AO106" s="3"/>
    </row>
    <row r="107" spans="1:45" ht="21">
      <c r="B107" s="545"/>
      <c r="C107" s="545"/>
      <c r="D107" s="545"/>
      <c r="E107" s="545"/>
      <c r="F107" s="545"/>
      <c r="G107" s="545"/>
      <c r="H107" s="545"/>
      <c r="I107" s="545"/>
      <c r="J107" s="545"/>
      <c r="K107" s="545"/>
      <c r="L107" s="545"/>
      <c r="M107" s="545"/>
      <c r="N107" s="545"/>
      <c r="O107" s="545"/>
      <c r="P107" s="545"/>
      <c r="Q107" s="545"/>
      <c r="R107" s="545"/>
      <c r="S107" s="545"/>
      <c r="T107" s="545"/>
      <c r="U107" s="545"/>
      <c r="V107" s="545"/>
      <c r="W107" s="545"/>
      <c r="X107" s="545"/>
      <c r="Y107" s="545"/>
      <c r="Z107" s="545"/>
      <c r="AA107" s="545"/>
      <c r="AB107" s="545"/>
      <c r="AC107" s="545"/>
      <c r="AD107" s="545"/>
      <c r="AE107" s="545"/>
      <c r="AF107" s="545"/>
      <c r="AG107" s="545"/>
      <c r="AO107" s="3"/>
    </row>
    <row r="108" spans="1:45" ht="15.75">
      <c r="C108" s="20">
        <v>0.05</v>
      </c>
      <c r="D108" s="62" t="s">
        <v>40</v>
      </c>
      <c r="E108" s="62"/>
      <c r="F108" s="62"/>
      <c r="G108" s="558">
        <v>1</v>
      </c>
      <c r="H108" s="556"/>
      <c r="I108" s="563">
        <v>3</v>
      </c>
      <c r="J108" s="566">
        <v>4</v>
      </c>
      <c r="K108" s="556"/>
      <c r="L108" s="556"/>
      <c r="M108" s="560">
        <v>7</v>
      </c>
      <c r="N108" s="561">
        <v>8</v>
      </c>
      <c r="O108" s="568">
        <v>9</v>
      </c>
      <c r="P108" s="565">
        <v>10</v>
      </c>
      <c r="Q108" s="556"/>
      <c r="R108" s="562">
        <v>12</v>
      </c>
      <c r="S108" s="558">
        <v>13</v>
      </c>
      <c r="T108" s="559">
        <v>14</v>
      </c>
      <c r="U108" s="563">
        <v>15</v>
      </c>
      <c r="V108" s="566">
        <v>16</v>
      </c>
      <c r="W108" s="567">
        <v>17</v>
      </c>
      <c r="X108" s="564">
        <v>18</v>
      </c>
      <c r="Y108" s="560">
        <v>19</v>
      </c>
      <c r="Z108" s="561">
        <v>20</v>
      </c>
      <c r="AA108" s="568">
        <v>21</v>
      </c>
      <c r="AB108" s="565">
        <v>22</v>
      </c>
      <c r="AC108" s="569">
        <v>23</v>
      </c>
      <c r="AD108" s="562">
        <v>24</v>
      </c>
      <c r="AE108" s="62" t="s">
        <v>40</v>
      </c>
      <c r="AF108" s="62"/>
      <c r="AG108" s="62"/>
      <c r="AO108" s="3"/>
    </row>
    <row r="109" spans="1:45" ht="15.75">
      <c r="C109" s="20">
        <v>0.05</v>
      </c>
      <c r="D109" s="62" t="s">
        <v>57</v>
      </c>
      <c r="E109" s="62"/>
      <c r="F109" s="62"/>
      <c r="G109" s="556"/>
      <c r="H109" s="559">
        <v>2</v>
      </c>
      <c r="I109" s="557"/>
      <c r="J109" s="557"/>
      <c r="K109" s="567">
        <v>5</v>
      </c>
      <c r="L109" s="564">
        <v>6</v>
      </c>
      <c r="M109" s="556"/>
      <c r="N109" s="556"/>
      <c r="O109" s="556"/>
      <c r="P109" s="556"/>
      <c r="Q109" s="569">
        <v>11</v>
      </c>
      <c r="R109" s="556"/>
      <c r="S109" s="556"/>
      <c r="T109" s="556"/>
      <c r="U109" s="556"/>
      <c r="V109" s="556"/>
      <c r="W109" s="556"/>
      <c r="X109" s="556"/>
      <c r="Y109" s="556"/>
      <c r="Z109" s="556"/>
      <c r="AA109" s="556"/>
      <c r="AB109" s="556"/>
      <c r="AC109" s="556"/>
      <c r="AD109" s="556"/>
      <c r="AE109" s="62" t="s">
        <v>57</v>
      </c>
      <c r="AF109" s="62"/>
      <c r="AG109" s="62"/>
      <c r="AO109" s="3"/>
    </row>
    <row r="110" spans="1:45">
      <c r="AO110" s="3"/>
    </row>
    <row r="111" spans="1:45">
      <c r="AO111" s="3"/>
    </row>
    <row r="112" spans="1:45">
      <c r="AO112" s="3"/>
    </row>
    <row r="113" spans="36:45">
      <c r="AO113" s="3"/>
    </row>
    <row r="114" spans="36:45">
      <c r="AO114" s="3"/>
    </row>
    <row r="115" spans="36:45">
      <c r="AO115" s="3"/>
    </row>
    <row r="116" spans="36:45">
      <c r="AJ116" s="7"/>
      <c r="AL116" s="7"/>
      <c r="AN116" s="7"/>
      <c r="AO116" s="3"/>
      <c r="AP116" s="7"/>
      <c r="AS116" s="7"/>
    </row>
    <row r="117" spans="36:45">
      <c r="AO117" s="3"/>
    </row>
    <row r="118" spans="36:45">
      <c r="AO118" s="3"/>
    </row>
    <row r="119" spans="36:45">
      <c r="AO119" s="3"/>
    </row>
    <row r="120" spans="36:45">
      <c r="AO120" s="3"/>
    </row>
    <row r="121" spans="36:45">
      <c r="AO121" s="3"/>
    </row>
    <row r="122" spans="36:45">
      <c r="AO122" s="3"/>
    </row>
    <row r="123" spans="36:45">
      <c r="AO123" s="3"/>
    </row>
    <row r="124" spans="36:45">
      <c r="AO124" s="3"/>
    </row>
    <row r="125" spans="36:45">
      <c r="AO125" s="3"/>
    </row>
    <row r="126" spans="36:45">
      <c r="AO126" s="3"/>
    </row>
    <row r="127" spans="36:45">
      <c r="AO127" s="3"/>
    </row>
    <row r="128" spans="36:45">
      <c r="AO128" s="3"/>
    </row>
    <row r="129" spans="36:45">
      <c r="AO129" s="3"/>
    </row>
    <row r="130" spans="36:45">
      <c r="AJ130" s="7"/>
      <c r="AL130" s="7"/>
      <c r="AN130" s="7"/>
      <c r="AO130" s="3"/>
      <c r="AP130" s="7"/>
      <c r="AS130" s="7"/>
    </row>
    <row r="131" spans="36:45">
      <c r="AO131" s="3"/>
    </row>
    <row r="132" spans="36:45">
      <c r="AO132" s="3"/>
    </row>
    <row r="133" spans="36:45">
      <c r="AO133" s="3"/>
    </row>
    <row r="134" spans="36:45">
      <c r="AO134" s="3"/>
    </row>
    <row r="135" spans="36:45">
      <c r="AO135" s="3"/>
    </row>
    <row r="136" spans="36:45">
      <c r="AO136" s="3"/>
    </row>
    <row r="137" spans="36:45">
      <c r="AO137" s="3"/>
    </row>
    <row r="138" spans="36:45">
      <c r="AO138" s="3"/>
    </row>
    <row r="139" spans="36:45">
      <c r="AO139" s="3"/>
    </row>
    <row r="140" spans="36:45">
      <c r="AO140" s="3"/>
    </row>
    <row r="141" spans="36:45">
      <c r="AO141" s="3"/>
    </row>
    <row r="142" spans="36:45">
      <c r="AO142" s="3"/>
    </row>
    <row r="143" spans="36:45">
      <c r="AJ143" s="7"/>
      <c r="AL143" s="7"/>
      <c r="AN143" s="7"/>
      <c r="AO143" s="3"/>
      <c r="AP143" s="7"/>
      <c r="AS143" s="7"/>
    </row>
    <row r="144" spans="36:45">
      <c r="AO144" s="3"/>
    </row>
    <row r="145" spans="36:45">
      <c r="AO145" s="3"/>
    </row>
    <row r="146" spans="36:45">
      <c r="AO146" s="3"/>
    </row>
    <row r="147" spans="36:45">
      <c r="AO147" s="3"/>
    </row>
    <row r="148" spans="36:45">
      <c r="AO148" s="3"/>
    </row>
    <row r="149" spans="36:45">
      <c r="AO149" s="3"/>
    </row>
    <row r="150" spans="36:45">
      <c r="AO150" s="3"/>
    </row>
    <row r="151" spans="36:45">
      <c r="AO151" s="3"/>
    </row>
    <row r="152" spans="36:45">
      <c r="AO152" s="3"/>
    </row>
    <row r="153" spans="36:45">
      <c r="AO153" s="3"/>
    </row>
    <row r="154" spans="36:45">
      <c r="AO154" s="3"/>
    </row>
    <row r="155" spans="36:45">
      <c r="AO155" s="3"/>
    </row>
    <row r="156" spans="36:45">
      <c r="AJ156" s="7"/>
      <c r="AL156" s="7"/>
      <c r="AN156" s="7"/>
      <c r="AO156" s="3"/>
      <c r="AP156" s="7"/>
      <c r="AS156" s="7"/>
    </row>
    <row r="157" spans="36:45">
      <c r="AO157" s="3"/>
    </row>
    <row r="158" spans="36:45">
      <c r="AO158" s="3"/>
    </row>
    <row r="159" spans="36:45">
      <c r="AO159" s="3"/>
    </row>
    <row r="160" spans="36:45">
      <c r="AO160" s="3"/>
    </row>
    <row r="161" spans="36:45">
      <c r="AO161" s="3"/>
    </row>
    <row r="162" spans="36:45">
      <c r="AO162" s="3"/>
    </row>
    <row r="163" spans="36:45">
      <c r="AO163" s="3"/>
    </row>
    <row r="164" spans="36:45">
      <c r="AO164" s="3"/>
    </row>
    <row r="165" spans="36:45">
      <c r="AO165" s="3"/>
    </row>
    <row r="166" spans="36:45">
      <c r="AO166" s="3"/>
    </row>
    <row r="167" spans="36:45">
      <c r="AO167" s="3"/>
    </row>
    <row r="168" spans="36:45">
      <c r="AJ168" s="7"/>
      <c r="AL168" s="7"/>
      <c r="AN168" s="7"/>
      <c r="AO168" s="3"/>
      <c r="AP168" s="7"/>
      <c r="AS168" s="7"/>
    </row>
    <row r="169" spans="36:45">
      <c r="AO169" s="3"/>
    </row>
    <row r="170" spans="36:45">
      <c r="AO170" s="3"/>
    </row>
    <row r="171" spans="36:45">
      <c r="AO171" s="3"/>
    </row>
    <row r="172" spans="36:45">
      <c r="AO172" s="3"/>
    </row>
    <row r="173" spans="36:45">
      <c r="AO173" s="3"/>
    </row>
    <row r="174" spans="36:45">
      <c r="AO174" s="3"/>
    </row>
    <row r="175" spans="36:45">
      <c r="AO175" s="3"/>
    </row>
    <row r="176" spans="36:45">
      <c r="AO176" s="3"/>
    </row>
    <row r="177" spans="36:45">
      <c r="AO177" s="3"/>
    </row>
    <row r="178" spans="36:45">
      <c r="AO178" s="3"/>
    </row>
    <row r="179" spans="36:45">
      <c r="AO179" s="3"/>
    </row>
    <row r="180" spans="36:45">
      <c r="AJ180" s="7"/>
      <c r="AL180" s="7"/>
      <c r="AN180" s="7"/>
      <c r="AO180" s="3"/>
      <c r="AP180" s="7"/>
      <c r="AS180" s="7"/>
    </row>
    <row r="181" spans="36:45">
      <c r="AO181" s="3"/>
    </row>
    <row r="182" spans="36:45">
      <c r="AO182" s="3"/>
    </row>
    <row r="183" spans="36:45">
      <c r="AO183" s="3"/>
    </row>
    <row r="184" spans="36:45">
      <c r="AO184" s="3"/>
    </row>
    <row r="185" spans="36:45">
      <c r="AO185" s="3"/>
    </row>
    <row r="186" spans="36:45">
      <c r="AO186" s="3"/>
    </row>
    <row r="187" spans="36:45">
      <c r="AO187" s="3"/>
    </row>
    <row r="188" spans="36:45">
      <c r="AO188" s="3"/>
    </row>
    <row r="189" spans="36:45">
      <c r="AO189" s="3"/>
    </row>
    <row r="190" spans="36:45">
      <c r="AO190" s="3"/>
    </row>
    <row r="191" spans="36:45">
      <c r="AO191" s="3"/>
    </row>
    <row r="192" spans="36:45">
      <c r="AJ192" s="7"/>
      <c r="AL192" s="7"/>
      <c r="AN192" s="7"/>
      <c r="AO192" s="3"/>
      <c r="AP192" s="7"/>
      <c r="AS192" s="7"/>
    </row>
    <row r="193" spans="36:45">
      <c r="AO193" s="3"/>
    </row>
    <row r="194" spans="36:45">
      <c r="AO194" s="3"/>
    </row>
    <row r="195" spans="36:45">
      <c r="AO195" s="3"/>
    </row>
    <row r="196" spans="36:45">
      <c r="AO196" s="3"/>
    </row>
    <row r="197" spans="36:45">
      <c r="AO197" s="3"/>
    </row>
    <row r="198" spans="36:45">
      <c r="AO198" s="3"/>
    </row>
    <row r="199" spans="36:45">
      <c r="AO199" s="3"/>
    </row>
    <row r="200" spans="36:45">
      <c r="AO200" s="3"/>
    </row>
    <row r="201" spans="36:45">
      <c r="AO201" s="3"/>
    </row>
    <row r="202" spans="36:45">
      <c r="AO202" s="3"/>
    </row>
    <row r="203" spans="36:45">
      <c r="AO203" s="3"/>
    </row>
    <row r="204" spans="36:45">
      <c r="AJ204" s="7"/>
      <c r="AL204" s="7"/>
      <c r="AN204" s="7"/>
      <c r="AO204" s="3"/>
      <c r="AP204" s="7"/>
      <c r="AS204" s="7"/>
    </row>
    <row r="205" spans="36:45">
      <c r="AO205" s="3"/>
    </row>
    <row r="206" spans="36:45">
      <c r="AO206" s="3"/>
    </row>
    <row r="207" spans="36:45">
      <c r="AO207" s="3"/>
    </row>
    <row r="208" spans="36:45">
      <c r="AO208" s="3"/>
    </row>
    <row r="209" spans="36:45">
      <c r="AO209" s="3"/>
    </row>
    <row r="210" spans="36:45">
      <c r="AO210" s="3"/>
    </row>
    <row r="211" spans="36:45">
      <c r="AO211" s="3"/>
    </row>
    <row r="212" spans="36:45">
      <c r="AO212" s="3"/>
    </row>
    <row r="213" spans="36:45">
      <c r="AO213" s="3"/>
    </row>
    <row r="214" spans="36:45">
      <c r="AJ214" s="7"/>
      <c r="AL214" s="7"/>
      <c r="AN214" s="7"/>
      <c r="AO214" s="3"/>
      <c r="AP214" s="7"/>
      <c r="AS214" s="7"/>
    </row>
    <row r="215" spans="36:45">
      <c r="AO215" s="3"/>
    </row>
    <row r="226" spans="36:45">
      <c r="AJ226" s="7"/>
      <c r="AL226" s="7"/>
      <c r="AN226" s="7"/>
      <c r="AP226" s="7"/>
      <c r="AS226" s="7"/>
    </row>
    <row r="238" spans="36:45">
      <c r="AJ238" s="7"/>
      <c r="AL238" s="7"/>
      <c r="AN238" s="7"/>
      <c r="AP238" s="7"/>
      <c r="AS238" s="7"/>
    </row>
    <row r="249" spans="36:45">
      <c r="AJ249" s="7"/>
      <c r="AL249" s="7"/>
      <c r="AN249" s="7"/>
      <c r="AP249" s="7"/>
      <c r="AS249" s="7"/>
    </row>
    <row r="260" spans="36:45">
      <c r="AJ260" s="7"/>
      <c r="AL260" s="7"/>
      <c r="AN260" s="7"/>
      <c r="AP260" s="7"/>
      <c r="AS260" s="7"/>
    </row>
    <row r="271" spans="36:45">
      <c r="AJ271" s="7"/>
      <c r="AL271" s="7"/>
      <c r="AN271" s="7"/>
      <c r="AP271" s="7"/>
      <c r="AS271" s="7"/>
    </row>
    <row r="283" spans="36:45">
      <c r="AJ283" s="7"/>
      <c r="AL283" s="7"/>
      <c r="AN283" s="7"/>
      <c r="AP283" s="7"/>
      <c r="AS283" s="7"/>
    </row>
  </sheetData>
  <mergeCells count="7">
    <mergeCell ref="AQ5:AR6"/>
    <mergeCell ref="B93:AG93"/>
    <mergeCell ref="B106:AG106"/>
    <mergeCell ref="B3:AG3"/>
    <mergeCell ref="B26:AG26"/>
    <mergeCell ref="B47:AG47"/>
    <mergeCell ref="B66:AG6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5"/>
  <sheetViews>
    <sheetView showZeros="0" workbookViewId="0">
      <selection activeCell="AF30" sqref="AF30"/>
    </sheetView>
  </sheetViews>
  <sheetFormatPr baseColWidth="10" defaultRowHeight="15"/>
  <cols>
    <col min="1" max="1" width="2.140625" style="11" customWidth="1"/>
    <col min="2" max="2" width="4.140625" style="11" bestFit="1" customWidth="1"/>
    <col min="3" max="3" width="4.42578125" style="11" customWidth="1"/>
    <col min="4" max="4" width="20.7109375" style="11" customWidth="1"/>
    <col min="5" max="10" width="5.28515625" style="11" customWidth="1"/>
    <col min="11" max="11" width="5.28515625" style="600" customWidth="1"/>
    <col min="12" max="24" width="5.28515625" style="11" customWidth="1"/>
    <col min="25" max="25" width="5.5703125" style="11" customWidth="1"/>
    <col min="26" max="28" width="5.28515625" style="11" customWidth="1"/>
    <col min="29" max="29" width="4.7109375" style="11" customWidth="1"/>
    <col min="30" max="30" width="2.140625" style="11" customWidth="1"/>
  </cols>
  <sheetData>
    <row r="1" spans="1:30" ht="15.75" thickBot="1"/>
    <row r="2" spans="1:30">
      <c r="A2" s="355"/>
      <c r="B2" s="601"/>
      <c r="C2" s="602" t="s">
        <v>493</v>
      </c>
      <c r="D2" s="603"/>
      <c r="E2" s="603"/>
      <c r="F2" s="603"/>
      <c r="G2" s="603"/>
      <c r="H2" s="603"/>
      <c r="I2" s="603"/>
      <c r="J2" s="603"/>
      <c r="K2" s="603"/>
      <c r="L2" s="603"/>
      <c r="M2" s="603"/>
      <c r="N2" s="603"/>
      <c r="O2" s="603"/>
      <c r="P2" s="603"/>
      <c r="Q2" s="603"/>
      <c r="R2" s="603"/>
      <c r="S2" s="603"/>
      <c r="T2" s="603"/>
      <c r="U2" s="603"/>
      <c r="V2" s="603"/>
      <c r="W2" s="603"/>
      <c r="X2" s="603"/>
      <c r="Y2" s="603"/>
      <c r="Z2" s="603"/>
      <c r="AA2" s="603"/>
      <c r="AB2" s="603"/>
      <c r="AC2" s="604">
        <v>0</v>
      </c>
      <c r="AD2" s="355">
        <v>0</v>
      </c>
    </row>
    <row r="3" spans="1:30" ht="38.25" customHeight="1">
      <c r="A3" s="355"/>
      <c r="B3" s="814" t="s">
        <v>494</v>
      </c>
      <c r="C3" s="815"/>
      <c r="D3" s="816"/>
      <c r="E3" s="817" t="s">
        <v>495</v>
      </c>
      <c r="F3" s="818"/>
      <c r="G3" s="818"/>
      <c r="H3" s="818"/>
      <c r="I3" s="818"/>
      <c r="J3" s="818"/>
      <c r="K3" s="818"/>
      <c r="L3" s="818"/>
      <c r="M3" s="818"/>
      <c r="N3" s="818"/>
      <c r="O3" s="818"/>
      <c r="P3" s="818"/>
      <c r="Q3" s="818"/>
      <c r="R3" s="818"/>
      <c r="S3" s="818"/>
      <c r="T3" s="818"/>
      <c r="U3" s="818"/>
      <c r="V3" s="818"/>
      <c r="W3" s="818"/>
      <c r="X3" s="818"/>
      <c r="Y3" s="818"/>
      <c r="Z3" s="818"/>
      <c r="AA3" s="818"/>
      <c r="AB3" s="819"/>
      <c r="AC3" s="604">
        <v>0</v>
      </c>
      <c r="AD3" s="355">
        <v>0</v>
      </c>
    </row>
    <row r="4" spans="1:30" ht="35.1" customHeight="1">
      <c r="A4" s="355"/>
      <c r="B4" s="820" t="s">
        <v>496</v>
      </c>
      <c r="C4" s="821"/>
      <c r="D4" s="822"/>
      <c r="E4" s="605">
        <v>1</v>
      </c>
      <c r="F4" s="804" t="s">
        <v>497</v>
      </c>
      <c r="G4" s="804"/>
      <c r="H4" s="804"/>
      <c r="I4" s="804"/>
      <c r="J4" s="804"/>
      <c r="K4" s="606">
        <v>7</v>
      </c>
      <c r="L4" s="804" t="s">
        <v>498</v>
      </c>
      <c r="M4" s="804"/>
      <c r="N4" s="804"/>
      <c r="O4" s="804"/>
      <c r="P4" s="804"/>
      <c r="Q4" s="606">
        <v>13</v>
      </c>
      <c r="R4" s="804" t="s">
        <v>499</v>
      </c>
      <c r="S4" s="804"/>
      <c r="T4" s="804"/>
      <c r="U4" s="804"/>
      <c r="V4" s="804"/>
      <c r="W4" s="606">
        <v>19</v>
      </c>
      <c r="X4" s="804" t="s">
        <v>500</v>
      </c>
      <c r="Y4" s="804"/>
      <c r="Z4" s="804"/>
      <c r="AA4" s="804"/>
      <c r="AB4" s="804"/>
      <c r="AC4" s="604">
        <v>0</v>
      </c>
      <c r="AD4" s="355">
        <v>0</v>
      </c>
    </row>
    <row r="5" spans="1:30" ht="35.1" customHeight="1">
      <c r="B5" s="808" t="s">
        <v>501</v>
      </c>
      <c r="C5" s="809"/>
      <c r="D5" s="810"/>
      <c r="E5" s="605">
        <v>2</v>
      </c>
      <c r="F5" s="804" t="s">
        <v>502</v>
      </c>
      <c r="G5" s="804"/>
      <c r="H5" s="804"/>
      <c r="I5" s="804"/>
      <c r="J5" s="804"/>
      <c r="K5" s="606">
        <v>8</v>
      </c>
      <c r="L5" s="804" t="s">
        <v>503</v>
      </c>
      <c r="M5" s="804"/>
      <c r="N5" s="804"/>
      <c r="O5" s="804"/>
      <c r="P5" s="804"/>
      <c r="Q5" s="606">
        <v>14</v>
      </c>
      <c r="R5" s="804" t="s">
        <v>504</v>
      </c>
      <c r="S5" s="804"/>
      <c r="T5" s="804"/>
      <c r="U5" s="804"/>
      <c r="V5" s="804"/>
      <c r="W5" s="606">
        <v>20</v>
      </c>
      <c r="X5" s="804" t="s">
        <v>505</v>
      </c>
      <c r="Y5" s="804"/>
      <c r="Z5" s="804"/>
      <c r="AA5" s="804"/>
      <c r="AB5" s="804"/>
      <c r="AC5" s="604">
        <v>0</v>
      </c>
      <c r="AD5" s="11">
        <v>0</v>
      </c>
    </row>
    <row r="6" spans="1:30" ht="35.1" customHeight="1">
      <c r="B6" s="811" t="s">
        <v>506</v>
      </c>
      <c r="C6" s="812"/>
      <c r="D6" s="813"/>
      <c r="E6" s="605">
        <v>3</v>
      </c>
      <c r="F6" s="804" t="s">
        <v>507</v>
      </c>
      <c r="G6" s="804"/>
      <c r="H6" s="804"/>
      <c r="I6" s="804"/>
      <c r="J6" s="804"/>
      <c r="K6" s="606">
        <v>9</v>
      </c>
      <c r="L6" s="804" t="s">
        <v>508</v>
      </c>
      <c r="M6" s="804"/>
      <c r="N6" s="804"/>
      <c r="O6" s="804"/>
      <c r="P6" s="804"/>
      <c r="Q6" s="606">
        <v>15</v>
      </c>
      <c r="R6" s="804" t="s">
        <v>509</v>
      </c>
      <c r="S6" s="804"/>
      <c r="T6" s="804"/>
      <c r="U6" s="804"/>
      <c r="V6" s="804"/>
      <c r="W6" s="606">
        <v>21</v>
      </c>
      <c r="X6" s="804" t="s">
        <v>510</v>
      </c>
      <c r="Y6" s="804"/>
      <c r="Z6" s="804"/>
      <c r="AA6" s="804"/>
      <c r="AB6" s="804"/>
      <c r="AC6" s="604">
        <v>0</v>
      </c>
      <c r="AD6" s="11">
        <v>0</v>
      </c>
    </row>
    <row r="7" spans="1:30" ht="35.1" customHeight="1">
      <c r="B7" s="808" t="s">
        <v>511</v>
      </c>
      <c r="C7" s="809"/>
      <c r="D7" s="810"/>
      <c r="E7" s="605">
        <v>4</v>
      </c>
      <c r="F7" s="804" t="s">
        <v>512</v>
      </c>
      <c r="G7" s="804"/>
      <c r="H7" s="804"/>
      <c r="I7" s="804"/>
      <c r="J7" s="804"/>
      <c r="K7" s="606">
        <v>10</v>
      </c>
      <c r="L7" s="804" t="s">
        <v>513</v>
      </c>
      <c r="M7" s="804"/>
      <c r="N7" s="804"/>
      <c r="O7" s="804"/>
      <c r="P7" s="804"/>
      <c r="Q7" s="606">
        <v>16</v>
      </c>
      <c r="R7" s="804" t="s">
        <v>514</v>
      </c>
      <c r="S7" s="804"/>
      <c r="T7" s="804"/>
      <c r="U7" s="804"/>
      <c r="V7" s="804"/>
      <c r="W7" s="606">
        <v>22</v>
      </c>
      <c r="X7" s="804" t="s">
        <v>515</v>
      </c>
      <c r="Y7" s="804"/>
      <c r="Z7" s="804"/>
      <c r="AA7" s="804"/>
      <c r="AB7" s="804"/>
      <c r="AC7" s="604">
        <v>0</v>
      </c>
      <c r="AD7" s="11">
        <v>0</v>
      </c>
    </row>
    <row r="8" spans="1:30" ht="35.1" customHeight="1">
      <c r="B8" s="808" t="s">
        <v>516</v>
      </c>
      <c r="C8" s="809"/>
      <c r="D8" s="810"/>
      <c r="E8" s="605">
        <v>5</v>
      </c>
      <c r="F8" s="804" t="s">
        <v>517</v>
      </c>
      <c r="G8" s="804"/>
      <c r="H8" s="804"/>
      <c r="I8" s="804"/>
      <c r="J8" s="804"/>
      <c r="K8" s="606">
        <v>11</v>
      </c>
      <c r="L8" s="804" t="s">
        <v>518</v>
      </c>
      <c r="M8" s="804"/>
      <c r="N8" s="804"/>
      <c r="O8" s="804"/>
      <c r="P8" s="804"/>
      <c r="Q8" s="606">
        <v>17</v>
      </c>
      <c r="R8" s="804" t="s">
        <v>519</v>
      </c>
      <c r="S8" s="804"/>
      <c r="T8" s="804"/>
      <c r="U8" s="804"/>
      <c r="V8" s="804"/>
      <c r="W8" s="606">
        <v>23</v>
      </c>
      <c r="X8" s="804" t="s">
        <v>520</v>
      </c>
      <c r="Y8" s="804"/>
      <c r="Z8" s="804"/>
      <c r="AA8" s="804"/>
      <c r="AB8" s="804"/>
      <c r="AC8" s="604">
        <v>0</v>
      </c>
      <c r="AD8" s="11">
        <v>0</v>
      </c>
    </row>
    <row r="9" spans="1:30" ht="35.1" customHeight="1">
      <c r="B9" s="801" t="s">
        <v>521</v>
      </c>
      <c r="C9" s="802"/>
      <c r="D9" s="803"/>
      <c r="E9" s="605">
        <v>6</v>
      </c>
      <c r="F9" s="804" t="s">
        <v>522</v>
      </c>
      <c r="G9" s="804"/>
      <c r="H9" s="804"/>
      <c r="I9" s="804"/>
      <c r="J9" s="804"/>
      <c r="K9" s="606">
        <v>12</v>
      </c>
      <c r="L9" s="804" t="s">
        <v>523</v>
      </c>
      <c r="M9" s="804"/>
      <c r="N9" s="804"/>
      <c r="O9" s="804"/>
      <c r="P9" s="804"/>
      <c r="Q9" s="606">
        <v>18</v>
      </c>
      <c r="R9" s="804" t="s">
        <v>524</v>
      </c>
      <c r="S9" s="804"/>
      <c r="T9" s="804"/>
      <c r="U9" s="804"/>
      <c r="V9" s="804"/>
      <c r="W9" s="606">
        <v>24</v>
      </c>
      <c r="X9" s="804" t="s">
        <v>525</v>
      </c>
      <c r="Y9" s="804"/>
      <c r="Z9" s="804"/>
      <c r="AA9" s="804"/>
      <c r="AB9" s="804"/>
      <c r="AC9" s="604">
        <v>0</v>
      </c>
      <c r="AD9" s="11">
        <v>0</v>
      </c>
    </row>
    <row r="10" spans="1:30">
      <c r="B10" s="607"/>
      <c r="C10" s="608"/>
      <c r="D10" s="609"/>
      <c r="E10" s="805" t="s">
        <v>526</v>
      </c>
      <c r="F10" s="806"/>
      <c r="G10" s="806"/>
      <c r="H10" s="806"/>
      <c r="I10" s="806"/>
      <c r="J10" s="806"/>
      <c r="K10" s="806"/>
      <c r="L10" s="806"/>
      <c r="M10" s="806"/>
      <c r="N10" s="806"/>
      <c r="O10" s="806"/>
      <c r="P10" s="806"/>
      <c r="Q10" s="806"/>
      <c r="R10" s="806"/>
      <c r="S10" s="806"/>
      <c r="T10" s="806"/>
      <c r="U10" s="806"/>
      <c r="V10" s="806"/>
      <c r="W10" s="806"/>
      <c r="X10" s="806"/>
      <c r="Y10" s="806"/>
      <c r="Z10" s="806"/>
      <c r="AA10" s="806"/>
      <c r="AB10" s="807"/>
      <c r="AC10" s="604">
        <v>0</v>
      </c>
      <c r="AD10" s="11">
        <v>0</v>
      </c>
    </row>
    <row r="11" spans="1:30">
      <c r="B11" s="793" t="s">
        <v>527</v>
      </c>
      <c r="C11" s="794"/>
      <c r="D11" s="794"/>
      <c r="E11" s="610">
        <v>10</v>
      </c>
      <c r="F11" s="611">
        <v>10</v>
      </c>
      <c r="G11" s="611">
        <v>10</v>
      </c>
      <c r="H11" s="611">
        <v>10</v>
      </c>
      <c r="I11" s="611">
        <v>10</v>
      </c>
      <c r="J11" s="611">
        <v>10</v>
      </c>
      <c r="K11" s="611">
        <v>10</v>
      </c>
      <c r="L11" s="611">
        <v>10</v>
      </c>
      <c r="M11" s="611">
        <v>10</v>
      </c>
      <c r="N11" s="611">
        <v>10</v>
      </c>
      <c r="O11" s="611">
        <v>10</v>
      </c>
      <c r="P11" s="611">
        <v>10</v>
      </c>
      <c r="Q11" s="611">
        <v>10</v>
      </c>
      <c r="R11" s="611">
        <v>10</v>
      </c>
      <c r="S11" s="611">
        <v>10</v>
      </c>
      <c r="T11" s="611">
        <v>10</v>
      </c>
      <c r="U11" s="611">
        <v>10</v>
      </c>
      <c r="V11" s="611">
        <v>10</v>
      </c>
      <c r="W11" s="611">
        <v>10</v>
      </c>
      <c r="X11" s="611">
        <v>10</v>
      </c>
      <c r="Y11" s="611">
        <v>10</v>
      </c>
      <c r="Z11" s="611">
        <v>10</v>
      </c>
      <c r="AA11" s="611">
        <v>10</v>
      </c>
      <c r="AB11" s="611">
        <v>10</v>
      </c>
      <c r="AC11" s="604">
        <v>0</v>
      </c>
      <c r="AD11" s="11">
        <v>0</v>
      </c>
    </row>
    <row r="12" spans="1:30">
      <c r="B12" s="795" t="s">
        <v>528</v>
      </c>
      <c r="C12" s="796"/>
      <c r="D12" s="797"/>
      <c r="E12" s="612">
        <v>1</v>
      </c>
      <c r="F12" s="612">
        <v>1</v>
      </c>
      <c r="G12" s="612">
        <v>1</v>
      </c>
      <c r="H12" s="612">
        <v>1</v>
      </c>
      <c r="I12" s="612">
        <v>1</v>
      </c>
      <c r="J12" s="612">
        <v>1</v>
      </c>
      <c r="K12" s="612">
        <v>1</v>
      </c>
      <c r="L12" s="612">
        <v>1</v>
      </c>
      <c r="M12" s="612">
        <v>1</v>
      </c>
      <c r="N12" s="612">
        <v>1</v>
      </c>
      <c r="O12" s="612">
        <v>1</v>
      </c>
      <c r="P12" s="612">
        <v>1</v>
      </c>
      <c r="Q12" s="612">
        <v>1</v>
      </c>
      <c r="R12" s="612">
        <v>1</v>
      </c>
      <c r="S12" s="612">
        <v>1</v>
      </c>
      <c r="T12" s="612">
        <v>1</v>
      </c>
      <c r="U12" s="612">
        <v>1</v>
      </c>
      <c r="V12" s="612">
        <v>1</v>
      </c>
      <c r="W12" s="612">
        <v>1</v>
      </c>
      <c r="X12" s="612">
        <v>1</v>
      </c>
      <c r="Y12" s="612">
        <v>1</v>
      </c>
      <c r="Z12" s="612">
        <v>1</v>
      </c>
      <c r="AA12" s="612">
        <v>1</v>
      </c>
      <c r="AB12" s="612">
        <v>1</v>
      </c>
      <c r="AC12" s="604">
        <v>0</v>
      </c>
      <c r="AD12" s="11">
        <v>0</v>
      </c>
    </row>
    <row r="13" spans="1:30">
      <c r="A13" s="613"/>
      <c r="B13" s="798" t="s">
        <v>529</v>
      </c>
      <c r="C13" s="799"/>
      <c r="D13" s="799"/>
      <c r="E13" s="614" t="s">
        <v>530</v>
      </c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6">
        <v>0</v>
      </c>
      <c r="AD13" s="613">
        <v>0</v>
      </c>
    </row>
    <row r="14" spans="1:30">
      <c r="A14" s="613"/>
      <c r="B14" s="617"/>
      <c r="C14" s="618"/>
      <c r="D14" s="619" t="s">
        <v>531</v>
      </c>
      <c r="E14" s="204">
        <v>1</v>
      </c>
      <c r="F14" s="205">
        <v>2</v>
      </c>
      <c r="G14" s="206">
        <v>3</v>
      </c>
      <c r="H14" s="207">
        <v>4</v>
      </c>
      <c r="I14" s="620">
        <v>5</v>
      </c>
      <c r="J14" s="621">
        <v>6</v>
      </c>
      <c r="K14" s="622">
        <v>7</v>
      </c>
      <c r="L14" s="623">
        <v>8</v>
      </c>
      <c r="M14" s="624">
        <v>9</v>
      </c>
      <c r="N14" s="201">
        <v>10</v>
      </c>
      <c r="O14" s="202">
        <v>11</v>
      </c>
      <c r="P14" s="203">
        <v>12</v>
      </c>
      <c r="Q14" s="204">
        <v>13</v>
      </c>
      <c r="R14" s="205">
        <v>14</v>
      </c>
      <c r="S14" s="206">
        <v>15</v>
      </c>
      <c r="T14" s="207">
        <v>16</v>
      </c>
      <c r="U14" s="208">
        <v>17</v>
      </c>
      <c r="V14" s="194">
        <v>18</v>
      </c>
      <c r="W14" s="209">
        <v>19</v>
      </c>
      <c r="X14" s="210">
        <v>20</v>
      </c>
      <c r="Y14" s="211">
        <v>21</v>
      </c>
      <c r="Z14" s="201">
        <v>22</v>
      </c>
      <c r="AA14" s="202">
        <v>23</v>
      </c>
      <c r="AB14" s="203">
        <v>24</v>
      </c>
      <c r="AC14" s="616">
        <v>0</v>
      </c>
      <c r="AD14" s="613">
        <v>0</v>
      </c>
    </row>
    <row r="15" spans="1:30" ht="24.95" customHeight="1">
      <c r="A15" s="355"/>
      <c r="B15" s="625">
        <v>1</v>
      </c>
      <c r="C15" s="213" t="s">
        <v>119</v>
      </c>
      <c r="D15" s="626" t="str">
        <f t="shared" ref="D15:D78" si="0">D118</f>
        <v>Amandes cuillères</v>
      </c>
      <c r="E15" s="627">
        <f t="shared" ref="E15:AB15" si="1">IF(ISTEXT(E118),E118,(E118/E12)*E11)</f>
        <v>0.5</v>
      </c>
      <c r="F15" s="627">
        <f t="shared" si="1"/>
        <v>0</v>
      </c>
      <c r="G15" s="628">
        <f t="shared" si="1"/>
        <v>0</v>
      </c>
      <c r="H15" s="627">
        <f t="shared" si="1"/>
        <v>0</v>
      </c>
      <c r="I15" s="627">
        <f t="shared" si="1"/>
        <v>0</v>
      </c>
      <c r="J15" s="627">
        <f t="shared" si="1"/>
        <v>0</v>
      </c>
      <c r="K15" s="627">
        <f t="shared" si="1"/>
        <v>0</v>
      </c>
      <c r="L15" s="627">
        <f t="shared" si="1"/>
        <v>0</v>
      </c>
      <c r="M15" s="627">
        <f t="shared" si="1"/>
        <v>0</v>
      </c>
      <c r="N15" s="627">
        <f t="shared" si="1"/>
        <v>0</v>
      </c>
      <c r="O15" s="627">
        <f t="shared" si="1"/>
        <v>0</v>
      </c>
      <c r="P15" s="627">
        <f t="shared" si="1"/>
        <v>0</v>
      </c>
      <c r="Q15" s="627">
        <f t="shared" si="1"/>
        <v>10</v>
      </c>
      <c r="R15" s="627">
        <f t="shared" si="1"/>
        <v>0</v>
      </c>
      <c r="S15" s="627">
        <f t="shared" si="1"/>
        <v>0</v>
      </c>
      <c r="T15" s="627">
        <f t="shared" si="1"/>
        <v>0</v>
      </c>
      <c r="U15" s="627">
        <f t="shared" si="1"/>
        <v>0</v>
      </c>
      <c r="V15" s="627">
        <f t="shared" si="1"/>
        <v>0</v>
      </c>
      <c r="W15" s="627">
        <f t="shared" si="1"/>
        <v>0</v>
      </c>
      <c r="X15" s="627">
        <f t="shared" si="1"/>
        <v>0</v>
      </c>
      <c r="Y15" s="627">
        <f t="shared" si="1"/>
        <v>0</v>
      </c>
      <c r="Z15" s="627">
        <f t="shared" si="1"/>
        <v>0</v>
      </c>
      <c r="AA15" s="627">
        <f t="shared" si="1"/>
        <v>0</v>
      </c>
      <c r="AB15" s="627">
        <f t="shared" si="1"/>
        <v>0</v>
      </c>
      <c r="AC15" s="616">
        <v>0</v>
      </c>
      <c r="AD15" s="355">
        <v>0</v>
      </c>
    </row>
    <row r="16" spans="1:30" ht="24.95" customHeight="1">
      <c r="A16" s="355"/>
      <c r="B16" s="625">
        <v>2</v>
      </c>
      <c r="C16" s="213" t="s">
        <v>119</v>
      </c>
      <c r="D16" s="626" t="str">
        <f t="shared" si="0"/>
        <v>Ananas rondelle</v>
      </c>
      <c r="E16" s="627">
        <f t="shared" ref="E16:AB16" si="2">IF(ISTEXT(E119),E119,(E119/E12)*E11)</f>
        <v>0</v>
      </c>
      <c r="F16" s="627">
        <f t="shared" si="2"/>
        <v>10</v>
      </c>
      <c r="G16" s="628">
        <f t="shared" si="2"/>
        <v>0</v>
      </c>
      <c r="H16" s="627">
        <f t="shared" si="2"/>
        <v>0</v>
      </c>
      <c r="I16" s="627">
        <f t="shared" si="2"/>
        <v>0</v>
      </c>
      <c r="J16" s="627">
        <f t="shared" si="2"/>
        <v>0</v>
      </c>
      <c r="K16" s="627">
        <f t="shared" si="2"/>
        <v>0</v>
      </c>
      <c r="L16" s="627">
        <f t="shared" si="2"/>
        <v>0</v>
      </c>
      <c r="M16" s="627">
        <f t="shared" si="2"/>
        <v>0</v>
      </c>
      <c r="N16" s="627">
        <f t="shared" si="2"/>
        <v>0</v>
      </c>
      <c r="O16" s="627">
        <f t="shared" si="2"/>
        <v>0</v>
      </c>
      <c r="P16" s="627">
        <f t="shared" si="2"/>
        <v>0</v>
      </c>
      <c r="Q16" s="627">
        <f t="shared" si="2"/>
        <v>0</v>
      </c>
      <c r="R16" s="627">
        <f t="shared" si="2"/>
        <v>0</v>
      </c>
      <c r="S16" s="627">
        <f t="shared" si="2"/>
        <v>0</v>
      </c>
      <c r="T16" s="627">
        <f t="shared" si="2"/>
        <v>0</v>
      </c>
      <c r="U16" s="627">
        <f t="shared" si="2"/>
        <v>0</v>
      </c>
      <c r="V16" s="627">
        <f t="shared" si="2"/>
        <v>0</v>
      </c>
      <c r="W16" s="627">
        <f t="shared" si="2"/>
        <v>10</v>
      </c>
      <c r="X16" s="627">
        <f t="shared" si="2"/>
        <v>0</v>
      </c>
      <c r="Y16" s="627">
        <f t="shared" si="2"/>
        <v>0</v>
      </c>
      <c r="Z16" s="627">
        <f t="shared" si="2"/>
        <v>0</v>
      </c>
      <c r="AA16" s="627">
        <f t="shared" si="2"/>
        <v>0</v>
      </c>
      <c r="AB16" s="627">
        <f t="shared" si="2"/>
        <v>0</v>
      </c>
      <c r="AC16" s="616">
        <v>0</v>
      </c>
      <c r="AD16" s="355">
        <v>0</v>
      </c>
    </row>
    <row r="17" spans="1:30" ht="24.95" customHeight="1">
      <c r="A17" s="355"/>
      <c r="B17" s="625">
        <v>3</v>
      </c>
      <c r="C17" s="213" t="s">
        <v>119</v>
      </c>
      <c r="D17" s="626" t="str">
        <f t="shared" si="0"/>
        <v>Capres</v>
      </c>
      <c r="E17" s="627">
        <f t="shared" ref="E17:AB17" si="3">IF(ISTEXT(E120),E120,(E120/E12)*E11)</f>
        <v>0</v>
      </c>
      <c r="F17" s="627">
        <f t="shared" si="3"/>
        <v>0</v>
      </c>
      <c r="G17" s="628">
        <f t="shared" si="3"/>
        <v>0</v>
      </c>
      <c r="H17" s="627">
        <f t="shared" si="3"/>
        <v>0</v>
      </c>
      <c r="I17" s="627">
        <f t="shared" si="3"/>
        <v>0</v>
      </c>
      <c r="J17" s="627">
        <f t="shared" si="3"/>
        <v>0</v>
      </c>
      <c r="K17" s="627">
        <f t="shared" si="3"/>
        <v>0</v>
      </c>
      <c r="L17" s="627">
        <f t="shared" si="3"/>
        <v>0</v>
      </c>
      <c r="M17" s="627">
        <f t="shared" si="3"/>
        <v>0</v>
      </c>
      <c r="N17" s="627">
        <f t="shared" si="3"/>
        <v>0</v>
      </c>
      <c r="O17" s="627">
        <f t="shared" si="3"/>
        <v>0</v>
      </c>
      <c r="P17" s="627">
        <f t="shared" si="3"/>
        <v>0</v>
      </c>
      <c r="Q17" s="627">
        <f t="shared" si="3"/>
        <v>0</v>
      </c>
      <c r="R17" s="627">
        <f t="shared" si="3"/>
        <v>0</v>
      </c>
      <c r="S17" s="627" t="str">
        <f t="shared" si="3"/>
        <v>PM</v>
      </c>
      <c r="T17" s="627">
        <f t="shared" si="3"/>
        <v>0</v>
      </c>
      <c r="U17" s="627">
        <f t="shared" si="3"/>
        <v>0</v>
      </c>
      <c r="V17" s="627">
        <f t="shared" si="3"/>
        <v>0</v>
      </c>
      <c r="W17" s="627">
        <f t="shared" si="3"/>
        <v>0</v>
      </c>
      <c r="X17" s="627">
        <f t="shared" si="3"/>
        <v>0</v>
      </c>
      <c r="Y17" s="627">
        <f t="shared" si="3"/>
        <v>0</v>
      </c>
      <c r="Z17" s="627">
        <f t="shared" si="3"/>
        <v>0</v>
      </c>
      <c r="AA17" s="627">
        <f t="shared" si="3"/>
        <v>0</v>
      </c>
      <c r="AB17" s="627">
        <f t="shared" si="3"/>
        <v>0</v>
      </c>
      <c r="AC17" s="616">
        <v>0</v>
      </c>
      <c r="AD17" s="355">
        <v>0</v>
      </c>
    </row>
    <row r="18" spans="1:30" ht="24.95" customHeight="1">
      <c r="A18" s="355"/>
      <c r="B18" s="625">
        <v>4</v>
      </c>
      <c r="C18" s="213" t="s">
        <v>119</v>
      </c>
      <c r="D18" s="626" t="str">
        <f t="shared" si="0"/>
        <v>Capucines fleurs</v>
      </c>
      <c r="E18" s="627">
        <f t="shared" ref="E18:AB18" si="4">IF(ISTEXT(E121),E121,(E121/E12)*E11)</f>
        <v>0</v>
      </c>
      <c r="F18" s="627">
        <f t="shared" si="4"/>
        <v>0</v>
      </c>
      <c r="G18" s="628">
        <f t="shared" si="4"/>
        <v>0</v>
      </c>
      <c r="H18" s="627">
        <f t="shared" si="4"/>
        <v>0</v>
      </c>
      <c r="I18" s="627">
        <f t="shared" si="4"/>
        <v>0</v>
      </c>
      <c r="J18" s="627">
        <f t="shared" si="4"/>
        <v>0</v>
      </c>
      <c r="K18" s="627">
        <f t="shared" si="4"/>
        <v>0</v>
      </c>
      <c r="L18" s="627">
        <f t="shared" si="4"/>
        <v>0</v>
      </c>
      <c r="M18" s="627">
        <f t="shared" si="4"/>
        <v>0</v>
      </c>
      <c r="N18" s="627">
        <f t="shared" si="4"/>
        <v>0</v>
      </c>
      <c r="O18" s="627">
        <f t="shared" si="4"/>
        <v>0</v>
      </c>
      <c r="P18" s="627">
        <f t="shared" si="4"/>
        <v>0</v>
      </c>
      <c r="Q18" s="627">
        <f t="shared" si="4"/>
        <v>0</v>
      </c>
      <c r="R18" s="627">
        <f t="shared" si="4"/>
        <v>0</v>
      </c>
      <c r="S18" s="627">
        <f t="shared" si="4"/>
        <v>0</v>
      </c>
      <c r="T18" s="627">
        <f t="shared" si="4"/>
        <v>0</v>
      </c>
      <c r="U18" s="627">
        <f t="shared" si="4"/>
        <v>0</v>
      </c>
      <c r="V18" s="627">
        <f t="shared" si="4"/>
        <v>0</v>
      </c>
      <c r="W18" s="627">
        <f t="shared" si="4"/>
        <v>0</v>
      </c>
      <c r="X18" s="627">
        <f t="shared" si="4"/>
        <v>0</v>
      </c>
      <c r="Y18" s="627" t="str">
        <f t="shared" si="4"/>
        <v>PM</v>
      </c>
      <c r="Z18" s="627">
        <f t="shared" si="4"/>
        <v>0</v>
      </c>
      <c r="AA18" s="627">
        <f t="shared" si="4"/>
        <v>0</v>
      </c>
      <c r="AB18" s="627">
        <f t="shared" si="4"/>
        <v>0</v>
      </c>
      <c r="AC18" s="616">
        <v>0</v>
      </c>
      <c r="AD18" s="355">
        <v>0</v>
      </c>
    </row>
    <row r="19" spans="1:30" ht="24.95" customHeight="1">
      <c r="A19" s="355"/>
      <c r="B19" s="625">
        <v>5</v>
      </c>
      <c r="C19" s="213" t="s">
        <v>119</v>
      </c>
      <c r="D19" s="626" t="str">
        <f t="shared" si="0"/>
        <v>Carottes crues</v>
      </c>
      <c r="E19" s="627">
        <f t="shared" ref="E19:AB19" si="5">IF(ISTEXT(E122),E122,(E122/E12)*E11)</f>
        <v>0</v>
      </c>
      <c r="F19" s="627">
        <f t="shared" si="5"/>
        <v>0</v>
      </c>
      <c r="G19" s="628">
        <f t="shared" si="5"/>
        <v>0</v>
      </c>
      <c r="H19" s="627">
        <f t="shared" si="5"/>
        <v>0</v>
      </c>
      <c r="I19" s="627">
        <f t="shared" si="5"/>
        <v>0</v>
      </c>
      <c r="J19" s="627">
        <f t="shared" si="5"/>
        <v>0</v>
      </c>
      <c r="K19" s="627">
        <f t="shared" si="5"/>
        <v>0.25</v>
      </c>
      <c r="L19" s="627">
        <f t="shared" si="5"/>
        <v>0.25</v>
      </c>
      <c r="M19" s="627">
        <f t="shared" si="5"/>
        <v>0</v>
      </c>
      <c r="N19" s="627">
        <f t="shared" si="5"/>
        <v>0</v>
      </c>
      <c r="O19" s="627">
        <f t="shared" si="5"/>
        <v>0</v>
      </c>
      <c r="P19" s="627">
        <f t="shared" si="5"/>
        <v>0.25</v>
      </c>
      <c r="Q19" s="627">
        <f t="shared" si="5"/>
        <v>0</v>
      </c>
      <c r="R19" s="627">
        <f t="shared" si="5"/>
        <v>0</v>
      </c>
      <c r="S19" s="627">
        <f t="shared" si="5"/>
        <v>0.25</v>
      </c>
      <c r="T19" s="627">
        <f t="shared" si="5"/>
        <v>0</v>
      </c>
      <c r="U19" s="627">
        <f t="shared" si="5"/>
        <v>0</v>
      </c>
      <c r="V19" s="627">
        <f t="shared" si="5"/>
        <v>0</v>
      </c>
      <c r="W19" s="627">
        <f t="shared" si="5"/>
        <v>0</v>
      </c>
      <c r="X19" s="627">
        <f t="shared" si="5"/>
        <v>0.25</v>
      </c>
      <c r="Y19" s="627">
        <f t="shared" si="5"/>
        <v>0</v>
      </c>
      <c r="Z19" s="627">
        <f t="shared" si="5"/>
        <v>0</v>
      </c>
      <c r="AA19" s="627">
        <f t="shared" si="5"/>
        <v>0</v>
      </c>
      <c r="AB19" s="627">
        <f t="shared" si="5"/>
        <v>0</v>
      </c>
      <c r="AC19" s="616">
        <v>0</v>
      </c>
      <c r="AD19" s="355">
        <v>0</v>
      </c>
    </row>
    <row r="20" spans="1:30" ht="24.95" customHeight="1">
      <c r="A20" s="355"/>
      <c r="B20" s="625">
        <v>6</v>
      </c>
      <c r="C20" s="213" t="s">
        <v>119</v>
      </c>
      <c r="D20" s="626" t="str">
        <f t="shared" si="0"/>
        <v>Céléri branche cru</v>
      </c>
      <c r="E20" s="627">
        <f t="shared" ref="E20:AB20" si="6">IF(ISTEXT(E123),E123,(E123/E12)*E11)</f>
        <v>0</v>
      </c>
      <c r="F20" s="627">
        <f t="shared" si="6"/>
        <v>0.25</v>
      </c>
      <c r="G20" s="628">
        <f t="shared" si="6"/>
        <v>0</v>
      </c>
      <c r="H20" s="627">
        <f t="shared" si="6"/>
        <v>0</v>
      </c>
      <c r="I20" s="627">
        <f t="shared" si="6"/>
        <v>0</v>
      </c>
      <c r="J20" s="627">
        <f t="shared" si="6"/>
        <v>0</v>
      </c>
      <c r="K20" s="627">
        <f t="shared" si="6"/>
        <v>0</v>
      </c>
      <c r="L20" s="627">
        <f t="shared" si="6"/>
        <v>0</v>
      </c>
      <c r="M20" s="627">
        <f t="shared" si="6"/>
        <v>0</v>
      </c>
      <c r="N20" s="627">
        <f t="shared" si="6"/>
        <v>0</v>
      </c>
      <c r="O20" s="627">
        <f t="shared" si="6"/>
        <v>0</v>
      </c>
      <c r="P20" s="627">
        <f t="shared" si="6"/>
        <v>0</v>
      </c>
      <c r="Q20" s="627">
        <f t="shared" si="6"/>
        <v>0</v>
      </c>
      <c r="R20" s="627">
        <f t="shared" si="6"/>
        <v>0</v>
      </c>
      <c r="S20" s="627">
        <f t="shared" si="6"/>
        <v>0</v>
      </c>
      <c r="T20" s="627">
        <f t="shared" si="6"/>
        <v>0</v>
      </c>
      <c r="U20" s="627">
        <f t="shared" si="6"/>
        <v>0</v>
      </c>
      <c r="V20" s="627">
        <f t="shared" si="6"/>
        <v>0.25</v>
      </c>
      <c r="W20" s="627">
        <f t="shared" si="6"/>
        <v>0</v>
      </c>
      <c r="X20" s="627">
        <f t="shared" si="6"/>
        <v>0</v>
      </c>
      <c r="Y20" s="627">
        <f t="shared" si="6"/>
        <v>0</v>
      </c>
      <c r="Z20" s="627">
        <f t="shared" si="6"/>
        <v>0</v>
      </c>
      <c r="AA20" s="627">
        <f t="shared" si="6"/>
        <v>0</v>
      </c>
      <c r="AB20" s="627">
        <f t="shared" si="6"/>
        <v>0</v>
      </c>
      <c r="AC20" s="616">
        <v>0</v>
      </c>
      <c r="AD20" s="355">
        <v>0</v>
      </c>
    </row>
    <row r="21" spans="1:30" ht="24.95" customHeight="1">
      <c r="A21" s="355"/>
      <c r="B21" s="625">
        <v>7</v>
      </c>
      <c r="C21" s="213" t="s">
        <v>119</v>
      </c>
      <c r="D21" s="626" t="str">
        <f t="shared" si="0"/>
        <v>Céléri rave cru</v>
      </c>
      <c r="E21" s="627">
        <f t="shared" ref="E21:AB21" si="7">IF(ISTEXT(E124),E124,(E124/E12)*E11)</f>
        <v>0</v>
      </c>
      <c r="F21" s="627">
        <f t="shared" si="7"/>
        <v>0</v>
      </c>
      <c r="G21" s="628">
        <f t="shared" si="7"/>
        <v>0.25</v>
      </c>
      <c r="H21" s="627">
        <f t="shared" si="7"/>
        <v>0</v>
      </c>
      <c r="I21" s="627">
        <f t="shared" si="7"/>
        <v>0</v>
      </c>
      <c r="J21" s="627">
        <f t="shared" si="7"/>
        <v>0</v>
      </c>
      <c r="K21" s="627">
        <f t="shared" si="7"/>
        <v>0</v>
      </c>
      <c r="L21" s="627">
        <f t="shared" si="7"/>
        <v>0</v>
      </c>
      <c r="M21" s="627">
        <f t="shared" si="7"/>
        <v>0</v>
      </c>
      <c r="N21" s="627">
        <f t="shared" si="7"/>
        <v>0</v>
      </c>
      <c r="O21" s="627">
        <f t="shared" si="7"/>
        <v>0</v>
      </c>
      <c r="P21" s="627">
        <f t="shared" si="7"/>
        <v>0</v>
      </c>
      <c r="Q21" s="627">
        <f t="shared" si="7"/>
        <v>0</v>
      </c>
      <c r="R21" s="627">
        <f t="shared" si="7"/>
        <v>0</v>
      </c>
      <c r="S21" s="627">
        <f t="shared" si="7"/>
        <v>0</v>
      </c>
      <c r="T21" s="627">
        <f t="shared" si="7"/>
        <v>0</v>
      </c>
      <c r="U21" s="627">
        <f t="shared" si="7"/>
        <v>0</v>
      </c>
      <c r="V21" s="627">
        <f t="shared" si="7"/>
        <v>0</v>
      </c>
      <c r="W21" s="627">
        <f t="shared" si="7"/>
        <v>0</v>
      </c>
      <c r="X21" s="627">
        <f t="shared" si="7"/>
        <v>0</v>
      </c>
      <c r="Y21" s="627">
        <f t="shared" si="7"/>
        <v>0</v>
      </c>
      <c r="Z21" s="627">
        <f t="shared" si="7"/>
        <v>0</v>
      </c>
      <c r="AA21" s="627">
        <f t="shared" si="7"/>
        <v>0</v>
      </c>
      <c r="AB21" s="627">
        <f t="shared" si="7"/>
        <v>0</v>
      </c>
      <c r="AC21" s="616">
        <v>0</v>
      </c>
      <c r="AD21" s="355">
        <v>0</v>
      </c>
    </row>
    <row r="22" spans="1:30" ht="24.95" customHeight="1">
      <c r="A22" s="355"/>
      <c r="B22" s="625">
        <v>8</v>
      </c>
      <c r="C22" s="213" t="s">
        <v>119</v>
      </c>
      <c r="D22" s="626" t="str">
        <f t="shared" si="0"/>
        <v>Champignons crus</v>
      </c>
      <c r="E22" s="627">
        <f t="shared" ref="E22:AB22" si="8">IF(ISTEXT(E125),E125,(E125/E12)*E11)</f>
        <v>0</v>
      </c>
      <c r="F22" s="627">
        <f t="shared" si="8"/>
        <v>0</v>
      </c>
      <c r="G22" s="628">
        <f t="shared" si="8"/>
        <v>0</v>
      </c>
      <c r="H22" s="627">
        <f t="shared" si="8"/>
        <v>0</v>
      </c>
      <c r="I22" s="627">
        <f t="shared" si="8"/>
        <v>0</v>
      </c>
      <c r="J22" s="627">
        <f t="shared" si="8"/>
        <v>0</v>
      </c>
      <c r="K22" s="627">
        <f t="shared" si="8"/>
        <v>0</v>
      </c>
      <c r="L22" s="627">
        <f t="shared" si="8"/>
        <v>0</v>
      </c>
      <c r="M22" s="627">
        <f t="shared" si="8"/>
        <v>0</v>
      </c>
      <c r="N22" s="627">
        <f t="shared" si="8"/>
        <v>0</v>
      </c>
      <c r="O22" s="627">
        <f t="shared" si="8"/>
        <v>0</v>
      </c>
      <c r="P22" s="627">
        <f t="shared" si="8"/>
        <v>0</v>
      </c>
      <c r="Q22" s="627">
        <f t="shared" si="8"/>
        <v>0</v>
      </c>
      <c r="R22" s="627">
        <f t="shared" si="8"/>
        <v>0</v>
      </c>
      <c r="S22" s="627">
        <f t="shared" si="8"/>
        <v>0.5</v>
      </c>
      <c r="T22" s="627">
        <f t="shared" si="8"/>
        <v>0</v>
      </c>
      <c r="U22" s="627">
        <f t="shared" si="8"/>
        <v>0</v>
      </c>
      <c r="V22" s="627">
        <f t="shared" si="8"/>
        <v>0</v>
      </c>
      <c r="W22" s="627">
        <f t="shared" si="8"/>
        <v>0</v>
      </c>
      <c r="X22" s="627">
        <f t="shared" si="8"/>
        <v>0</v>
      </c>
      <c r="Y22" s="627">
        <f t="shared" si="8"/>
        <v>0</v>
      </c>
      <c r="Z22" s="627">
        <f t="shared" si="8"/>
        <v>0</v>
      </c>
      <c r="AA22" s="627">
        <f t="shared" si="8"/>
        <v>0</v>
      </c>
      <c r="AB22" s="627">
        <f t="shared" si="8"/>
        <v>0</v>
      </c>
      <c r="AC22" s="616">
        <v>0</v>
      </c>
      <c r="AD22" s="355">
        <v>0</v>
      </c>
    </row>
    <row r="23" spans="1:30" ht="24.95" customHeight="1">
      <c r="A23" s="355"/>
      <c r="B23" s="625">
        <v>9</v>
      </c>
      <c r="C23" s="213" t="s">
        <v>119</v>
      </c>
      <c r="D23" s="626" t="str">
        <f t="shared" si="0"/>
        <v>Choux blanc cru</v>
      </c>
      <c r="E23" s="627">
        <f t="shared" ref="E23:AB23" si="9">IF(ISTEXT(E126),E126,(E126/E12)*E11)</f>
        <v>0</v>
      </c>
      <c r="F23" s="627">
        <f t="shared" si="9"/>
        <v>0</v>
      </c>
      <c r="G23" s="628">
        <f t="shared" si="9"/>
        <v>0</v>
      </c>
      <c r="H23" s="627">
        <f t="shared" si="9"/>
        <v>0</v>
      </c>
      <c r="I23" s="627">
        <f t="shared" si="9"/>
        <v>0</v>
      </c>
      <c r="J23" s="627">
        <f t="shared" si="9"/>
        <v>0</v>
      </c>
      <c r="K23" s="627">
        <f t="shared" si="9"/>
        <v>0</v>
      </c>
      <c r="L23" s="627">
        <f t="shared" si="9"/>
        <v>0</v>
      </c>
      <c r="M23" s="627">
        <f t="shared" si="9"/>
        <v>0</v>
      </c>
      <c r="N23" s="627">
        <f t="shared" si="9"/>
        <v>0</v>
      </c>
      <c r="O23" s="627">
        <f t="shared" si="9"/>
        <v>0</v>
      </c>
      <c r="P23" s="627">
        <f t="shared" si="9"/>
        <v>0</v>
      </c>
      <c r="Q23" s="627">
        <f t="shared" si="9"/>
        <v>0</v>
      </c>
      <c r="R23" s="627">
        <f t="shared" si="9"/>
        <v>0.25</v>
      </c>
      <c r="S23" s="627">
        <f t="shared" si="9"/>
        <v>0</v>
      </c>
      <c r="T23" s="627">
        <f t="shared" si="9"/>
        <v>0</v>
      </c>
      <c r="U23" s="627">
        <f t="shared" si="9"/>
        <v>0</v>
      </c>
      <c r="V23" s="627">
        <f t="shared" si="9"/>
        <v>0</v>
      </c>
      <c r="W23" s="627">
        <f t="shared" si="9"/>
        <v>0</v>
      </c>
      <c r="X23" s="627">
        <f t="shared" si="9"/>
        <v>0</v>
      </c>
      <c r="Y23" s="627">
        <f t="shared" si="9"/>
        <v>0</v>
      </c>
      <c r="Z23" s="627">
        <f t="shared" si="9"/>
        <v>0.25</v>
      </c>
      <c r="AA23" s="627">
        <f t="shared" si="9"/>
        <v>0</v>
      </c>
      <c r="AB23" s="627">
        <f t="shared" si="9"/>
        <v>0</v>
      </c>
      <c r="AC23" s="616">
        <v>0</v>
      </c>
      <c r="AD23" s="355">
        <v>0</v>
      </c>
    </row>
    <row r="24" spans="1:30" ht="24.95" customHeight="1">
      <c r="A24" s="355"/>
      <c r="B24" s="625">
        <v>10</v>
      </c>
      <c r="C24" s="213" t="s">
        <v>119</v>
      </c>
      <c r="D24" s="626" t="str">
        <f t="shared" si="0"/>
        <v>Citron cru rondelles</v>
      </c>
      <c r="E24" s="627">
        <f t="shared" ref="E24:AB24" si="10">IF(ISTEXT(E127),E127,(E127/E12)*E11)</f>
        <v>0</v>
      </c>
      <c r="F24" s="627">
        <f t="shared" si="10"/>
        <v>0</v>
      </c>
      <c r="G24" s="628">
        <f t="shared" si="10"/>
        <v>0</v>
      </c>
      <c r="H24" s="627">
        <f t="shared" si="10"/>
        <v>0</v>
      </c>
      <c r="I24" s="627">
        <f t="shared" si="10"/>
        <v>0</v>
      </c>
      <c r="J24" s="627">
        <f t="shared" si="10"/>
        <v>0</v>
      </c>
      <c r="K24" s="627">
        <f t="shared" si="10"/>
        <v>0</v>
      </c>
      <c r="L24" s="627">
        <f t="shared" si="10"/>
        <v>0</v>
      </c>
      <c r="M24" s="627">
        <f t="shared" si="10"/>
        <v>0</v>
      </c>
      <c r="N24" s="627">
        <f t="shared" si="10"/>
        <v>30</v>
      </c>
      <c r="O24" s="627">
        <f t="shared" si="10"/>
        <v>0</v>
      </c>
      <c r="P24" s="627">
        <f t="shared" si="10"/>
        <v>0</v>
      </c>
      <c r="Q24" s="627">
        <f t="shared" si="10"/>
        <v>0</v>
      </c>
      <c r="R24" s="627">
        <f t="shared" si="10"/>
        <v>0</v>
      </c>
      <c r="S24" s="627">
        <f t="shared" si="10"/>
        <v>0</v>
      </c>
      <c r="T24" s="627">
        <f t="shared" si="10"/>
        <v>0</v>
      </c>
      <c r="U24" s="627">
        <f t="shared" si="10"/>
        <v>0</v>
      </c>
      <c r="V24" s="627">
        <f t="shared" si="10"/>
        <v>0</v>
      </c>
      <c r="W24" s="627">
        <f t="shared" si="10"/>
        <v>0</v>
      </c>
      <c r="X24" s="627">
        <f t="shared" si="10"/>
        <v>0</v>
      </c>
      <c r="Y24" s="627">
        <f t="shared" si="10"/>
        <v>0</v>
      </c>
      <c r="Z24" s="627">
        <f t="shared" si="10"/>
        <v>0</v>
      </c>
      <c r="AA24" s="627">
        <f t="shared" si="10"/>
        <v>0</v>
      </c>
      <c r="AB24" s="627">
        <f t="shared" si="10"/>
        <v>0</v>
      </c>
      <c r="AC24" s="616">
        <v>0</v>
      </c>
      <c r="AD24" s="355">
        <v>0</v>
      </c>
    </row>
    <row r="25" spans="1:30" ht="24.95" customHeight="1">
      <c r="A25" s="355"/>
      <c r="B25" s="625">
        <v>11</v>
      </c>
      <c r="C25" s="213" t="s">
        <v>119</v>
      </c>
      <c r="D25" s="626" t="str">
        <f t="shared" si="0"/>
        <v>Concombres crus</v>
      </c>
      <c r="E25" s="627">
        <f t="shared" ref="E25:AB25" si="11">IF(ISTEXT(E128),E128,(E128/E12)*E11)</f>
        <v>0</v>
      </c>
      <c r="F25" s="627">
        <f t="shared" si="11"/>
        <v>0</v>
      </c>
      <c r="G25" s="628">
        <f t="shared" si="11"/>
        <v>0</v>
      </c>
      <c r="H25" s="627">
        <f t="shared" si="11"/>
        <v>0</v>
      </c>
      <c r="I25" s="627">
        <f t="shared" si="11"/>
        <v>0</v>
      </c>
      <c r="J25" s="627">
        <f t="shared" si="11"/>
        <v>0.25</v>
      </c>
      <c r="K25" s="627">
        <f t="shared" si="11"/>
        <v>0</v>
      </c>
      <c r="L25" s="627">
        <f t="shared" si="11"/>
        <v>0</v>
      </c>
      <c r="M25" s="627">
        <f t="shared" si="11"/>
        <v>0</v>
      </c>
      <c r="N25" s="627">
        <f t="shared" si="11"/>
        <v>0.25</v>
      </c>
      <c r="O25" s="627">
        <f t="shared" si="11"/>
        <v>0</v>
      </c>
      <c r="P25" s="627">
        <f t="shared" si="11"/>
        <v>0</v>
      </c>
      <c r="Q25" s="627">
        <f t="shared" si="11"/>
        <v>0</v>
      </c>
      <c r="R25" s="627">
        <f t="shared" si="11"/>
        <v>0</v>
      </c>
      <c r="S25" s="627">
        <f t="shared" si="11"/>
        <v>0</v>
      </c>
      <c r="T25" s="627">
        <f t="shared" si="11"/>
        <v>0</v>
      </c>
      <c r="U25" s="627">
        <f t="shared" si="11"/>
        <v>0</v>
      </c>
      <c r="V25" s="627">
        <f t="shared" si="11"/>
        <v>0</v>
      </c>
      <c r="W25" s="627">
        <f t="shared" si="11"/>
        <v>0</v>
      </c>
      <c r="X25" s="627">
        <f t="shared" si="11"/>
        <v>0</v>
      </c>
      <c r="Y25" s="627">
        <f t="shared" si="11"/>
        <v>0</v>
      </c>
      <c r="Z25" s="627">
        <f t="shared" si="11"/>
        <v>0</v>
      </c>
      <c r="AA25" s="627">
        <f t="shared" si="11"/>
        <v>0</v>
      </c>
      <c r="AB25" s="627">
        <f t="shared" si="11"/>
        <v>0</v>
      </c>
      <c r="AC25" s="616">
        <v>0</v>
      </c>
      <c r="AD25" s="355">
        <v>0</v>
      </c>
    </row>
    <row r="26" spans="1:30" ht="24.95" customHeight="1">
      <c r="A26" s="355"/>
      <c r="B26" s="625">
        <v>12</v>
      </c>
      <c r="C26" s="213" t="s">
        <v>119</v>
      </c>
      <c r="D26" s="626" t="str">
        <f t="shared" si="0"/>
        <v>Cornichons</v>
      </c>
      <c r="E26" s="627">
        <f t="shared" ref="E26:AB26" si="12">IF(ISTEXT(E129),E129,(E129/E12)*E11)</f>
        <v>0</v>
      </c>
      <c r="F26" s="627">
        <f t="shared" si="12"/>
        <v>0</v>
      </c>
      <c r="G26" s="628">
        <f t="shared" si="12"/>
        <v>0</v>
      </c>
      <c r="H26" s="627">
        <f t="shared" si="12"/>
        <v>20</v>
      </c>
      <c r="I26" s="627">
        <f t="shared" si="12"/>
        <v>0</v>
      </c>
      <c r="J26" s="627">
        <f t="shared" si="12"/>
        <v>0</v>
      </c>
      <c r="K26" s="627">
        <f t="shared" si="12"/>
        <v>0</v>
      </c>
      <c r="L26" s="627">
        <f t="shared" si="12"/>
        <v>10</v>
      </c>
      <c r="M26" s="627">
        <f t="shared" si="12"/>
        <v>0</v>
      </c>
      <c r="N26" s="627">
        <f t="shared" si="12"/>
        <v>0</v>
      </c>
      <c r="O26" s="627">
        <f t="shared" si="12"/>
        <v>0</v>
      </c>
      <c r="P26" s="627">
        <f t="shared" si="12"/>
        <v>0</v>
      </c>
      <c r="Q26" s="627">
        <f t="shared" si="12"/>
        <v>0</v>
      </c>
      <c r="R26" s="627">
        <f t="shared" si="12"/>
        <v>0</v>
      </c>
      <c r="S26" s="627">
        <f t="shared" si="12"/>
        <v>0</v>
      </c>
      <c r="T26" s="627">
        <f t="shared" si="12"/>
        <v>0</v>
      </c>
      <c r="U26" s="627">
        <f t="shared" si="12"/>
        <v>0</v>
      </c>
      <c r="V26" s="627">
        <f t="shared" si="12"/>
        <v>0</v>
      </c>
      <c r="W26" s="627">
        <f t="shared" si="12"/>
        <v>0</v>
      </c>
      <c r="X26" s="627">
        <f t="shared" si="12"/>
        <v>0</v>
      </c>
      <c r="Y26" s="627">
        <f t="shared" si="12"/>
        <v>0</v>
      </c>
      <c r="Z26" s="627" t="str">
        <f t="shared" si="12"/>
        <v>PM</v>
      </c>
      <c r="AA26" s="627">
        <f t="shared" si="12"/>
        <v>0</v>
      </c>
      <c r="AB26" s="627">
        <f t="shared" si="12"/>
        <v>0</v>
      </c>
      <c r="AC26" s="616">
        <v>0</v>
      </c>
      <c r="AD26" s="355">
        <v>0</v>
      </c>
    </row>
    <row r="27" spans="1:30" ht="24.95" customHeight="1">
      <c r="A27" s="355"/>
      <c r="B27" s="625">
        <v>13</v>
      </c>
      <c r="C27" s="213" t="s">
        <v>119</v>
      </c>
      <c r="D27" s="626" t="str">
        <f t="shared" si="0"/>
        <v>Echalotes crues</v>
      </c>
      <c r="E27" s="627">
        <f t="shared" ref="E27:AB27" si="13">IF(ISTEXT(E130),E130,(E130/E12)*E11)</f>
        <v>0</v>
      </c>
      <c r="F27" s="627">
        <f t="shared" si="13"/>
        <v>0</v>
      </c>
      <c r="G27" s="628">
        <f t="shared" si="13"/>
        <v>0</v>
      </c>
      <c r="H27" s="627">
        <f t="shared" si="13"/>
        <v>0</v>
      </c>
      <c r="I27" s="627">
        <f t="shared" si="13"/>
        <v>0</v>
      </c>
      <c r="J27" s="627">
        <f t="shared" si="13"/>
        <v>0</v>
      </c>
      <c r="K27" s="627" t="str">
        <f t="shared" si="13"/>
        <v>X</v>
      </c>
      <c r="L27" s="627">
        <f t="shared" si="13"/>
        <v>0</v>
      </c>
      <c r="M27" s="627">
        <f t="shared" si="13"/>
        <v>0</v>
      </c>
      <c r="N27" s="627">
        <f t="shared" si="13"/>
        <v>0</v>
      </c>
      <c r="O27" s="627">
        <f t="shared" si="13"/>
        <v>0</v>
      </c>
      <c r="P27" s="627">
        <f t="shared" si="13"/>
        <v>0</v>
      </c>
      <c r="Q27" s="627">
        <f t="shared" si="13"/>
        <v>0</v>
      </c>
      <c r="R27" s="627">
        <f t="shared" si="13"/>
        <v>0</v>
      </c>
      <c r="S27" s="627">
        <f t="shared" si="13"/>
        <v>0</v>
      </c>
      <c r="T27" s="627">
        <f t="shared" si="13"/>
        <v>0</v>
      </c>
      <c r="U27" s="627">
        <f t="shared" si="13"/>
        <v>0</v>
      </c>
      <c r="V27" s="627">
        <f t="shared" si="13"/>
        <v>0</v>
      </c>
      <c r="W27" s="627">
        <f t="shared" si="13"/>
        <v>0</v>
      </c>
      <c r="X27" s="627">
        <f t="shared" si="13"/>
        <v>0</v>
      </c>
      <c r="Y27" s="627">
        <f t="shared" si="13"/>
        <v>0</v>
      </c>
      <c r="Z27" s="627">
        <f t="shared" si="13"/>
        <v>0</v>
      </c>
      <c r="AA27" s="627">
        <f t="shared" si="13"/>
        <v>0</v>
      </c>
      <c r="AB27" s="627">
        <f t="shared" si="13"/>
        <v>0</v>
      </c>
      <c r="AC27" s="616">
        <v>0</v>
      </c>
      <c r="AD27" s="355">
        <v>0</v>
      </c>
    </row>
    <row r="28" spans="1:30" ht="24.95" customHeight="1">
      <c r="A28" s="355"/>
      <c r="B28" s="625">
        <v>14</v>
      </c>
      <c r="C28" s="213" t="s">
        <v>119</v>
      </c>
      <c r="D28" s="626" t="str">
        <f t="shared" si="0"/>
        <v>Fenouil cru</v>
      </c>
      <c r="E28" s="627">
        <f t="shared" ref="E28:AB28" si="14">IF(ISTEXT(E131),E131,(E131/E12)*E11)</f>
        <v>0</v>
      </c>
      <c r="F28" s="627">
        <f t="shared" si="14"/>
        <v>0</v>
      </c>
      <c r="G28" s="628">
        <f t="shared" si="14"/>
        <v>0</v>
      </c>
      <c r="H28" s="627">
        <f t="shared" si="14"/>
        <v>0</v>
      </c>
      <c r="I28" s="627">
        <f t="shared" si="14"/>
        <v>0.25</v>
      </c>
      <c r="J28" s="627">
        <f t="shared" si="14"/>
        <v>0</v>
      </c>
      <c r="K28" s="627">
        <f t="shared" si="14"/>
        <v>0</v>
      </c>
      <c r="L28" s="627">
        <f t="shared" si="14"/>
        <v>0</v>
      </c>
      <c r="M28" s="627">
        <f t="shared" si="14"/>
        <v>0.25</v>
      </c>
      <c r="N28" s="627">
        <f t="shared" si="14"/>
        <v>0</v>
      </c>
      <c r="O28" s="627">
        <f t="shared" si="14"/>
        <v>0</v>
      </c>
      <c r="P28" s="627">
        <f t="shared" si="14"/>
        <v>0</v>
      </c>
      <c r="Q28" s="627">
        <f t="shared" si="14"/>
        <v>0</v>
      </c>
      <c r="R28" s="627">
        <f t="shared" si="14"/>
        <v>0</v>
      </c>
      <c r="S28" s="627">
        <f t="shared" si="14"/>
        <v>0</v>
      </c>
      <c r="T28" s="627">
        <f t="shared" si="14"/>
        <v>0.25</v>
      </c>
      <c r="U28" s="627">
        <f t="shared" si="14"/>
        <v>0</v>
      </c>
      <c r="V28" s="627">
        <f t="shared" si="14"/>
        <v>0</v>
      </c>
      <c r="W28" s="627">
        <f t="shared" si="14"/>
        <v>0</v>
      </c>
      <c r="X28" s="627">
        <f t="shared" si="14"/>
        <v>0</v>
      </c>
      <c r="Y28" s="627">
        <f t="shared" si="14"/>
        <v>0</v>
      </c>
      <c r="Z28" s="627">
        <f t="shared" si="14"/>
        <v>0</v>
      </c>
      <c r="AA28" s="627">
        <f t="shared" si="14"/>
        <v>0</v>
      </c>
      <c r="AB28" s="627">
        <f t="shared" si="14"/>
        <v>0.25</v>
      </c>
      <c r="AC28" s="616">
        <v>0</v>
      </c>
      <c r="AD28" s="355">
        <v>0</v>
      </c>
    </row>
    <row r="29" spans="1:30" ht="24.95" customHeight="1">
      <c r="A29" s="355"/>
      <c r="B29" s="625">
        <v>15</v>
      </c>
      <c r="C29" s="213" t="s">
        <v>119</v>
      </c>
      <c r="D29" s="626" t="str">
        <f t="shared" si="0"/>
        <v>Melon cru</v>
      </c>
      <c r="E29" s="627">
        <f t="shared" ref="E29:AB29" si="15">IF(ISTEXT(E132),E132,(E132/E12)*E11)</f>
        <v>0</v>
      </c>
      <c r="F29" s="627">
        <f t="shared" si="15"/>
        <v>0</v>
      </c>
      <c r="G29" s="628">
        <f t="shared" si="15"/>
        <v>0</v>
      </c>
      <c r="H29" s="627">
        <f t="shared" si="15"/>
        <v>0</v>
      </c>
      <c r="I29" s="627">
        <f t="shared" si="15"/>
        <v>0</v>
      </c>
      <c r="J29" s="627">
        <f t="shared" si="15"/>
        <v>0</v>
      </c>
      <c r="K29" s="627">
        <f t="shared" si="15"/>
        <v>0</v>
      </c>
      <c r="L29" s="627">
        <f t="shared" si="15"/>
        <v>0</v>
      </c>
      <c r="M29" s="627">
        <f t="shared" si="15"/>
        <v>0</v>
      </c>
      <c r="N29" s="627">
        <f t="shared" si="15"/>
        <v>0</v>
      </c>
      <c r="O29" s="627">
        <f t="shared" si="15"/>
        <v>0</v>
      </c>
      <c r="P29" s="627">
        <f t="shared" si="15"/>
        <v>0</v>
      </c>
      <c r="Q29" s="627">
        <f t="shared" si="15"/>
        <v>0</v>
      </c>
      <c r="R29" s="627">
        <f t="shared" si="15"/>
        <v>0</v>
      </c>
      <c r="S29" s="627">
        <f t="shared" si="15"/>
        <v>0</v>
      </c>
      <c r="T29" s="627">
        <f t="shared" si="15"/>
        <v>0</v>
      </c>
      <c r="U29" s="627">
        <f t="shared" si="15"/>
        <v>0</v>
      </c>
      <c r="V29" s="627">
        <f t="shared" si="15"/>
        <v>0</v>
      </c>
      <c r="W29" s="627">
        <f t="shared" si="15"/>
        <v>0.25</v>
      </c>
      <c r="X29" s="627">
        <f t="shared" si="15"/>
        <v>0</v>
      </c>
      <c r="Y29" s="627">
        <f t="shared" si="15"/>
        <v>0</v>
      </c>
      <c r="Z29" s="627">
        <f t="shared" si="15"/>
        <v>0</v>
      </c>
      <c r="AA29" s="627">
        <f t="shared" si="15"/>
        <v>0</v>
      </c>
      <c r="AB29" s="627">
        <f t="shared" si="15"/>
        <v>0</v>
      </c>
      <c r="AC29" s="616">
        <v>0</v>
      </c>
      <c r="AD29" s="355">
        <v>0</v>
      </c>
    </row>
    <row r="30" spans="1:30" ht="24.95" customHeight="1">
      <c r="A30" s="355"/>
      <c r="B30" s="625">
        <v>16</v>
      </c>
      <c r="C30" s="213" t="s">
        <v>119</v>
      </c>
      <c r="D30" s="626" t="str">
        <f t="shared" si="0"/>
        <v>oignons hachés</v>
      </c>
      <c r="E30" s="627">
        <f t="shared" ref="E30:AB30" si="16">IF(ISTEXT(E133),E133,(E133/E12)*E11)</f>
        <v>0</v>
      </c>
      <c r="F30" s="627" t="str">
        <f t="shared" si="16"/>
        <v>PM</v>
      </c>
      <c r="G30" s="628">
        <f t="shared" si="16"/>
        <v>0</v>
      </c>
      <c r="H30" s="627">
        <f t="shared" si="16"/>
        <v>0</v>
      </c>
      <c r="I30" s="627">
        <f t="shared" si="16"/>
        <v>0</v>
      </c>
      <c r="J30" s="627">
        <f t="shared" si="16"/>
        <v>0</v>
      </c>
      <c r="K30" s="627">
        <f t="shared" si="16"/>
        <v>0</v>
      </c>
      <c r="L30" s="627">
        <f t="shared" si="16"/>
        <v>0</v>
      </c>
      <c r="M30" s="627">
        <f t="shared" si="16"/>
        <v>0</v>
      </c>
      <c r="N30" s="627">
        <f t="shared" si="16"/>
        <v>0</v>
      </c>
      <c r="O30" s="627">
        <f t="shared" si="16"/>
        <v>0</v>
      </c>
      <c r="P30" s="627">
        <f t="shared" si="16"/>
        <v>0</v>
      </c>
      <c r="Q30" s="627">
        <f t="shared" si="16"/>
        <v>0</v>
      </c>
      <c r="R30" s="627">
        <f t="shared" si="16"/>
        <v>0</v>
      </c>
      <c r="S30" s="627">
        <f t="shared" si="16"/>
        <v>0</v>
      </c>
      <c r="T30" s="627">
        <f t="shared" si="16"/>
        <v>0</v>
      </c>
      <c r="U30" s="627">
        <f t="shared" si="16"/>
        <v>0</v>
      </c>
      <c r="V30" s="627">
        <f t="shared" si="16"/>
        <v>0</v>
      </c>
      <c r="W30" s="627">
        <f t="shared" si="16"/>
        <v>0</v>
      </c>
      <c r="X30" s="627">
        <f t="shared" si="16"/>
        <v>0</v>
      </c>
      <c r="Y30" s="627">
        <f t="shared" si="16"/>
        <v>0</v>
      </c>
      <c r="Z30" s="627">
        <f t="shared" si="16"/>
        <v>0</v>
      </c>
      <c r="AA30" s="627">
        <f t="shared" si="16"/>
        <v>0</v>
      </c>
      <c r="AB30" s="627">
        <f t="shared" si="16"/>
        <v>0</v>
      </c>
      <c r="AC30" s="616">
        <v>0</v>
      </c>
      <c r="AD30" s="355">
        <v>0</v>
      </c>
    </row>
    <row r="31" spans="1:30" ht="24.95" customHeight="1">
      <c r="A31" s="355"/>
      <c r="B31" s="625">
        <v>17</v>
      </c>
      <c r="C31" s="213" t="s">
        <v>119</v>
      </c>
      <c r="D31" s="626" t="str">
        <f t="shared" si="0"/>
        <v>Olives noires</v>
      </c>
      <c r="E31" s="627">
        <f t="shared" ref="E31:AB31" si="17">IF(ISTEXT(E134),E134,(E134/E12)*E11)</f>
        <v>0</v>
      </c>
      <c r="F31" s="627">
        <f t="shared" si="17"/>
        <v>0</v>
      </c>
      <c r="G31" s="628">
        <f t="shared" si="17"/>
        <v>20</v>
      </c>
      <c r="H31" s="627">
        <f t="shared" si="17"/>
        <v>0</v>
      </c>
      <c r="I31" s="627">
        <f t="shared" si="17"/>
        <v>0</v>
      </c>
      <c r="J31" s="627">
        <f t="shared" si="17"/>
        <v>0</v>
      </c>
      <c r="K31" s="627">
        <f t="shared" si="17"/>
        <v>0</v>
      </c>
      <c r="L31" s="627">
        <f t="shared" si="17"/>
        <v>0</v>
      </c>
      <c r="M31" s="627">
        <f t="shared" si="17"/>
        <v>0</v>
      </c>
      <c r="N31" s="627">
        <f t="shared" si="17"/>
        <v>0</v>
      </c>
      <c r="O31" s="627">
        <f t="shared" si="17"/>
        <v>0</v>
      </c>
      <c r="P31" s="627">
        <f t="shared" si="17"/>
        <v>0</v>
      </c>
      <c r="Q31" s="627">
        <f t="shared" si="17"/>
        <v>0</v>
      </c>
      <c r="R31" s="627">
        <f t="shared" si="17"/>
        <v>0</v>
      </c>
      <c r="S31" s="627">
        <f t="shared" si="17"/>
        <v>0</v>
      </c>
      <c r="T31" s="627">
        <f t="shared" si="17"/>
        <v>0</v>
      </c>
      <c r="U31" s="627">
        <f t="shared" si="17"/>
        <v>0</v>
      </c>
      <c r="V31" s="627">
        <f t="shared" si="17"/>
        <v>0</v>
      </c>
      <c r="W31" s="627">
        <f t="shared" si="17"/>
        <v>0</v>
      </c>
      <c r="X31" s="627" t="str">
        <f t="shared" si="17"/>
        <v>PM</v>
      </c>
      <c r="Y31" s="627">
        <f t="shared" si="17"/>
        <v>0</v>
      </c>
      <c r="Z31" s="627">
        <f t="shared" si="17"/>
        <v>0</v>
      </c>
      <c r="AA31" s="627">
        <f t="shared" si="17"/>
        <v>0</v>
      </c>
      <c r="AB31" s="627">
        <f t="shared" si="17"/>
        <v>0</v>
      </c>
      <c r="AC31" s="616">
        <v>0</v>
      </c>
      <c r="AD31" s="355">
        <v>0</v>
      </c>
    </row>
    <row r="32" spans="1:30" ht="24.95" customHeight="1">
      <c r="A32" s="355"/>
      <c r="B32" s="625">
        <v>18</v>
      </c>
      <c r="C32" s="213" t="s">
        <v>119</v>
      </c>
      <c r="D32" s="626" t="str">
        <f t="shared" si="0"/>
        <v>Oranges crue quartiers</v>
      </c>
      <c r="E32" s="627">
        <f t="shared" ref="E32:AB32" si="18">IF(ISTEXT(E135),E135,(E135/E12)*E11)</f>
        <v>0</v>
      </c>
      <c r="F32" s="627">
        <f t="shared" si="18"/>
        <v>0</v>
      </c>
      <c r="G32" s="628">
        <f t="shared" si="18"/>
        <v>0</v>
      </c>
      <c r="H32" s="627">
        <f t="shared" si="18"/>
        <v>0</v>
      </c>
      <c r="I32" s="627">
        <f t="shared" si="18"/>
        <v>0</v>
      </c>
      <c r="J32" s="627">
        <f t="shared" si="18"/>
        <v>0</v>
      </c>
      <c r="K32" s="627">
        <f t="shared" si="18"/>
        <v>0</v>
      </c>
      <c r="L32" s="627">
        <f t="shared" si="18"/>
        <v>0</v>
      </c>
      <c r="M32" s="627">
        <f t="shared" si="18"/>
        <v>0</v>
      </c>
      <c r="N32" s="627">
        <f t="shared" si="18"/>
        <v>0</v>
      </c>
      <c r="O32" s="627">
        <f t="shared" si="18"/>
        <v>20</v>
      </c>
      <c r="P32" s="627">
        <f t="shared" si="18"/>
        <v>0</v>
      </c>
      <c r="Q32" s="627">
        <f t="shared" si="18"/>
        <v>0</v>
      </c>
      <c r="R32" s="627">
        <f t="shared" si="18"/>
        <v>0</v>
      </c>
      <c r="S32" s="627">
        <f t="shared" si="18"/>
        <v>0</v>
      </c>
      <c r="T32" s="627">
        <f t="shared" si="18"/>
        <v>0</v>
      </c>
      <c r="U32" s="627">
        <f t="shared" si="18"/>
        <v>0</v>
      </c>
      <c r="V32" s="627">
        <f t="shared" si="18"/>
        <v>0</v>
      </c>
      <c r="W32" s="627">
        <f t="shared" si="18"/>
        <v>0</v>
      </c>
      <c r="X32" s="627">
        <f t="shared" si="18"/>
        <v>0</v>
      </c>
      <c r="Y32" s="627">
        <f t="shared" si="18"/>
        <v>0</v>
      </c>
      <c r="Z32" s="627">
        <f t="shared" si="18"/>
        <v>0</v>
      </c>
      <c r="AA32" s="627">
        <f t="shared" si="18"/>
        <v>0</v>
      </c>
      <c r="AB32" s="627" t="str">
        <f t="shared" si="18"/>
        <v>PM</v>
      </c>
      <c r="AC32" s="616">
        <v>0</v>
      </c>
      <c r="AD32" s="355">
        <v>0</v>
      </c>
    </row>
    <row r="33" spans="1:30" ht="24.95" customHeight="1">
      <c r="A33" s="355"/>
      <c r="B33" s="625">
        <v>19</v>
      </c>
      <c r="C33" s="213" t="s">
        <v>119</v>
      </c>
      <c r="D33" s="626" t="str">
        <f t="shared" si="0"/>
        <v>Pamplemousse cru quartiers</v>
      </c>
      <c r="E33" s="627">
        <f t="shared" ref="E33:AB33" si="19">IF(ISTEXT(E136),E136,(E136/E12)*E11)</f>
        <v>40</v>
      </c>
      <c r="F33" s="627">
        <f t="shared" si="19"/>
        <v>0</v>
      </c>
      <c r="G33" s="628">
        <f t="shared" si="19"/>
        <v>0</v>
      </c>
      <c r="H33" s="627">
        <f t="shared" si="19"/>
        <v>0</v>
      </c>
      <c r="I33" s="627">
        <f t="shared" si="19"/>
        <v>0</v>
      </c>
      <c r="J33" s="627">
        <f t="shared" si="19"/>
        <v>0</v>
      </c>
      <c r="K33" s="627">
        <f t="shared" si="19"/>
        <v>0</v>
      </c>
      <c r="L33" s="627">
        <f t="shared" si="19"/>
        <v>0</v>
      </c>
      <c r="M33" s="627">
        <f t="shared" si="19"/>
        <v>0</v>
      </c>
      <c r="N33" s="627">
        <f t="shared" si="19"/>
        <v>0</v>
      </c>
      <c r="O33" s="627">
        <f t="shared" si="19"/>
        <v>20</v>
      </c>
      <c r="P33" s="627">
        <f t="shared" si="19"/>
        <v>0</v>
      </c>
      <c r="Q33" s="627">
        <f t="shared" si="19"/>
        <v>0</v>
      </c>
      <c r="R33" s="627">
        <f t="shared" si="19"/>
        <v>0</v>
      </c>
      <c r="S33" s="627">
        <f t="shared" si="19"/>
        <v>0</v>
      </c>
      <c r="T33" s="627">
        <f t="shared" si="19"/>
        <v>30</v>
      </c>
      <c r="U33" s="627">
        <f t="shared" si="19"/>
        <v>0</v>
      </c>
      <c r="V33" s="627">
        <f t="shared" si="19"/>
        <v>0</v>
      </c>
      <c r="W33" s="627">
        <f t="shared" si="19"/>
        <v>0</v>
      </c>
      <c r="X33" s="627">
        <f t="shared" si="19"/>
        <v>0</v>
      </c>
      <c r="Y33" s="627">
        <f t="shared" si="19"/>
        <v>0</v>
      </c>
      <c r="Z33" s="627">
        <f t="shared" si="19"/>
        <v>0</v>
      </c>
      <c r="AA33" s="627">
        <f t="shared" si="19"/>
        <v>0</v>
      </c>
      <c r="AB33" s="627" t="str">
        <f t="shared" si="19"/>
        <v>PM</v>
      </c>
      <c r="AC33" s="616">
        <v>0</v>
      </c>
      <c r="AD33" s="355">
        <v>0</v>
      </c>
    </row>
    <row r="34" spans="1:30" ht="24.95" customHeight="1">
      <c r="A34" s="355"/>
      <c r="B34" s="625">
        <v>20</v>
      </c>
      <c r="C34" s="213" t="s">
        <v>119</v>
      </c>
      <c r="D34" s="626" t="str">
        <f t="shared" si="0"/>
        <v>Poivrons rouges crus rondelles</v>
      </c>
      <c r="E34" s="627">
        <f t="shared" ref="E34:AB34" si="20">IF(ISTEXT(E137),E137,(E137/E12)*E11)</f>
        <v>0</v>
      </c>
      <c r="F34" s="627">
        <f t="shared" si="20"/>
        <v>0</v>
      </c>
      <c r="G34" s="628">
        <f t="shared" si="20"/>
        <v>0</v>
      </c>
      <c r="H34" s="627">
        <f t="shared" si="20"/>
        <v>0</v>
      </c>
      <c r="I34" s="627">
        <f t="shared" si="20"/>
        <v>10</v>
      </c>
      <c r="J34" s="627">
        <f t="shared" si="20"/>
        <v>0</v>
      </c>
      <c r="K34" s="627">
        <f t="shared" si="20"/>
        <v>0</v>
      </c>
      <c r="L34" s="627">
        <f t="shared" si="20"/>
        <v>0</v>
      </c>
      <c r="M34" s="627">
        <f t="shared" si="20"/>
        <v>0</v>
      </c>
      <c r="N34" s="627">
        <f t="shared" si="20"/>
        <v>0</v>
      </c>
      <c r="O34" s="627">
        <f t="shared" si="20"/>
        <v>0</v>
      </c>
      <c r="P34" s="627">
        <f t="shared" si="20"/>
        <v>0</v>
      </c>
      <c r="Q34" s="627">
        <f t="shared" si="20"/>
        <v>0</v>
      </c>
      <c r="R34" s="627">
        <f t="shared" si="20"/>
        <v>20</v>
      </c>
      <c r="S34" s="627">
        <f t="shared" si="20"/>
        <v>0</v>
      </c>
      <c r="T34" s="627">
        <f t="shared" si="20"/>
        <v>0</v>
      </c>
      <c r="U34" s="627">
        <f t="shared" si="20"/>
        <v>0</v>
      </c>
      <c r="V34" s="627">
        <f t="shared" si="20"/>
        <v>0</v>
      </c>
      <c r="W34" s="627">
        <f t="shared" si="20"/>
        <v>0</v>
      </c>
      <c r="X34" s="627">
        <f t="shared" si="20"/>
        <v>0</v>
      </c>
      <c r="Y34" s="627">
        <f t="shared" si="20"/>
        <v>0</v>
      </c>
      <c r="Z34" s="627">
        <f t="shared" si="20"/>
        <v>0</v>
      </c>
      <c r="AA34" s="627">
        <f t="shared" si="20"/>
        <v>0</v>
      </c>
      <c r="AB34" s="627">
        <f t="shared" si="20"/>
        <v>0</v>
      </c>
      <c r="AC34" s="616">
        <v>0</v>
      </c>
      <c r="AD34" s="355">
        <v>0</v>
      </c>
    </row>
    <row r="35" spans="1:30" ht="24.95" customHeight="1">
      <c r="A35" s="355"/>
      <c r="B35" s="625">
        <v>21</v>
      </c>
      <c r="C35" s="213" t="s">
        <v>119</v>
      </c>
      <c r="D35" s="626" t="str">
        <f t="shared" si="0"/>
        <v>Poivrons verts crus rondelles</v>
      </c>
      <c r="E35" s="627">
        <f t="shared" ref="E35:AB35" si="21">IF(ISTEXT(E138),E138,(E138/E12)*E11)</f>
        <v>0</v>
      </c>
      <c r="F35" s="627">
        <f t="shared" si="21"/>
        <v>0</v>
      </c>
      <c r="G35" s="628">
        <f t="shared" si="21"/>
        <v>0</v>
      </c>
      <c r="H35" s="627">
        <f t="shared" si="21"/>
        <v>0</v>
      </c>
      <c r="I35" s="627">
        <f t="shared" si="21"/>
        <v>0</v>
      </c>
      <c r="J35" s="627">
        <f t="shared" si="21"/>
        <v>0</v>
      </c>
      <c r="K35" s="627">
        <f t="shared" si="21"/>
        <v>0</v>
      </c>
      <c r="L35" s="627">
        <f t="shared" si="21"/>
        <v>0</v>
      </c>
      <c r="M35" s="627">
        <f t="shared" si="21"/>
        <v>0</v>
      </c>
      <c r="N35" s="627">
        <f t="shared" si="21"/>
        <v>20</v>
      </c>
      <c r="O35" s="627">
        <f t="shared" si="21"/>
        <v>0</v>
      </c>
      <c r="P35" s="627">
        <f t="shared" si="21"/>
        <v>0</v>
      </c>
      <c r="Q35" s="627">
        <f t="shared" si="21"/>
        <v>0</v>
      </c>
      <c r="R35" s="627">
        <f t="shared" si="21"/>
        <v>0</v>
      </c>
      <c r="S35" s="627">
        <f t="shared" si="21"/>
        <v>0</v>
      </c>
      <c r="T35" s="627">
        <f t="shared" si="21"/>
        <v>0</v>
      </c>
      <c r="U35" s="627">
        <f t="shared" si="21"/>
        <v>20</v>
      </c>
      <c r="V35" s="627">
        <f t="shared" si="21"/>
        <v>0</v>
      </c>
      <c r="W35" s="627">
        <f t="shared" si="21"/>
        <v>0</v>
      </c>
      <c r="X35" s="627">
        <f t="shared" si="21"/>
        <v>0</v>
      </c>
      <c r="Y35" s="627">
        <f t="shared" si="21"/>
        <v>0</v>
      </c>
      <c r="Z35" s="627">
        <f t="shared" si="21"/>
        <v>0</v>
      </c>
      <c r="AA35" s="627">
        <f t="shared" si="21"/>
        <v>0</v>
      </c>
      <c r="AB35" s="627">
        <f t="shared" si="21"/>
        <v>0</v>
      </c>
      <c r="AC35" s="616">
        <v>0</v>
      </c>
      <c r="AD35" s="355">
        <v>0</v>
      </c>
    </row>
    <row r="36" spans="1:30" ht="24.95" customHeight="1">
      <c r="A36" s="355"/>
      <c r="B36" s="625">
        <v>22</v>
      </c>
      <c r="C36" s="213" t="s">
        <v>119</v>
      </c>
      <c r="D36" s="626" t="str">
        <f t="shared" si="0"/>
        <v>Radis crus rondelles</v>
      </c>
      <c r="E36" s="627">
        <f t="shared" ref="E36:AB36" si="22">IF(ISTEXT(E139),E139,(E139/E12)*E11)</f>
        <v>0</v>
      </c>
      <c r="F36" s="627">
        <f t="shared" si="22"/>
        <v>0</v>
      </c>
      <c r="G36" s="628">
        <f t="shared" si="22"/>
        <v>0</v>
      </c>
      <c r="H36" s="627">
        <f t="shared" si="22"/>
        <v>0</v>
      </c>
      <c r="I36" s="627">
        <f t="shared" si="22"/>
        <v>0</v>
      </c>
      <c r="J36" s="627">
        <f t="shared" si="22"/>
        <v>20</v>
      </c>
      <c r="K36" s="627">
        <f t="shared" si="22"/>
        <v>0</v>
      </c>
      <c r="L36" s="627">
        <f t="shared" si="22"/>
        <v>0</v>
      </c>
      <c r="M36" s="627">
        <f t="shared" si="22"/>
        <v>0</v>
      </c>
      <c r="N36" s="627">
        <f t="shared" si="22"/>
        <v>0</v>
      </c>
      <c r="O36" s="627">
        <f t="shared" si="22"/>
        <v>0</v>
      </c>
      <c r="P36" s="627">
        <f t="shared" si="22"/>
        <v>0</v>
      </c>
      <c r="Q36" s="627">
        <f t="shared" si="22"/>
        <v>0</v>
      </c>
      <c r="R36" s="627">
        <f t="shared" si="22"/>
        <v>0</v>
      </c>
      <c r="S36" s="627">
        <f t="shared" si="22"/>
        <v>0</v>
      </c>
      <c r="T36" s="627">
        <f t="shared" si="22"/>
        <v>0</v>
      </c>
      <c r="U36" s="627">
        <f t="shared" si="22"/>
        <v>0</v>
      </c>
      <c r="V36" s="627">
        <f t="shared" si="22"/>
        <v>0</v>
      </c>
      <c r="W36" s="627">
        <f t="shared" si="22"/>
        <v>0</v>
      </c>
      <c r="X36" s="627">
        <f t="shared" si="22"/>
        <v>0</v>
      </c>
      <c r="Y36" s="627">
        <f t="shared" si="22"/>
        <v>0</v>
      </c>
      <c r="Z36" s="627">
        <f t="shared" si="22"/>
        <v>0</v>
      </c>
      <c r="AA36" s="627">
        <f t="shared" si="22"/>
        <v>0</v>
      </c>
      <c r="AB36" s="627">
        <f t="shared" si="22"/>
        <v>0</v>
      </c>
      <c r="AC36" s="616">
        <v>0</v>
      </c>
      <c r="AD36" s="355">
        <v>0</v>
      </c>
    </row>
    <row r="37" spans="1:30" ht="24.95" customHeight="1">
      <c r="A37" s="355"/>
      <c r="B37" s="625">
        <v>23</v>
      </c>
      <c r="C37" s="213" t="s">
        <v>119</v>
      </c>
      <c r="D37" s="626" t="str">
        <f t="shared" si="0"/>
        <v>Radis roses crus</v>
      </c>
      <c r="E37" s="627">
        <f t="shared" ref="E37:AB37" si="23">IF(ISTEXT(E140),E140,(E140/E12)*E11)</f>
        <v>0</v>
      </c>
      <c r="F37" s="627">
        <f t="shared" si="23"/>
        <v>0</v>
      </c>
      <c r="G37" s="628">
        <f t="shared" si="23"/>
        <v>0</v>
      </c>
      <c r="H37" s="627">
        <f t="shared" si="23"/>
        <v>0</v>
      </c>
      <c r="I37" s="627">
        <f t="shared" si="23"/>
        <v>0</v>
      </c>
      <c r="J37" s="627">
        <f t="shared" si="23"/>
        <v>0</v>
      </c>
      <c r="K37" s="627">
        <f t="shared" si="23"/>
        <v>0</v>
      </c>
      <c r="L37" s="627">
        <f t="shared" si="23"/>
        <v>0</v>
      </c>
      <c r="M37" s="627">
        <f t="shared" si="23"/>
        <v>0</v>
      </c>
      <c r="N37" s="627">
        <f t="shared" si="23"/>
        <v>0</v>
      </c>
      <c r="O37" s="627">
        <f t="shared" si="23"/>
        <v>0</v>
      </c>
      <c r="P37" s="627">
        <f t="shared" si="23"/>
        <v>0</v>
      </c>
      <c r="Q37" s="627">
        <f t="shared" si="23"/>
        <v>0</v>
      </c>
      <c r="R37" s="627">
        <f t="shared" si="23"/>
        <v>0</v>
      </c>
      <c r="S37" s="627">
        <f t="shared" si="23"/>
        <v>0</v>
      </c>
      <c r="T37" s="627">
        <f t="shared" si="23"/>
        <v>0</v>
      </c>
      <c r="U37" s="627">
        <f t="shared" si="23"/>
        <v>0</v>
      </c>
      <c r="V37" s="627">
        <f t="shared" si="23"/>
        <v>0</v>
      </c>
      <c r="W37" s="627">
        <f t="shared" si="23"/>
        <v>0</v>
      </c>
      <c r="X37" s="627">
        <f t="shared" si="23"/>
        <v>0</v>
      </c>
      <c r="Y37" s="627">
        <f t="shared" si="23"/>
        <v>0.25</v>
      </c>
      <c r="Z37" s="627">
        <f t="shared" si="23"/>
        <v>0</v>
      </c>
      <c r="AA37" s="627">
        <f t="shared" si="23"/>
        <v>0</v>
      </c>
      <c r="AB37" s="627">
        <f t="shared" si="23"/>
        <v>0</v>
      </c>
      <c r="AC37" s="616">
        <v>0</v>
      </c>
      <c r="AD37" s="355">
        <v>0</v>
      </c>
    </row>
    <row r="38" spans="1:30" ht="24.95" customHeight="1">
      <c r="A38" s="355"/>
      <c r="B38" s="625">
        <v>24</v>
      </c>
      <c r="C38" s="213" t="s">
        <v>119</v>
      </c>
      <c r="D38" s="626" t="str">
        <f t="shared" si="0"/>
        <v>Raisin de corinthe cuillères à café</v>
      </c>
      <c r="E38" s="627">
        <f t="shared" ref="E38:AB38" si="24">IF(ISTEXT(E141),E141,(E141/E12)*E11)</f>
        <v>0</v>
      </c>
      <c r="F38" s="627">
        <f t="shared" si="24"/>
        <v>0</v>
      </c>
      <c r="G38" s="628">
        <f t="shared" si="24"/>
        <v>0</v>
      </c>
      <c r="H38" s="627">
        <f t="shared" si="24"/>
        <v>0</v>
      </c>
      <c r="I38" s="627">
        <f t="shared" si="24"/>
        <v>0</v>
      </c>
      <c r="J38" s="627">
        <f t="shared" si="24"/>
        <v>0</v>
      </c>
      <c r="K38" s="627">
        <f t="shared" si="24"/>
        <v>0</v>
      </c>
      <c r="L38" s="627">
        <f t="shared" si="24"/>
        <v>0</v>
      </c>
      <c r="M38" s="627">
        <f t="shared" si="24"/>
        <v>0</v>
      </c>
      <c r="N38" s="627">
        <f t="shared" si="24"/>
        <v>0</v>
      </c>
      <c r="O38" s="627">
        <f t="shared" si="24"/>
        <v>0</v>
      </c>
      <c r="P38" s="627">
        <f t="shared" si="24"/>
        <v>10</v>
      </c>
      <c r="Q38" s="627">
        <f t="shared" si="24"/>
        <v>0</v>
      </c>
      <c r="R38" s="627">
        <f t="shared" si="24"/>
        <v>0</v>
      </c>
      <c r="S38" s="627">
        <f t="shared" si="24"/>
        <v>0</v>
      </c>
      <c r="T38" s="627">
        <f t="shared" si="24"/>
        <v>0</v>
      </c>
      <c r="U38" s="627">
        <f t="shared" si="24"/>
        <v>0</v>
      </c>
      <c r="V38" s="627">
        <f t="shared" si="24"/>
        <v>0</v>
      </c>
      <c r="W38" s="627">
        <f t="shared" si="24"/>
        <v>0</v>
      </c>
      <c r="X38" s="627">
        <f t="shared" si="24"/>
        <v>0</v>
      </c>
      <c r="Y38" s="627">
        <f t="shared" si="24"/>
        <v>0</v>
      </c>
      <c r="Z38" s="627">
        <f t="shared" si="24"/>
        <v>0</v>
      </c>
      <c r="AA38" s="627">
        <f t="shared" si="24"/>
        <v>0</v>
      </c>
      <c r="AB38" s="627">
        <f t="shared" si="24"/>
        <v>0</v>
      </c>
      <c r="AC38" s="616">
        <v>0</v>
      </c>
      <c r="AD38" s="355">
        <v>0</v>
      </c>
    </row>
    <row r="39" spans="1:30" ht="24.95" customHeight="1">
      <c r="A39" s="355"/>
      <c r="B39" s="625">
        <v>25</v>
      </c>
      <c r="C39" s="213" t="s">
        <v>119</v>
      </c>
      <c r="D39" s="626" t="str">
        <f t="shared" si="0"/>
        <v>Raisin de smyrne cuillères à café</v>
      </c>
      <c r="E39" s="627">
        <f t="shared" ref="E39:AB39" si="25">IF(ISTEXT(E142),E142,(E142/E12)*E11)</f>
        <v>0</v>
      </c>
      <c r="F39" s="627">
        <f t="shared" si="25"/>
        <v>0</v>
      </c>
      <c r="G39" s="628">
        <f t="shared" si="25"/>
        <v>0</v>
      </c>
      <c r="H39" s="627">
        <f t="shared" si="25"/>
        <v>0</v>
      </c>
      <c r="I39" s="627">
        <f t="shared" si="25"/>
        <v>0</v>
      </c>
      <c r="J39" s="627">
        <f t="shared" si="25"/>
        <v>0</v>
      </c>
      <c r="K39" s="627">
        <f t="shared" si="25"/>
        <v>0</v>
      </c>
      <c r="L39" s="627">
        <f t="shared" si="25"/>
        <v>0</v>
      </c>
      <c r="M39" s="627">
        <f t="shared" si="25"/>
        <v>0</v>
      </c>
      <c r="N39" s="627">
        <f t="shared" si="25"/>
        <v>0</v>
      </c>
      <c r="O39" s="627">
        <f t="shared" si="25"/>
        <v>0</v>
      </c>
      <c r="P39" s="627">
        <f t="shared" si="25"/>
        <v>0</v>
      </c>
      <c r="Q39" s="627">
        <f t="shared" si="25"/>
        <v>0</v>
      </c>
      <c r="R39" s="627">
        <f t="shared" si="25"/>
        <v>0</v>
      </c>
      <c r="S39" s="627">
        <f t="shared" si="25"/>
        <v>0</v>
      </c>
      <c r="T39" s="627">
        <f t="shared" si="25"/>
        <v>0</v>
      </c>
      <c r="U39" s="627">
        <f t="shared" si="25"/>
        <v>0</v>
      </c>
      <c r="V39" s="627">
        <f t="shared" si="25"/>
        <v>0</v>
      </c>
      <c r="W39" s="627">
        <f t="shared" si="25"/>
        <v>0</v>
      </c>
      <c r="X39" s="627">
        <f t="shared" si="25"/>
        <v>0</v>
      </c>
      <c r="Y39" s="627">
        <f t="shared" si="25"/>
        <v>0</v>
      </c>
      <c r="Z39" s="627">
        <f t="shared" si="25"/>
        <v>0</v>
      </c>
      <c r="AA39" s="627">
        <f t="shared" si="25"/>
        <v>10</v>
      </c>
      <c r="AB39" s="627">
        <f t="shared" si="25"/>
        <v>0</v>
      </c>
      <c r="AC39" s="616">
        <v>0</v>
      </c>
      <c r="AD39" s="355">
        <v>0</v>
      </c>
    </row>
    <row r="40" spans="1:30" ht="24.95" customHeight="1">
      <c r="A40" s="355"/>
      <c r="B40" s="625">
        <v>26</v>
      </c>
      <c r="C40" s="213" t="s">
        <v>119</v>
      </c>
      <c r="D40" s="626" t="str">
        <f t="shared" si="0"/>
        <v>Sal.Romaine crue</v>
      </c>
      <c r="E40" s="627">
        <f t="shared" ref="E40:AB40" si="26">IF(ISTEXT(E143),E143,(E143/E12)*E11)</f>
        <v>0</v>
      </c>
      <c r="F40" s="627">
        <f t="shared" si="26"/>
        <v>0</v>
      </c>
      <c r="G40" s="628">
        <f t="shared" si="26"/>
        <v>0</v>
      </c>
      <c r="H40" s="627">
        <f t="shared" si="26"/>
        <v>0</v>
      </c>
      <c r="I40" s="627">
        <f t="shared" si="26"/>
        <v>0</v>
      </c>
      <c r="J40" s="627">
        <f t="shared" si="26"/>
        <v>0</v>
      </c>
      <c r="K40" s="627">
        <f t="shared" si="26"/>
        <v>0</v>
      </c>
      <c r="L40" s="627">
        <f t="shared" si="26"/>
        <v>0</v>
      </c>
      <c r="M40" s="627">
        <f t="shared" si="26"/>
        <v>0</v>
      </c>
      <c r="N40" s="627">
        <f t="shared" si="26"/>
        <v>0</v>
      </c>
      <c r="O40" s="627">
        <f t="shared" si="26"/>
        <v>0</v>
      </c>
      <c r="P40" s="627">
        <f t="shared" si="26"/>
        <v>0</v>
      </c>
      <c r="Q40" s="627">
        <f t="shared" si="26"/>
        <v>0</v>
      </c>
      <c r="R40" s="627">
        <f t="shared" si="26"/>
        <v>0</v>
      </c>
      <c r="S40" s="627">
        <f t="shared" si="26"/>
        <v>0.5</v>
      </c>
      <c r="T40" s="627">
        <f t="shared" si="26"/>
        <v>0</v>
      </c>
      <c r="U40" s="627">
        <f t="shared" si="26"/>
        <v>0</v>
      </c>
      <c r="V40" s="627">
        <f t="shared" si="26"/>
        <v>0</v>
      </c>
      <c r="W40" s="627">
        <f t="shared" si="26"/>
        <v>0.5</v>
      </c>
      <c r="X40" s="627">
        <f t="shared" si="26"/>
        <v>0</v>
      </c>
      <c r="Y40" s="627">
        <f t="shared" si="26"/>
        <v>0</v>
      </c>
      <c r="Z40" s="627">
        <f t="shared" si="26"/>
        <v>0</v>
      </c>
      <c r="AA40" s="627">
        <f t="shared" si="26"/>
        <v>0</v>
      </c>
      <c r="AB40" s="627">
        <f t="shared" si="26"/>
        <v>0</v>
      </c>
      <c r="AC40" s="616">
        <v>0</v>
      </c>
      <c r="AD40" s="355">
        <v>0</v>
      </c>
    </row>
    <row r="41" spans="1:30" ht="24.95" customHeight="1">
      <c r="A41" s="355"/>
      <c r="B41" s="625">
        <v>27</v>
      </c>
      <c r="C41" s="213" t="s">
        <v>119</v>
      </c>
      <c r="D41" s="626" t="str">
        <f t="shared" si="0"/>
        <v>Sal.Batavia crue</v>
      </c>
      <c r="E41" s="627">
        <f t="shared" ref="E41:AB41" si="27">IF(ISTEXT(E144),E144,(E144/E12)*E11)</f>
        <v>0</v>
      </c>
      <c r="F41" s="627">
        <f t="shared" si="27"/>
        <v>0</v>
      </c>
      <c r="G41" s="628">
        <f t="shared" si="27"/>
        <v>0</v>
      </c>
      <c r="H41" s="627">
        <f t="shared" si="27"/>
        <v>0</v>
      </c>
      <c r="I41" s="627">
        <f t="shared" si="27"/>
        <v>0</v>
      </c>
      <c r="J41" s="627">
        <f t="shared" si="27"/>
        <v>0</v>
      </c>
      <c r="K41" s="627">
        <f t="shared" si="27"/>
        <v>0</v>
      </c>
      <c r="L41" s="627">
        <f t="shared" si="27"/>
        <v>0</v>
      </c>
      <c r="M41" s="627">
        <f t="shared" si="27"/>
        <v>0</v>
      </c>
      <c r="N41" s="627">
        <f t="shared" si="27"/>
        <v>0</v>
      </c>
      <c r="O41" s="627">
        <f t="shared" si="27"/>
        <v>0</v>
      </c>
      <c r="P41" s="627">
        <f t="shared" si="27"/>
        <v>0</v>
      </c>
      <c r="Q41" s="627">
        <f t="shared" si="27"/>
        <v>0.5</v>
      </c>
      <c r="R41" s="627">
        <f t="shared" si="27"/>
        <v>0</v>
      </c>
      <c r="S41" s="627">
        <f t="shared" si="27"/>
        <v>0</v>
      </c>
      <c r="T41" s="627">
        <f t="shared" si="27"/>
        <v>0</v>
      </c>
      <c r="U41" s="627">
        <f t="shared" si="27"/>
        <v>0.5</v>
      </c>
      <c r="V41" s="627">
        <f t="shared" si="27"/>
        <v>0</v>
      </c>
      <c r="W41" s="627">
        <f t="shared" si="27"/>
        <v>0</v>
      </c>
      <c r="X41" s="627">
        <f t="shared" si="27"/>
        <v>0</v>
      </c>
      <c r="Y41" s="627">
        <f t="shared" si="27"/>
        <v>0.5</v>
      </c>
      <c r="Z41" s="627">
        <f t="shared" si="27"/>
        <v>0</v>
      </c>
      <c r="AA41" s="627">
        <f t="shared" si="27"/>
        <v>0</v>
      </c>
      <c r="AB41" s="627">
        <f t="shared" si="27"/>
        <v>0</v>
      </c>
      <c r="AC41" s="616">
        <v>0</v>
      </c>
      <c r="AD41" s="355">
        <v>0</v>
      </c>
    </row>
    <row r="42" spans="1:30" ht="24.95" customHeight="1">
      <c r="A42" s="355"/>
      <c r="B42" s="625">
        <v>28</v>
      </c>
      <c r="C42" s="213" t="s">
        <v>119</v>
      </c>
      <c r="D42" s="626" t="str">
        <f t="shared" si="0"/>
        <v>Sal.Laitue crue</v>
      </c>
      <c r="E42" s="627">
        <f t="shared" ref="E42:AB42" si="28">IF(ISTEXT(E145),E145,(E145/E12)*E11)</f>
        <v>0</v>
      </c>
      <c r="F42" s="627">
        <f t="shared" si="28"/>
        <v>0</v>
      </c>
      <c r="G42" s="628">
        <f t="shared" si="28"/>
        <v>0</v>
      </c>
      <c r="H42" s="627">
        <f t="shared" si="28"/>
        <v>0</v>
      </c>
      <c r="I42" s="627">
        <f t="shared" si="28"/>
        <v>0</v>
      </c>
      <c r="J42" s="627">
        <f t="shared" si="28"/>
        <v>0</v>
      </c>
      <c r="K42" s="627">
        <f t="shared" si="28"/>
        <v>0</v>
      </c>
      <c r="L42" s="627">
        <f t="shared" si="28"/>
        <v>0</v>
      </c>
      <c r="M42" s="627">
        <f t="shared" si="28"/>
        <v>0</v>
      </c>
      <c r="N42" s="627">
        <f t="shared" si="28"/>
        <v>0</v>
      </c>
      <c r="O42" s="627">
        <f t="shared" si="28"/>
        <v>0</v>
      </c>
      <c r="P42" s="627">
        <f t="shared" si="28"/>
        <v>0</v>
      </c>
      <c r="Q42" s="627">
        <f t="shared" si="28"/>
        <v>0</v>
      </c>
      <c r="R42" s="627">
        <f t="shared" si="28"/>
        <v>0.5</v>
      </c>
      <c r="S42" s="627">
        <f t="shared" si="28"/>
        <v>0</v>
      </c>
      <c r="T42" s="627">
        <f t="shared" si="28"/>
        <v>0.5</v>
      </c>
      <c r="U42" s="627">
        <f t="shared" si="28"/>
        <v>0</v>
      </c>
      <c r="V42" s="627">
        <f t="shared" si="28"/>
        <v>0.5</v>
      </c>
      <c r="W42" s="627">
        <f t="shared" si="28"/>
        <v>0</v>
      </c>
      <c r="X42" s="627">
        <f t="shared" si="28"/>
        <v>0.5</v>
      </c>
      <c r="Y42" s="627">
        <f t="shared" si="28"/>
        <v>0</v>
      </c>
      <c r="Z42" s="627">
        <f t="shared" si="28"/>
        <v>0</v>
      </c>
      <c r="AA42" s="627">
        <f t="shared" si="28"/>
        <v>0</v>
      </c>
      <c r="AB42" s="627">
        <f t="shared" si="28"/>
        <v>0.5</v>
      </c>
      <c r="AC42" s="616">
        <v>0</v>
      </c>
      <c r="AD42" s="355">
        <v>0</v>
      </c>
    </row>
    <row r="43" spans="1:30" ht="24.95" customHeight="1">
      <c r="A43" s="355"/>
      <c r="B43" s="625">
        <v>29</v>
      </c>
      <c r="C43" s="213" t="s">
        <v>119</v>
      </c>
      <c r="D43" s="626" t="str">
        <f t="shared" si="0"/>
        <v>Sal.Mesclin ou batavia</v>
      </c>
      <c r="E43" s="627">
        <f t="shared" ref="E43:AB43" si="29">IF(ISTEXT(E146),E146,(E146/E12)*E11)</f>
        <v>0</v>
      </c>
      <c r="F43" s="627">
        <f t="shared" si="29"/>
        <v>0</v>
      </c>
      <c r="G43" s="628">
        <f t="shared" si="29"/>
        <v>0</v>
      </c>
      <c r="H43" s="627">
        <f t="shared" si="29"/>
        <v>0</v>
      </c>
      <c r="I43" s="627">
        <f t="shared" si="29"/>
        <v>0</v>
      </c>
      <c r="J43" s="627">
        <f t="shared" si="29"/>
        <v>0</v>
      </c>
      <c r="K43" s="627">
        <f t="shared" si="29"/>
        <v>0</v>
      </c>
      <c r="L43" s="627">
        <f t="shared" si="29"/>
        <v>0</v>
      </c>
      <c r="M43" s="627">
        <f t="shared" si="29"/>
        <v>0</v>
      </c>
      <c r="N43" s="627">
        <f t="shared" si="29"/>
        <v>0</v>
      </c>
      <c r="O43" s="627">
        <f t="shared" si="29"/>
        <v>0</v>
      </c>
      <c r="P43" s="627">
        <f t="shared" si="29"/>
        <v>0</v>
      </c>
      <c r="Q43" s="627">
        <f t="shared" si="29"/>
        <v>0</v>
      </c>
      <c r="R43" s="627">
        <f t="shared" si="29"/>
        <v>0</v>
      </c>
      <c r="S43" s="627">
        <f t="shared" si="29"/>
        <v>0</v>
      </c>
      <c r="T43" s="627">
        <f t="shared" si="29"/>
        <v>0</v>
      </c>
      <c r="U43" s="627">
        <f t="shared" si="29"/>
        <v>0</v>
      </c>
      <c r="V43" s="627">
        <f t="shared" si="29"/>
        <v>0</v>
      </c>
      <c r="W43" s="627">
        <f t="shared" si="29"/>
        <v>0</v>
      </c>
      <c r="X43" s="627">
        <f t="shared" si="29"/>
        <v>0</v>
      </c>
      <c r="Y43" s="627">
        <f t="shared" si="29"/>
        <v>0</v>
      </c>
      <c r="Z43" s="627">
        <f t="shared" si="29"/>
        <v>0</v>
      </c>
      <c r="AA43" s="627">
        <f t="shared" si="29"/>
        <v>0.5</v>
      </c>
      <c r="AB43" s="627">
        <f t="shared" si="29"/>
        <v>0</v>
      </c>
      <c r="AC43" s="616">
        <v>0</v>
      </c>
      <c r="AD43" s="355">
        <v>0</v>
      </c>
    </row>
    <row r="44" spans="1:30" ht="24.95" customHeight="1">
      <c r="A44" s="355"/>
      <c r="B44" s="625">
        <v>30</v>
      </c>
      <c r="C44" s="213" t="s">
        <v>119</v>
      </c>
      <c r="D44" s="626" t="str">
        <f t="shared" si="0"/>
        <v>Sal.Pissenlit ou scarole crue</v>
      </c>
      <c r="E44" s="627">
        <f t="shared" ref="E44:AB44" si="30">IF(ISTEXT(E147),E147,(E147/E12)*E11)</f>
        <v>0</v>
      </c>
      <c r="F44" s="627">
        <f t="shared" si="30"/>
        <v>0</v>
      </c>
      <c r="G44" s="628">
        <f t="shared" si="30"/>
        <v>0</v>
      </c>
      <c r="H44" s="627">
        <f t="shared" si="30"/>
        <v>0</v>
      </c>
      <c r="I44" s="627">
        <f t="shared" si="30"/>
        <v>0</v>
      </c>
      <c r="J44" s="627">
        <f t="shared" si="30"/>
        <v>0</v>
      </c>
      <c r="K44" s="627">
        <f t="shared" si="30"/>
        <v>0</v>
      </c>
      <c r="L44" s="627">
        <f t="shared" si="30"/>
        <v>0</v>
      </c>
      <c r="M44" s="627">
        <f t="shared" si="30"/>
        <v>0</v>
      </c>
      <c r="N44" s="627">
        <f t="shared" si="30"/>
        <v>0</v>
      </c>
      <c r="O44" s="627">
        <f t="shared" si="30"/>
        <v>0</v>
      </c>
      <c r="P44" s="627">
        <f t="shared" si="30"/>
        <v>0</v>
      </c>
      <c r="Q44" s="627">
        <f t="shared" si="30"/>
        <v>0</v>
      </c>
      <c r="R44" s="627">
        <f t="shared" si="30"/>
        <v>0</v>
      </c>
      <c r="S44" s="627">
        <f t="shared" si="30"/>
        <v>0</v>
      </c>
      <c r="T44" s="627">
        <f t="shared" si="30"/>
        <v>0</v>
      </c>
      <c r="U44" s="627">
        <f t="shared" si="30"/>
        <v>0</v>
      </c>
      <c r="V44" s="627">
        <f t="shared" si="30"/>
        <v>0</v>
      </c>
      <c r="W44" s="627">
        <f t="shared" si="30"/>
        <v>0</v>
      </c>
      <c r="X44" s="627">
        <f t="shared" si="30"/>
        <v>0</v>
      </c>
      <c r="Y44" s="627">
        <f t="shared" si="30"/>
        <v>0</v>
      </c>
      <c r="Z44" s="627">
        <f t="shared" si="30"/>
        <v>0.5</v>
      </c>
      <c r="AA44" s="627">
        <f t="shared" si="30"/>
        <v>0</v>
      </c>
      <c r="AB44" s="627">
        <f t="shared" si="30"/>
        <v>0</v>
      </c>
      <c r="AC44" s="616">
        <v>0</v>
      </c>
      <c r="AD44" s="355">
        <v>0</v>
      </c>
    </row>
    <row r="45" spans="1:30" ht="24.95" customHeight="1">
      <c r="A45" s="355"/>
      <c r="B45" s="625">
        <v>31</v>
      </c>
      <c r="C45" s="213" t="s">
        <v>119</v>
      </c>
      <c r="D45" s="626" t="str">
        <f t="shared" si="0"/>
        <v>Salade crue</v>
      </c>
      <c r="E45" s="627">
        <f t="shared" ref="E45:AB45" si="31">IF(ISTEXT(E148),E148,(E148/E12)*E11)</f>
        <v>0.5</v>
      </c>
      <c r="F45" s="627">
        <f t="shared" si="31"/>
        <v>0.5</v>
      </c>
      <c r="G45" s="628">
        <f t="shared" si="31"/>
        <v>0.5</v>
      </c>
      <c r="H45" s="627">
        <f t="shared" si="31"/>
        <v>0.5</v>
      </c>
      <c r="I45" s="627">
        <f t="shared" si="31"/>
        <v>0.5</v>
      </c>
      <c r="J45" s="627">
        <f t="shared" si="31"/>
        <v>0.5</v>
      </c>
      <c r="K45" s="627">
        <f t="shared" si="31"/>
        <v>0.5</v>
      </c>
      <c r="L45" s="627">
        <f t="shared" si="31"/>
        <v>0.5</v>
      </c>
      <c r="M45" s="627">
        <f t="shared" si="31"/>
        <v>0.5</v>
      </c>
      <c r="N45" s="627">
        <f t="shared" si="31"/>
        <v>0.5</v>
      </c>
      <c r="O45" s="627">
        <f t="shared" si="31"/>
        <v>0.5</v>
      </c>
      <c r="P45" s="627">
        <f t="shared" si="31"/>
        <v>0.5</v>
      </c>
      <c r="Q45" s="627">
        <f t="shared" si="31"/>
        <v>0</v>
      </c>
      <c r="R45" s="627">
        <f t="shared" si="31"/>
        <v>0</v>
      </c>
      <c r="S45" s="627">
        <f t="shared" si="31"/>
        <v>0</v>
      </c>
      <c r="T45" s="627">
        <f t="shared" si="31"/>
        <v>0</v>
      </c>
      <c r="U45" s="627">
        <f t="shared" si="31"/>
        <v>0</v>
      </c>
      <c r="V45" s="627">
        <f t="shared" si="31"/>
        <v>0</v>
      </c>
      <c r="W45" s="627">
        <f t="shared" si="31"/>
        <v>0</v>
      </c>
      <c r="X45" s="627">
        <f t="shared" si="31"/>
        <v>0</v>
      </c>
      <c r="Y45" s="627">
        <f t="shared" si="31"/>
        <v>0</v>
      </c>
      <c r="Z45" s="627">
        <f t="shared" si="31"/>
        <v>0</v>
      </c>
      <c r="AA45" s="627">
        <f t="shared" si="31"/>
        <v>0</v>
      </c>
      <c r="AB45" s="627">
        <f t="shared" si="31"/>
        <v>0</v>
      </c>
      <c r="AC45" s="616">
        <v>0</v>
      </c>
      <c r="AD45" s="355">
        <v>0</v>
      </c>
    </row>
    <row r="46" spans="1:30" ht="24.95" customHeight="1">
      <c r="A46" s="355"/>
      <c r="B46" s="625">
        <v>32</v>
      </c>
      <c r="C46" s="213" t="s">
        <v>119</v>
      </c>
      <c r="D46" s="626" t="str">
        <f t="shared" si="0"/>
        <v>Tomates crues</v>
      </c>
      <c r="E46" s="627">
        <f t="shared" ref="E46:AB46" si="32">IF(ISTEXT(E149),E149,(E149/E12)*E11)</f>
        <v>0.25</v>
      </c>
      <c r="F46" s="627">
        <f t="shared" si="32"/>
        <v>0</v>
      </c>
      <c r="G46" s="628">
        <f t="shared" si="32"/>
        <v>0</v>
      </c>
      <c r="H46" s="627">
        <f t="shared" si="32"/>
        <v>0.25</v>
      </c>
      <c r="I46" s="627">
        <f t="shared" si="32"/>
        <v>0</v>
      </c>
      <c r="J46" s="627">
        <f t="shared" si="32"/>
        <v>0</v>
      </c>
      <c r="K46" s="627">
        <f t="shared" si="32"/>
        <v>0</v>
      </c>
      <c r="L46" s="627">
        <f t="shared" si="32"/>
        <v>0</v>
      </c>
      <c r="M46" s="627">
        <f t="shared" si="32"/>
        <v>0.5</v>
      </c>
      <c r="N46" s="627">
        <f t="shared" si="32"/>
        <v>0</v>
      </c>
      <c r="O46" s="627">
        <f t="shared" si="32"/>
        <v>0.25</v>
      </c>
      <c r="P46" s="627">
        <f t="shared" si="32"/>
        <v>0</v>
      </c>
      <c r="Q46" s="627">
        <f t="shared" si="32"/>
        <v>0.25</v>
      </c>
      <c r="R46" s="627">
        <f t="shared" si="32"/>
        <v>0</v>
      </c>
      <c r="S46" s="627">
        <f t="shared" si="32"/>
        <v>0</v>
      </c>
      <c r="T46" s="627">
        <f t="shared" si="32"/>
        <v>0.5</v>
      </c>
      <c r="U46" s="627">
        <f t="shared" si="32"/>
        <v>0.25</v>
      </c>
      <c r="V46" s="627">
        <f t="shared" si="32"/>
        <v>0</v>
      </c>
      <c r="W46" s="627">
        <f t="shared" si="32"/>
        <v>0</v>
      </c>
      <c r="X46" s="627">
        <f t="shared" si="32"/>
        <v>0</v>
      </c>
      <c r="Y46" s="627">
        <f t="shared" si="32"/>
        <v>0</v>
      </c>
      <c r="Z46" s="627">
        <f t="shared" si="32"/>
        <v>0</v>
      </c>
      <c r="AA46" s="627">
        <f t="shared" si="32"/>
        <v>0.25</v>
      </c>
      <c r="AB46" s="627">
        <f t="shared" si="32"/>
        <v>0</v>
      </c>
      <c r="AC46" s="616">
        <v>0</v>
      </c>
      <c r="AD46" s="355">
        <v>0</v>
      </c>
    </row>
    <row r="47" spans="1:30" ht="24.95" customHeight="1">
      <c r="A47" s="355"/>
      <c r="B47" s="625">
        <v>33</v>
      </c>
      <c r="C47" s="219" t="s">
        <v>122</v>
      </c>
      <c r="D47" s="626" t="str">
        <f t="shared" si="0"/>
        <v>Artichauts fonds cuits</v>
      </c>
      <c r="E47" s="627">
        <f t="shared" ref="E47:AB47" si="33">IF(ISTEXT(E150),E150,(E150/E12)*E11)</f>
        <v>0</v>
      </c>
      <c r="F47" s="627">
        <f t="shared" si="33"/>
        <v>0</v>
      </c>
      <c r="G47" s="628">
        <f t="shared" si="33"/>
        <v>0</v>
      </c>
      <c r="H47" s="627">
        <f t="shared" si="33"/>
        <v>0</v>
      </c>
      <c r="I47" s="627">
        <f t="shared" si="33"/>
        <v>0</v>
      </c>
      <c r="J47" s="627">
        <f t="shared" si="33"/>
        <v>0</v>
      </c>
      <c r="K47" s="627">
        <f t="shared" si="33"/>
        <v>0</v>
      </c>
      <c r="L47" s="627">
        <f t="shared" si="33"/>
        <v>0</v>
      </c>
      <c r="M47" s="627">
        <f t="shared" si="33"/>
        <v>0</v>
      </c>
      <c r="N47" s="627">
        <f t="shared" si="33"/>
        <v>0</v>
      </c>
      <c r="O47" s="627">
        <f t="shared" si="33"/>
        <v>0</v>
      </c>
      <c r="P47" s="627">
        <f t="shared" si="33"/>
        <v>0</v>
      </c>
      <c r="Q47" s="627">
        <f t="shared" si="33"/>
        <v>0.5</v>
      </c>
      <c r="R47" s="627">
        <f t="shared" si="33"/>
        <v>0</v>
      </c>
      <c r="S47" s="627">
        <f t="shared" si="33"/>
        <v>0</v>
      </c>
      <c r="T47" s="627">
        <f t="shared" si="33"/>
        <v>0</v>
      </c>
      <c r="U47" s="627">
        <f t="shared" si="33"/>
        <v>0</v>
      </c>
      <c r="V47" s="627">
        <f t="shared" si="33"/>
        <v>0</v>
      </c>
      <c r="W47" s="627">
        <f t="shared" si="33"/>
        <v>0</v>
      </c>
      <c r="X47" s="627">
        <f t="shared" si="33"/>
        <v>0</v>
      </c>
      <c r="Y47" s="627">
        <f t="shared" si="33"/>
        <v>0</v>
      </c>
      <c r="Z47" s="627">
        <f t="shared" si="33"/>
        <v>0</v>
      </c>
      <c r="AA47" s="627">
        <f t="shared" si="33"/>
        <v>0</v>
      </c>
      <c r="AB47" s="627">
        <f t="shared" si="33"/>
        <v>0</v>
      </c>
      <c r="AC47" s="616">
        <v>0</v>
      </c>
      <c r="AD47" s="355">
        <v>0</v>
      </c>
    </row>
    <row r="48" spans="1:30" ht="24.95" customHeight="1">
      <c r="A48" s="355"/>
      <c r="B48" s="625">
        <v>34</v>
      </c>
      <c r="C48" s="219" t="s">
        <v>122</v>
      </c>
      <c r="D48" s="626" t="str">
        <f t="shared" si="0"/>
        <v>Asperges pointes cuites</v>
      </c>
      <c r="E48" s="627">
        <f t="shared" ref="E48:AB48" si="34">IF(ISTEXT(E151),E151,(E151/E12)*E11)</f>
        <v>0</v>
      </c>
      <c r="F48" s="627">
        <f t="shared" si="34"/>
        <v>0</v>
      </c>
      <c r="G48" s="628">
        <f t="shared" si="34"/>
        <v>0</v>
      </c>
      <c r="H48" s="627">
        <f t="shared" si="34"/>
        <v>0</v>
      </c>
      <c r="I48" s="627">
        <f t="shared" si="34"/>
        <v>0</v>
      </c>
      <c r="J48" s="627">
        <f t="shared" si="34"/>
        <v>0</v>
      </c>
      <c r="K48" s="627">
        <f t="shared" si="34"/>
        <v>0</v>
      </c>
      <c r="L48" s="627">
        <f t="shared" si="34"/>
        <v>0</v>
      </c>
      <c r="M48" s="627">
        <f t="shared" si="34"/>
        <v>0</v>
      </c>
      <c r="N48" s="627">
        <f t="shared" si="34"/>
        <v>0</v>
      </c>
      <c r="O48" s="627">
        <f t="shared" si="34"/>
        <v>0</v>
      </c>
      <c r="P48" s="627">
        <f t="shared" si="34"/>
        <v>0</v>
      </c>
      <c r="Q48" s="627">
        <f t="shared" si="34"/>
        <v>0</v>
      </c>
      <c r="R48" s="627">
        <f t="shared" si="34"/>
        <v>0</v>
      </c>
      <c r="S48" s="627">
        <f t="shared" si="34"/>
        <v>0</v>
      </c>
      <c r="T48" s="627">
        <f t="shared" si="34"/>
        <v>0</v>
      </c>
      <c r="U48" s="627">
        <f t="shared" si="34"/>
        <v>0.5</v>
      </c>
      <c r="V48" s="627">
        <f t="shared" si="34"/>
        <v>0</v>
      </c>
      <c r="W48" s="627">
        <f t="shared" si="34"/>
        <v>0</v>
      </c>
      <c r="X48" s="627">
        <f t="shared" si="34"/>
        <v>0</v>
      </c>
      <c r="Y48" s="627">
        <f t="shared" si="34"/>
        <v>0</v>
      </c>
      <c r="Z48" s="627">
        <f t="shared" si="34"/>
        <v>0</v>
      </c>
      <c r="AA48" s="627">
        <f t="shared" si="34"/>
        <v>0</v>
      </c>
      <c r="AB48" s="627">
        <f t="shared" si="34"/>
        <v>0</v>
      </c>
      <c r="AC48" s="616">
        <v>0</v>
      </c>
      <c r="AD48" s="355">
        <v>0</v>
      </c>
    </row>
    <row r="49" spans="1:30" ht="24.95" customHeight="1">
      <c r="A49" s="355"/>
      <c r="B49" s="625">
        <v>35</v>
      </c>
      <c r="C49" s="219" t="s">
        <v>122</v>
      </c>
      <c r="D49" s="626" t="str">
        <f t="shared" si="0"/>
        <v>Carottes cuites</v>
      </c>
      <c r="E49" s="627">
        <f t="shared" ref="E49:AB49" si="35">IF(ISTEXT(E152),E152,(E152/E12)*E11)</f>
        <v>0</v>
      </c>
      <c r="F49" s="627">
        <f t="shared" si="35"/>
        <v>0</v>
      </c>
      <c r="G49" s="628">
        <f t="shared" si="35"/>
        <v>0.5</v>
      </c>
      <c r="H49" s="627">
        <f t="shared" si="35"/>
        <v>0</v>
      </c>
      <c r="I49" s="627">
        <f t="shared" si="35"/>
        <v>0</v>
      </c>
      <c r="J49" s="627">
        <f t="shared" si="35"/>
        <v>0</v>
      </c>
      <c r="K49" s="627">
        <f t="shared" si="35"/>
        <v>0</v>
      </c>
      <c r="L49" s="627">
        <f t="shared" si="35"/>
        <v>0</v>
      </c>
      <c r="M49" s="627">
        <f t="shared" si="35"/>
        <v>0</v>
      </c>
      <c r="N49" s="627">
        <f t="shared" si="35"/>
        <v>0.5</v>
      </c>
      <c r="O49" s="627">
        <f t="shared" si="35"/>
        <v>0</v>
      </c>
      <c r="P49" s="627">
        <f t="shared" si="35"/>
        <v>0</v>
      </c>
      <c r="Q49" s="627">
        <f t="shared" si="35"/>
        <v>0</v>
      </c>
      <c r="R49" s="627">
        <f t="shared" si="35"/>
        <v>0.5</v>
      </c>
      <c r="S49" s="627">
        <f t="shared" si="35"/>
        <v>0</v>
      </c>
      <c r="T49" s="627">
        <f t="shared" si="35"/>
        <v>0</v>
      </c>
      <c r="U49" s="627">
        <f t="shared" si="35"/>
        <v>0</v>
      </c>
      <c r="V49" s="627">
        <f t="shared" si="35"/>
        <v>0.5</v>
      </c>
      <c r="W49" s="627">
        <f t="shared" si="35"/>
        <v>0</v>
      </c>
      <c r="X49" s="627">
        <f t="shared" si="35"/>
        <v>0</v>
      </c>
      <c r="Y49" s="627">
        <f t="shared" si="35"/>
        <v>0</v>
      </c>
      <c r="Z49" s="627">
        <f t="shared" si="35"/>
        <v>0.5</v>
      </c>
      <c r="AA49" s="627">
        <f t="shared" si="35"/>
        <v>0</v>
      </c>
      <c r="AB49" s="627">
        <f t="shared" si="35"/>
        <v>0</v>
      </c>
      <c r="AC49" s="616">
        <v>0</v>
      </c>
      <c r="AD49" s="355">
        <v>0</v>
      </c>
    </row>
    <row r="50" spans="1:30" ht="24.95" customHeight="1">
      <c r="A50" s="355"/>
      <c r="B50" s="625">
        <v>36</v>
      </c>
      <c r="C50" s="219" t="s">
        <v>122</v>
      </c>
      <c r="D50" s="626" t="str">
        <f t="shared" si="0"/>
        <v>Champignons cuits</v>
      </c>
      <c r="E50" s="627">
        <f t="shared" ref="E50:AB50" si="36">IF(ISTEXT(E153),E153,(E153/E12)*E11)</f>
        <v>0</v>
      </c>
      <c r="F50" s="627">
        <f t="shared" si="36"/>
        <v>0</v>
      </c>
      <c r="G50" s="628">
        <f t="shared" si="36"/>
        <v>0</v>
      </c>
      <c r="H50" s="627">
        <f t="shared" si="36"/>
        <v>0.5</v>
      </c>
      <c r="I50" s="627">
        <f t="shared" si="36"/>
        <v>0</v>
      </c>
      <c r="J50" s="627">
        <f t="shared" si="36"/>
        <v>0</v>
      </c>
      <c r="K50" s="627">
        <f t="shared" si="36"/>
        <v>0</v>
      </c>
      <c r="L50" s="627">
        <f t="shared" si="36"/>
        <v>0</v>
      </c>
      <c r="M50" s="627">
        <f t="shared" si="36"/>
        <v>0</v>
      </c>
      <c r="N50" s="627">
        <f t="shared" si="36"/>
        <v>0</v>
      </c>
      <c r="O50" s="627">
        <f t="shared" si="36"/>
        <v>0</v>
      </c>
      <c r="P50" s="627">
        <f t="shared" si="36"/>
        <v>0</v>
      </c>
      <c r="Q50" s="627">
        <f t="shared" si="36"/>
        <v>0</v>
      </c>
      <c r="R50" s="627">
        <f t="shared" si="36"/>
        <v>0</v>
      </c>
      <c r="S50" s="627">
        <f t="shared" si="36"/>
        <v>0</v>
      </c>
      <c r="T50" s="627">
        <f t="shared" si="36"/>
        <v>0</v>
      </c>
      <c r="U50" s="627">
        <f t="shared" si="36"/>
        <v>0</v>
      </c>
      <c r="V50" s="627">
        <f t="shared" si="36"/>
        <v>0</v>
      </c>
      <c r="W50" s="627">
        <f t="shared" si="36"/>
        <v>0</v>
      </c>
      <c r="X50" s="627">
        <f t="shared" si="36"/>
        <v>0</v>
      </c>
      <c r="Y50" s="627">
        <f t="shared" si="36"/>
        <v>0</v>
      </c>
      <c r="Z50" s="627">
        <f t="shared" si="36"/>
        <v>0</v>
      </c>
      <c r="AA50" s="627">
        <f t="shared" si="36"/>
        <v>0</v>
      </c>
      <c r="AB50" s="627">
        <f t="shared" si="36"/>
        <v>0</v>
      </c>
      <c r="AC50" s="616">
        <v>0</v>
      </c>
      <c r="AD50" s="355">
        <v>0</v>
      </c>
    </row>
    <row r="51" spans="1:30" ht="24.95" customHeight="1">
      <c r="A51" s="355"/>
      <c r="B51" s="625">
        <v>37</v>
      </c>
      <c r="C51" s="219" t="s">
        <v>122</v>
      </c>
      <c r="D51" s="626" t="str">
        <f t="shared" si="0"/>
        <v>Choux fleurs cuits</v>
      </c>
      <c r="E51" s="627">
        <f t="shared" ref="E51:AB51" si="37">IF(ISTEXT(E154),E154,(E154/E12)*E11)</f>
        <v>0</v>
      </c>
      <c r="F51" s="627">
        <f t="shared" si="37"/>
        <v>0</v>
      </c>
      <c r="G51" s="628">
        <f t="shared" si="37"/>
        <v>0</v>
      </c>
      <c r="H51" s="627">
        <f t="shared" si="37"/>
        <v>0</v>
      </c>
      <c r="I51" s="627">
        <f t="shared" si="37"/>
        <v>0</v>
      </c>
      <c r="J51" s="627">
        <f t="shared" si="37"/>
        <v>0</v>
      </c>
      <c r="K51" s="627">
        <f t="shared" si="37"/>
        <v>0</v>
      </c>
      <c r="L51" s="627">
        <f t="shared" si="37"/>
        <v>0.5</v>
      </c>
      <c r="M51" s="627">
        <f t="shared" si="37"/>
        <v>0</v>
      </c>
      <c r="N51" s="627">
        <f t="shared" si="37"/>
        <v>0</v>
      </c>
      <c r="O51" s="627">
        <f t="shared" si="37"/>
        <v>0</v>
      </c>
      <c r="P51" s="627">
        <f t="shared" si="37"/>
        <v>0</v>
      </c>
      <c r="Q51" s="627">
        <f t="shared" si="37"/>
        <v>0</v>
      </c>
      <c r="R51" s="627">
        <f t="shared" si="37"/>
        <v>0</v>
      </c>
      <c r="S51" s="627">
        <f t="shared" si="37"/>
        <v>0</v>
      </c>
      <c r="T51" s="627">
        <f t="shared" si="37"/>
        <v>0</v>
      </c>
      <c r="U51" s="627">
        <f t="shared" si="37"/>
        <v>0</v>
      </c>
      <c r="V51" s="627">
        <f t="shared" si="37"/>
        <v>0</v>
      </c>
      <c r="W51" s="627">
        <f t="shared" si="37"/>
        <v>0</v>
      </c>
      <c r="X51" s="627">
        <f t="shared" si="37"/>
        <v>0</v>
      </c>
      <c r="Y51" s="627">
        <f t="shared" si="37"/>
        <v>0</v>
      </c>
      <c r="Z51" s="627">
        <f t="shared" si="37"/>
        <v>0</v>
      </c>
      <c r="AA51" s="627">
        <f t="shared" si="37"/>
        <v>0</v>
      </c>
      <c r="AB51" s="627">
        <f t="shared" si="37"/>
        <v>0</v>
      </c>
      <c r="AC51" s="616">
        <v>0</v>
      </c>
      <c r="AD51" s="355">
        <v>0</v>
      </c>
    </row>
    <row r="52" spans="1:30" ht="24.95" customHeight="1">
      <c r="A52" s="355"/>
      <c r="B52" s="625">
        <v>38</v>
      </c>
      <c r="C52" s="219" t="s">
        <v>122</v>
      </c>
      <c r="D52" s="626" t="str">
        <f t="shared" si="0"/>
        <v>Cœurs de palmier cuits</v>
      </c>
      <c r="E52" s="627">
        <f t="shared" ref="E52:AB52" si="38">IF(ISTEXT(E155),E155,(E155/E12)*E11)</f>
        <v>0</v>
      </c>
      <c r="F52" s="627">
        <f t="shared" si="38"/>
        <v>0</v>
      </c>
      <c r="G52" s="628">
        <f t="shared" si="38"/>
        <v>0</v>
      </c>
      <c r="H52" s="627">
        <f t="shared" si="38"/>
        <v>0</v>
      </c>
      <c r="I52" s="627">
        <f t="shared" si="38"/>
        <v>0</v>
      </c>
      <c r="J52" s="627">
        <f t="shared" si="38"/>
        <v>0</v>
      </c>
      <c r="K52" s="627">
        <f t="shared" si="38"/>
        <v>0</v>
      </c>
      <c r="L52" s="627">
        <f t="shared" si="38"/>
        <v>0</v>
      </c>
      <c r="M52" s="627">
        <f t="shared" si="38"/>
        <v>0</v>
      </c>
      <c r="N52" s="627">
        <f t="shared" si="38"/>
        <v>0</v>
      </c>
      <c r="O52" s="627">
        <f t="shared" si="38"/>
        <v>0.5</v>
      </c>
      <c r="P52" s="627">
        <f t="shared" si="38"/>
        <v>0</v>
      </c>
      <c r="Q52" s="627">
        <f t="shared" si="38"/>
        <v>0</v>
      </c>
      <c r="R52" s="627">
        <f t="shared" si="38"/>
        <v>0</v>
      </c>
      <c r="S52" s="627">
        <f t="shared" si="38"/>
        <v>0</v>
      </c>
      <c r="T52" s="627">
        <f t="shared" si="38"/>
        <v>0</v>
      </c>
      <c r="U52" s="627">
        <f t="shared" si="38"/>
        <v>0</v>
      </c>
      <c r="V52" s="627">
        <f t="shared" si="38"/>
        <v>0</v>
      </c>
      <c r="W52" s="627">
        <f t="shared" si="38"/>
        <v>0</v>
      </c>
      <c r="X52" s="627">
        <f t="shared" si="38"/>
        <v>0</v>
      </c>
      <c r="Y52" s="627">
        <f t="shared" si="38"/>
        <v>0</v>
      </c>
      <c r="Z52" s="627">
        <f t="shared" si="38"/>
        <v>0</v>
      </c>
      <c r="AA52" s="627">
        <f t="shared" si="38"/>
        <v>0</v>
      </c>
      <c r="AB52" s="627">
        <f t="shared" si="38"/>
        <v>0</v>
      </c>
      <c r="AC52" s="616">
        <v>0</v>
      </c>
      <c r="AD52" s="355">
        <v>0</v>
      </c>
    </row>
    <row r="53" spans="1:30" ht="24.95" customHeight="1">
      <c r="A53" s="355"/>
      <c r="B53" s="625">
        <v>39</v>
      </c>
      <c r="C53" s="219" t="s">
        <v>122</v>
      </c>
      <c r="D53" s="626" t="str">
        <f t="shared" si="0"/>
        <v>Courgettes cuites</v>
      </c>
      <c r="E53" s="627">
        <f t="shared" ref="E53:AB53" si="39">IF(ISTEXT(E156),E156,(E156/E12)*E11)</f>
        <v>0</v>
      </c>
      <c r="F53" s="627">
        <f t="shared" si="39"/>
        <v>0.5</v>
      </c>
      <c r="G53" s="628">
        <f t="shared" si="39"/>
        <v>0</v>
      </c>
      <c r="H53" s="627">
        <f t="shared" si="39"/>
        <v>0</v>
      </c>
      <c r="I53" s="627">
        <f t="shared" si="39"/>
        <v>0</v>
      </c>
      <c r="J53" s="627">
        <f t="shared" si="39"/>
        <v>0</v>
      </c>
      <c r="K53" s="627">
        <f t="shared" si="39"/>
        <v>0</v>
      </c>
      <c r="L53" s="627">
        <f t="shared" si="39"/>
        <v>0</v>
      </c>
      <c r="M53" s="627">
        <f t="shared" si="39"/>
        <v>0</v>
      </c>
      <c r="N53" s="627">
        <f t="shared" si="39"/>
        <v>0</v>
      </c>
      <c r="O53" s="627">
        <f t="shared" si="39"/>
        <v>0</v>
      </c>
      <c r="P53" s="627">
        <f t="shared" si="39"/>
        <v>0</v>
      </c>
      <c r="Q53" s="627">
        <f t="shared" si="39"/>
        <v>0</v>
      </c>
      <c r="R53" s="627">
        <f t="shared" si="39"/>
        <v>0</v>
      </c>
      <c r="S53" s="627">
        <f t="shared" si="39"/>
        <v>0</v>
      </c>
      <c r="T53" s="627">
        <f t="shared" si="39"/>
        <v>0</v>
      </c>
      <c r="U53" s="627">
        <f t="shared" si="39"/>
        <v>0</v>
      </c>
      <c r="V53" s="627">
        <f t="shared" si="39"/>
        <v>0</v>
      </c>
      <c r="W53" s="627">
        <f t="shared" si="39"/>
        <v>0</v>
      </c>
      <c r="X53" s="627">
        <f t="shared" si="39"/>
        <v>0</v>
      </c>
      <c r="Y53" s="627">
        <f t="shared" si="39"/>
        <v>0</v>
      </c>
      <c r="Z53" s="627">
        <f t="shared" si="39"/>
        <v>0</v>
      </c>
      <c r="AA53" s="627">
        <f t="shared" si="39"/>
        <v>0</v>
      </c>
      <c r="AB53" s="627">
        <f t="shared" si="39"/>
        <v>0</v>
      </c>
      <c r="AC53" s="616">
        <v>0</v>
      </c>
      <c r="AD53" s="355">
        <v>0</v>
      </c>
    </row>
    <row r="54" spans="1:30" ht="24.95" customHeight="1">
      <c r="A54" s="355"/>
      <c r="B54" s="625">
        <v>40</v>
      </c>
      <c r="C54" s="219" t="s">
        <v>122</v>
      </c>
      <c r="D54" s="626" t="str">
        <f t="shared" si="0"/>
        <v>Haricots beurre cuits</v>
      </c>
      <c r="E54" s="627">
        <f t="shared" ref="E54:AB54" si="40">IF(ISTEXT(E157),E157,(E157/E12)*E11)</f>
        <v>0</v>
      </c>
      <c r="F54" s="627">
        <f t="shared" si="40"/>
        <v>0</v>
      </c>
      <c r="G54" s="628">
        <f t="shared" si="40"/>
        <v>0</v>
      </c>
      <c r="H54" s="627">
        <f t="shared" si="40"/>
        <v>0</v>
      </c>
      <c r="I54" s="627">
        <f t="shared" si="40"/>
        <v>0</v>
      </c>
      <c r="J54" s="627">
        <f t="shared" si="40"/>
        <v>0</v>
      </c>
      <c r="K54" s="627">
        <f t="shared" si="40"/>
        <v>0</v>
      </c>
      <c r="L54" s="627">
        <f t="shared" si="40"/>
        <v>0</v>
      </c>
      <c r="M54" s="627">
        <f t="shared" si="40"/>
        <v>0</v>
      </c>
      <c r="N54" s="627">
        <f t="shared" si="40"/>
        <v>0</v>
      </c>
      <c r="O54" s="627">
        <f t="shared" si="40"/>
        <v>0</v>
      </c>
      <c r="P54" s="627">
        <f t="shared" si="40"/>
        <v>0</v>
      </c>
      <c r="Q54" s="627">
        <f t="shared" si="40"/>
        <v>0</v>
      </c>
      <c r="R54" s="627">
        <f t="shared" si="40"/>
        <v>0</v>
      </c>
      <c r="S54" s="627">
        <f t="shared" si="40"/>
        <v>0</v>
      </c>
      <c r="T54" s="627">
        <f t="shared" si="40"/>
        <v>0</v>
      </c>
      <c r="U54" s="627">
        <f t="shared" si="40"/>
        <v>0</v>
      </c>
      <c r="V54" s="627">
        <f t="shared" si="40"/>
        <v>0</v>
      </c>
      <c r="W54" s="627">
        <f t="shared" si="40"/>
        <v>0</v>
      </c>
      <c r="X54" s="627">
        <f t="shared" si="40"/>
        <v>0</v>
      </c>
      <c r="Y54" s="627">
        <f t="shared" si="40"/>
        <v>0</v>
      </c>
      <c r="Z54" s="627">
        <f t="shared" si="40"/>
        <v>0</v>
      </c>
      <c r="AA54" s="627">
        <f t="shared" si="40"/>
        <v>0.5</v>
      </c>
      <c r="AB54" s="627">
        <f t="shared" si="40"/>
        <v>0</v>
      </c>
      <c r="AC54" s="616">
        <v>0</v>
      </c>
      <c r="AD54" s="355">
        <v>0</v>
      </c>
    </row>
    <row r="55" spans="1:30" ht="24.95" customHeight="1">
      <c r="A55" s="355"/>
      <c r="B55" s="625">
        <v>41</v>
      </c>
      <c r="C55" s="219" t="s">
        <v>122</v>
      </c>
      <c r="D55" s="626" t="str">
        <f t="shared" si="0"/>
        <v>Haricots mange tout cuits</v>
      </c>
      <c r="E55" s="627">
        <f t="shared" ref="E55:AB55" si="41">IF(ISTEXT(E158),E158,(E158/E12)*E11)</f>
        <v>0</v>
      </c>
      <c r="F55" s="627">
        <f t="shared" si="41"/>
        <v>0</v>
      </c>
      <c r="G55" s="628">
        <f t="shared" si="41"/>
        <v>0</v>
      </c>
      <c r="H55" s="627">
        <f t="shared" si="41"/>
        <v>0</v>
      </c>
      <c r="I55" s="627">
        <f t="shared" si="41"/>
        <v>0</v>
      </c>
      <c r="J55" s="627">
        <f t="shared" si="41"/>
        <v>0</v>
      </c>
      <c r="K55" s="627">
        <f t="shared" si="41"/>
        <v>0</v>
      </c>
      <c r="L55" s="627">
        <f t="shared" si="41"/>
        <v>0</v>
      </c>
      <c r="M55" s="627">
        <f t="shared" si="41"/>
        <v>0</v>
      </c>
      <c r="N55" s="627">
        <f t="shared" si="41"/>
        <v>0</v>
      </c>
      <c r="O55" s="627">
        <f t="shared" si="41"/>
        <v>0</v>
      </c>
      <c r="P55" s="627">
        <f t="shared" si="41"/>
        <v>0.5</v>
      </c>
      <c r="Q55" s="627">
        <f t="shared" si="41"/>
        <v>0</v>
      </c>
      <c r="R55" s="627">
        <f t="shared" si="41"/>
        <v>0</v>
      </c>
      <c r="S55" s="627">
        <f t="shared" si="41"/>
        <v>0</v>
      </c>
      <c r="T55" s="627">
        <f t="shared" si="41"/>
        <v>0</v>
      </c>
      <c r="U55" s="627">
        <f t="shared" si="41"/>
        <v>0</v>
      </c>
      <c r="V55" s="627">
        <f t="shared" si="41"/>
        <v>0</v>
      </c>
      <c r="W55" s="627">
        <f t="shared" si="41"/>
        <v>0</v>
      </c>
      <c r="X55" s="627">
        <f t="shared" si="41"/>
        <v>0</v>
      </c>
      <c r="Y55" s="627">
        <f t="shared" si="41"/>
        <v>0</v>
      </c>
      <c r="Z55" s="627">
        <f t="shared" si="41"/>
        <v>0</v>
      </c>
      <c r="AA55" s="627">
        <f t="shared" si="41"/>
        <v>0</v>
      </c>
      <c r="AB55" s="627">
        <f t="shared" si="41"/>
        <v>0</v>
      </c>
      <c r="AC55" s="616">
        <v>0</v>
      </c>
      <c r="AD55" s="355">
        <v>0</v>
      </c>
    </row>
    <row r="56" spans="1:30" ht="24.95" customHeight="1">
      <c r="A56" s="355"/>
      <c r="B56" s="625">
        <v>42</v>
      </c>
      <c r="C56" s="629" t="s">
        <v>122</v>
      </c>
      <c r="D56" s="626" t="str">
        <f t="shared" si="0"/>
        <v>Haricots verts cuits</v>
      </c>
      <c r="E56" s="627">
        <f t="shared" ref="E56:AB56" si="42">IF(ISTEXT(E159),E159,(E159/E12)*E11)</f>
        <v>0.5</v>
      </c>
      <c r="F56" s="627">
        <f t="shared" si="42"/>
        <v>0</v>
      </c>
      <c r="G56" s="628">
        <f t="shared" si="42"/>
        <v>0</v>
      </c>
      <c r="H56" s="627">
        <f t="shared" si="42"/>
        <v>0</v>
      </c>
      <c r="I56" s="627">
        <f t="shared" si="42"/>
        <v>0.5</v>
      </c>
      <c r="J56" s="627">
        <f t="shared" si="42"/>
        <v>0.5</v>
      </c>
      <c r="K56" s="627">
        <f t="shared" si="42"/>
        <v>0</v>
      </c>
      <c r="L56" s="627">
        <f t="shared" si="42"/>
        <v>0</v>
      </c>
      <c r="M56" s="627">
        <f t="shared" si="42"/>
        <v>0</v>
      </c>
      <c r="N56" s="627">
        <f t="shared" si="42"/>
        <v>0</v>
      </c>
      <c r="O56" s="627">
        <f t="shared" si="42"/>
        <v>0</v>
      </c>
      <c r="P56" s="627">
        <f t="shared" si="42"/>
        <v>0</v>
      </c>
      <c r="Q56" s="627">
        <f t="shared" si="42"/>
        <v>0</v>
      </c>
      <c r="R56" s="627">
        <f t="shared" si="42"/>
        <v>0</v>
      </c>
      <c r="S56" s="627">
        <f t="shared" si="42"/>
        <v>0</v>
      </c>
      <c r="T56" s="627">
        <f t="shared" si="42"/>
        <v>0</v>
      </c>
      <c r="U56" s="627">
        <f t="shared" si="42"/>
        <v>0</v>
      </c>
      <c r="V56" s="627">
        <f t="shared" si="42"/>
        <v>0</v>
      </c>
      <c r="W56" s="627">
        <f t="shared" si="42"/>
        <v>0</v>
      </c>
      <c r="X56" s="627">
        <f t="shared" si="42"/>
        <v>0</v>
      </c>
      <c r="Y56" s="627">
        <f t="shared" si="42"/>
        <v>0.5</v>
      </c>
      <c r="Z56" s="627">
        <f t="shared" si="42"/>
        <v>0</v>
      </c>
      <c r="AA56" s="627">
        <f t="shared" si="42"/>
        <v>0</v>
      </c>
      <c r="AB56" s="627">
        <f t="shared" si="42"/>
        <v>0</v>
      </c>
      <c r="AC56" s="616">
        <v>0</v>
      </c>
      <c r="AD56" s="355">
        <v>0</v>
      </c>
    </row>
    <row r="57" spans="1:30" ht="24.95" customHeight="1">
      <c r="A57" s="355"/>
      <c r="B57" s="625">
        <v>43</v>
      </c>
      <c r="C57" s="629" t="s">
        <v>122</v>
      </c>
      <c r="D57" s="626" t="str">
        <f t="shared" si="0"/>
        <v>Macédoine cuite</v>
      </c>
      <c r="E57" s="627">
        <f t="shared" ref="E57:AB57" si="43">IF(ISTEXT(E160),E160,(E160/E12)*E11)</f>
        <v>0</v>
      </c>
      <c r="F57" s="627">
        <f t="shared" si="43"/>
        <v>0</v>
      </c>
      <c r="G57" s="628">
        <f t="shared" si="43"/>
        <v>0</v>
      </c>
      <c r="H57" s="627">
        <f t="shared" si="43"/>
        <v>0</v>
      </c>
      <c r="I57" s="627">
        <f t="shared" si="43"/>
        <v>0</v>
      </c>
      <c r="J57" s="627">
        <f t="shared" si="43"/>
        <v>0</v>
      </c>
      <c r="K57" s="627">
        <f t="shared" si="43"/>
        <v>0</v>
      </c>
      <c r="L57" s="627">
        <f t="shared" si="43"/>
        <v>0</v>
      </c>
      <c r="M57" s="627">
        <f t="shared" si="43"/>
        <v>0</v>
      </c>
      <c r="N57" s="627">
        <f t="shared" si="43"/>
        <v>0</v>
      </c>
      <c r="O57" s="627">
        <f t="shared" si="43"/>
        <v>0</v>
      </c>
      <c r="P57" s="627">
        <f t="shared" si="43"/>
        <v>0</v>
      </c>
      <c r="Q57" s="627">
        <f t="shared" si="43"/>
        <v>0</v>
      </c>
      <c r="R57" s="627">
        <f t="shared" si="43"/>
        <v>0</v>
      </c>
      <c r="S57" s="627">
        <f t="shared" si="43"/>
        <v>0</v>
      </c>
      <c r="T57" s="627">
        <f t="shared" si="43"/>
        <v>0</v>
      </c>
      <c r="U57" s="627">
        <f t="shared" si="43"/>
        <v>0</v>
      </c>
      <c r="V57" s="627">
        <f t="shared" si="43"/>
        <v>0</v>
      </c>
      <c r="W57" s="627">
        <f t="shared" si="43"/>
        <v>0</v>
      </c>
      <c r="X57" s="627">
        <f t="shared" si="43"/>
        <v>0</v>
      </c>
      <c r="Y57" s="627">
        <f t="shared" si="43"/>
        <v>0</v>
      </c>
      <c r="Z57" s="627">
        <f t="shared" si="43"/>
        <v>0</v>
      </c>
      <c r="AA57" s="627">
        <f t="shared" si="43"/>
        <v>0</v>
      </c>
      <c r="AB57" s="627">
        <f t="shared" si="43"/>
        <v>0.5</v>
      </c>
      <c r="AC57" s="616">
        <v>0</v>
      </c>
      <c r="AD57" s="355">
        <v>0</v>
      </c>
    </row>
    <row r="58" spans="1:30" ht="24.95" customHeight="1">
      <c r="A58" s="355"/>
      <c r="B58" s="625">
        <v>44</v>
      </c>
      <c r="C58" s="629" t="s">
        <v>122</v>
      </c>
      <c r="D58" s="626" t="str">
        <f t="shared" si="0"/>
        <v>Poireaux cuits</v>
      </c>
      <c r="E58" s="627">
        <f t="shared" ref="E58:AB58" si="44">IF(ISTEXT(E161),E161,(E161/E12)*E11)</f>
        <v>0</v>
      </c>
      <c r="F58" s="627">
        <f t="shared" si="44"/>
        <v>0</v>
      </c>
      <c r="G58" s="628">
        <f t="shared" si="44"/>
        <v>0</v>
      </c>
      <c r="H58" s="627">
        <f t="shared" si="44"/>
        <v>0</v>
      </c>
      <c r="I58" s="627">
        <f t="shared" si="44"/>
        <v>0</v>
      </c>
      <c r="J58" s="627">
        <f t="shared" si="44"/>
        <v>0</v>
      </c>
      <c r="K58" s="627">
        <f t="shared" si="44"/>
        <v>0.5</v>
      </c>
      <c r="L58" s="627">
        <f t="shared" si="44"/>
        <v>0</v>
      </c>
      <c r="M58" s="627">
        <f t="shared" si="44"/>
        <v>0</v>
      </c>
      <c r="N58" s="627">
        <f t="shared" si="44"/>
        <v>0</v>
      </c>
      <c r="O58" s="627">
        <f t="shared" si="44"/>
        <v>0</v>
      </c>
      <c r="P58" s="627">
        <f t="shared" si="44"/>
        <v>0</v>
      </c>
      <c r="Q58" s="627">
        <f t="shared" si="44"/>
        <v>0</v>
      </c>
      <c r="R58" s="627">
        <f t="shared" si="44"/>
        <v>0</v>
      </c>
      <c r="S58" s="627">
        <f t="shared" si="44"/>
        <v>0</v>
      </c>
      <c r="T58" s="627">
        <f t="shared" si="44"/>
        <v>0</v>
      </c>
      <c r="U58" s="627">
        <f t="shared" si="44"/>
        <v>0</v>
      </c>
      <c r="V58" s="627">
        <f t="shared" si="44"/>
        <v>0</v>
      </c>
      <c r="W58" s="627">
        <f t="shared" si="44"/>
        <v>0</v>
      </c>
      <c r="X58" s="627">
        <f t="shared" si="44"/>
        <v>0</v>
      </c>
      <c r="Y58" s="627">
        <f t="shared" si="44"/>
        <v>0</v>
      </c>
      <c r="Z58" s="627">
        <f t="shared" si="44"/>
        <v>0</v>
      </c>
      <c r="AA58" s="627">
        <f t="shared" si="44"/>
        <v>0</v>
      </c>
      <c r="AB58" s="627">
        <f t="shared" si="44"/>
        <v>0</v>
      </c>
      <c r="AC58" s="616">
        <v>0</v>
      </c>
      <c r="AD58" s="355">
        <v>0</v>
      </c>
    </row>
    <row r="59" spans="1:30" ht="24.95" customHeight="1">
      <c r="A59" s="355"/>
      <c r="B59" s="625">
        <v>45</v>
      </c>
      <c r="C59" s="629" t="s">
        <v>122</v>
      </c>
      <c r="D59" s="626" t="str">
        <f t="shared" si="0"/>
        <v>Soja blanchi</v>
      </c>
      <c r="E59" s="627">
        <f t="shared" ref="E59:AB59" si="45">IF(ISTEXT(E162),E162,(E162/E12)*E11)</f>
        <v>0</v>
      </c>
      <c r="F59" s="627">
        <f t="shared" si="45"/>
        <v>0</v>
      </c>
      <c r="G59" s="628">
        <f t="shared" si="45"/>
        <v>0</v>
      </c>
      <c r="H59" s="627">
        <f t="shared" si="45"/>
        <v>0</v>
      </c>
      <c r="I59" s="627">
        <f t="shared" si="45"/>
        <v>0</v>
      </c>
      <c r="J59" s="627">
        <f t="shared" si="45"/>
        <v>0</v>
      </c>
      <c r="K59" s="627">
        <f t="shared" si="45"/>
        <v>0</v>
      </c>
      <c r="L59" s="627">
        <f t="shared" si="45"/>
        <v>0</v>
      </c>
      <c r="M59" s="627">
        <f t="shared" si="45"/>
        <v>0</v>
      </c>
      <c r="N59" s="627">
        <f t="shared" si="45"/>
        <v>0</v>
      </c>
      <c r="O59" s="627">
        <f t="shared" si="45"/>
        <v>0</v>
      </c>
      <c r="P59" s="627">
        <f t="shared" si="45"/>
        <v>0</v>
      </c>
      <c r="Q59" s="627">
        <f t="shared" si="45"/>
        <v>0</v>
      </c>
      <c r="R59" s="627">
        <f t="shared" si="45"/>
        <v>0</v>
      </c>
      <c r="S59" s="627">
        <f t="shared" si="45"/>
        <v>0</v>
      </c>
      <c r="T59" s="627">
        <f t="shared" si="45"/>
        <v>0</v>
      </c>
      <c r="U59" s="627">
        <f t="shared" si="45"/>
        <v>0</v>
      </c>
      <c r="V59" s="627">
        <f t="shared" si="45"/>
        <v>0</v>
      </c>
      <c r="W59" s="627">
        <f t="shared" si="45"/>
        <v>0</v>
      </c>
      <c r="X59" s="627">
        <f t="shared" si="45"/>
        <v>0.5</v>
      </c>
      <c r="Y59" s="627">
        <f t="shared" si="45"/>
        <v>0</v>
      </c>
      <c r="Z59" s="627">
        <f t="shared" si="45"/>
        <v>0</v>
      </c>
      <c r="AA59" s="627">
        <f t="shared" si="45"/>
        <v>0</v>
      </c>
      <c r="AB59" s="627">
        <f t="shared" si="45"/>
        <v>0</v>
      </c>
      <c r="AC59" s="616">
        <v>0</v>
      </c>
      <c r="AD59" s="355">
        <v>0</v>
      </c>
    </row>
    <row r="60" spans="1:30" ht="24.95" customHeight="1">
      <c r="A60" s="355"/>
      <c r="B60" s="625">
        <v>46</v>
      </c>
      <c r="C60" s="629" t="s">
        <v>122</v>
      </c>
      <c r="D60" s="626" t="str">
        <f t="shared" si="0"/>
        <v>Tomates cuites</v>
      </c>
      <c r="E60" s="627">
        <f t="shared" ref="E60:AB60" si="46">IF(ISTEXT(E163),E163,(E163/E12)*E11)</f>
        <v>0</v>
      </c>
      <c r="F60" s="627">
        <f t="shared" si="46"/>
        <v>0</v>
      </c>
      <c r="G60" s="628">
        <f t="shared" si="46"/>
        <v>0</v>
      </c>
      <c r="H60" s="627">
        <f t="shared" si="46"/>
        <v>0</v>
      </c>
      <c r="I60" s="627">
        <f t="shared" si="46"/>
        <v>0</v>
      </c>
      <c r="J60" s="627">
        <f t="shared" si="46"/>
        <v>0</v>
      </c>
      <c r="K60" s="627">
        <f t="shared" si="46"/>
        <v>0</v>
      </c>
      <c r="L60" s="627">
        <f t="shared" si="46"/>
        <v>0</v>
      </c>
      <c r="M60" s="627">
        <f t="shared" si="46"/>
        <v>0</v>
      </c>
      <c r="N60" s="627">
        <f t="shared" si="46"/>
        <v>0</v>
      </c>
      <c r="O60" s="627">
        <f t="shared" si="46"/>
        <v>0</v>
      </c>
      <c r="P60" s="627">
        <f t="shared" si="46"/>
        <v>0</v>
      </c>
      <c r="Q60" s="627">
        <f t="shared" si="46"/>
        <v>0</v>
      </c>
      <c r="R60" s="627">
        <f t="shared" si="46"/>
        <v>0</v>
      </c>
      <c r="S60" s="627">
        <f t="shared" si="46"/>
        <v>0</v>
      </c>
      <c r="T60" s="627">
        <f t="shared" si="46"/>
        <v>0</v>
      </c>
      <c r="U60" s="627">
        <f t="shared" si="46"/>
        <v>0</v>
      </c>
      <c r="V60" s="627">
        <f t="shared" si="46"/>
        <v>0</v>
      </c>
      <c r="W60" s="627">
        <f t="shared" si="46"/>
        <v>0.5</v>
      </c>
      <c r="X60" s="627">
        <f t="shared" si="46"/>
        <v>0</v>
      </c>
      <c r="Y60" s="627">
        <f t="shared" si="46"/>
        <v>0</v>
      </c>
      <c r="Z60" s="627">
        <f t="shared" si="46"/>
        <v>0</v>
      </c>
      <c r="AA60" s="627">
        <f t="shared" si="46"/>
        <v>0</v>
      </c>
      <c r="AB60" s="627">
        <f t="shared" si="46"/>
        <v>0</v>
      </c>
      <c r="AC60" s="616">
        <v>0</v>
      </c>
      <c r="AD60" s="355">
        <v>0</v>
      </c>
    </row>
    <row r="61" spans="1:30" ht="24.95" customHeight="1">
      <c r="A61" s="355"/>
      <c r="B61" s="625">
        <v>47</v>
      </c>
      <c r="C61" s="630" t="s">
        <v>532</v>
      </c>
      <c r="D61" s="626" t="str">
        <f t="shared" si="0"/>
        <v>Maïs cuillère à café</v>
      </c>
      <c r="E61" s="627">
        <f t="shared" ref="E61:AB61" si="47">IF(ISTEXT(E164),E164,(E164/E12)*E11)</f>
        <v>0</v>
      </c>
      <c r="F61" s="627">
        <f t="shared" si="47"/>
        <v>0</v>
      </c>
      <c r="G61" s="628">
        <f t="shared" si="47"/>
        <v>0</v>
      </c>
      <c r="H61" s="627">
        <f t="shared" si="47"/>
        <v>0</v>
      </c>
      <c r="I61" s="627">
        <f t="shared" si="47"/>
        <v>0</v>
      </c>
      <c r="J61" s="627">
        <f t="shared" si="47"/>
        <v>0</v>
      </c>
      <c r="K61" s="627">
        <f t="shared" si="47"/>
        <v>0</v>
      </c>
      <c r="L61" s="627">
        <f t="shared" si="47"/>
        <v>0</v>
      </c>
      <c r="M61" s="627">
        <f t="shared" si="47"/>
        <v>10</v>
      </c>
      <c r="N61" s="627">
        <f t="shared" si="47"/>
        <v>0</v>
      </c>
      <c r="O61" s="627">
        <f t="shared" si="47"/>
        <v>0</v>
      </c>
      <c r="P61" s="627">
        <f t="shared" si="47"/>
        <v>0</v>
      </c>
      <c r="Q61" s="627">
        <f t="shared" si="47"/>
        <v>0</v>
      </c>
      <c r="R61" s="627">
        <f t="shared" si="47"/>
        <v>0</v>
      </c>
      <c r="S61" s="627">
        <f t="shared" si="47"/>
        <v>0</v>
      </c>
      <c r="T61" s="627">
        <f t="shared" si="47"/>
        <v>0</v>
      </c>
      <c r="U61" s="627">
        <f t="shared" si="47"/>
        <v>0</v>
      </c>
      <c r="V61" s="627">
        <f t="shared" si="47"/>
        <v>0</v>
      </c>
      <c r="W61" s="627">
        <f t="shared" si="47"/>
        <v>0</v>
      </c>
      <c r="X61" s="627">
        <f t="shared" si="47"/>
        <v>0</v>
      </c>
      <c r="Y61" s="627">
        <f t="shared" si="47"/>
        <v>0</v>
      </c>
      <c r="Z61" s="627">
        <f t="shared" si="47"/>
        <v>0</v>
      </c>
      <c r="AA61" s="627">
        <f t="shared" si="47"/>
        <v>0</v>
      </c>
      <c r="AB61" s="627">
        <f t="shared" si="47"/>
        <v>0</v>
      </c>
      <c r="AC61" s="616">
        <v>0</v>
      </c>
      <c r="AD61" s="355">
        <v>0</v>
      </c>
    </row>
    <row r="62" spans="1:30" ht="24.95" customHeight="1">
      <c r="A62" s="355"/>
      <c r="B62" s="625">
        <v>48</v>
      </c>
      <c r="C62" s="631" t="s">
        <v>123</v>
      </c>
      <c r="D62" s="626" t="str">
        <f t="shared" si="0"/>
        <v>Bleu</v>
      </c>
      <c r="E62" s="627">
        <f t="shared" ref="E62:AB62" si="48">IF(ISTEXT(E165),E165,(E165/E12)*E11)</f>
        <v>0</v>
      </c>
      <c r="F62" s="627">
        <f t="shared" si="48"/>
        <v>0</v>
      </c>
      <c r="G62" s="628">
        <f t="shared" si="48"/>
        <v>0</v>
      </c>
      <c r="H62" s="627">
        <f t="shared" si="48"/>
        <v>0</v>
      </c>
      <c r="I62" s="627">
        <f t="shared" si="48"/>
        <v>0</v>
      </c>
      <c r="J62" s="627">
        <f t="shared" si="48"/>
        <v>0.3</v>
      </c>
      <c r="K62" s="627">
        <f t="shared" si="48"/>
        <v>0</v>
      </c>
      <c r="L62" s="627">
        <f t="shared" si="48"/>
        <v>0</v>
      </c>
      <c r="M62" s="627">
        <f t="shared" si="48"/>
        <v>0</v>
      </c>
      <c r="N62" s="627">
        <f t="shared" si="48"/>
        <v>0</v>
      </c>
      <c r="O62" s="627">
        <f t="shared" si="48"/>
        <v>0</v>
      </c>
      <c r="P62" s="627">
        <f t="shared" si="48"/>
        <v>0</v>
      </c>
      <c r="Q62" s="627">
        <f t="shared" si="48"/>
        <v>0</v>
      </c>
      <c r="R62" s="627">
        <f t="shared" si="48"/>
        <v>0.3</v>
      </c>
      <c r="S62" s="627">
        <f t="shared" si="48"/>
        <v>0</v>
      </c>
      <c r="T62" s="627">
        <f t="shared" si="48"/>
        <v>0</v>
      </c>
      <c r="U62" s="627">
        <f t="shared" si="48"/>
        <v>0</v>
      </c>
      <c r="V62" s="627">
        <f t="shared" si="48"/>
        <v>0</v>
      </c>
      <c r="W62" s="627">
        <f t="shared" si="48"/>
        <v>0</v>
      </c>
      <c r="X62" s="627">
        <f t="shared" si="48"/>
        <v>0</v>
      </c>
      <c r="Y62" s="627">
        <f t="shared" si="48"/>
        <v>0</v>
      </c>
      <c r="Z62" s="627">
        <f t="shared" si="48"/>
        <v>0</v>
      </c>
      <c r="AA62" s="627">
        <f t="shared" si="48"/>
        <v>0</v>
      </c>
      <c r="AB62" s="627">
        <f t="shared" si="48"/>
        <v>0</v>
      </c>
      <c r="AC62" s="616">
        <v>0</v>
      </c>
      <c r="AD62" s="355">
        <v>0</v>
      </c>
    </row>
    <row r="63" spans="1:30" ht="24.95" customHeight="1">
      <c r="A63" s="355"/>
      <c r="B63" s="625">
        <v>49</v>
      </c>
      <c r="C63" s="631" t="s">
        <v>123</v>
      </c>
      <c r="D63" s="626" t="str">
        <f t="shared" si="0"/>
        <v>Edam</v>
      </c>
      <c r="E63" s="627">
        <f t="shared" ref="E63:AB63" si="49">IF(ISTEXT(E166),E166,(E166/E12)*E11)</f>
        <v>0</v>
      </c>
      <c r="F63" s="627">
        <f t="shared" si="49"/>
        <v>0</v>
      </c>
      <c r="G63" s="628">
        <f t="shared" si="49"/>
        <v>0.3</v>
      </c>
      <c r="H63" s="627">
        <f t="shared" si="49"/>
        <v>0</v>
      </c>
      <c r="I63" s="627">
        <f t="shared" si="49"/>
        <v>0</v>
      </c>
      <c r="J63" s="627">
        <f t="shared" si="49"/>
        <v>0</v>
      </c>
      <c r="K63" s="627">
        <f t="shared" si="49"/>
        <v>0</v>
      </c>
      <c r="L63" s="627">
        <f t="shared" si="49"/>
        <v>0</v>
      </c>
      <c r="M63" s="627">
        <f t="shared" si="49"/>
        <v>0</v>
      </c>
      <c r="N63" s="627">
        <f t="shared" si="49"/>
        <v>0</v>
      </c>
      <c r="O63" s="627">
        <f t="shared" si="49"/>
        <v>0</v>
      </c>
      <c r="P63" s="627">
        <f t="shared" si="49"/>
        <v>0</v>
      </c>
      <c r="Q63" s="627">
        <f t="shared" si="49"/>
        <v>0</v>
      </c>
      <c r="R63" s="627">
        <f t="shared" si="49"/>
        <v>0</v>
      </c>
      <c r="S63" s="627">
        <f t="shared" si="49"/>
        <v>0.3</v>
      </c>
      <c r="T63" s="627">
        <f t="shared" si="49"/>
        <v>0</v>
      </c>
      <c r="U63" s="627">
        <f t="shared" si="49"/>
        <v>0</v>
      </c>
      <c r="V63" s="627">
        <f t="shared" si="49"/>
        <v>0</v>
      </c>
      <c r="W63" s="627">
        <f t="shared" si="49"/>
        <v>0</v>
      </c>
      <c r="X63" s="627">
        <f t="shared" si="49"/>
        <v>0</v>
      </c>
      <c r="Y63" s="627">
        <f t="shared" si="49"/>
        <v>0</v>
      </c>
      <c r="Z63" s="627">
        <f t="shared" si="49"/>
        <v>0</v>
      </c>
      <c r="AA63" s="627">
        <f t="shared" si="49"/>
        <v>0</v>
      </c>
      <c r="AB63" s="627">
        <f t="shared" si="49"/>
        <v>0.3</v>
      </c>
      <c r="AC63" s="616">
        <v>0</v>
      </c>
      <c r="AD63" s="355">
        <v>0</v>
      </c>
    </row>
    <row r="64" spans="1:30" ht="24.95" customHeight="1">
      <c r="A64" s="355"/>
      <c r="B64" s="625">
        <v>50</v>
      </c>
      <c r="C64" s="214" t="s">
        <v>123</v>
      </c>
      <c r="D64" s="626" t="str">
        <f t="shared" si="0"/>
        <v>Fromage blanc</v>
      </c>
      <c r="E64" s="627">
        <f t="shared" ref="E64:AB64" si="50">IF(ISTEXT(E167),E167,(E167/E12)*E11)</f>
        <v>0.5</v>
      </c>
      <c r="F64" s="627">
        <f t="shared" si="50"/>
        <v>0</v>
      </c>
      <c r="G64" s="628">
        <f t="shared" si="50"/>
        <v>0.5</v>
      </c>
      <c r="H64" s="627">
        <f t="shared" si="50"/>
        <v>0.5</v>
      </c>
      <c r="I64" s="627">
        <f t="shared" si="50"/>
        <v>0</v>
      </c>
      <c r="J64" s="627">
        <f t="shared" si="50"/>
        <v>0</v>
      </c>
      <c r="K64" s="627">
        <f t="shared" si="50"/>
        <v>0.5</v>
      </c>
      <c r="L64" s="627">
        <f t="shared" si="50"/>
        <v>0.5</v>
      </c>
      <c r="M64" s="627">
        <f t="shared" si="50"/>
        <v>0.5</v>
      </c>
      <c r="N64" s="627">
        <f t="shared" si="50"/>
        <v>0.5</v>
      </c>
      <c r="O64" s="627">
        <f t="shared" si="50"/>
        <v>0</v>
      </c>
      <c r="P64" s="627">
        <f t="shared" si="50"/>
        <v>0.5</v>
      </c>
      <c r="Q64" s="627">
        <f t="shared" si="50"/>
        <v>0.5</v>
      </c>
      <c r="R64" s="627">
        <f t="shared" si="50"/>
        <v>0.5</v>
      </c>
      <c r="S64" s="627">
        <f t="shared" si="50"/>
        <v>0.5</v>
      </c>
      <c r="T64" s="627">
        <f t="shared" si="50"/>
        <v>0.5</v>
      </c>
      <c r="U64" s="627">
        <f t="shared" si="50"/>
        <v>1</v>
      </c>
      <c r="V64" s="627">
        <f t="shared" si="50"/>
        <v>0.5</v>
      </c>
      <c r="W64" s="627">
        <f t="shared" si="50"/>
        <v>0.5</v>
      </c>
      <c r="X64" s="627">
        <f t="shared" si="50"/>
        <v>1</v>
      </c>
      <c r="Y64" s="627">
        <f t="shared" si="50"/>
        <v>0.5</v>
      </c>
      <c r="Z64" s="627">
        <f t="shared" si="50"/>
        <v>0.5</v>
      </c>
      <c r="AA64" s="627">
        <f t="shared" si="50"/>
        <v>0.5</v>
      </c>
      <c r="AB64" s="627">
        <f t="shared" si="50"/>
        <v>1</v>
      </c>
      <c r="AC64" s="616">
        <v>0</v>
      </c>
      <c r="AD64" s="355">
        <v>0</v>
      </c>
    </row>
    <row r="65" spans="1:30" ht="24.95" customHeight="1">
      <c r="A65" s="355"/>
      <c r="B65" s="625">
        <v>51</v>
      </c>
      <c r="C65" s="214" t="s">
        <v>123</v>
      </c>
      <c r="D65" s="626" t="str">
        <f t="shared" si="0"/>
        <v>Gouda</v>
      </c>
      <c r="E65" s="627">
        <f t="shared" ref="E65:AB65" si="51">IF(ISTEXT(E168),E168,(E168/E12)*E11)</f>
        <v>0</v>
      </c>
      <c r="F65" s="627">
        <f t="shared" si="51"/>
        <v>0.3</v>
      </c>
      <c r="G65" s="628">
        <f t="shared" si="51"/>
        <v>0</v>
      </c>
      <c r="H65" s="627">
        <f t="shared" si="51"/>
        <v>0</v>
      </c>
      <c r="I65" s="627">
        <f t="shared" si="51"/>
        <v>0</v>
      </c>
      <c r="J65" s="627">
        <f t="shared" si="51"/>
        <v>0</v>
      </c>
      <c r="K65" s="627">
        <f t="shared" si="51"/>
        <v>0</v>
      </c>
      <c r="L65" s="627">
        <f t="shared" si="51"/>
        <v>0</v>
      </c>
      <c r="M65" s="627">
        <f t="shared" si="51"/>
        <v>0</v>
      </c>
      <c r="N65" s="627">
        <f t="shared" si="51"/>
        <v>0</v>
      </c>
      <c r="O65" s="627">
        <f t="shared" si="51"/>
        <v>0.3</v>
      </c>
      <c r="P65" s="627">
        <f t="shared" si="51"/>
        <v>0</v>
      </c>
      <c r="Q65" s="627">
        <f t="shared" si="51"/>
        <v>0</v>
      </c>
      <c r="R65" s="627">
        <f t="shared" si="51"/>
        <v>0</v>
      </c>
      <c r="S65" s="627">
        <f t="shared" si="51"/>
        <v>0</v>
      </c>
      <c r="T65" s="627">
        <f t="shared" si="51"/>
        <v>0</v>
      </c>
      <c r="U65" s="627">
        <f t="shared" si="51"/>
        <v>0.3</v>
      </c>
      <c r="V65" s="627">
        <f t="shared" si="51"/>
        <v>0</v>
      </c>
      <c r="W65" s="627">
        <f t="shared" si="51"/>
        <v>0</v>
      </c>
      <c r="X65" s="627">
        <f t="shared" si="51"/>
        <v>0</v>
      </c>
      <c r="Y65" s="627">
        <f t="shared" si="51"/>
        <v>0</v>
      </c>
      <c r="Z65" s="627">
        <f t="shared" si="51"/>
        <v>0</v>
      </c>
      <c r="AA65" s="627">
        <f t="shared" si="51"/>
        <v>0.3</v>
      </c>
      <c r="AB65" s="627">
        <f t="shared" si="51"/>
        <v>0</v>
      </c>
      <c r="AC65" s="616">
        <v>0</v>
      </c>
      <c r="AD65" s="355">
        <v>0</v>
      </c>
    </row>
    <row r="66" spans="1:30" ht="24.95" customHeight="1">
      <c r="A66" s="355"/>
      <c r="B66" s="625">
        <v>52</v>
      </c>
      <c r="C66" s="214" t="s">
        <v>123</v>
      </c>
      <c r="D66" s="626" t="str">
        <f t="shared" si="0"/>
        <v>Gruyère</v>
      </c>
      <c r="E66" s="627">
        <f t="shared" ref="E66:AB66" si="52">IF(ISTEXT(E169),E169,(E169/E12)*E11)</f>
        <v>0.3</v>
      </c>
      <c r="F66" s="627">
        <f t="shared" si="52"/>
        <v>0</v>
      </c>
      <c r="G66" s="628">
        <f t="shared" si="52"/>
        <v>0</v>
      </c>
      <c r="H66" s="627">
        <f t="shared" si="52"/>
        <v>0</v>
      </c>
      <c r="I66" s="627">
        <f t="shared" si="52"/>
        <v>0</v>
      </c>
      <c r="J66" s="627">
        <f t="shared" si="52"/>
        <v>0</v>
      </c>
      <c r="K66" s="627">
        <f t="shared" si="52"/>
        <v>0</v>
      </c>
      <c r="L66" s="627">
        <f t="shared" si="52"/>
        <v>0</v>
      </c>
      <c r="M66" s="627">
        <f t="shared" si="52"/>
        <v>0</v>
      </c>
      <c r="N66" s="627">
        <f t="shared" si="52"/>
        <v>0</v>
      </c>
      <c r="O66" s="627">
        <f t="shared" si="52"/>
        <v>0</v>
      </c>
      <c r="P66" s="627">
        <f t="shared" si="52"/>
        <v>0</v>
      </c>
      <c r="Q66" s="627">
        <f t="shared" si="52"/>
        <v>0</v>
      </c>
      <c r="R66" s="627">
        <f t="shared" si="52"/>
        <v>0</v>
      </c>
      <c r="S66" s="627">
        <f t="shared" si="52"/>
        <v>0</v>
      </c>
      <c r="T66" s="627">
        <f t="shared" si="52"/>
        <v>0.3</v>
      </c>
      <c r="U66" s="627">
        <f t="shared" si="52"/>
        <v>0</v>
      </c>
      <c r="V66" s="627">
        <f t="shared" si="52"/>
        <v>0</v>
      </c>
      <c r="W66" s="627">
        <f t="shared" si="52"/>
        <v>0</v>
      </c>
      <c r="X66" s="627">
        <f t="shared" si="52"/>
        <v>0.3</v>
      </c>
      <c r="Y66" s="627">
        <f t="shared" si="52"/>
        <v>0</v>
      </c>
      <c r="Z66" s="627">
        <f t="shared" si="52"/>
        <v>0.3</v>
      </c>
      <c r="AA66" s="627">
        <f t="shared" si="52"/>
        <v>0</v>
      </c>
      <c r="AB66" s="627">
        <f t="shared" si="52"/>
        <v>0</v>
      </c>
      <c r="AC66" s="616">
        <v>0</v>
      </c>
      <c r="AD66" s="355">
        <v>0</v>
      </c>
    </row>
    <row r="67" spans="1:30" ht="24.95" customHeight="1">
      <c r="A67" s="355"/>
      <c r="B67" s="625">
        <v>53</v>
      </c>
      <c r="C67" s="214" t="s">
        <v>123</v>
      </c>
      <c r="D67" s="626" t="str">
        <f t="shared" si="0"/>
        <v>Mimolette</v>
      </c>
      <c r="E67" s="627">
        <f t="shared" ref="E67:AB67" si="53">IF(ISTEXT(E170),E170,(E170/E12)*E11)</f>
        <v>0</v>
      </c>
      <c r="F67" s="627">
        <f t="shared" si="53"/>
        <v>0</v>
      </c>
      <c r="G67" s="628">
        <f t="shared" si="53"/>
        <v>0</v>
      </c>
      <c r="H67" s="627">
        <f t="shared" si="53"/>
        <v>0</v>
      </c>
      <c r="I67" s="627">
        <f t="shared" si="53"/>
        <v>0</v>
      </c>
      <c r="J67" s="627">
        <f t="shared" si="53"/>
        <v>0</v>
      </c>
      <c r="K67" s="627">
        <f t="shared" si="53"/>
        <v>0</v>
      </c>
      <c r="L67" s="627">
        <f t="shared" si="53"/>
        <v>0.3</v>
      </c>
      <c r="M67" s="627">
        <f t="shared" si="53"/>
        <v>0</v>
      </c>
      <c r="N67" s="627">
        <f t="shared" si="53"/>
        <v>0</v>
      </c>
      <c r="O67" s="627">
        <f t="shared" si="53"/>
        <v>0</v>
      </c>
      <c r="P67" s="627">
        <f t="shared" si="53"/>
        <v>0.3</v>
      </c>
      <c r="Q67" s="627">
        <f t="shared" si="53"/>
        <v>0.3</v>
      </c>
      <c r="R67" s="627">
        <f t="shared" si="53"/>
        <v>0</v>
      </c>
      <c r="S67" s="627">
        <f t="shared" si="53"/>
        <v>0</v>
      </c>
      <c r="T67" s="627">
        <f t="shared" si="53"/>
        <v>0</v>
      </c>
      <c r="U67" s="627">
        <f t="shared" si="53"/>
        <v>0</v>
      </c>
      <c r="V67" s="627">
        <f t="shared" si="53"/>
        <v>0</v>
      </c>
      <c r="W67" s="627">
        <f t="shared" si="53"/>
        <v>0</v>
      </c>
      <c r="X67" s="627">
        <f t="shared" si="53"/>
        <v>0</v>
      </c>
      <c r="Y67" s="627">
        <f t="shared" si="53"/>
        <v>0.3</v>
      </c>
      <c r="Z67" s="627">
        <f t="shared" si="53"/>
        <v>0</v>
      </c>
      <c r="AA67" s="627">
        <f t="shared" si="53"/>
        <v>0</v>
      </c>
      <c r="AB67" s="627">
        <f t="shared" si="53"/>
        <v>0</v>
      </c>
      <c r="AC67" s="616">
        <v>0</v>
      </c>
      <c r="AD67" s="355">
        <v>0</v>
      </c>
    </row>
    <row r="68" spans="1:30" ht="24.95" customHeight="1">
      <c r="A68" s="355"/>
      <c r="B68" s="625">
        <v>54</v>
      </c>
      <c r="C68" s="214" t="s">
        <v>123</v>
      </c>
      <c r="D68" s="626" t="str">
        <f t="shared" si="0"/>
        <v>Pyrénées</v>
      </c>
      <c r="E68" s="627">
        <f t="shared" ref="E68:AB68" si="54">IF(ISTEXT(E171),E171,(E171/E12)*E11)</f>
        <v>0</v>
      </c>
      <c r="F68" s="627">
        <f t="shared" si="54"/>
        <v>0</v>
      </c>
      <c r="G68" s="628">
        <f t="shared" si="54"/>
        <v>0</v>
      </c>
      <c r="H68" s="627">
        <f t="shared" si="54"/>
        <v>0</v>
      </c>
      <c r="I68" s="627">
        <f t="shared" si="54"/>
        <v>0.3</v>
      </c>
      <c r="J68" s="627">
        <f t="shared" si="54"/>
        <v>0</v>
      </c>
      <c r="K68" s="627">
        <f t="shared" si="54"/>
        <v>0</v>
      </c>
      <c r="L68" s="627">
        <f t="shared" si="54"/>
        <v>0</v>
      </c>
      <c r="M68" s="627">
        <f t="shared" si="54"/>
        <v>0.3</v>
      </c>
      <c r="N68" s="627">
        <f t="shared" si="54"/>
        <v>0</v>
      </c>
      <c r="O68" s="627">
        <f t="shared" si="54"/>
        <v>0</v>
      </c>
      <c r="P68" s="627">
        <f t="shared" si="54"/>
        <v>0</v>
      </c>
      <c r="Q68" s="627">
        <f t="shared" si="54"/>
        <v>0</v>
      </c>
      <c r="R68" s="627">
        <f t="shared" si="54"/>
        <v>0</v>
      </c>
      <c r="S68" s="627">
        <f t="shared" si="54"/>
        <v>0</v>
      </c>
      <c r="T68" s="627">
        <f t="shared" si="54"/>
        <v>0</v>
      </c>
      <c r="U68" s="627">
        <f t="shared" si="54"/>
        <v>0</v>
      </c>
      <c r="V68" s="627">
        <f t="shared" si="54"/>
        <v>0</v>
      </c>
      <c r="W68" s="627">
        <f t="shared" si="54"/>
        <v>0.3</v>
      </c>
      <c r="X68" s="627">
        <f t="shared" si="54"/>
        <v>0</v>
      </c>
      <c r="Y68" s="627">
        <f t="shared" si="54"/>
        <v>0</v>
      </c>
      <c r="Z68" s="627">
        <f t="shared" si="54"/>
        <v>0</v>
      </c>
      <c r="AA68" s="627">
        <f t="shared" si="54"/>
        <v>0</v>
      </c>
      <c r="AB68" s="627">
        <f t="shared" si="54"/>
        <v>0</v>
      </c>
      <c r="AC68" s="616">
        <v>0</v>
      </c>
      <c r="AD68" s="355">
        <v>0</v>
      </c>
    </row>
    <row r="69" spans="1:30" ht="24.95" customHeight="1">
      <c r="A69" s="355"/>
      <c r="B69" s="625">
        <v>55</v>
      </c>
      <c r="C69" s="214" t="s">
        <v>123</v>
      </c>
      <c r="D69" s="626" t="str">
        <f t="shared" si="0"/>
        <v>Roquefort</v>
      </c>
      <c r="E69" s="627">
        <f t="shared" ref="E69:AB69" si="55">IF(ISTEXT(E172),E172,(E172/E12)*E11)</f>
        <v>0</v>
      </c>
      <c r="F69" s="627">
        <f t="shared" si="55"/>
        <v>0</v>
      </c>
      <c r="G69" s="628">
        <f t="shared" si="55"/>
        <v>0</v>
      </c>
      <c r="H69" s="627">
        <f t="shared" si="55"/>
        <v>0</v>
      </c>
      <c r="I69" s="627">
        <f t="shared" si="55"/>
        <v>0</v>
      </c>
      <c r="J69" s="627">
        <f t="shared" si="55"/>
        <v>0</v>
      </c>
      <c r="K69" s="627">
        <f t="shared" si="55"/>
        <v>0</v>
      </c>
      <c r="L69" s="627">
        <f t="shared" si="55"/>
        <v>0</v>
      </c>
      <c r="M69" s="627">
        <f t="shared" si="55"/>
        <v>0</v>
      </c>
      <c r="N69" s="627">
        <f t="shared" si="55"/>
        <v>0</v>
      </c>
      <c r="O69" s="627">
        <f t="shared" si="55"/>
        <v>0</v>
      </c>
      <c r="P69" s="627">
        <f t="shared" si="55"/>
        <v>0</v>
      </c>
      <c r="Q69" s="627">
        <f t="shared" si="55"/>
        <v>0</v>
      </c>
      <c r="R69" s="627">
        <f t="shared" si="55"/>
        <v>0</v>
      </c>
      <c r="S69" s="627">
        <f t="shared" si="55"/>
        <v>0</v>
      </c>
      <c r="T69" s="627">
        <f t="shared" si="55"/>
        <v>0</v>
      </c>
      <c r="U69" s="627">
        <f t="shared" si="55"/>
        <v>0</v>
      </c>
      <c r="V69" s="627">
        <f t="shared" si="55"/>
        <v>0.3</v>
      </c>
      <c r="W69" s="627">
        <f t="shared" si="55"/>
        <v>0</v>
      </c>
      <c r="X69" s="627">
        <f t="shared" si="55"/>
        <v>0</v>
      </c>
      <c r="Y69" s="627">
        <f t="shared" si="55"/>
        <v>0</v>
      </c>
      <c r="Z69" s="627">
        <f t="shared" si="55"/>
        <v>0</v>
      </c>
      <c r="AA69" s="627">
        <f t="shared" si="55"/>
        <v>0</v>
      </c>
      <c r="AB69" s="627">
        <f t="shared" si="55"/>
        <v>0</v>
      </c>
      <c r="AC69" s="616">
        <v>0</v>
      </c>
      <c r="AD69" s="355">
        <v>0</v>
      </c>
    </row>
    <row r="70" spans="1:30" ht="24.95" customHeight="1">
      <c r="A70" s="355"/>
      <c r="B70" s="625">
        <v>56</v>
      </c>
      <c r="C70" s="214" t="s">
        <v>123</v>
      </c>
      <c r="D70" s="626" t="str">
        <f t="shared" si="0"/>
        <v>St Paulin</v>
      </c>
      <c r="E70" s="627">
        <f t="shared" ref="E70:AB70" si="56">IF(ISTEXT(E173),E173,(E173/E12)*E11)</f>
        <v>0</v>
      </c>
      <c r="F70" s="627">
        <f t="shared" si="56"/>
        <v>0</v>
      </c>
      <c r="G70" s="628">
        <f t="shared" si="56"/>
        <v>0</v>
      </c>
      <c r="H70" s="627">
        <f t="shared" si="56"/>
        <v>0</v>
      </c>
      <c r="I70" s="627">
        <f t="shared" si="56"/>
        <v>0</v>
      </c>
      <c r="J70" s="627">
        <f t="shared" si="56"/>
        <v>0</v>
      </c>
      <c r="K70" s="627">
        <f t="shared" si="56"/>
        <v>0.3</v>
      </c>
      <c r="L70" s="627">
        <f t="shared" si="56"/>
        <v>0</v>
      </c>
      <c r="M70" s="627">
        <f t="shared" si="56"/>
        <v>0</v>
      </c>
      <c r="N70" s="627">
        <f t="shared" si="56"/>
        <v>0.3</v>
      </c>
      <c r="O70" s="627">
        <f t="shared" si="56"/>
        <v>0</v>
      </c>
      <c r="P70" s="627">
        <f t="shared" si="56"/>
        <v>0</v>
      </c>
      <c r="Q70" s="627">
        <f t="shared" si="56"/>
        <v>0</v>
      </c>
      <c r="R70" s="627">
        <f t="shared" si="56"/>
        <v>0</v>
      </c>
      <c r="S70" s="627">
        <f t="shared" si="56"/>
        <v>0</v>
      </c>
      <c r="T70" s="627">
        <f t="shared" si="56"/>
        <v>0</v>
      </c>
      <c r="U70" s="627">
        <f t="shared" si="56"/>
        <v>0</v>
      </c>
      <c r="V70" s="627">
        <f t="shared" si="56"/>
        <v>0</v>
      </c>
      <c r="W70" s="627">
        <f t="shared" si="56"/>
        <v>0</v>
      </c>
      <c r="X70" s="627">
        <f t="shared" si="56"/>
        <v>0</v>
      </c>
      <c r="Y70" s="627">
        <f t="shared" si="56"/>
        <v>0</v>
      </c>
      <c r="Z70" s="627">
        <f t="shared" si="56"/>
        <v>0</v>
      </c>
      <c r="AA70" s="627">
        <f t="shared" si="56"/>
        <v>0</v>
      </c>
      <c r="AB70" s="627">
        <f t="shared" si="56"/>
        <v>0</v>
      </c>
      <c r="AC70" s="616">
        <v>0</v>
      </c>
      <c r="AD70" s="355">
        <v>0</v>
      </c>
    </row>
    <row r="71" spans="1:30" ht="24.95" customHeight="1">
      <c r="A71" s="355"/>
      <c r="B71" s="625">
        <v>57</v>
      </c>
      <c r="C71" s="214" t="s">
        <v>123</v>
      </c>
      <c r="D71" s="626" t="str">
        <f t="shared" si="0"/>
        <v>Tome de savoie</v>
      </c>
      <c r="E71" s="627">
        <f t="shared" ref="E71:AB71" si="57">IF(ISTEXT(E174),E174,(E174/E12)*E11)</f>
        <v>0</v>
      </c>
      <c r="F71" s="627">
        <f t="shared" si="57"/>
        <v>0</v>
      </c>
      <c r="G71" s="628">
        <f t="shared" si="57"/>
        <v>0</v>
      </c>
      <c r="H71" s="627">
        <f t="shared" si="57"/>
        <v>0.3</v>
      </c>
      <c r="I71" s="627">
        <f t="shared" si="57"/>
        <v>0</v>
      </c>
      <c r="J71" s="627">
        <f t="shared" si="57"/>
        <v>0</v>
      </c>
      <c r="K71" s="627">
        <f t="shared" si="57"/>
        <v>0</v>
      </c>
      <c r="L71" s="627">
        <f t="shared" si="57"/>
        <v>0</v>
      </c>
      <c r="M71" s="627">
        <f t="shared" si="57"/>
        <v>0</v>
      </c>
      <c r="N71" s="627">
        <f t="shared" si="57"/>
        <v>0</v>
      </c>
      <c r="O71" s="627">
        <f t="shared" si="57"/>
        <v>0</v>
      </c>
      <c r="P71" s="627">
        <f t="shared" si="57"/>
        <v>0</v>
      </c>
      <c r="Q71" s="627">
        <f t="shared" si="57"/>
        <v>0</v>
      </c>
      <c r="R71" s="627">
        <f t="shared" si="57"/>
        <v>0</v>
      </c>
      <c r="S71" s="627">
        <f t="shared" si="57"/>
        <v>0</v>
      </c>
      <c r="T71" s="627">
        <f t="shared" si="57"/>
        <v>0</v>
      </c>
      <c r="U71" s="627">
        <f t="shared" si="57"/>
        <v>0</v>
      </c>
      <c r="V71" s="627">
        <f t="shared" si="57"/>
        <v>0</v>
      </c>
      <c r="W71" s="627">
        <f t="shared" si="57"/>
        <v>0</v>
      </c>
      <c r="X71" s="627">
        <f t="shared" si="57"/>
        <v>0</v>
      </c>
      <c r="Y71" s="627">
        <f t="shared" si="57"/>
        <v>0</v>
      </c>
      <c r="Z71" s="627">
        <f t="shared" si="57"/>
        <v>0</v>
      </c>
      <c r="AA71" s="627">
        <f t="shared" si="57"/>
        <v>0</v>
      </c>
      <c r="AB71" s="627">
        <f t="shared" si="57"/>
        <v>0</v>
      </c>
      <c r="AC71" s="616">
        <v>0</v>
      </c>
      <c r="AD71" s="355">
        <v>0</v>
      </c>
    </row>
    <row r="72" spans="1:30" ht="24.95" customHeight="1">
      <c r="A72" s="355"/>
      <c r="B72" s="625">
        <v>58</v>
      </c>
      <c r="C72" s="214" t="s">
        <v>123</v>
      </c>
      <c r="D72" s="626" t="str">
        <f t="shared" si="0"/>
        <v>Yaourt</v>
      </c>
      <c r="E72" s="627">
        <f t="shared" ref="E72:AB72" si="58">IF(ISTEXT(E175),E175,(E175/E12)*E11)</f>
        <v>0</v>
      </c>
      <c r="F72" s="627">
        <f t="shared" si="58"/>
        <v>0.5</v>
      </c>
      <c r="G72" s="628">
        <f t="shared" si="58"/>
        <v>0</v>
      </c>
      <c r="H72" s="627">
        <f t="shared" si="58"/>
        <v>0</v>
      </c>
      <c r="I72" s="627">
        <f t="shared" si="58"/>
        <v>0.5</v>
      </c>
      <c r="J72" s="627">
        <f t="shared" si="58"/>
        <v>0.5</v>
      </c>
      <c r="K72" s="627">
        <f t="shared" si="58"/>
        <v>0</v>
      </c>
      <c r="L72" s="627">
        <f t="shared" si="58"/>
        <v>0</v>
      </c>
      <c r="M72" s="627">
        <f t="shared" si="58"/>
        <v>0</v>
      </c>
      <c r="N72" s="627">
        <f t="shared" si="58"/>
        <v>0</v>
      </c>
      <c r="O72" s="627">
        <f t="shared" si="58"/>
        <v>0.5</v>
      </c>
      <c r="P72" s="627">
        <f t="shared" si="58"/>
        <v>0</v>
      </c>
      <c r="Q72" s="627">
        <f t="shared" si="58"/>
        <v>0</v>
      </c>
      <c r="R72" s="627">
        <f t="shared" si="58"/>
        <v>0</v>
      </c>
      <c r="S72" s="627">
        <f t="shared" si="58"/>
        <v>0</v>
      </c>
      <c r="T72" s="627">
        <f t="shared" si="58"/>
        <v>0</v>
      </c>
      <c r="U72" s="627">
        <f t="shared" si="58"/>
        <v>0</v>
      </c>
      <c r="V72" s="627">
        <f t="shared" si="58"/>
        <v>0</v>
      </c>
      <c r="W72" s="627">
        <f t="shared" si="58"/>
        <v>0</v>
      </c>
      <c r="X72" s="627">
        <f t="shared" si="58"/>
        <v>0</v>
      </c>
      <c r="Y72" s="627">
        <f t="shared" si="58"/>
        <v>0</v>
      </c>
      <c r="Z72" s="627">
        <f t="shared" si="58"/>
        <v>0</v>
      </c>
      <c r="AA72" s="627">
        <f t="shared" si="58"/>
        <v>0</v>
      </c>
      <c r="AB72" s="627">
        <f t="shared" si="58"/>
        <v>0</v>
      </c>
      <c r="AC72" s="616">
        <v>0</v>
      </c>
      <c r="AD72" s="355">
        <v>0</v>
      </c>
    </row>
    <row r="73" spans="1:30" ht="24.95" customHeight="1">
      <c r="A73" s="355"/>
      <c r="B73" s="625">
        <v>59</v>
      </c>
      <c r="C73" s="215" t="s">
        <v>125</v>
      </c>
      <c r="D73" s="626" t="str">
        <f t="shared" si="0"/>
        <v>Huile</v>
      </c>
      <c r="E73" s="627">
        <f t="shared" ref="E73:AB73" si="59">IF(ISTEXT(E176),E176,(E176/E12)*E11)</f>
        <v>0.1</v>
      </c>
      <c r="F73" s="627">
        <f t="shared" si="59"/>
        <v>0.1</v>
      </c>
      <c r="G73" s="628">
        <f t="shared" si="59"/>
        <v>0.1</v>
      </c>
      <c r="H73" s="627">
        <f t="shared" si="59"/>
        <v>0.1</v>
      </c>
      <c r="I73" s="627">
        <f t="shared" si="59"/>
        <v>0.1</v>
      </c>
      <c r="J73" s="627">
        <f t="shared" si="59"/>
        <v>0.1</v>
      </c>
      <c r="K73" s="627">
        <f t="shared" si="59"/>
        <v>0.1</v>
      </c>
      <c r="L73" s="627">
        <f t="shared" si="59"/>
        <v>0.1</v>
      </c>
      <c r="M73" s="627">
        <f t="shared" si="59"/>
        <v>0.1</v>
      </c>
      <c r="N73" s="627">
        <f t="shared" si="59"/>
        <v>0.1</v>
      </c>
      <c r="O73" s="627">
        <f t="shared" si="59"/>
        <v>0.1</v>
      </c>
      <c r="P73" s="627">
        <f t="shared" si="59"/>
        <v>0.1</v>
      </c>
      <c r="Q73" s="627">
        <f t="shared" si="59"/>
        <v>0.1</v>
      </c>
      <c r="R73" s="627">
        <f t="shared" si="59"/>
        <v>0.1</v>
      </c>
      <c r="S73" s="627">
        <f t="shared" si="59"/>
        <v>0.1</v>
      </c>
      <c r="T73" s="627">
        <f t="shared" si="59"/>
        <v>0.1</v>
      </c>
      <c r="U73" s="627">
        <f t="shared" si="59"/>
        <v>0</v>
      </c>
      <c r="V73" s="627">
        <f t="shared" si="59"/>
        <v>0.1</v>
      </c>
      <c r="W73" s="627">
        <f t="shared" si="59"/>
        <v>0.1</v>
      </c>
      <c r="X73" s="627">
        <f t="shared" si="59"/>
        <v>0.1</v>
      </c>
      <c r="Y73" s="627">
        <f t="shared" si="59"/>
        <v>0.1</v>
      </c>
      <c r="Z73" s="627">
        <f t="shared" si="59"/>
        <v>0.1</v>
      </c>
      <c r="AA73" s="627">
        <f t="shared" si="59"/>
        <v>0.1</v>
      </c>
      <c r="AB73" s="627">
        <f t="shared" si="59"/>
        <v>0.1</v>
      </c>
      <c r="AC73" s="616">
        <v>0</v>
      </c>
      <c r="AD73" s="355">
        <v>0</v>
      </c>
    </row>
    <row r="74" spans="1:30" ht="24.95" customHeight="1">
      <c r="A74" s="355"/>
      <c r="B74" s="625">
        <v>60</v>
      </c>
      <c r="C74" s="632" t="s">
        <v>125</v>
      </c>
      <c r="D74" s="626" t="str">
        <f t="shared" si="0"/>
        <v>Noix cerneaux</v>
      </c>
      <c r="E74" s="627">
        <f t="shared" ref="E74:AB74" si="60">IF(ISTEXT(E177),E177,(E177/E12)*E11)</f>
        <v>0</v>
      </c>
      <c r="F74" s="627">
        <f t="shared" si="60"/>
        <v>0</v>
      </c>
      <c r="G74" s="628">
        <f t="shared" si="60"/>
        <v>0</v>
      </c>
      <c r="H74" s="627">
        <f t="shared" si="60"/>
        <v>0</v>
      </c>
      <c r="I74" s="627">
        <f t="shared" si="60"/>
        <v>0</v>
      </c>
      <c r="J74" s="627">
        <f t="shared" si="60"/>
        <v>0</v>
      </c>
      <c r="K74" s="627">
        <f t="shared" si="60"/>
        <v>0</v>
      </c>
      <c r="L74" s="627">
        <f t="shared" si="60"/>
        <v>0</v>
      </c>
      <c r="M74" s="627">
        <f t="shared" si="60"/>
        <v>0</v>
      </c>
      <c r="N74" s="627">
        <f t="shared" si="60"/>
        <v>0</v>
      </c>
      <c r="O74" s="627">
        <f t="shared" si="60"/>
        <v>0</v>
      </c>
      <c r="P74" s="627">
        <f t="shared" si="60"/>
        <v>0</v>
      </c>
      <c r="Q74" s="627">
        <f t="shared" si="60"/>
        <v>0</v>
      </c>
      <c r="R74" s="627">
        <f t="shared" si="60"/>
        <v>0</v>
      </c>
      <c r="S74" s="627">
        <f t="shared" si="60"/>
        <v>0</v>
      </c>
      <c r="T74" s="627">
        <f t="shared" si="60"/>
        <v>0</v>
      </c>
      <c r="U74" s="627">
        <f t="shared" si="60"/>
        <v>0</v>
      </c>
      <c r="V74" s="627">
        <f t="shared" si="60"/>
        <v>20</v>
      </c>
      <c r="W74" s="627">
        <f t="shared" si="60"/>
        <v>0</v>
      </c>
      <c r="X74" s="627">
        <f t="shared" si="60"/>
        <v>0</v>
      </c>
      <c r="Y74" s="627">
        <f t="shared" si="60"/>
        <v>0</v>
      </c>
      <c r="Z74" s="627">
        <f t="shared" si="60"/>
        <v>0</v>
      </c>
      <c r="AA74" s="627">
        <f t="shared" si="60"/>
        <v>0</v>
      </c>
      <c r="AB74" s="627">
        <f t="shared" si="60"/>
        <v>0</v>
      </c>
      <c r="AC74" s="616">
        <v>0</v>
      </c>
      <c r="AD74" s="355">
        <v>0</v>
      </c>
    </row>
    <row r="75" spans="1:30" ht="24.95" customHeight="1">
      <c r="A75" s="355"/>
      <c r="B75" s="625">
        <v>61</v>
      </c>
      <c r="C75" s="216" t="s">
        <v>13</v>
      </c>
      <c r="D75" s="626" t="str">
        <f t="shared" si="0"/>
        <v>ail</v>
      </c>
      <c r="E75" s="627">
        <f t="shared" ref="E75:AB75" si="61">IF(ISTEXT(E178),E178,(E178/E12)*E11)</f>
        <v>0</v>
      </c>
      <c r="F75" s="627">
        <f t="shared" si="61"/>
        <v>0</v>
      </c>
      <c r="G75" s="628">
        <f t="shared" si="61"/>
        <v>0</v>
      </c>
      <c r="H75" s="627">
        <f t="shared" si="61"/>
        <v>0</v>
      </c>
      <c r="I75" s="627" t="str">
        <f t="shared" si="61"/>
        <v>PM</v>
      </c>
      <c r="J75" s="627">
        <f t="shared" si="61"/>
        <v>0</v>
      </c>
      <c r="K75" s="627">
        <f t="shared" si="61"/>
        <v>0</v>
      </c>
      <c r="L75" s="627">
        <f t="shared" si="61"/>
        <v>0</v>
      </c>
      <c r="M75" s="627">
        <f t="shared" si="61"/>
        <v>0</v>
      </c>
      <c r="N75" s="627">
        <f t="shared" si="61"/>
        <v>0</v>
      </c>
      <c r="O75" s="627">
        <f t="shared" si="61"/>
        <v>0</v>
      </c>
      <c r="P75" s="627">
        <f t="shared" si="61"/>
        <v>0</v>
      </c>
      <c r="Q75" s="627">
        <f t="shared" si="61"/>
        <v>0</v>
      </c>
      <c r="R75" s="627">
        <f t="shared" si="61"/>
        <v>0</v>
      </c>
      <c r="S75" s="627" t="str">
        <f t="shared" si="61"/>
        <v>PM</v>
      </c>
      <c r="T75" s="627">
        <f t="shared" si="61"/>
        <v>0</v>
      </c>
      <c r="U75" s="627">
        <f t="shared" si="61"/>
        <v>0</v>
      </c>
      <c r="V75" s="627">
        <f t="shared" si="61"/>
        <v>0</v>
      </c>
      <c r="W75" s="627">
        <f t="shared" si="61"/>
        <v>0</v>
      </c>
      <c r="X75" s="627">
        <f t="shared" si="61"/>
        <v>0</v>
      </c>
      <c r="Y75" s="627">
        <f t="shared" si="61"/>
        <v>0</v>
      </c>
      <c r="Z75" s="627" t="str">
        <f t="shared" si="61"/>
        <v>PM</v>
      </c>
      <c r="AA75" s="627">
        <f t="shared" si="61"/>
        <v>0</v>
      </c>
      <c r="AB75" s="627">
        <f t="shared" si="61"/>
        <v>0</v>
      </c>
      <c r="AC75" s="616">
        <v>0</v>
      </c>
      <c r="AD75" s="355">
        <v>0</v>
      </c>
    </row>
    <row r="76" spans="1:30" ht="24.95" customHeight="1">
      <c r="A76" s="355"/>
      <c r="B76" s="625">
        <v>62</v>
      </c>
      <c r="C76" s="216" t="s">
        <v>13</v>
      </c>
      <c r="D76" s="626" t="str">
        <f t="shared" si="0"/>
        <v>aneth</v>
      </c>
      <c r="E76" s="627">
        <f t="shared" ref="E76:AB76" si="62">IF(ISTEXT(E179),E179,(E179/E12)*E11)</f>
        <v>0</v>
      </c>
      <c r="F76" s="627">
        <f t="shared" si="62"/>
        <v>0</v>
      </c>
      <c r="G76" s="628">
        <f t="shared" si="62"/>
        <v>0</v>
      </c>
      <c r="H76" s="627">
        <f t="shared" si="62"/>
        <v>0</v>
      </c>
      <c r="I76" s="627">
        <f t="shared" si="62"/>
        <v>0</v>
      </c>
      <c r="J76" s="627">
        <f t="shared" si="62"/>
        <v>0</v>
      </c>
      <c r="K76" s="627">
        <f t="shared" si="62"/>
        <v>0</v>
      </c>
      <c r="L76" s="627">
        <f t="shared" si="62"/>
        <v>0</v>
      </c>
      <c r="M76" s="627">
        <f t="shared" si="62"/>
        <v>0</v>
      </c>
      <c r="N76" s="627">
        <f t="shared" si="62"/>
        <v>0</v>
      </c>
      <c r="O76" s="627">
        <f t="shared" si="62"/>
        <v>0</v>
      </c>
      <c r="P76" s="627">
        <f t="shared" si="62"/>
        <v>0</v>
      </c>
      <c r="Q76" s="627">
        <f t="shared" si="62"/>
        <v>0</v>
      </c>
      <c r="R76" s="627">
        <f t="shared" si="62"/>
        <v>0</v>
      </c>
      <c r="S76" s="627">
        <f t="shared" si="62"/>
        <v>0</v>
      </c>
      <c r="T76" s="627">
        <f t="shared" si="62"/>
        <v>0</v>
      </c>
      <c r="U76" s="627">
        <f t="shared" si="62"/>
        <v>0</v>
      </c>
      <c r="V76" s="627">
        <f t="shared" si="62"/>
        <v>0</v>
      </c>
      <c r="W76" s="627">
        <f t="shared" si="62"/>
        <v>0</v>
      </c>
      <c r="X76" s="627">
        <f t="shared" si="62"/>
        <v>0</v>
      </c>
      <c r="Y76" s="627">
        <f t="shared" si="62"/>
        <v>0</v>
      </c>
      <c r="Z76" s="627">
        <f t="shared" si="62"/>
        <v>0</v>
      </c>
      <c r="AA76" s="627">
        <f t="shared" si="62"/>
        <v>0</v>
      </c>
      <c r="AB76" s="627" t="str">
        <f t="shared" si="62"/>
        <v>PM</v>
      </c>
      <c r="AC76" s="616">
        <v>0</v>
      </c>
      <c r="AD76" s="355">
        <v>0</v>
      </c>
    </row>
    <row r="77" spans="1:30" ht="24.95" customHeight="1">
      <c r="A77" s="355"/>
      <c r="B77" s="625">
        <v>63</v>
      </c>
      <c r="C77" s="216" t="s">
        <v>13</v>
      </c>
      <c r="D77" s="626" t="str">
        <f t="shared" si="0"/>
        <v>cerfeuil</v>
      </c>
      <c r="E77" s="627">
        <f t="shared" ref="E77:AB77" si="63">IF(ISTEXT(E180),E180,(E180/E12)*E11)</f>
        <v>0</v>
      </c>
      <c r="F77" s="627">
        <f t="shared" si="63"/>
        <v>0</v>
      </c>
      <c r="G77" s="628">
        <f t="shared" si="63"/>
        <v>0</v>
      </c>
      <c r="H77" s="627">
        <f t="shared" si="63"/>
        <v>0</v>
      </c>
      <c r="I77" s="627">
        <f t="shared" si="63"/>
        <v>0</v>
      </c>
      <c r="J77" s="627">
        <f t="shared" si="63"/>
        <v>0</v>
      </c>
      <c r="K77" s="627">
        <f t="shared" si="63"/>
        <v>0</v>
      </c>
      <c r="L77" s="627">
        <f t="shared" si="63"/>
        <v>0</v>
      </c>
      <c r="M77" s="627">
        <f t="shared" si="63"/>
        <v>0</v>
      </c>
      <c r="N77" s="627">
        <f t="shared" si="63"/>
        <v>0</v>
      </c>
      <c r="O77" s="627">
        <f t="shared" si="63"/>
        <v>0</v>
      </c>
      <c r="P77" s="627">
        <f t="shared" si="63"/>
        <v>0</v>
      </c>
      <c r="Q77" s="627">
        <f t="shared" si="63"/>
        <v>0</v>
      </c>
      <c r="R77" s="627">
        <f t="shared" si="63"/>
        <v>0</v>
      </c>
      <c r="S77" s="627">
        <f t="shared" si="63"/>
        <v>0</v>
      </c>
      <c r="T77" s="627">
        <f t="shared" si="63"/>
        <v>0</v>
      </c>
      <c r="U77" s="627">
        <f t="shared" si="63"/>
        <v>0</v>
      </c>
      <c r="V77" s="627">
        <f t="shared" si="63"/>
        <v>0</v>
      </c>
      <c r="W77" s="627">
        <f t="shared" si="63"/>
        <v>0</v>
      </c>
      <c r="X77" s="627">
        <f t="shared" si="63"/>
        <v>0</v>
      </c>
      <c r="Y77" s="627" t="str">
        <f t="shared" si="63"/>
        <v>PM</v>
      </c>
      <c r="Z77" s="627">
        <f t="shared" si="63"/>
        <v>0</v>
      </c>
      <c r="AA77" s="627">
        <f t="shared" si="63"/>
        <v>0</v>
      </c>
      <c r="AB77" s="627">
        <f t="shared" si="63"/>
        <v>0</v>
      </c>
      <c r="AC77" s="616">
        <v>0</v>
      </c>
      <c r="AD77" s="355">
        <v>0</v>
      </c>
    </row>
    <row r="78" spans="1:30" ht="24.95" customHeight="1">
      <c r="A78" s="355"/>
      <c r="B78" s="625">
        <v>64</v>
      </c>
      <c r="C78" s="216" t="s">
        <v>13</v>
      </c>
      <c r="D78" s="626" t="str">
        <f t="shared" si="0"/>
        <v>ciboulette</v>
      </c>
      <c r="E78" s="627">
        <f t="shared" ref="E78:AB78" si="64">IF(ISTEXT(E181),E181,(E181/E12)*E11)</f>
        <v>0</v>
      </c>
      <c r="F78" s="627">
        <f t="shared" si="64"/>
        <v>0</v>
      </c>
      <c r="G78" s="628">
        <f t="shared" si="64"/>
        <v>0</v>
      </c>
      <c r="H78" s="627">
        <f t="shared" si="64"/>
        <v>0</v>
      </c>
      <c r="I78" s="627">
        <f t="shared" si="64"/>
        <v>0</v>
      </c>
      <c r="J78" s="627">
        <f t="shared" si="64"/>
        <v>0</v>
      </c>
      <c r="K78" s="627" t="str">
        <f t="shared" si="64"/>
        <v>PM</v>
      </c>
      <c r="L78" s="627">
        <f t="shared" si="64"/>
        <v>0</v>
      </c>
      <c r="M78" s="627">
        <f t="shared" si="64"/>
        <v>0</v>
      </c>
      <c r="N78" s="627">
        <f t="shared" si="64"/>
        <v>0</v>
      </c>
      <c r="O78" s="627">
        <f t="shared" si="64"/>
        <v>0</v>
      </c>
      <c r="P78" s="627">
        <f t="shared" si="64"/>
        <v>0</v>
      </c>
      <c r="Q78" s="627" t="str">
        <f t="shared" si="64"/>
        <v>PM</v>
      </c>
      <c r="R78" s="627">
        <f t="shared" si="64"/>
        <v>0</v>
      </c>
      <c r="S78" s="627">
        <f t="shared" si="64"/>
        <v>0</v>
      </c>
      <c r="T78" s="627">
        <f t="shared" si="64"/>
        <v>0</v>
      </c>
      <c r="U78" s="627">
        <f t="shared" si="64"/>
        <v>0</v>
      </c>
      <c r="V78" s="627">
        <f t="shared" si="64"/>
        <v>0</v>
      </c>
      <c r="W78" s="627">
        <f t="shared" si="64"/>
        <v>0</v>
      </c>
      <c r="X78" s="627" t="str">
        <f t="shared" si="64"/>
        <v>PM</v>
      </c>
      <c r="Y78" s="627">
        <f t="shared" si="64"/>
        <v>0</v>
      </c>
      <c r="Z78" s="627">
        <f t="shared" si="64"/>
        <v>0</v>
      </c>
      <c r="AA78" s="627">
        <f t="shared" si="64"/>
        <v>0</v>
      </c>
      <c r="AB78" s="627">
        <f t="shared" si="64"/>
        <v>0</v>
      </c>
      <c r="AC78" s="616">
        <v>0</v>
      </c>
      <c r="AD78" s="355">
        <v>0</v>
      </c>
    </row>
    <row r="79" spans="1:30" ht="24.95" customHeight="1">
      <c r="A79" s="355"/>
      <c r="B79" s="625">
        <v>65</v>
      </c>
      <c r="C79" s="216" t="s">
        <v>13</v>
      </c>
      <c r="D79" s="626" t="str">
        <f t="shared" ref="D79:D110" si="65">D182</f>
        <v>Citron jus</v>
      </c>
      <c r="E79" s="627">
        <f t="shared" ref="E79:AB79" si="66">IF(ISTEXT(E182),E182,(E182/E12)*E11)</f>
        <v>0.1</v>
      </c>
      <c r="F79" s="627">
        <f t="shared" si="66"/>
        <v>0.1</v>
      </c>
      <c r="G79" s="628">
        <f t="shared" si="66"/>
        <v>0.1</v>
      </c>
      <c r="H79" s="627">
        <f t="shared" si="66"/>
        <v>0.1</v>
      </c>
      <c r="I79" s="627">
        <f t="shared" si="66"/>
        <v>0.1</v>
      </c>
      <c r="J79" s="627">
        <f t="shared" si="66"/>
        <v>0.1</v>
      </c>
      <c r="K79" s="627">
        <f t="shared" si="66"/>
        <v>0.1</v>
      </c>
      <c r="L79" s="627">
        <f t="shared" si="66"/>
        <v>0</v>
      </c>
      <c r="M79" s="627">
        <f t="shared" si="66"/>
        <v>0</v>
      </c>
      <c r="N79" s="627">
        <f t="shared" si="66"/>
        <v>0.1</v>
      </c>
      <c r="O79" s="627">
        <f t="shared" si="66"/>
        <v>0.1</v>
      </c>
      <c r="P79" s="627">
        <f t="shared" si="66"/>
        <v>0.1</v>
      </c>
      <c r="Q79" s="627">
        <f t="shared" si="66"/>
        <v>0.1</v>
      </c>
      <c r="R79" s="627">
        <f t="shared" si="66"/>
        <v>0.1</v>
      </c>
      <c r="S79" s="627">
        <f t="shared" si="66"/>
        <v>0.1</v>
      </c>
      <c r="T79" s="627">
        <f t="shared" si="66"/>
        <v>0.1</v>
      </c>
      <c r="U79" s="627">
        <f t="shared" si="66"/>
        <v>0.1</v>
      </c>
      <c r="V79" s="627">
        <f t="shared" si="66"/>
        <v>0.1</v>
      </c>
      <c r="W79" s="627">
        <f t="shared" si="66"/>
        <v>0.1</v>
      </c>
      <c r="X79" s="627">
        <f t="shared" si="66"/>
        <v>0.1</v>
      </c>
      <c r="Y79" s="627">
        <f t="shared" si="66"/>
        <v>0.1</v>
      </c>
      <c r="Z79" s="627">
        <f t="shared" si="66"/>
        <v>0</v>
      </c>
      <c r="AA79" s="627">
        <f t="shared" si="66"/>
        <v>0.1</v>
      </c>
      <c r="AB79" s="627">
        <f t="shared" si="66"/>
        <v>0.1</v>
      </c>
      <c r="AC79" s="616">
        <v>0</v>
      </c>
      <c r="AD79" s="355">
        <v>0</v>
      </c>
    </row>
    <row r="80" spans="1:30" ht="24.95" customHeight="1">
      <c r="A80" s="355"/>
      <c r="B80" s="625">
        <v>66</v>
      </c>
      <c r="C80" s="216" t="s">
        <v>13</v>
      </c>
      <c r="D80" s="626" t="str">
        <f t="shared" si="65"/>
        <v>concentré tomate 1/2 c.café</v>
      </c>
      <c r="E80" s="627">
        <f t="shared" ref="E80:AB80" si="67">IF(ISTEXT(E183),E183,(E183/E12)*E11)</f>
        <v>0</v>
      </c>
      <c r="F80" s="627">
        <f t="shared" si="67"/>
        <v>0</v>
      </c>
      <c r="G80" s="628">
        <f t="shared" si="67"/>
        <v>0</v>
      </c>
      <c r="H80" s="627">
        <f t="shared" si="67"/>
        <v>0</v>
      </c>
      <c r="I80" s="627">
        <f t="shared" si="67"/>
        <v>0</v>
      </c>
      <c r="J80" s="627">
        <f t="shared" si="67"/>
        <v>0</v>
      </c>
      <c r="K80" s="627">
        <f t="shared" si="67"/>
        <v>0</v>
      </c>
      <c r="L80" s="627">
        <f t="shared" si="67"/>
        <v>0</v>
      </c>
      <c r="M80" s="627">
        <f t="shared" si="67"/>
        <v>0</v>
      </c>
      <c r="N80" s="627">
        <f t="shared" si="67"/>
        <v>5</v>
      </c>
      <c r="O80" s="627">
        <f t="shared" si="67"/>
        <v>0</v>
      </c>
      <c r="P80" s="627">
        <f t="shared" si="67"/>
        <v>0</v>
      </c>
      <c r="Q80" s="627">
        <f t="shared" si="67"/>
        <v>0</v>
      </c>
      <c r="R80" s="627">
        <f t="shared" si="67"/>
        <v>0</v>
      </c>
      <c r="S80" s="627">
        <f t="shared" si="67"/>
        <v>0</v>
      </c>
      <c r="T80" s="627">
        <f t="shared" si="67"/>
        <v>0</v>
      </c>
      <c r="U80" s="627">
        <f t="shared" si="67"/>
        <v>0</v>
      </c>
      <c r="V80" s="627">
        <f t="shared" si="67"/>
        <v>0</v>
      </c>
      <c r="W80" s="627">
        <f t="shared" si="67"/>
        <v>0</v>
      </c>
      <c r="X80" s="627">
        <f t="shared" si="67"/>
        <v>0</v>
      </c>
      <c r="Y80" s="627">
        <f t="shared" si="67"/>
        <v>0</v>
      </c>
      <c r="Z80" s="627">
        <f t="shared" si="67"/>
        <v>0</v>
      </c>
      <c r="AA80" s="627">
        <f t="shared" si="67"/>
        <v>0</v>
      </c>
      <c r="AB80" s="627">
        <f t="shared" si="67"/>
        <v>0</v>
      </c>
      <c r="AC80" s="616">
        <v>0</v>
      </c>
      <c r="AD80" s="355">
        <v>0</v>
      </c>
    </row>
    <row r="81" spans="1:30" ht="24.95" customHeight="1">
      <c r="A81" s="355"/>
      <c r="B81" s="625">
        <v>67</v>
      </c>
      <c r="C81" s="216" t="s">
        <v>13</v>
      </c>
      <c r="D81" s="626" t="str">
        <f t="shared" si="65"/>
        <v>curry</v>
      </c>
      <c r="E81" s="627">
        <f t="shared" ref="E81:AB81" si="68">IF(ISTEXT(E184),E184,(E184/E12)*E11)</f>
        <v>0</v>
      </c>
      <c r="F81" s="627">
        <f t="shared" si="68"/>
        <v>0</v>
      </c>
      <c r="G81" s="628" t="str">
        <f t="shared" si="68"/>
        <v>PM</v>
      </c>
      <c r="H81" s="627">
        <f t="shared" si="68"/>
        <v>0</v>
      </c>
      <c r="I81" s="627">
        <f t="shared" si="68"/>
        <v>0</v>
      </c>
      <c r="J81" s="627">
        <f t="shared" si="68"/>
        <v>0</v>
      </c>
      <c r="K81" s="627">
        <f t="shared" si="68"/>
        <v>0</v>
      </c>
      <c r="L81" s="627">
        <f t="shared" si="68"/>
        <v>0</v>
      </c>
      <c r="M81" s="627">
        <f t="shared" si="68"/>
        <v>0</v>
      </c>
      <c r="N81" s="627">
        <f t="shared" si="68"/>
        <v>0</v>
      </c>
      <c r="O81" s="627">
        <f t="shared" si="68"/>
        <v>0</v>
      </c>
      <c r="P81" s="627">
        <f t="shared" si="68"/>
        <v>0</v>
      </c>
      <c r="Q81" s="627">
        <f t="shared" si="68"/>
        <v>0</v>
      </c>
      <c r="R81" s="627">
        <f t="shared" si="68"/>
        <v>0</v>
      </c>
      <c r="S81" s="627">
        <f t="shared" si="68"/>
        <v>0</v>
      </c>
      <c r="T81" s="627">
        <f t="shared" si="68"/>
        <v>0</v>
      </c>
      <c r="U81" s="627">
        <f t="shared" si="68"/>
        <v>0</v>
      </c>
      <c r="V81" s="627">
        <f t="shared" si="68"/>
        <v>0</v>
      </c>
      <c r="W81" s="627">
        <f t="shared" si="68"/>
        <v>0</v>
      </c>
      <c r="X81" s="627">
        <f t="shared" si="68"/>
        <v>0</v>
      </c>
      <c r="Y81" s="627">
        <f t="shared" si="68"/>
        <v>0</v>
      </c>
      <c r="Z81" s="627">
        <f t="shared" si="68"/>
        <v>0</v>
      </c>
      <c r="AA81" s="627">
        <f t="shared" si="68"/>
        <v>0</v>
      </c>
      <c r="AB81" s="627">
        <f t="shared" si="68"/>
        <v>0</v>
      </c>
      <c r="AC81" s="616">
        <v>0</v>
      </c>
      <c r="AD81" s="355">
        <v>0</v>
      </c>
    </row>
    <row r="82" spans="1:30" ht="24.95" customHeight="1">
      <c r="A82" s="355"/>
      <c r="B82" s="625">
        <v>68</v>
      </c>
      <c r="C82" s="216" t="s">
        <v>13</v>
      </c>
      <c r="D82" s="626" t="str">
        <f t="shared" si="65"/>
        <v>échalotes</v>
      </c>
      <c r="E82" s="627">
        <f t="shared" ref="E82:AB82" si="69">IF(ISTEXT(E185),E185,(E185/E12)*E11)</f>
        <v>0</v>
      </c>
      <c r="F82" s="627">
        <f t="shared" si="69"/>
        <v>0</v>
      </c>
      <c r="G82" s="628">
        <f t="shared" si="69"/>
        <v>0</v>
      </c>
      <c r="H82" s="627">
        <f t="shared" si="69"/>
        <v>0</v>
      </c>
      <c r="I82" s="627">
        <f t="shared" si="69"/>
        <v>0</v>
      </c>
      <c r="J82" s="627">
        <f t="shared" si="69"/>
        <v>0</v>
      </c>
      <c r="K82" s="627">
        <f t="shared" si="69"/>
        <v>0</v>
      </c>
      <c r="L82" s="627">
        <f t="shared" si="69"/>
        <v>0</v>
      </c>
      <c r="M82" s="627">
        <f t="shared" si="69"/>
        <v>0</v>
      </c>
      <c r="N82" s="627">
        <f t="shared" si="69"/>
        <v>0</v>
      </c>
      <c r="O82" s="627">
        <f t="shared" si="69"/>
        <v>0</v>
      </c>
      <c r="P82" s="627">
        <f t="shared" si="69"/>
        <v>0</v>
      </c>
      <c r="Q82" s="627">
        <f t="shared" si="69"/>
        <v>0</v>
      </c>
      <c r="R82" s="627" t="str">
        <f t="shared" si="69"/>
        <v>PM</v>
      </c>
      <c r="S82" s="627">
        <f t="shared" si="69"/>
        <v>0</v>
      </c>
      <c r="T82" s="627">
        <f t="shared" si="69"/>
        <v>0</v>
      </c>
      <c r="U82" s="627">
        <f t="shared" si="69"/>
        <v>0</v>
      </c>
      <c r="V82" s="627">
        <f t="shared" si="69"/>
        <v>0</v>
      </c>
      <c r="W82" s="627">
        <f t="shared" si="69"/>
        <v>0</v>
      </c>
      <c r="X82" s="627">
        <f t="shared" si="69"/>
        <v>0</v>
      </c>
      <c r="Y82" s="627">
        <f t="shared" si="69"/>
        <v>0</v>
      </c>
      <c r="Z82" s="627">
        <f t="shared" si="69"/>
        <v>0</v>
      </c>
      <c r="AA82" s="627" t="str">
        <f t="shared" si="69"/>
        <v>PM</v>
      </c>
      <c r="AB82" s="627">
        <f t="shared" si="69"/>
        <v>0</v>
      </c>
      <c r="AC82" s="616">
        <v>0</v>
      </c>
      <c r="AD82" s="355">
        <v>0</v>
      </c>
    </row>
    <row r="83" spans="1:30" ht="24.95" customHeight="1">
      <c r="A83" s="355"/>
      <c r="B83" s="625">
        <v>69</v>
      </c>
      <c r="C83" s="216" t="s">
        <v>13</v>
      </c>
      <c r="D83" s="626" t="str">
        <f t="shared" si="65"/>
        <v>estragon</v>
      </c>
      <c r="E83" s="627">
        <f t="shared" ref="E83:AB83" si="70">IF(ISTEXT(E186),E186,(E186/E12)*E11)</f>
        <v>0</v>
      </c>
      <c r="F83" s="627">
        <f t="shared" si="70"/>
        <v>0</v>
      </c>
      <c r="G83" s="628">
        <f t="shared" si="70"/>
        <v>0</v>
      </c>
      <c r="H83" s="627" t="str">
        <f t="shared" si="70"/>
        <v>PM</v>
      </c>
      <c r="I83" s="627">
        <f t="shared" si="70"/>
        <v>0</v>
      </c>
      <c r="J83" s="627">
        <f t="shared" si="70"/>
        <v>0</v>
      </c>
      <c r="K83" s="627">
        <f t="shared" si="70"/>
        <v>0</v>
      </c>
      <c r="L83" s="627">
        <f t="shared" si="70"/>
        <v>0</v>
      </c>
      <c r="M83" s="627">
        <f t="shared" si="70"/>
        <v>0</v>
      </c>
      <c r="N83" s="627">
        <f t="shared" si="70"/>
        <v>0</v>
      </c>
      <c r="O83" s="627">
        <f t="shared" si="70"/>
        <v>0</v>
      </c>
      <c r="P83" s="627">
        <f t="shared" si="70"/>
        <v>0</v>
      </c>
      <c r="Q83" s="627">
        <f t="shared" si="70"/>
        <v>0</v>
      </c>
      <c r="R83" s="627">
        <f t="shared" si="70"/>
        <v>0</v>
      </c>
      <c r="S83" s="627">
        <f t="shared" si="70"/>
        <v>0</v>
      </c>
      <c r="T83" s="627">
        <f t="shared" si="70"/>
        <v>0</v>
      </c>
      <c r="U83" s="627" t="str">
        <f t="shared" si="70"/>
        <v>PM</v>
      </c>
      <c r="V83" s="627">
        <f t="shared" si="70"/>
        <v>0</v>
      </c>
      <c r="W83" s="627">
        <f t="shared" si="70"/>
        <v>0</v>
      </c>
      <c r="X83" s="627">
        <f t="shared" si="70"/>
        <v>0</v>
      </c>
      <c r="Y83" s="627">
        <f t="shared" si="70"/>
        <v>0</v>
      </c>
      <c r="Z83" s="627">
        <f t="shared" si="70"/>
        <v>0</v>
      </c>
      <c r="AA83" s="627">
        <f t="shared" si="70"/>
        <v>0</v>
      </c>
      <c r="AB83" s="627">
        <f t="shared" si="70"/>
        <v>0</v>
      </c>
      <c r="AC83" s="616">
        <v>0</v>
      </c>
      <c r="AD83" s="355">
        <v>0</v>
      </c>
    </row>
    <row r="84" spans="1:30" ht="24.95" customHeight="1">
      <c r="A84" s="355"/>
      <c r="B84" s="625">
        <v>70</v>
      </c>
      <c r="C84" s="216" t="s">
        <v>13</v>
      </c>
      <c r="D84" s="626" t="str">
        <f t="shared" si="65"/>
        <v>Fenouil graines</v>
      </c>
      <c r="E84" s="627">
        <f t="shared" ref="E84:AB84" si="71">IF(ISTEXT(E187),E187,(E187/E12)*E11)</f>
        <v>0</v>
      </c>
      <c r="F84" s="627">
        <f t="shared" si="71"/>
        <v>0</v>
      </c>
      <c r="G84" s="628">
        <f t="shared" si="71"/>
        <v>0</v>
      </c>
      <c r="H84" s="627">
        <f t="shared" si="71"/>
        <v>0</v>
      </c>
      <c r="I84" s="627">
        <f t="shared" si="71"/>
        <v>0</v>
      </c>
      <c r="J84" s="627">
        <f t="shared" si="71"/>
        <v>0</v>
      </c>
      <c r="K84" s="627">
        <f t="shared" si="71"/>
        <v>0</v>
      </c>
      <c r="L84" s="627">
        <f t="shared" si="71"/>
        <v>0</v>
      </c>
      <c r="M84" s="627" t="str">
        <f t="shared" si="71"/>
        <v>PM</v>
      </c>
      <c r="N84" s="627">
        <f t="shared" si="71"/>
        <v>0</v>
      </c>
      <c r="O84" s="627">
        <f t="shared" si="71"/>
        <v>0</v>
      </c>
      <c r="P84" s="627">
        <f t="shared" si="71"/>
        <v>0</v>
      </c>
      <c r="Q84" s="627">
        <f t="shared" si="71"/>
        <v>0</v>
      </c>
      <c r="R84" s="627">
        <f t="shared" si="71"/>
        <v>0</v>
      </c>
      <c r="S84" s="627">
        <f t="shared" si="71"/>
        <v>0</v>
      </c>
      <c r="T84" s="627" t="str">
        <f t="shared" si="71"/>
        <v>PM</v>
      </c>
      <c r="U84" s="627">
        <f t="shared" si="71"/>
        <v>0</v>
      </c>
      <c r="V84" s="627">
        <f t="shared" si="71"/>
        <v>0</v>
      </c>
      <c r="W84" s="627">
        <f t="shared" si="71"/>
        <v>0</v>
      </c>
      <c r="X84" s="627">
        <f t="shared" si="71"/>
        <v>0</v>
      </c>
      <c r="Y84" s="627">
        <f t="shared" si="71"/>
        <v>0</v>
      </c>
      <c r="Z84" s="627">
        <f t="shared" si="71"/>
        <v>0</v>
      </c>
      <c r="AA84" s="627">
        <f t="shared" si="71"/>
        <v>0</v>
      </c>
      <c r="AB84" s="627">
        <f t="shared" si="71"/>
        <v>0</v>
      </c>
      <c r="AC84" s="616">
        <v>0</v>
      </c>
      <c r="AD84" s="355">
        <v>0</v>
      </c>
    </row>
    <row r="85" spans="1:30" ht="24.95" customHeight="1">
      <c r="A85" s="355"/>
      <c r="B85" s="625">
        <v>71</v>
      </c>
      <c r="C85" s="216" t="s">
        <v>13</v>
      </c>
      <c r="D85" s="626" t="str">
        <f t="shared" si="65"/>
        <v>Moutarde 1/2 c.café</v>
      </c>
      <c r="E85" s="627">
        <f t="shared" ref="E85:AB85" si="72">IF(ISTEXT(E188),E188,(E188/E12)*E11)</f>
        <v>5</v>
      </c>
      <c r="F85" s="627">
        <f t="shared" si="72"/>
        <v>5</v>
      </c>
      <c r="G85" s="628">
        <f t="shared" si="72"/>
        <v>5</v>
      </c>
      <c r="H85" s="627">
        <f t="shared" si="72"/>
        <v>5</v>
      </c>
      <c r="I85" s="627">
        <f t="shared" si="72"/>
        <v>5</v>
      </c>
      <c r="J85" s="627">
        <f t="shared" si="72"/>
        <v>5</v>
      </c>
      <c r="K85" s="627">
        <f t="shared" si="72"/>
        <v>5</v>
      </c>
      <c r="L85" s="627">
        <f t="shared" si="72"/>
        <v>5</v>
      </c>
      <c r="M85" s="627">
        <f t="shared" si="72"/>
        <v>5</v>
      </c>
      <c r="N85" s="627">
        <f t="shared" si="72"/>
        <v>5</v>
      </c>
      <c r="O85" s="627">
        <f t="shared" si="72"/>
        <v>5</v>
      </c>
      <c r="P85" s="627">
        <f t="shared" si="72"/>
        <v>5</v>
      </c>
      <c r="Q85" s="627">
        <f t="shared" si="72"/>
        <v>5</v>
      </c>
      <c r="R85" s="627">
        <f t="shared" si="72"/>
        <v>5</v>
      </c>
      <c r="S85" s="627">
        <f t="shared" si="72"/>
        <v>5</v>
      </c>
      <c r="T85" s="627">
        <f t="shared" si="72"/>
        <v>5</v>
      </c>
      <c r="U85" s="627">
        <f t="shared" si="72"/>
        <v>0</v>
      </c>
      <c r="V85" s="627">
        <f t="shared" si="72"/>
        <v>5</v>
      </c>
      <c r="W85" s="627">
        <f t="shared" si="72"/>
        <v>5</v>
      </c>
      <c r="X85" s="627">
        <f t="shared" si="72"/>
        <v>5</v>
      </c>
      <c r="Y85" s="627">
        <f t="shared" si="72"/>
        <v>5</v>
      </c>
      <c r="Z85" s="627">
        <f t="shared" si="72"/>
        <v>5</v>
      </c>
      <c r="AA85" s="627">
        <f t="shared" si="72"/>
        <v>5</v>
      </c>
      <c r="AB85" s="627">
        <f t="shared" si="72"/>
        <v>5</v>
      </c>
      <c r="AC85" s="616">
        <v>0</v>
      </c>
      <c r="AD85" s="355">
        <v>0</v>
      </c>
    </row>
    <row r="86" spans="1:30" ht="24.95" customHeight="1">
      <c r="A86" s="355"/>
      <c r="B86" s="625">
        <v>72</v>
      </c>
      <c r="C86" s="216" t="s">
        <v>13</v>
      </c>
      <c r="D86" s="626" t="str">
        <f t="shared" si="65"/>
        <v>muscade</v>
      </c>
      <c r="E86" s="627" t="str">
        <f t="shared" ref="E86:AB86" si="73">IF(ISTEXT(E189),E189,(E189/E12)*E11)</f>
        <v>PM</v>
      </c>
      <c r="F86" s="627">
        <f t="shared" si="73"/>
        <v>0</v>
      </c>
      <c r="G86" s="628">
        <f t="shared" si="73"/>
        <v>0</v>
      </c>
      <c r="H86" s="627">
        <f t="shared" si="73"/>
        <v>0</v>
      </c>
      <c r="I86" s="627">
        <f t="shared" si="73"/>
        <v>0</v>
      </c>
      <c r="J86" s="627">
        <f t="shared" si="73"/>
        <v>0</v>
      </c>
      <c r="K86" s="627">
        <f t="shared" si="73"/>
        <v>0</v>
      </c>
      <c r="L86" s="627">
        <f t="shared" si="73"/>
        <v>0</v>
      </c>
      <c r="M86" s="627">
        <f t="shared" si="73"/>
        <v>0</v>
      </c>
      <c r="N86" s="627">
        <f t="shared" si="73"/>
        <v>0</v>
      </c>
      <c r="O86" s="627">
        <f t="shared" si="73"/>
        <v>0</v>
      </c>
      <c r="P86" s="627" t="str">
        <f t="shared" si="73"/>
        <v>PM</v>
      </c>
      <c r="Q86" s="627">
        <f t="shared" si="73"/>
        <v>0</v>
      </c>
      <c r="R86" s="627">
        <f t="shared" si="73"/>
        <v>0</v>
      </c>
      <c r="S86" s="627">
        <f t="shared" si="73"/>
        <v>0</v>
      </c>
      <c r="T86" s="627">
        <f t="shared" si="73"/>
        <v>0</v>
      </c>
      <c r="U86" s="627">
        <f t="shared" si="73"/>
        <v>0</v>
      </c>
      <c r="V86" s="627">
        <f t="shared" si="73"/>
        <v>0</v>
      </c>
      <c r="W86" s="627">
        <f t="shared" si="73"/>
        <v>0</v>
      </c>
      <c r="X86" s="627">
        <f t="shared" si="73"/>
        <v>0</v>
      </c>
      <c r="Y86" s="627">
        <f t="shared" si="73"/>
        <v>0</v>
      </c>
      <c r="Z86" s="627">
        <f t="shared" si="73"/>
        <v>0</v>
      </c>
      <c r="AA86" s="627">
        <f t="shared" si="73"/>
        <v>0</v>
      </c>
      <c r="AB86" s="627">
        <f t="shared" si="73"/>
        <v>0</v>
      </c>
      <c r="AC86" s="616">
        <v>0</v>
      </c>
      <c r="AD86" s="355">
        <v>0</v>
      </c>
    </row>
    <row r="87" spans="1:30" ht="24.95" customHeight="1">
      <c r="A87" s="355"/>
      <c r="B87" s="625">
        <v>73</v>
      </c>
      <c r="C87" s="216" t="s">
        <v>13</v>
      </c>
      <c r="D87" s="626" t="str">
        <f t="shared" si="65"/>
        <v>oignons hachés</v>
      </c>
      <c r="E87" s="627">
        <f t="shared" ref="E87:AB87" si="74">IF(ISTEXT(E190),E190,(E190/E12)*E11)</f>
        <v>0</v>
      </c>
      <c r="F87" s="627">
        <f t="shared" si="74"/>
        <v>0</v>
      </c>
      <c r="G87" s="628">
        <f t="shared" si="74"/>
        <v>0</v>
      </c>
      <c r="H87" s="627">
        <f t="shared" si="74"/>
        <v>0</v>
      </c>
      <c r="I87" s="627">
        <f t="shared" si="74"/>
        <v>0</v>
      </c>
      <c r="J87" s="627">
        <f t="shared" si="74"/>
        <v>0</v>
      </c>
      <c r="K87" s="627">
        <f t="shared" si="74"/>
        <v>0</v>
      </c>
      <c r="L87" s="627">
        <f t="shared" si="74"/>
        <v>0</v>
      </c>
      <c r="M87" s="627">
        <f t="shared" si="74"/>
        <v>0</v>
      </c>
      <c r="N87" s="627">
        <f t="shared" si="74"/>
        <v>0</v>
      </c>
      <c r="O87" s="627">
        <f t="shared" si="74"/>
        <v>0</v>
      </c>
      <c r="P87" s="627">
        <f t="shared" si="74"/>
        <v>0</v>
      </c>
      <c r="Q87" s="627">
        <f t="shared" si="74"/>
        <v>0</v>
      </c>
      <c r="R87" s="627">
        <f t="shared" si="74"/>
        <v>0</v>
      </c>
      <c r="S87" s="627">
        <f t="shared" si="74"/>
        <v>0</v>
      </c>
      <c r="T87" s="627">
        <f t="shared" si="74"/>
        <v>0</v>
      </c>
      <c r="U87" s="627">
        <f t="shared" si="74"/>
        <v>0</v>
      </c>
      <c r="V87" s="627" t="str">
        <f t="shared" si="74"/>
        <v>PM</v>
      </c>
      <c r="W87" s="627">
        <f t="shared" si="74"/>
        <v>0</v>
      </c>
      <c r="X87" s="627">
        <f t="shared" si="74"/>
        <v>0</v>
      </c>
      <c r="Y87" s="627">
        <f t="shared" si="74"/>
        <v>0</v>
      </c>
      <c r="Z87" s="627">
        <f t="shared" si="74"/>
        <v>0</v>
      </c>
      <c r="AA87" s="627">
        <f t="shared" si="74"/>
        <v>0</v>
      </c>
      <c r="AB87" s="627">
        <f t="shared" si="74"/>
        <v>0</v>
      </c>
      <c r="AC87" s="616">
        <v>0</v>
      </c>
      <c r="AD87" s="355">
        <v>0</v>
      </c>
    </row>
    <row r="88" spans="1:30" ht="24.95" customHeight="1">
      <c r="A88" s="355"/>
      <c r="B88" s="625">
        <v>74</v>
      </c>
      <c r="C88" s="216" t="s">
        <v>13</v>
      </c>
      <c r="D88" s="626" t="str">
        <f t="shared" si="65"/>
        <v>piment</v>
      </c>
      <c r="E88" s="627">
        <f t="shared" ref="E88:AB88" si="75">IF(ISTEXT(E191),E191,(E191/E12)*E11)</f>
        <v>0</v>
      </c>
      <c r="F88" s="627">
        <f t="shared" si="75"/>
        <v>0</v>
      </c>
      <c r="G88" s="628">
        <f t="shared" si="75"/>
        <v>0</v>
      </c>
      <c r="H88" s="627">
        <f t="shared" si="75"/>
        <v>0</v>
      </c>
      <c r="I88" s="627">
        <f t="shared" si="75"/>
        <v>0</v>
      </c>
      <c r="J88" s="627">
        <f t="shared" si="75"/>
        <v>0</v>
      </c>
      <c r="K88" s="627">
        <f t="shared" si="75"/>
        <v>0</v>
      </c>
      <c r="L88" s="627" t="str">
        <f t="shared" si="75"/>
        <v>PM</v>
      </c>
      <c r="M88" s="627">
        <f t="shared" si="75"/>
        <v>0</v>
      </c>
      <c r="N88" s="627">
        <f t="shared" si="75"/>
        <v>0</v>
      </c>
      <c r="O88" s="627">
        <f t="shared" si="75"/>
        <v>0</v>
      </c>
      <c r="P88" s="627">
        <f t="shared" si="75"/>
        <v>0</v>
      </c>
      <c r="Q88" s="627">
        <f t="shared" si="75"/>
        <v>0</v>
      </c>
      <c r="R88" s="627">
        <f t="shared" si="75"/>
        <v>0</v>
      </c>
      <c r="S88" s="627">
        <f t="shared" si="75"/>
        <v>0</v>
      </c>
      <c r="T88" s="627">
        <f t="shared" si="75"/>
        <v>0</v>
      </c>
      <c r="U88" s="627">
        <f t="shared" si="75"/>
        <v>0</v>
      </c>
      <c r="V88" s="627">
        <f t="shared" si="75"/>
        <v>0</v>
      </c>
      <c r="W88" s="627">
        <f t="shared" si="75"/>
        <v>0</v>
      </c>
      <c r="X88" s="627">
        <f t="shared" si="75"/>
        <v>0</v>
      </c>
      <c r="Y88" s="627">
        <f t="shared" si="75"/>
        <v>0</v>
      </c>
      <c r="Z88" s="627">
        <f t="shared" si="75"/>
        <v>0</v>
      </c>
      <c r="AA88" s="627">
        <f t="shared" si="75"/>
        <v>0</v>
      </c>
      <c r="AB88" s="627">
        <f t="shared" si="75"/>
        <v>0</v>
      </c>
      <c r="AC88" s="616">
        <v>0</v>
      </c>
      <c r="AD88" s="355">
        <v>0</v>
      </c>
    </row>
    <row r="89" spans="1:30" ht="24.95" customHeight="1">
      <c r="A89" s="355"/>
      <c r="B89" s="625">
        <v>75</v>
      </c>
      <c r="C89" s="216" t="s">
        <v>13</v>
      </c>
      <c r="D89" s="626" t="str">
        <f t="shared" si="65"/>
        <v>poivre rose</v>
      </c>
      <c r="E89" s="627">
        <f t="shared" ref="E89:AB89" si="76">IF(ISTEXT(E192),E192,(E192/E12)*E11)</f>
        <v>0</v>
      </c>
      <c r="F89" s="627">
        <f t="shared" si="76"/>
        <v>0</v>
      </c>
      <c r="G89" s="628">
        <f t="shared" si="76"/>
        <v>0</v>
      </c>
      <c r="H89" s="627">
        <f t="shared" si="76"/>
        <v>0</v>
      </c>
      <c r="I89" s="627">
        <f t="shared" si="76"/>
        <v>0</v>
      </c>
      <c r="J89" s="627">
        <f t="shared" si="76"/>
        <v>0</v>
      </c>
      <c r="K89" s="627">
        <f t="shared" si="76"/>
        <v>0</v>
      </c>
      <c r="L89" s="627">
        <f t="shared" si="76"/>
        <v>0</v>
      </c>
      <c r="M89" s="627">
        <f t="shared" si="76"/>
        <v>0</v>
      </c>
      <c r="N89" s="627">
        <f t="shared" si="76"/>
        <v>0</v>
      </c>
      <c r="O89" s="627" t="str">
        <f t="shared" si="76"/>
        <v>PM</v>
      </c>
      <c r="P89" s="627">
        <f t="shared" si="76"/>
        <v>0</v>
      </c>
      <c r="Q89" s="627">
        <f t="shared" si="76"/>
        <v>0</v>
      </c>
      <c r="R89" s="627">
        <f t="shared" si="76"/>
        <v>0</v>
      </c>
      <c r="S89" s="627">
        <f t="shared" si="76"/>
        <v>0</v>
      </c>
      <c r="T89" s="627">
        <f t="shared" si="76"/>
        <v>0</v>
      </c>
      <c r="U89" s="627">
        <f t="shared" si="76"/>
        <v>0</v>
      </c>
      <c r="V89" s="627">
        <f t="shared" si="76"/>
        <v>0</v>
      </c>
      <c r="W89" s="627">
        <f t="shared" si="76"/>
        <v>0</v>
      </c>
      <c r="X89" s="627">
        <f t="shared" si="76"/>
        <v>0</v>
      </c>
      <c r="Y89" s="627">
        <f t="shared" si="76"/>
        <v>0</v>
      </c>
      <c r="Z89" s="627">
        <f t="shared" si="76"/>
        <v>0</v>
      </c>
      <c r="AA89" s="627">
        <f t="shared" si="76"/>
        <v>0</v>
      </c>
      <c r="AB89" s="627">
        <f t="shared" si="76"/>
        <v>0</v>
      </c>
      <c r="AC89" s="616">
        <v>0</v>
      </c>
      <c r="AD89" s="355">
        <v>0</v>
      </c>
    </row>
    <row r="90" spans="1:30" ht="24.95" customHeight="1">
      <c r="A90" s="355"/>
      <c r="B90" s="625">
        <v>76</v>
      </c>
      <c r="C90" s="216" t="s">
        <v>13</v>
      </c>
      <c r="D90" s="626" t="str">
        <f t="shared" si="65"/>
        <v>tabasco</v>
      </c>
      <c r="E90" s="627">
        <f t="shared" ref="E90:AB90" si="77">IF(ISTEXT(E193),E193,(E193/E12)*E11)</f>
        <v>0</v>
      </c>
      <c r="F90" s="627">
        <f t="shared" si="77"/>
        <v>0</v>
      </c>
      <c r="G90" s="628">
        <f t="shared" si="77"/>
        <v>0</v>
      </c>
      <c r="H90" s="627">
        <f t="shared" si="77"/>
        <v>0</v>
      </c>
      <c r="I90" s="627">
        <f t="shared" si="77"/>
        <v>0</v>
      </c>
      <c r="J90" s="627" t="str">
        <f t="shared" si="77"/>
        <v>PM</v>
      </c>
      <c r="K90" s="627">
        <f t="shared" si="77"/>
        <v>0</v>
      </c>
      <c r="L90" s="627">
        <f t="shared" si="77"/>
        <v>0</v>
      </c>
      <c r="M90" s="627">
        <f t="shared" si="77"/>
        <v>0</v>
      </c>
      <c r="N90" s="627">
        <f t="shared" si="77"/>
        <v>0</v>
      </c>
      <c r="O90" s="627">
        <f t="shared" si="77"/>
        <v>0</v>
      </c>
      <c r="P90" s="627">
        <f t="shared" si="77"/>
        <v>0</v>
      </c>
      <c r="Q90" s="627">
        <f t="shared" si="77"/>
        <v>0</v>
      </c>
      <c r="R90" s="627">
        <f t="shared" si="77"/>
        <v>0</v>
      </c>
      <c r="S90" s="627">
        <f t="shared" si="77"/>
        <v>0</v>
      </c>
      <c r="T90" s="627">
        <f t="shared" si="77"/>
        <v>0</v>
      </c>
      <c r="U90" s="627">
        <f t="shared" si="77"/>
        <v>0</v>
      </c>
      <c r="V90" s="627">
        <f t="shared" si="77"/>
        <v>0</v>
      </c>
      <c r="W90" s="627" t="str">
        <f t="shared" si="77"/>
        <v>PM</v>
      </c>
      <c r="X90" s="627">
        <f t="shared" si="77"/>
        <v>0</v>
      </c>
      <c r="Y90" s="627">
        <f t="shared" si="77"/>
        <v>0</v>
      </c>
      <c r="Z90" s="627">
        <f t="shared" si="77"/>
        <v>0</v>
      </c>
      <c r="AA90" s="627">
        <f t="shared" si="77"/>
        <v>0</v>
      </c>
      <c r="AB90" s="627">
        <f t="shared" si="77"/>
        <v>0</v>
      </c>
      <c r="AC90" s="616">
        <v>0</v>
      </c>
      <c r="AD90" s="355">
        <v>0</v>
      </c>
    </row>
    <row r="91" spans="1:30" ht="24.95" customHeight="1">
      <c r="A91" s="355"/>
      <c r="B91" s="625">
        <v>77</v>
      </c>
      <c r="C91" s="216" t="s">
        <v>13</v>
      </c>
      <c r="D91" s="626" t="str">
        <f t="shared" si="65"/>
        <v>Vinaigre 1c.café</v>
      </c>
      <c r="E91" s="627">
        <f t="shared" ref="E91:AB91" si="78">IF(ISTEXT(E194),E194,(E194/E12)*E11)</f>
        <v>0</v>
      </c>
      <c r="F91" s="627">
        <f t="shared" si="78"/>
        <v>0</v>
      </c>
      <c r="G91" s="628">
        <f t="shared" si="78"/>
        <v>0</v>
      </c>
      <c r="H91" s="627">
        <f t="shared" si="78"/>
        <v>0</v>
      </c>
      <c r="I91" s="627">
        <f t="shared" si="78"/>
        <v>0</v>
      </c>
      <c r="J91" s="627">
        <f t="shared" si="78"/>
        <v>0</v>
      </c>
      <c r="K91" s="627">
        <f t="shared" si="78"/>
        <v>0</v>
      </c>
      <c r="L91" s="627">
        <f t="shared" si="78"/>
        <v>5</v>
      </c>
      <c r="M91" s="627">
        <f t="shared" si="78"/>
        <v>5</v>
      </c>
      <c r="N91" s="627">
        <f t="shared" si="78"/>
        <v>0</v>
      </c>
      <c r="O91" s="627">
        <f t="shared" si="78"/>
        <v>0</v>
      </c>
      <c r="P91" s="627">
        <f t="shared" si="78"/>
        <v>5</v>
      </c>
      <c r="Q91" s="627">
        <f t="shared" si="78"/>
        <v>0</v>
      </c>
      <c r="R91" s="627">
        <f t="shared" si="78"/>
        <v>0</v>
      </c>
      <c r="S91" s="627">
        <f t="shared" si="78"/>
        <v>10</v>
      </c>
      <c r="T91" s="627">
        <f t="shared" si="78"/>
        <v>0</v>
      </c>
      <c r="U91" s="627">
        <f t="shared" si="78"/>
        <v>0</v>
      </c>
      <c r="V91" s="627">
        <f t="shared" si="78"/>
        <v>0</v>
      </c>
      <c r="W91" s="627">
        <f t="shared" si="78"/>
        <v>0</v>
      </c>
      <c r="X91" s="627">
        <f t="shared" si="78"/>
        <v>0</v>
      </c>
      <c r="Y91" s="627">
        <f t="shared" si="78"/>
        <v>0</v>
      </c>
      <c r="Z91" s="627">
        <f t="shared" si="78"/>
        <v>10</v>
      </c>
      <c r="AA91" s="627">
        <f t="shared" si="78"/>
        <v>0</v>
      </c>
      <c r="AB91" s="627">
        <f t="shared" si="78"/>
        <v>0</v>
      </c>
      <c r="AC91" s="616">
        <v>0</v>
      </c>
      <c r="AD91" s="355">
        <v>0</v>
      </c>
    </row>
    <row r="92" spans="1:30" ht="24.95" customHeight="1">
      <c r="A92" s="355"/>
      <c r="B92" s="625">
        <v>78</v>
      </c>
      <c r="C92" s="217" t="s">
        <v>126</v>
      </c>
      <c r="D92" s="626" t="str">
        <f t="shared" si="65"/>
        <v>Boeuf bouilli</v>
      </c>
      <c r="E92" s="627">
        <f t="shared" ref="E92:AB92" si="79">IF(ISTEXT(E195),E195,(E195/E12)*E11)</f>
        <v>0</v>
      </c>
      <c r="F92" s="627">
        <f t="shared" si="79"/>
        <v>0</v>
      </c>
      <c r="G92" s="628">
        <f t="shared" si="79"/>
        <v>0</v>
      </c>
      <c r="H92" s="627">
        <f t="shared" si="79"/>
        <v>0</v>
      </c>
      <c r="I92" s="627">
        <f t="shared" si="79"/>
        <v>0</v>
      </c>
      <c r="J92" s="627">
        <f t="shared" si="79"/>
        <v>0</v>
      </c>
      <c r="K92" s="627">
        <f t="shared" si="79"/>
        <v>0.70000000000000007</v>
      </c>
      <c r="L92" s="627">
        <f t="shared" si="79"/>
        <v>0</v>
      </c>
      <c r="M92" s="627">
        <f t="shared" si="79"/>
        <v>0</v>
      </c>
      <c r="N92" s="627">
        <f t="shared" si="79"/>
        <v>0</v>
      </c>
      <c r="O92" s="627">
        <f t="shared" si="79"/>
        <v>0</v>
      </c>
      <c r="P92" s="627">
        <f t="shared" si="79"/>
        <v>0</v>
      </c>
      <c r="Q92" s="627">
        <f t="shared" si="79"/>
        <v>0</v>
      </c>
      <c r="R92" s="627">
        <f t="shared" si="79"/>
        <v>0</v>
      </c>
      <c r="S92" s="627">
        <f t="shared" si="79"/>
        <v>0</v>
      </c>
      <c r="T92" s="627">
        <f t="shared" si="79"/>
        <v>0</v>
      </c>
      <c r="U92" s="627">
        <f t="shared" si="79"/>
        <v>0</v>
      </c>
      <c r="V92" s="627">
        <f t="shared" si="79"/>
        <v>0</v>
      </c>
      <c r="W92" s="627">
        <f t="shared" si="79"/>
        <v>0</v>
      </c>
      <c r="X92" s="627">
        <f t="shared" si="79"/>
        <v>0</v>
      </c>
      <c r="Y92" s="627">
        <f t="shared" si="79"/>
        <v>0</v>
      </c>
      <c r="Z92" s="627">
        <f t="shared" si="79"/>
        <v>0</v>
      </c>
      <c r="AA92" s="627">
        <f t="shared" si="79"/>
        <v>0</v>
      </c>
      <c r="AB92" s="627">
        <f t="shared" si="79"/>
        <v>0</v>
      </c>
      <c r="AC92" s="616">
        <v>0</v>
      </c>
      <c r="AD92" s="355">
        <v>0</v>
      </c>
    </row>
    <row r="93" spans="1:30" ht="24.95" customHeight="1">
      <c r="A93" s="355"/>
      <c r="B93" s="625">
        <v>79</v>
      </c>
      <c r="C93" s="217" t="s">
        <v>126</v>
      </c>
      <c r="D93" s="626" t="str">
        <f t="shared" si="65"/>
        <v>Boeuf braisé</v>
      </c>
      <c r="E93" s="627">
        <f t="shared" ref="E93:AB93" si="80">IF(ISTEXT(E196),E196,(E196/E12)*E11)</f>
        <v>0</v>
      </c>
      <c r="F93" s="627">
        <f t="shared" si="80"/>
        <v>0</v>
      </c>
      <c r="G93" s="628">
        <f t="shared" si="80"/>
        <v>0</v>
      </c>
      <c r="H93" s="627">
        <f t="shared" si="80"/>
        <v>0</v>
      </c>
      <c r="I93" s="627">
        <f t="shared" si="80"/>
        <v>0</v>
      </c>
      <c r="J93" s="627">
        <f t="shared" si="80"/>
        <v>0</v>
      </c>
      <c r="K93" s="627">
        <f t="shared" si="80"/>
        <v>0</v>
      </c>
      <c r="L93" s="627">
        <f t="shared" si="80"/>
        <v>0</v>
      </c>
      <c r="M93" s="627">
        <f t="shared" si="80"/>
        <v>0</v>
      </c>
      <c r="N93" s="627">
        <f t="shared" si="80"/>
        <v>0</v>
      </c>
      <c r="O93" s="627">
        <f t="shared" si="80"/>
        <v>0</v>
      </c>
      <c r="P93" s="627">
        <f t="shared" si="80"/>
        <v>0</v>
      </c>
      <c r="Q93" s="627">
        <f t="shared" si="80"/>
        <v>0</v>
      </c>
      <c r="R93" s="627">
        <f t="shared" si="80"/>
        <v>0</v>
      </c>
      <c r="S93" s="627">
        <f t="shared" si="80"/>
        <v>0.70000000000000007</v>
      </c>
      <c r="T93" s="627">
        <f t="shared" si="80"/>
        <v>0</v>
      </c>
      <c r="U93" s="627">
        <f t="shared" si="80"/>
        <v>0</v>
      </c>
      <c r="V93" s="627">
        <f t="shared" si="80"/>
        <v>0</v>
      </c>
      <c r="W93" s="627">
        <f t="shared" si="80"/>
        <v>0</v>
      </c>
      <c r="X93" s="627">
        <f t="shared" si="80"/>
        <v>0</v>
      </c>
      <c r="Y93" s="627">
        <f t="shared" si="80"/>
        <v>0</v>
      </c>
      <c r="Z93" s="627">
        <f t="shared" si="80"/>
        <v>0</v>
      </c>
      <c r="AA93" s="627">
        <f t="shared" si="80"/>
        <v>0</v>
      </c>
      <c r="AB93" s="627">
        <f t="shared" si="80"/>
        <v>0</v>
      </c>
      <c r="AC93" s="616">
        <v>0</v>
      </c>
      <c r="AD93" s="355">
        <v>0</v>
      </c>
    </row>
    <row r="94" spans="1:30" ht="24.95" customHeight="1">
      <c r="A94" s="355"/>
      <c r="B94" s="625">
        <v>80</v>
      </c>
      <c r="C94" s="217" t="s">
        <v>126</v>
      </c>
      <c r="D94" s="626" t="str">
        <f t="shared" si="65"/>
        <v>Bœuf pot au feu</v>
      </c>
      <c r="E94" s="627">
        <f t="shared" ref="E94:AB94" si="81">IF(ISTEXT(E197),E197,(E197/E12)*E11)</f>
        <v>0</v>
      </c>
      <c r="F94" s="627">
        <f t="shared" si="81"/>
        <v>0</v>
      </c>
      <c r="G94" s="628">
        <f t="shared" si="81"/>
        <v>0</v>
      </c>
      <c r="H94" s="627">
        <f t="shared" si="81"/>
        <v>0</v>
      </c>
      <c r="I94" s="627">
        <f t="shared" si="81"/>
        <v>0</v>
      </c>
      <c r="J94" s="627">
        <f t="shared" si="81"/>
        <v>0</v>
      </c>
      <c r="K94" s="627">
        <f t="shared" si="81"/>
        <v>0</v>
      </c>
      <c r="L94" s="627">
        <f t="shared" si="81"/>
        <v>0</v>
      </c>
      <c r="M94" s="627">
        <f t="shared" si="81"/>
        <v>0</v>
      </c>
      <c r="N94" s="627">
        <f t="shared" si="81"/>
        <v>0</v>
      </c>
      <c r="O94" s="627">
        <f t="shared" si="81"/>
        <v>0</v>
      </c>
      <c r="P94" s="627">
        <f t="shared" si="81"/>
        <v>0</v>
      </c>
      <c r="Q94" s="627">
        <f t="shared" si="81"/>
        <v>0</v>
      </c>
      <c r="R94" s="627">
        <f t="shared" si="81"/>
        <v>0</v>
      </c>
      <c r="S94" s="627">
        <f t="shared" si="81"/>
        <v>0</v>
      </c>
      <c r="T94" s="627">
        <f t="shared" si="81"/>
        <v>0</v>
      </c>
      <c r="U94" s="627">
        <f t="shared" si="81"/>
        <v>0</v>
      </c>
      <c r="V94" s="627">
        <f t="shared" si="81"/>
        <v>0</v>
      </c>
      <c r="W94" s="627">
        <f t="shared" si="81"/>
        <v>0</v>
      </c>
      <c r="X94" s="627">
        <f t="shared" si="81"/>
        <v>0</v>
      </c>
      <c r="Y94" s="627">
        <f t="shared" si="81"/>
        <v>0</v>
      </c>
      <c r="Z94" s="627">
        <f t="shared" si="81"/>
        <v>0.70000000000000007</v>
      </c>
      <c r="AA94" s="627">
        <f t="shared" si="81"/>
        <v>0</v>
      </c>
      <c r="AB94" s="627">
        <f t="shared" si="81"/>
        <v>0</v>
      </c>
      <c r="AC94" s="616">
        <v>0</v>
      </c>
      <c r="AD94" s="355">
        <v>0</v>
      </c>
    </row>
    <row r="95" spans="1:30" ht="24.95" customHeight="1">
      <c r="A95" s="355"/>
      <c r="B95" s="625">
        <v>81</v>
      </c>
      <c r="C95" s="217" t="s">
        <v>126</v>
      </c>
      <c r="D95" s="626" t="str">
        <f t="shared" si="65"/>
        <v>Boeuf rôti</v>
      </c>
      <c r="E95" s="627">
        <f t="shared" ref="E95:AB95" si="82">IF(ISTEXT(E198),E198,(E198/E12)*E11)</f>
        <v>0</v>
      </c>
      <c r="F95" s="627">
        <f t="shared" si="82"/>
        <v>0</v>
      </c>
      <c r="G95" s="628">
        <f t="shared" si="82"/>
        <v>0</v>
      </c>
      <c r="H95" s="627">
        <f t="shared" si="82"/>
        <v>0.70000000000000007</v>
      </c>
      <c r="I95" s="627">
        <f t="shared" si="82"/>
        <v>0</v>
      </c>
      <c r="J95" s="627">
        <f t="shared" si="82"/>
        <v>0</v>
      </c>
      <c r="K95" s="627">
        <f t="shared" si="82"/>
        <v>0</v>
      </c>
      <c r="L95" s="627">
        <f t="shared" si="82"/>
        <v>0</v>
      </c>
      <c r="M95" s="627">
        <f t="shared" si="82"/>
        <v>0</v>
      </c>
      <c r="N95" s="627">
        <f t="shared" si="82"/>
        <v>0</v>
      </c>
      <c r="O95" s="627">
        <f t="shared" si="82"/>
        <v>0</v>
      </c>
      <c r="P95" s="627">
        <f t="shared" si="82"/>
        <v>0</v>
      </c>
      <c r="Q95" s="627">
        <f t="shared" si="82"/>
        <v>0</v>
      </c>
      <c r="R95" s="627">
        <f t="shared" si="82"/>
        <v>0</v>
      </c>
      <c r="S95" s="627">
        <f t="shared" si="82"/>
        <v>0</v>
      </c>
      <c r="T95" s="627">
        <f t="shared" si="82"/>
        <v>0</v>
      </c>
      <c r="U95" s="627">
        <f t="shared" si="82"/>
        <v>0</v>
      </c>
      <c r="V95" s="627">
        <f t="shared" si="82"/>
        <v>0</v>
      </c>
      <c r="W95" s="627">
        <f t="shared" si="82"/>
        <v>0</v>
      </c>
      <c r="X95" s="627">
        <f t="shared" si="82"/>
        <v>0</v>
      </c>
      <c r="Y95" s="627">
        <f t="shared" si="82"/>
        <v>0.70000000000000007</v>
      </c>
      <c r="Z95" s="627">
        <f t="shared" si="82"/>
        <v>0</v>
      </c>
      <c r="AA95" s="627">
        <f t="shared" si="82"/>
        <v>0</v>
      </c>
      <c r="AB95" s="627">
        <f t="shared" si="82"/>
        <v>0</v>
      </c>
      <c r="AC95" s="616">
        <v>0</v>
      </c>
      <c r="AD95" s="355">
        <v>0</v>
      </c>
    </row>
    <row r="96" spans="1:30" ht="24.95" customHeight="1">
      <c r="A96" s="355"/>
      <c r="B96" s="625">
        <v>82</v>
      </c>
      <c r="C96" s="217" t="s">
        <v>126</v>
      </c>
      <c r="D96" s="626" t="str">
        <f t="shared" si="65"/>
        <v>Cabillaud filet</v>
      </c>
      <c r="E96" s="627">
        <f t="shared" ref="E96:AB96" si="83">IF(ISTEXT(E199),E199,(E199/E12)*E11)</f>
        <v>0</v>
      </c>
      <c r="F96" s="627">
        <f t="shared" si="83"/>
        <v>0</v>
      </c>
      <c r="G96" s="628">
        <f t="shared" si="83"/>
        <v>0</v>
      </c>
      <c r="H96" s="627">
        <f t="shared" si="83"/>
        <v>0</v>
      </c>
      <c r="I96" s="627">
        <f t="shared" si="83"/>
        <v>0</v>
      </c>
      <c r="J96" s="627">
        <f t="shared" si="83"/>
        <v>0</v>
      </c>
      <c r="K96" s="627">
        <f t="shared" si="83"/>
        <v>0</v>
      </c>
      <c r="L96" s="627">
        <f t="shared" si="83"/>
        <v>0</v>
      </c>
      <c r="M96" s="627">
        <f t="shared" si="83"/>
        <v>0</v>
      </c>
      <c r="N96" s="627">
        <f t="shared" si="83"/>
        <v>0</v>
      </c>
      <c r="O96" s="627">
        <f t="shared" si="83"/>
        <v>0</v>
      </c>
      <c r="P96" s="627">
        <f t="shared" si="83"/>
        <v>0</v>
      </c>
      <c r="Q96" s="627">
        <f t="shared" si="83"/>
        <v>0</v>
      </c>
      <c r="R96" s="627">
        <f t="shared" si="83"/>
        <v>0</v>
      </c>
      <c r="S96" s="627">
        <f t="shared" si="83"/>
        <v>0</v>
      </c>
      <c r="T96" s="627">
        <f t="shared" si="83"/>
        <v>0</v>
      </c>
      <c r="U96" s="627">
        <f t="shared" si="83"/>
        <v>0</v>
      </c>
      <c r="V96" s="627">
        <f t="shared" si="83"/>
        <v>0</v>
      </c>
      <c r="W96" s="627">
        <f t="shared" si="83"/>
        <v>0</v>
      </c>
      <c r="X96" s="627">
        <f t="shared" si="83"/>
        <v>0</v>
      </c>
      <c r="Y96" s="627">
        <f t="shared" si="83"/>
        <v>0</v>
      </c>
      <c r="Z96" s="627">
        <f t="shared" si="83"/>
        <v>0</v>
      </c>
      <c r="AA96" s="627">
        <f t="shared" si="83"/>
        <v>0</v>
      </c>
      <c r="AB96" s="627">
        <f t="shared" si="83"/>
        <v>0.70000000000000007</v>
      </c>
      <c r="AC96" s="616">
        <v>0</v>
      </c>
      <c r="AD96" s="355">
        <v>0</v>
      </c>
    </row>
    <row r="97" spans="1:30" ht="24.95" customHeight="1">
      <c r="A97" s="355"/>
      <c r="B97" s="625">
        <v>83</v>
      </c>
      <c r="C97" s="217" t="s">
        <v>126</v>
      </c>
      <c r="D97" s="626" t="str">
        <f t="shared" si="65"/>
        <v>Crevettes décortiquées</v>
      </c>
      <c r="E97" s="627">
        <f t="shared" ref="E97:AB97" si="84">IF(ISTEXT(E200),E200,(E200/E12)*E11)</f>
        <v>0</v>
      </c>
      <c r="F97" s="627">
        <f t="shared" si="84"/>
        <v>0</v>
      </c>
      <c r="G97" s="628">
        <f t="shared" si="84"/>
        <v>0</v>
      </c>
      <c r="H97" s="627">
        <f t="shared" si="84"/>
        <v>0</v>
      </c>
      <c r="I97" s="627">
        <f t="shared" si="84"/>
        <v>0</v>
      </c>
      <c r="J97" s="627">
        <f t="shared" si="84"/>
        <v>0</v>
      </c>
      <c r="K97" s="627">
        <f t="shared" si="84"/>
        <v>0</v>
      </c>
      <c r="L97" s="627">
        <f t="shared" si="84"/>
        <v>0</v>
      </c>
      <c r="M97" s="627">
        <f t="shared" si="84"/>
        <v>0</v>
      </c>
      <c r="N97" s="627">
        <f t="shared" si="84"/>
        <v>0</v>
      </c>
      <c r="O97" s="627">
        <f t="shared" si="84"/>
        <v>0.70000000000000007</v>
      </c>
      <c r="P97" s="627">
        <f t="shared" si="84"/>
        <v>0</v>
      </c>
      <c r="Q97" s="627">
        <f t="shared" si="84"/>
        <v>0</v>
      </c>
      <c r="R97" s="627">
        <f t="shared" si="84"/>
        <v>0</v>
      </c>
      <c r="S97" s="627">
        <f t="shared" si="84"/>
        <v>0</v>
      </c>
      <c r="T97" s="627">
        <f t="shared" si="84"/>
        <v>0</v>
      </c>
      <c r="U97" s="627">
        <f t="shared" si="84"/>
        <v>0</v>
      </c>
      <c r="V97" s="627">
        <f t="shared" si="84"/>
        <v>0</v>
      </c>
      <c r="W97" s="627">
        <f t="shared" si="84"/>
        <v>0</v>
      </c>
      <c r="X97" s="627">
        <f t="shared" si="84"/>
        <v>0.70000000000000007</v>
      </c>
      <c r="Y97" s="627">
        <f t="shared" si="84"/>
        <v>0</v>
      </c>
      <c r="Z97" s="627">
        <f t="shared" si="84"/>
        <v>0</v>
      </c>
      <c r="AA97" s="627">
        <f t="shared" si="84"/>
        <v>0</v>
      </c>
      <c r="AB97" s="627">
        <f t="shared" si="84"/>
        <v>0</v>
      </c>
      <c r="AC97" s="616">
        <v>0</v>
      </c>
      <c r="AD97" s="355">
        <v>0</v>
      </c>
    </row>
    <row r="98" spans="1:30" ht="24.95" customHeight="1">
      <c r="A98" s="355"/>
      <c r="B98" s="625">
        <v>84</v>
      </c>
      <c r="C98" s="217" t="s">
        <v>126</v>
      </c>
      <c r="D98" s="626" t="str">
        <f t="shared" si="65"/>
        <v>Dinde escalope</v>
      </c>
      <c r="E98" s="627">
        <f t="shared" ref="E98:AB98" si="85">IF(ISTEXT(E201),E201,(E201/E12)*E11)</f>
        <v>0</v>
      </c>
      <c r="F98" s="627">
        <f t="shared" si="85"/>
        <v>0</v>
      </c>
      <c r="G98" s="628">
        <f t="shared" si="85"/>
        <v>0</v>
      </c>
      <c r="H98" s="627">
        <f t="shared" si="85"/>
        <v>0</v>
      </c>
      <c r="I98" s="627">
        <f t="shared" si="85"/>
        <v>0</v>
      </c>
      <c r="J98" s="627">
        <f t="shared" si="85"/>
        <v>0.70000000000000007</v>
      </c>
      <c r="K98" s="627">
        <f t="shared" si="85"/>
        <v>0</v>
      </c>
      <c r="L98" s="627">
        <f t="shared" si="85"/>
        <v>0</v>
      </c>
      <c r="M98" s="627">
        <f t="shared" si="85"/>
        <v>0</v>
      </c>
      <c r="N98" s="627">
        <f t="shared" si="85"/>
        <v>0</v>
      </c>
      <c r="O98" s="627">
        <f t="shared" si="85"/>
        <v>0</v>
      </c>
      <c r="P98" s="627">
        <f t="shared" si="85"/>
        <v>0</v>
      </c>
      <c r="Q98" s="627">
        <f t="shared" si="85"/>
        <v>0</v>
      </c>
      <c r="R98" s="627">
        <f t="shared" si="85"/>
        <v>0</v>
      </c>
      <c r="S98" s="627">
        <f t="shared" si="85"/>
        <v>0</v>
      </c>
      <c r="T98" s="627">
        <f t="shared" si="85"/>
        <v>0</v>
      </c>
      <c r="U98" s="627">
        <f t="shared" si="85"/>
        <v>0</v>
      </c>
      <c r="V98" s="627">
        <f t="shared" si="85"/>
        <v>0</v>
      </c>
      <c r="W98" s="627">
        <f t="shared" si="85"/>
        <v>0</v>
      </c>
      <c r="X98" s="627">
        <f t="shared" si="85"/>
        <v>0</v>
      </c>
      <c r="Y98" s="627">
        <f t="shared" si="85"/>
        <v>0</v>
      </c>
      <c r="Z98" s="627">
        <f t="shared" si="85"/>
        <v>0</v>
      </c>
      <c r="AA98" s="627">
        <f t="shared" si="85"/>
        <v>0</v>
      </c>
      <c r="AB98" s="627">
        <f t="shared" si="85"/>
        <v>0</v>
      </c>
      <c r="AC98" s="616">
        <v>0</v>
      </c>
      <c r="AD98" s="355">
        <v>0</v>
      </c>
    </row>
    <row r="99" spans="1:30" ht="24.95" customHeight="1">
      <c r="A99" s="355"/>
      <c r="B99" s="625">
        <v>85</v>
      </c>
      <c r="C99" s="217" t="s">
        <v>126</v>
      </c>
      <c r="D99" s="626" t="str">
        <f t="shared" si="65"/>
        <v>Dinde rôti</v>
      </c>
      <c r="E99" s="627">
        <f t="shared" ref="E99:AB99" si="86">IF(ISTEXT(E202),E202,(E202/E12)*E11)</f>
        <v>0</v>
      </c>
      <c r="F99" s="627">
        <f t="shared" si="86"/>
        <v>0</v>
      </c>
      <c r="G99" s="628">
        <f t="shared" si="86"/>
        <v>0</v>
      </c>
      <c r="H99" s="627">
        <f t="shared" si="86"/>
        <v>0</v>
      </c>
      <c r="I99" s="627">
        <f t="shared" si="86"/>
        <v>0.70000000000000007</v>
      </c>
      <c r="J99" s="627">
        <f t="shared" si="86"/>
        <v>0</v>
      </c>
      <c r="K99" s="627">
        <f t="shared" si="86"/>
        <v>0</v>
      </c>
      <c r="L99" s="627">
        <f t="shared" si="86"/>
        <v>0</v>
      </c>
      <c r="M99" s="627">
        <f t="shared" si="86"/>
        <v>0</v>
      </c>
      <c r="N99" s="627">
        <f t="shared" si="86"/>
        <v>0</v>
      </c>
      <c r="O99" s="627">
        <f t="shared" si="86"/>
        <v>0</v>
      </c>
      <c r="P99" s="627">
        <f t="shared" si="86"/>
        <v>0</v>
      </c>
      <c r="Q99" s="627">
        <f t="shared" si="86"/>
        <v>0</v>
      </c>
      <c r="R99" s="627">
        <f t="shared" si="86"/>
        <v>0.70000000000000007</v>
      </c>
      <c r="S99" s="627">
        <f t="shared" si="86"/>
        <v>0</v>
      </c>
      <c r="T99" s="627">
        <f t="shared" si="86"/>
        <v>0</v>
      </c>
      <c r="U99" s="627">
        <f t="shared" si="86"/>
        <v>0</v>
      </c>
      <c r="V99" s="627">
        <f t="shared" si="86"/>
        <v>0</v>
      </c>
      <c r="W99" s="627">
        <f t="shared" si="86"/>
        <v>0</v>
      </c>
      <c r="X99" s="627">
        <f t="shared" si="86"/>
        <v>0</v>
      </c>
      <c r="Y99" s="627">
        <f t="shared" si="86"/>
        <v>0</v>
      </c>
      <c r="Z99" s="627">
        <f t="shared" si="86"/>
        <v>0</v>
      </c>
      <c r="AA99" s="627">
        <f t="shared" si="86"/>
        <v>0</v>
      </c>
      <c r="AB99" s="627">
        <f t="shared" si="86"/>
        <v>0</v>
      </c>
      <c r="AC99" s="616">
        <v>0</v>
      </c>
      <c r="AD99" s="355">
        <v>0</v>
      </c>
    </row>
    <row r="100" spans="1:30" ht="24.95" customHeight="1">
      <c r="A100" s="355"/>
      <c r="B100" s="625">
        <v>86</v>
      </c>
      <c r="C100" s="217" t="s">
        <v>126</v>
      </c>
      <c r="D100" s="626" t="str">
        <f t="shared" si="65"/>
        <v>Moules marinées</v>
      </c>
      <c r="E100" s="627">
        <f t="shared" ref="E100:AB100" si="87">IF(ISTEXT(E203),E203,(E203/E12)*E11)</f>
        <v>0</v>
      </c>
      <c r="F100" s="627">
        <f t="shared" si="87"/>
        <v>0</v>
      </c>
      <c r="G100" s="628">
        <f t="shared" si="87"/>
        <v>0</v>
      </c>
      <c r="H100" s="627">
        <f t="shared" si="87"/>
        <v>0</v>
      </c>
      <c r="I100" s="627">
        <f t="shared" si="87"/>
        <v>0</v>
      </c>
      <c r="J100" s="627">
        <f t="shared" si="87"/>
        <v>0</v>
      </c>
      <c r="K100" s="627">
        <f t="shared" si="87"/>
        <v>0</v>
      </c>
      <c r="L100" s="627">
        <f t="shared" si="87"/>
        <v>0</v>
      </c>
      <c r="M100" s="627">
        <f t="shared" si="87"/>
        <v>0.70000000000000007</v>
      </c>
      <c r="N100" s="627">
        <f t="shared" si="87"/>
        <v>0</v>
      </c>
      <c r="O100" s="627">
        <f t="shared" si="87"/>
        <v>0</v>
      </c>
      <c r="P100" s="627">
        <f t="shared" si="87"/>
        <v>0</v>
      </c>
      <c r="Q100" s="627">
        <f t="shared" si="87"/>
        <v>0</v>
      </c>
      <c r="R100" s="627">
        <f t="shared" si="87"/>
        <v>0</v>
      </c>
      <c r="S100" s="627">
        <f t="shared" si="87"/>
        <v>0</v>
      </c>
      <c r="T100" s="627">
        <f t="shared" si="87"/>
        <v>0</v>
      </c>
      <c r="U100" s="627">
        <f t="shared" si="87"/>
        <v>0</v>
      </c>
      <c r="V100" s="627">
        <f t="shared" si="87"/>
        <v>0</v>
      </c>
      <c r="W100" s="627">
        <f t="shared" si="87"/>
        <v>0</v>
      </c>
      <c r="X100" s="627">
        <f t="shared" si="87"/>
        <v>0</v>
      </c>
      <c r="Y100" s="627">
        <f t="shared" si="87"/>
        <v>0</v>
      </c>
      <c r="Z100" s="627">
        <f t="shared" si="87"/>
        <v>0</v>
      </c>
      <c r="AA100" s="627">
        <f t="shared" si="87"/>
        <v>0</v>
      </c>
      <c r="AB100" s="627">
        <f t="shared" si="87"/>
        <v>0</v>
      </c>
      <c r="AC100" s="616">
        <v>0</v>
      </c>
      <c r="AD100" s="355">
        <v>0</v>
      </c>
    </row>
    <row r="101" spans="1:30" ht="24.95" customHeight="1">
      <c r="A101" s="355"/>
      <c r="B101" s="625">
        <v>87</v>
      </c>
      <c r="C101" s="217" t="s">
        <v>126</v>
      </c>
      <c r="D101" s="626" t="str">
        <f t="shared" si="65"/>
        <v xml:space="preserve">Œuf dur nb de quartier </v>
      </c>
      <c r="E101" s="627">
        <f t="shared" ref="E101:AB101" si="88">IF(ISTEXT(E204),E204,(E204/E12)*E11)</f>
        <v>10</v>
      </c>
      <c r="F101" s="627">
        <f t="shared" si="88"/>
        <v>10</v>
      </c>
      <c r="G101" s="628">
        <f t="shared" si="88"/>
        <v>10</v>
      </c>
      <c r="H101" s="627">
        <f t="shared" si="88"/>
        <v>10</v>
      </c>
      <c r="I101" s="627">
        <f t="shared" si="88"/>
        <v>10</v>
      </c>
      <c r="J101" s="627">
        <f t="shared" si="88"/>
        <v>10</v>
      </c>
      <c r="K101" s="627">
        <f t="shared" si="88"/>
        <v>10</v>
      </c>
      <c r="L101" s="627">
        <f t="shared" si="88"/>
        <v>10</v>
      </c>
      <c r="M101" s="627">
        <f t="shared" si="88"/>
        <v>10</v>
      </c>
      <c r="N101" s="627">
        <f t="shared" si="88"/>
        <v>10</v>
      </c>
      <c r="O101" s="627">
        <f t="shared" si="88"/>
        <v>10</v>
      </c>
      <c r="P101" s="627">
        <f t="shared" si="88"/>
        <v>10</v>
      </c>
      <c r="Q101" s="627">
        <f t="shared" si="88"/>
        <v>10</v>
      </c>
      <c r="R101" s="627">
        <f t="shared" si="88"/>
        <v>10</v>
      </c>
      <c r="S101" s="627">
        <f t="shared" si="88"/>
        <v>10</v>
      </c>
      <c r="T101" s="627">
        <f t="shared" si="88"/>
        <v>10</v>
      </c>
      <c r="U101" s="627">
        <f t="shared" si="88"/>
        <v>10</v>
      </c>
      <c r="V101" s="627">
        <f t="shared" si="88"/>
        <v>10</v>
      </c>
      <c r="W101" s="627">
        <f t="shared" si="88"/>
        <v>10</v>
      </c>
      <c r="X101" s="627">
        <f t="shared" si="88"/>
        <v>10</v>
      </c>
      <c r="Y101" s="627">
        <f t="shared" si="88"/>
        <v>10</v>
      </c>
      <c r="Z101" s="627">
        <f t="shared" si="88"/>
        <v>10</v>
      </c>
      <c r="AA101" s="627">
        <f t="shared" si="88"/>
        <v>10</v>
      </c>
      <c r="AB101" s="627">
        <f t="shared" si="88"/>
        <v>10</v>
      </c>
      <c r="AC101" s="616">
        <v>0</v>
      </c>
      <c r="AD101" s="355">
        <v>0</v>
      </c>
    </row>
    <row r="102" spans="1:30" ht="24.95" customHeight="1">
      <c r="A102" s="355"/>
      <c r="B102" s="625">
        <v>88</v>
      </c>
      <c r="C102" s="218" t="s">
        <v>126</v>
      </c>
      <c r="D102" s="626" t="str">
        <f t="shared" si="65"/>
        <v>Omelette fines herbes 2 œufs</v>
      </c>
      <c r="E102" s="627">
        <f t="shared" ref="E102:AB102" si="89">IF(ISTEXT(E205),E205,(E205/E12)*E11)</f>
        <v>0</v>
      </c>
      <c r="F102" s="627">
        <f t="shared" si="89"/>
        <v>0</v>
      </c>
      <c r="G102" s="628">
        <f t="shared" si="89"/>
        <v>0</v>
      </c>
      <c r="H102" s="627">
        <f t="shared" si="89"/>
        <v>0</v>
      </c>
      <c r="I102" s="627">
        <f t="shared" si="89"/>
        <v>0</v>
      </c>
      <c r="J102" s="627">
        <f t="shared" si="89"/>
        <v>0</v>
      </c>
      <c r="K102" s="627">
        <f t="shared" si="89"/>
        <v>0</v>
      </c>
      <c r="L102" s="627">
        <f t="shared" si="89"/>
        <v>0</v>
      </c>
      <c r="M102" s="627">
        <f t="shared" si="89"/>
        <v>0</v>
      </c>
      <c r="N102" s="627">
        <f t="shared" si="89"/>
        <v>0</v>
      </c>
      <c r="O102" s="627">
        <f t="shared" si="89"/>
        <v>0</v>
      </c>
      <c r="P102" s="627">
        <f t="shared" si="89"/>
        <v>0</v>
      </c>
      <c r="Q102" s="627">
        <f t="shared" si="89"/>
        <v>0</v>
      </c>
      <c r="R102" s="627">
        <f t="shared" si="89"/>
        <v>0</v>
      </c>
      <c r="S102" s="627">
        <f t="shared" si="89"/>
        <v>0</v>
      </c>
      <c r="T102" s="627">
        <f t="shared" si="89"/>
        <v>0</v>
      </c>
      <c r="U102" s="627">
        <f t="shared" si="89"/>
        <v>0.70000000000000007</v>
      </c>
      <c r="V102" s="627">
        <f t="shared" si="89"/>
        <v>0</v>
      </c>
      <c r="W102" s="627">
        <f t="shared" si="89"/>
        <v>0</v>
      </c>
      <c r="X102" s="627">
        <f t="shared" si="89"/>
        <v>0</v>
      </c>
      <c r="Y102" s="627">
        <f t="shared" si="89"/>
        <v>0</v>
      </c>
      <c r="Z102" s="627">
        <f t="shared" si="89"/>
        <v>0</v>
      </c>
      <c r="AA102" s="627">
        <f t="shared" si="89"/>
        <v>0</v>
      </c>
      <c r="AB102" s="627">
        <f t="shared" si="89"/>
        <v>0</v>
      </c>
      <c r="AC102" s="616">
        <v>0</v>
      </c>
      <c r="AD102" s="355">
        <v>0</v>
      </c>
    </row>
    <row r="103" spans="1:30" ht="24.95" customHeight="1">
      <c r="A103" s="355"/>
      <c r="B103" s="625">
        <v>89</v>
      </c>
      <c r="C103" s="218" t="s">
        <v>126</v>
      </c>
      <c r="D103" s="626" t="str">
        <f t="shared" si="65"/>
        <v>Porc jambon</v>
      </c>
      <c r="E103" s="627">
        <f t="shared" ref="E103:AB103" si="90">IF(ISTEXT(E206),E206,(E206/E12)*E11)</f>
        <v>0</v>
      </c>
      <c r="F103" s="627">
        <f t="shared" si="90"/>
        <v>0.70000000000000007</v>
      </c>
      <c r="G103" s="628">
        <f t="shared" si="90"/>
        <v>0</v>
      </c>
      <c r="H103" s="627">
        <f t="shared" si="90"/>
        <v>0</v>
      </c>
      <c r="I103" s="627">
        <f t="shared" si="90"/>
        <v>0</v>
      </c>
      <c r="J103" s="627">
        <f t="shared" si="90"/>
        <v>0</v>
      </c>
      <c r="K103" s="627">
        <f t="shared" si="90"/>
        <v>0</v>
      </c>
      <c r="L103" s="627">
        <f t="shared" si="90"/>
        <v>0</v>
      </c>
      <c r="M103" s="627">
        <f t="shared" si="90"/>
        <v>0</v>
      </c>
      <c r="N103" s="627">
        <f t="shared" si="90"/>
        <v>0</v>
      </c>
      <c r="O103" s="627">
        <f t="shared" si="90"/>
        <v>0</v>
      </c>
      <c r="P103" s="627">
        <f t="shared" si="90"/>
        <v>0</v>
      </c>
      <c r="Q103" s="627">
        <f t="shared" si="90"/>
        <v>0</v>
      </c>
      <c r="R103" s="627">
        <f t="shared" si="90"/>
        <v>0</v>
      </c>
      <c r="S103" s="627">
        <f t="shared" si="90"/>
        <v>0</v>
      </c>
      <c r="T103" s="627">
        <f t="shared" si="90"/>
        <v>0</v>
      </c>
      <c r="U103" s="627">
        <f t="shared" si="90"/>
        <v>0</v>
      </c>
      <c r="V103" s="627">
        <f t="shared" si="90"/>
        <v>0</v>
      </c>
      <c r="W103" s="627">
        <f t="shared" si="90"/>
        <v>0</v>
      </c>
      <c r="X103" s="627">
        <f t="shared" si="90"/>
        <v>0</v>
      </c>
      <c r="Y103" s="627">
        <f t="shared" si="90"/>
        <v>0</v>
      </c>
      <c r="Z103" s="627">
        <f t="shared" si="90"/>
        <v>0</v>
      </c>
      <c r="AA103" s="627">
        <f t="shared" si="90"/>
        <v>0</v>
      </c>
      <c r="AB103" s="627">
        <f t="shared" si="90"/>
        <v>0</v>
      </c>
      <c r="AC103" s="616">
        <v>0</v>
      </c>
      <c r="AD103" s="355">
        <v>0</v>
      </c>
    </row>
    <row r="104" spans="1:30" ht="24.95" customHeight="1">
      <c r="A104" s="355"/>
      <c r="B104" s="625">
        <v>90</v>
      </c>
      <c r="C104" s="218" t="s">
        <v>126</v>
      </c>
      <c r="D104" s="626" t="str">
        <f t="shared" si="65"/>
        <v>Porc jambon braisé</v>
      </c>
      <c r="E104" s="627">
        <f t="shared" ref="E104:AB104" si="91">IF(ISTEXT(E207),E207,(E207/E12)*E11)</f>
        <v>0</v>
      </c>
      <c r="F104" s="627">
        <f t="shared" si="91"/>
        <v>0</v>
      </c>
      <c r="G104" s="628">
        <f t="shared" si="91"/>
        <v>0</v>
      </c>
      <c r="H104" s="627">
        <f t="shared" si="91"/>
        <v>0</v>
      </c>
      <c r="I104" s="627">
        <f t="shared" si="91"/>
        <v>0</v>
      </c>
      <c r="J104" s="627">
        <f t="shared" si="91"/>
        <v>0</v>
      </c>
      <c r="K104" s="627">
        <f t="shared" si="91"/>
        <v>0</v>
      </c>
      <c r="L104" s="627">
        <f t="shared" si="91"/>
        <v>0</v>
      </c>
      <c r="M104" s="627">
        <f t="shared" si="91"/>
        <v>0</v>
      </c>
      <c r="N104" s="627">
        <f t="shared" si="91"/>
        <v>0</v>
      </c>
      <c r="O104" s="627">
        <f t="shared" si="91"/>
        <v>0</v>
      </c>
      <c r="P104" s="627">
        <f t="shared" si="91"/>
        <v>0</v>
      </c>
      <c r="Q104" s="627">
        <f t="shared" si="91"/>
        <v>0</v>
      </c>
      <c r="R104" s="627">
        <f t="shared" si="91"/>
        <v>0</v>
      </c>
      <c r="S104" s="627">
        <f t="shared" si="91"/>
        <v>0</v>
      </c>
      <c r="T104" s="627">
        <f t="shared" si="91"/>
        <v>0</v>
      </c>
      <c r="U104" s="627">
        <f t="shared" si="91"/>
        <v>0</v>
      </c>
      <c r="V104" s="627">
        <f t="shared" si="91"/>
        <v>0.70000000000000007</v>
      </c>
      <c r="W104" s="627">
        <f t="shared" si="91"/>
        <v>0</v>
      </c>
      <c r="X104" s="627">
        <f t="shared" si="91"/>
        <v>0</v>
      </c>
      <c r="Y104" s="627">
        <f t="shared" si="91"/>
        <v>0</v>
      </c>
      <c r="Z104" s="627">
        <f t="shared" si="91"/>
        <v>0</v>
      </c>
      <c r="AA104" s="627">
        <f t="shared" si="91"/>
        <v>0</v>
      </c>
      <c r="AB104" s="627">
        <f t="shared" si="91"/>
        <v>0</v>
      </c>
      <c r="AC104" s="616">
        <v>0</v>
      </c>
      <c r="AD104" s="355">
        <v>0</v>
      </c>
    </row>
    <row r="105" spans="1:30" ht="24.95" customHeight="1">
      <c r="A105" s="355"/>
      <c r="B105" s="625">
        <v>91</v>
      </c>
      <c r="C105" s="218" t="s">
        <v>126</v>
      </c>
      <c r="D105" s="626" t="str">
        <f t="shared" si="65"/>
        <v>Porc jambon de pays</v>
      </c>
      <c r="E105" s="627">
        <f t="shared" ref="E105:AB105" si="92">IF(ISTEXT(E208),E208,(E208/E12)*E11)</f>
        <v>0</v>
      </c>
      <c r="F105" s="627">
        <f t="shared" si="92"/>
        <v>0</v>
      </c>
      <c r="G105" s="628">
        <f t="shared" si="92"/>
        <v>0</v>
      </c>
      <c r="H105" s="627">
        <f t="shared" si="92"/>
        <v>0</v>
      </c>
      <c r="I105" s="627">
        <f t="shared" si="92"/>
        <v>0</v>
      </c>
      <c r="J105" s="627">
        <f t="shared" si="92"/>
        <v>0</v>
      </c>
      <c r="K105" s="627">
        <f t="shared" si="92"/>
        <v>0</v>
      </c>
      <c r="L105" s="627">
        <f t="shared" si="92"/>
        <v>0</v>
      </c>
      <c r="M105" s="627">
        <f t="shared" si="92"/>
        <v>0</v>
      </c>
      <c r="N105" s="627">
        <f t="shared" si="92"/>
        <v>0</v>
      </c>
      <c r="O105" s="627">
        <f t="shared" si="92"/>
        <v>0</v>
      </c>
      <c r="P105" s="627">
        <f t="shared" si="92"/>
        <v>0</v>
      </c>
      <c r="Q105" s="627">
        <f t="shared" si="92"/>
        <v>0</v>
      </c>
      <c r="R105" s="627">
        <f t="shared" si="92"/>
        <v>0</v>
      </c>
      <c r="S105" s="627">
        <f t="shared" si="92"/>
        <v>0</v>
      </c>
      <c r="T105" s="627">
        <f t="shared" si="92"/>
        <v>0</v>
      </c>
      <c r="U105" s="627">
        <f t="shared" si="92"/>
        <v>0</v>
      </c>
      <c r="V105" s="627">
        <f t="shared" si="92"/>
        <v>0</v>
      </c>
      <c r="W105" s="627">
        <f t="shared" si="92"/>
        <v>0</v>
      </c>
      <c r="X105" s="627">
        <f t="shared" si="92"/>
        <v>0</v>
      </c>
      <c r="Y105" s="627">
        <f t="shared" si="92"/>
        <v>0</v>
      </c>
      <c r="Z105" s="627">
        <f t="shared" si="92"/>
        <v>0</v>
      </c>
      <c r="AA105" s="627">
        <f t="shared" si="92"/>
        <v>0.70000000000000007</v>
      </c>
      <c r="AB105" s="627">
        <f t="shared" si="92"/>
        <v>0</v>
      </c>
      <c r="AC105" s="616">
        <v>0</v>
      </c>
      <c r="AD105" s="355">
        <v>0</v>
      </c>
    </row>
    <row r="106" spans="1:30" ht="24.95" customHeight="1">
      <c r="A106" s="355"/>
      <c r="B106" s="625">
        <v>92</v>
      </c>
      <c r="C106" s="218" t="s">
        <v>126</v>
      </c>
      <c r="D106" s="626" t="str">
        <f t="shared" si="65"/>
        <v>Porc rôti</v>
      </c>
      <c r="E106" s="627">
        <f t="shared" ref="E106:AB106" si="93">IF(ISTEXT(E209),E209,(E209/E12)*E11)</f>
        <v>0</v>
      </c>
      <c r="F106" s="627">
        <f t="shared" si="93"/>
        <v>0</v>
      </c>
      <c r="G106" s="628">
        <f t="shared" si="93"/>
        <v>0.70000000000000007</v>
      </c>
      <c r="H106" s="627">
        <f t="shared" si="93"/>
        <v>0</v>
      </c>
      <c r="I106" s="627">
        <f t="shared" si="93"/>
        <v>0</v>
      </c>
      <c r="J106" s="627">
        <f t="shared" si="93"/>
        <v>0</v>
      </c>
      <c r="K106" s="627">
        <f t="shared" si="93"/>
        <v>0</v>
      </c>
      <c r="L106" s="627">
        <f t="shared" si="93"/>
        <v>0</v>
      </c>
      <c r="M106" s="627">
        <f t="shared" si="93"/>
        <v>0</v>
      </c>
      <c r="N106" s="627">
        <f t="shared" si="93"/>
        <v>0</v>
      </c>
      <c r="O106" s="627">
        <f t="shared" si="93"/>
        <v>0</v>
      </c>
      <c r="P106" s="627">
        <f t="shared" si="93"/>
        <v>0</v>
      </c>
      <c r="Q106" s="627">
        <f t="shared" si="93"/>
        <v>0</v>
      </c>
      <c r="R106" s="627">
        <f t="shared" si="93"/>
        <v>0</v>
      </c>
      <c r="S106" s="627">
        <f t="shared" si="93"/>
        <v>0</v>
      </c>
      <c r="T106" s="627">
        <f t="shared" si="93"/>
        <v>0</v>
      </c>
      <c r="U106" s="627">
        <f t="shared" si="93"/>
        <v>0</v>
      </c>
      <c r="V106" s="627">
        <f t="shared" si="93"/>
        <v>0</v>
      </c>
      <c r="W106" s="627">
        <f t="shared" si="93"/>
        <v>0</v>
      </c>
      <c r="X106" s="627">
        <f t="shared" si="93"/>
        <v>0</v>
      </c>
      <c r="Y106" s="627">
        <f t="shared" si="93"/>
        <v>0</v>
      </c>
      <c r="Z106" s="627">
        <f t="shared" si="93"/>
        <v>0</v>
      </c>
      <c r="AA106" s="627">
        <f t="shared" si="93"/>
        <v>0</v>
      </c>
      <c r="AB106" s="627">
        <f t="shared" si="93"/>
        <v>0</v>
      </c>
      <c r="AC106" s="616">
        <v>0</v>
      </c>
      <c r="AD106" s="355">
        <v>0</v>
      </c>
    </row>
    <row r="107" spans="1:30" ht="24.95" customHeight="1">
      <c r="A107" s="355"/>
      <c r="B107" s="625">
        <v>93</v>
      </c>
      <c r="C107" s="218" t="s">
        <v>126</v>
      </c>
      <c r="D107" s="626" t="str">
        <f t="shared" si="65"/>
        <v>Poulet sans peau</v>
      </c>
      <c r="E107" s="627">
        <f t="shared" ref="E107:AB107" si="94">IF(ISTEXT(E210),E210,(E210/E12)*E11)</f>
        <v>0.70000000000000007</v>
      </c>
      <c r="F107" s="627">
        <f t="shared" si="94"/>
        <v>0</v>
      </c>
      <c r="G107" s="628">
        <f t="shared" si="94"/>
        <v>0</v>
      </c>
      <c r="H107" s="627">
        <f t="shared" si="94"/>
        <v>0</v>
      </c>
      <c r="I107" s="627">
        <f t="shared" si="94"/>
        <v>0</v>
      </c>
      <c r="J107" s="627">
        <f t="shared" si="94"/>
        <v>0</v>
      </c>
      <c r="K107" s="627">
        <f t="shared" si="94"/>
        <v>0</v>
      </c>
      <c r="L107" s="627">
        <f t="shared" si="94"/>
        <v>0.70000000000000007</v>
      </c>
      <c r="M107" s="627">
        <f t="shared" si="94"/>
        <v>0</v>
      </c>
      <c r="N107" s="627">
        <f t="shared" si="94"/>
        <v>0</v>
      </c>
      <c r="O107" s="627">
        <f t="shared" si="94"/>
        <v>0</v>
      </c>
      <c r="P107" s="627">
        <f t="shared" si="94"/>
        <v>0</v>
      </c>
      <c r="Q107" s="627">
        <f t="shared" si="94"/>
        <v>0.70000000000000007</v>
      </c>
      <c r="R107" s="627">
        <f t="shared" si="94"/>
        <v>0</v>
      </c>
      <c r="S107" s="627">
        <f t="shared" si="94"/>
        <v>0</v>
      </c>
      <c r="T107" s="627">
        <f t="shared" si="94"/>
        <v>0</v>
      </c>
      <c r="U107" s="627">
        <f t="shared" si="94"/>
        <v>0</v>
      </c>
      <c r="V107" s="627">
        <f t="shared" si="94"/>
        <v>0</v>
      </c>
      <c r="W107" s="627">
        <f t="shared" si="94"/>
        <v>0</v>
      </c>
      <c r="X107" s="627">
        <f t="shared" si="94"/>
        <v>0</v>
      </c>
      <c r="Y107" s="627">
        <f t="shared" si="94"/>
        <v>0</v>
      </c>
      <c r="Z107" s="627">
        <f t="shared" si="94"/>
        <v>0</v>
      </c>
      <c r="AA107" s="627">
        <f t="shared" si="94"/>
        <v>0</v>
      </c>
      <c r="AB107" s="627">
        <f t="shared" si="94"/>
        <v>0</v>
      </c>
      <c r="AC107" s="616">
        <v>0</v>
      </c>
      <c r="AD107" s="355">
        <v>0</v>
      </c>
    </row>
    <row r="108" spans="1:30" ht="24.95" customHeight="1">
      <c r="A108" s="355"/>
      <c r="B108" s="625">
        <v>94</v>
      </c>
      <c r="C108" s="218" t="s">
        <v>126</v>
      </c>
      <c r="D108" s="626" t="str">
        <f t="shared" si="65"/>
        <v>Saumon sans gras</v>
      </c>
      <c r="E108" s="627">
        <f t="shared" ref="E108:AB108" si="95">IF(ISTEXT(E211),E211,(E211/E12)*E11)</f>
        <v>0</v>
      </c>
      <c r="F108" s="627">
        <f t="shared" si="95"/>
        <v>0</v>
      </c>
      <c r="G108" s="628">
        <f t="shared" si="95"/>
        <v>0</v>
      </c>
      <c r="H108" s="627">
        <f t="shared" si="95"/>
        <v>0</v>
      </c>
      <c r="I108" s="627">
        <f t="shared" si="95"/>
        <v>0</v>
      </c>
      <c r="J108" s="627">
        <f t="shared" si="95"/>
        <v>0</v>
      </c>
      <c r="K108" s="627">
        <f t="shared" si="95"/>
        <v>0</v>
      </c>
      <c r="L108" s="627">
        <f t="shared" si="95"/>
        <v>0</v>
      </c>
      <c r="M108" s="627">
        <f t="shared" si="95"/>
        <v>0</v>
      </c>
      <c r="N108" s="627">
        <f t="shared" si="95"/>
        <v>0</v>
      </c>
      <c r="O108" s="627">
        <f t="shared" si="95"/>
        <v>0</v>
      </c>
      <c r="P108" s="627">
        <f t="shared" si="95"/>
        <v>0</v>
      </c>
      <c r="Q108" s="627">
        <f t="shared" si="95"/>
        <v>0</v>
      </c>
      <c r="R108" s="627">
        <f t="shared" si="95"/>
        <v>0</v>
      </c>
      <c r="S108" s="627">
        <f t="shared" si="95"/>
        <v>0</v>
      </c>
      <c r="T108" s="627">
        <f t="shared" si="95"/>
        <v>0.70000000000000007</v>
      </c>
      <c r="U108" s="627">
        <f t="shared" si="95"/>
        <v>0</v>
      </c>
      <c r="V108" s="627">
        <f t="shared" si="95"/>
        <v>0</v>
      </c>
      <c r="W108" s="627">
        <f t="shared" si="95"/>
        <v>0</v>
      </c>
      <c r="X108" s="627">
        <f t="shared" si="95"/>
        <v>0</v>
      </c>
      <c r="Y108" s="627">
        <f t="shared" si="95"/>
        <v>0</v>
      </c>
      <c r="Z108" s="627">
        <f t="shared" si="95"/>
        <v>0</v>
      </c>
      <c r="AA108" s="627">
        <f t="shared" si="95"/>
        <v>0</v>
      </c>
      <c r="AB108" s="627">
        <f t="shared" si="95"/>
        <v>0</v>
      </c>
      <c r="AC108" s="616">
        <v>0</v>
      </c>
      <c r="AD108" s="355">
        <v>0</v>
      </c>
    </row>
    <row r="109" spans="1:30" ht="24.95" customHeight="1">
      <c r="A109" s="355"/>
      <c r="B109" s="625">
        <v>95</v>
      </c>
      <c r="C109" s="218" t="s">
        <v>126</v>
      </c>
      <c r="D109" s="626" t="str">
        <f t="shared" si="65"/>
        <v>Thon au naturel</v>
      </c>
      <c r="E109" s="627">
        <f t="shared" ref="E109:AB109" si="96">IF(ISTEXT(E212),E212,(E212/E12)*E11)</f>
        <v>0</v>
      </c>
      <c r="F109" s="627">
        <f t="shared" si="96"/>
        <v>0</v>
      </c>
      <c r="G109" s="628">
        <f t="shared" si="96"/>
        <v>0</v>
      </c>
      <c r="H109" s="627">
        <f t="shared" si="96"/>
        <v>0</v>
      </c>
      <c r="I109" s="627">
        <f t="shared" si="96"/>
        <v>0</v>
      </c>
      <c r="J109" s="627">
        <f t="shared" si="96"/>
        <v>0</v>
      </c>
      <c r="K109" s="627">
        <f t="shared" si="96"/>
        <v>0</v>
      </c>
      <c r="L109" s="627">
        <f t="shared" si="96"/>
        <v>0</v>
      </c>
      <c r="M109" s="627">
        <f t="shared" si="96"/>
        <v>0</v>
      </c>
      <c r="N109" s="627">
        <f t="shared" si="96"/>
        <v>0.70000000000000007</v>
      </c>
      <c r="O109" s="627">
        <f t="shared" si="96"/>
        <v>0</v>
      </c>
      <c r="P109" s="627">
        <f t="shared" si="96"/>
        <v>0</v>
      </c>
      <c r="Q109" s="627">
        <f t="shared" si="96"/>
        <v>0</v>
      </c>
      <c r="R109" s="627">
        <f t="shared" si="96"/>
        <v>0</v>
      </c>
      <c r="S109" s="627">
        <f t="shared" si="96"/>
        <v>0</v>
      </c>
      <c r="T109" s="627">
        <f t="shared" si="96"/>
        <v>0</v>
      </c>
      <c r="U109" s="627">
        <f t="shared" si="96"/>
        <v>0</v>
      </c>
      <c r="V109" s="627">
        <f t="shared" si="96"/>
        <v>0</v>
      </c>
      <c r="W109" s="627">
        <f t="shared" si="96"/>
        <v>0</v>
      </c>
      <c r="X109" s="627">
        <f t="shared" si="96"/>
        <v>0</v>
      </c>
      <c r="Y109" s="627">
        <f t="shared" si="96"/>
        <v>0</v>
      </c>
      <c r="Z109" s="627">
        <f t="shared" si="96"/>
        <v>0</v>
      </c>
      <c r="AA109" s="627">
        <f t="shared" si="96"/>
        <v>0</v>
      </c>
      <c r="AB109" s="627">
        <f t="shared" si="96"/>
        <v>0</v>
      </c>
      <c r="AC109" s="616">
        <v>0</v>
      </c>
      <c r="AD109" s="355">
        <v>0</v>
      </c>
    </row>
    <row r="110" spans="1:30" ht="24.95" customHeight="1">
      <c r="A110" s="355"/>
      <c r="B110" s="625">
        <v>96</v>
      </c>
      <c r="C110" s="218" t="s">
        <v>126</v>
      </c>
      <c r="D110" s="626" t="str">
        <f t="shared" si="65"/>
        <v>Veau rôti</v>
      </c>
      <c r="E110" s="627">
        <f t="shared" ref="E110:AB110" si="97">IF(ISTEXT(E213),E213,(E213/E12)*E11)</f>
        <v>0</v>
      </c>
      <c r="F110" s="627">
        <f t="shared" si="97"/>
        <v>0</v>
      </c>
      <c r="G110" s="628">
        <f t="shared" si="97"/>
        <v>0</v>
      </c>
      <c r="H110" s="627">
        <f t="shared" si="97"/>
        <v>0</v>
      </c>
      <c r="I110" s="627">
        <f t="shared" si="97"/>
        <v>0</v>
      </c>
      <c r="J110" s="627">
        <f t="shared" si="97"/>
        <v>0</v>
      </c>
      <c r="K110" s="627">
        <f t="shared" si="97"/>
        <v>0</v>
      </c>
      <c r="L110" s="627">
        <f t="shared" si="97"/>
        <v>0</v>
      </c>
      <c r="M110" s="627">
        <f t="shared" si="97"/>
        <v>0</v>
      </c>
      <c r="N110" s="627">
        <f t="shared" si="97"/>
        <v>0</v>
      </c>
      <c r="O110" s="627">
        <f t="shared" si="97"/>
        <v>0</v>
      </c>
      <c r="P110" s="627">
        <f t="shared" si="97"/>
        <v>0.70000000000000007</v>
      </c>
      <c r="Q110" s="627">
        <f t="shared" si="97"/>
        <v>0</v>
      </c>
      <c r="R110" s="627">
        <f t="shared" si="97"/>
        <v>0</v>
      </c>
      <c r="S110" s="627">
        <f t="shared" si="97"/>
        <v>0</v>
      </c>
      <c r="T110" s="627">
        <f t="shared" si="97"/>
        <v>0</v>
      </c>
      <c r="U110" s="627">
        <f t="shared" si="97"/>
        <v>0</v>
      </c>
      <c r="V110" s="627">
        <f t="shared" si="97"/>
        <v>0</v>
      </c>
      <c r="W110" s="627">
        <f t="shared" si="97"/>
        <v>0.70000000000000007</v>
      </c>
      <c r="X110" s="627">
        <f t="shared" si="97"/>
        <v>0</v>
      </c>
      <c r="Y110" s="627">
        <f t="shared" si="97"/>
        <v>0</v>
      </c>
      <c r="Z110" s="627">
        <f t="shared" si="97"/>
        <v>0</v>
      </c>
      <c r="AA110" s="627">
        <f t="shared" si="97"/>
        <v>0</v>
      </c>
      <c r="AB110" s="627">
        <f t="shared" si="97"/>
        <v>0</v>
      </c>
      <c r="AC110" s="616">
        <v>0</v>
      </c>
      <c r="AD110" s="355">
        <v>0</v>
      </c>
    </row>
    <row r="111" spans="1:30">
      <c r="A111" s="355"/>
      <c r="B111" s="633">
        <v>123</v>
      </c>
      <c r="C111" s="634" t="s">
        <v>533</v>
      </c>
      <c r="D111" s="634"/>
      <c r="E111" s="635">
        <v>0</v>
      </c>
      <c r="F111" s="635">
        <v>0</v>
      </c>
      <c r="G111" s="635">
        <v>0</v>
      </c>
      <c r="H111" s="635">
        <v>0</v>
      </c>
      <c r="I111" s="635">
        <v>0</v>
      </c>
      <c r="J111" s="635">
        <v>0</v>
      </c>
      <c r="K111" s="635">
        <v>0</v>
      </c>
      <c r="L111" s="635">
        <v>0</v>
      </c>
      <c r="M111" s="635">
        <v>0</v>
      </c>
      <c r="N111" s="635">
        <v>0</v>
      </c>
      <c r="O111" s="635">
        <v>0</v>
      </c>
      <c r="P111" s="635">
        <v>0</v>
      </c>
      <c r="Q111" s="635">
        <v>0</v>
      </c>
      <c r="R111" s="635">
        <v>0</v>
      </c>
      <c r="S111" s="635">
        <v>0</v>
      </c>
      <c r="T111" s="635">
        <v>0</v>
      </c>
      <c r="U111" s="635">
        <v>0</v>
      </c>
      <c r="V111" s="635">
        <v>0</v>
      </c>
      <c r="W111" s="635">
        <v>0</v>
      </c>
      <c r="X111" s="635">
        <v>0</v>
      </c>
      <c r="Y111" s="635">
        <v>0</v>
      </c>
      <c r="Z111" s="635">
        <v>0</v>
      </c>
      <c r="AA111" s="635">
        <v>0</v>
      </c>
      <c r="AB111" s="635">
        <v>0</v>
      </c>
      <c r="AC111" s="636">
        <v>0</v>
      </c>
      <c r="AD111" s="355">
        <v>0</v>
      </c>
    </row>
    <row r="112" spans="1:30" ht="15.75" thickBot="1">
      <c r="B112" s="637">
        <v>125</v>
      </c>
      <c r="C112" s="638">
        <v>0</v>
      </c>
      <c r="D112" s="638">
        <v>0</v>
      </c>
      <c r="E112" s="639">
        <v>1</v>
      </c>
      <c r="F112" s="640">
        <v>2</v>
      </c>
      <c r="G112" s="641">
        <v>3</v>
      </c>
      <c r="H112" s="642">
        <v>4</v>
      </c>
      <c r="I112" s="643">
        <v>5</v>
      </c>
      <c r="J112" s="644">
        <v>6</v>
      </c>
      <c r="K112" s="645">
        <v>7</v>
      </c>
      <c r="L112" s="646">
        <v>8</v>
      </c>
      <c r="M112" s="647">
        <v>9</v>
      </c>
      <c r="N112" s="648">
        <v>10</v>
      </c>
      <c r="O112" s="649">
        <v>11</v>
      </c>
      <c r="P112" s="650">
        <v>12</v>
      </c>
      <c r="Q112" s="639">
        <v>13</v>
      </c>
      <c r="R112" s="640">
        <v>14</v>
      </c>
      <c r="S112" s="641">
        <v>15</v>
      </c>
      <c r="T112" s="642">
        <v>16</v>
      </c>
      <c r="U112" s="651">
        <v>17</v>
      </c>
      <c r="V112" s="652">
        <v>18</v>
      </c>
      <c r="W112" s="653">
        <v>19</v>
      </c>
      <c r="X112" s="654">
        <v>20</v>
      </c>
      <c r="Y112" s="655">
        <v>21</v>
      </c>
      <c r="Z112" s="648">
        <v>22</v>
      </c>
      <c r="AA112" s="649">
        <v>23</v>
      </c>
      <c r="AB112" s="650">
        <v>24</v>
      </c>
      <c r="AC112" s="656">
        <v>1</v>
      </c>
      <c r="AD112" s="11">
        <v>0</v>
      </c>
    </row>
    <row r="114" spans="1:29" ht="20.25">
      <c r="B114" s="800" t="s">
        <v>534</v>
      </c>
      <c r="C114" s="800"/>
      <c r="D114" s="800"/>
      <c r="E114" s="800"/>
      <c r="F114" s="800"/>
      <c r="G114" s="800"/>
      <c r="H114" s="800"/>
      <c r="I114" s="800"/>
      <c r="J114" s="800"/>
      <c r="K114" s="800"/>
      <c r="L114" s="800"/>
      <c r="M114" s="800"/>
      <c r="N114" s="800"/>
      <c r="O114" s="800"/>
      <c r="P114" s="800"/>
      <c r="Q114" s="800"/>
      <c r="R114" s="800"/>
      <c r="S114" s="800"/>
      <c r="T114" s="800"/>
      <c r="U114" s="800"/>
      <c r="V114" s="800"/>
      <c r="W114" s="800"/>
      <c r="X114" s="800"/>
      <c r="Y114" s="800"/>
      <c r="Z114" s="800"/>
      <c r="AA114" s="800"/>
      <c r="AB114" s="800"/>
    </row>
    <row r="116" spans="1:29">
      <c r="A116" s="613"/>
      <c r="B116" s="657" t="s">
        <v>535</v>
      </c>
      <c r="C116" s="658"/>
      <c r="D116" s="619" t="s">
        <v>531</v>
      </c>
      <c r="E116" s="615" t="s">
        <v>536</v>
      </c>
      <c r="F116" s="615"/>
      <c r="G116" s="615"/>
      <c r="H116" s="615"/>
      <c r="I116" s="615"/>
      <c r="J116" s="615"/>
      <c r="K116" s="615"/>
      <c r="L116" s="615"/>
      <c r="M116" s="615"/>
      <c r="N116" s="615"/>
      <c r="O116" s="615"/>
      <c r="P116" s="615"/>
      <c r="Q116" s="615" t="s">
        <v>536</v>
      </c>
      <c r="R116" s="615"/>
      <c r="S116" s="615"/>
      <c r="T116" s="615"/>
      <c r="U116" s="615"/>
      <c r="V116" s="615"/>
      <c r="W116" s="615"/>
      <c r="X116" s="615"/>
      <c r="Y116" s="615"/>
      <c r="Z116" s="615"/>
      <c r="AA116" s="615"/>
      <c r="AB116" s="615"/>
      <c r="AC116" s="616">
        <v>0</v>
      </c>
    </row>
    <row r="117" spans="1:29">
      <c r="A117" s="613"/>
      <c r="B117" s="216" t="s">
        <v>13</v>
      </c>
      <c r="C117" s="618"/>
      <c r="D117" s="619"/>
      <c r="E117" s="204">
        <v>1</v>
      </c>
      <c r="F117" s="205">
        <v>2</v>
      </c>
      <c r="G117" s="206">
        <v>3</v>
      </c>
      <c r="H117" s="207">
        <v>4</v>
      </c>
      <c r="I117" s="208">
        <v>5</v>
      </c>
      <c r="J117" s="194">
        <v>6</v>
      </c>
      <c r="K117" s="209">
        <v>7</v>
      </c>
      <c r="L117" s="210">
        <v>8</v>
      </c>
      <c r="M117" s="211">
        <v>9</v>
      </c>
      <c r="N117" s="201">
        <v>10</v>
      </c>
      <c r="O117" s="202">
        <v>11</v>
      </c>
      <c r="P117" s="203">
        <v>12</v>
      </c>
      <c r="Q117" s="204">
        <v>13</v>
      </c>
      <c r="R117" s="205">
        <v>14</v>
      </c>
      <c r="S117" s="206">
        <v>15</v>
      </c>
      <c r="T117" s="207">
        <v>16</v>
      </c>
      <c r="U117" s="208">
        <v>17</v>
      </c>
      <c r="V117" s="194">
        <v>18</v>
      </c>
      <c r="W117" s="209">
        <v>19</v>
      </c>
      <c r="X117" s="210">
        <v>20</v>
      </c>
      <c r="Y117" s="211">
        <v>21</v>
      </c>
      <c r="Z117" s="201">
        <v>22</v>
      </c>
      <c r="AA117" s="202">
        <v>23</v>
      </c>
      <c r="AB117" s="203">
        <v>24</v>
      </c>
      <c r="AC117" s="616">
        <v>0</v>
      </c>
    </row>
    <row r="118" spans="1:29">
      <c r="A118" s="355"/>
      <c r="B118" s="625">
        <v>1</v>
      </c>
      <c r="C118" s="213" t="s">
        <v>119</v>
      </c>
      <c r="D118" s="626" t="s">
        <v>147</v>
      </c>
      <c r="E118" s="659">
        <v>0.05</v>
      </c>
      <c r="F118" s="660">
        <v>0</v>
      </c>
      <c r="G118" s="661">
        <v>0</v>
      </c>
      <c r="H118" s="662">
        <v>0</v>
      </c>
      <c r="I118" s="663">
        <v>0</v>
      </c>
      <c r="J118" s="664">
        <v>0</v>
      </c>
      <c r="K118" s="665">
        <v>0</v>
      </c>
      <c r="L118" s="666">
        <v>0</v>
      </c>
      <c r="M118" s="667">
        <v>0</v>
      </c>
      <c r="N118" s="668">
        <v>0</v>
      </c>
      <c r="O118" s="669">
        <v>0</v>
      </c>
      <c r="P118" s="670">
        <v>0</v>
      </c>
      <c r="Q118" s="671">
        <v>1</v>
      </c>
      <c r="R118" s="660"/>
      <c r="S118" s="661"/>
      <c r="T118" s="662"/>
      <c r="U118" s="663"/>
      <c r="V118" s="664"/>
      <c r="W118" s="665"/>
      <c r="X118" s="666"/>
      <c r="Y118" s="667"/>
      <c r="Z118" s="668"/>
      <c r="AA118" s="669"/>
      <c r="AB118" s="670"/>
      <c r="AC118" s="616">
        <v>0</v>
      </c>
    </row>
    <row r="119" spans="1:29">
      <c r="A119" s="355"/>
      <c r="B119" s="625">
        <v>2</v>
      </c>
      <c r="C119" s="213" t="s">
        <v>119</v>
      </c>
      <c r="D119" s="626" t="s">
        <v>53</v>
      </c>
      <c r="E119" s="671">
        <v>0</v>
      </c>
      <c r="F119" s="660">
        <v>1</v>
      </c>
      <c r="G119" s="661">
        <v>0</v>
      </c>
      <c r="H119" s="662">
        <v>0</v>
      </c>
      <c r="I119" s="663">
        <v>0</v>
      </c>
      <c r="J119" s="664">
        <v>0</v>
      </c>
      <c r="K119" s="665">
        <v>0</v>
      </c>
      <c r="L119" s="666">
        <v>0</v>
      </c>
      <c r="M119" s="667">
        <v>0</v>
      </c>
      <c r="N119" s="668">
        <v>0</v>
      </c>
      <c r="O119" s="669">
        <v>0</v>
      </c>
      <c r="P119" s="670">
        <v>0</v>
      </c>
      <c r="Q119" s="671">
        <v>0</v>
      </c>
      <c r="R119" s="660">
        <v>0</v>
      </c>
      <c r="S119" s="661">
        <v>0</v>
      </c>
      <c r="T119" s="662">
        <v>0</v>
      </c>
      <c r="U119" s="663">
        <v>0</v>
      </c>
      <c r="V119" s="664">
        <v>0</v>
      </c>
      <c r="W119" s="665">
        <v>1</v>
      </c>
      <c r="X119" s="666">
        <v>0</v>
      </c>
      <c r="Y119" s="667">
        <v>0</v>
      </c>
      <c r="Z119" s="668">
        <v>0</v>
      </c>
      <c r="AA119" s="669">
        <v>0</v>
      </c>
      <c r="AB119" s="670">
        <v>0</v>
      </c>
      <c r="AC119" s="616">
        <v>0</v>
      </c>
    </row>
    <row r="120" spans="1:29">
      <c r="A120" s="355"/>
      <c r="B120" s="625">
        <v>3</v>
      </c>
      <c r="C120" s="213" t="s">
        <v>119</v>
      </c>
      <c r="D120" s="626" t="s">
        <v>537</v>
      </c>
      <c r="E120" s="671">
        <v>0</v>
      </c>
      <c r="F120" s="660">
        <v>0</v>
      </c>
      <c r="G120" s="661">
        <v>0</v>
      </c>
      <c r="H120" s="662">
        <v>0</v>
      </c>
      <c r="I120" s="663">
        <v>0</v>
      </c>
      <c r="J120" s="664">
        <v>0</v>
      </c>
      <c r="K120" s="665">
        <v>0</v>
      </c>
      <c r="L120" s="666">
        <v>0</v>
      </c>
      <c r="M120" s="667">
        <v>0</v>
      </c>
      <c r="N120" s="668">
        <v>0</v>
      </c>
      <c r="O120" s="669">
        <v>0</v>
      </c>
      <c r="P120" s="670">
        <v>0</v>
      </c>
      <c r="Q120" s="671"/>
      <c r="R120" s="660"/>
      <c r="S120" s="661" t="s">
        <v>13</v>
      </c>
      <c r="T120" s="662"/>
      <c r="U120" s="663"/>
      <c r="V120" s="664"/>
      <c r="W120" s="665"/>
      <c r="X120" s="666"/>
      <c r="Y120" s="667"/>
      <c r="Z120" s="668"/>
      <c r="AA120" s="669"/>
      <c r="AB120" s="670"/>
      <c r="AC120" s="616">
        <v>0</v>
      </c>
    </row>
    <row r="121" spans="1:29">
      <c r="A121" s="355"/>
      <c r="B121" s="625">
        <v>4</v>
      </c>
      <c r="C121" s="213" t="s">
        <v>119</v>
      </c>
      <c r="D121" s="626" t="s">
        <v>538</v>
      </c>
      <c r="E121" s="671">
        <v>0</v>
      </c>
      <c r="F121" s="660">
        <v>0</v>
      </c>
      <c r="G121" s="661">
        <v>0</v>
      </c>
      <c r="H121" s="662">
        <v>0</v>
      </c>
      <c r="I121" s="663">
        <v>0</v>
      </c>
      <c r="J121" s="664">
        <v>0</v>
      </c>
      <c r="K121" s="665">
        <v>0</v>
      </c>
      <c r="L121" s="666">
        <v>0</v>
      </c>
      <c r="M121" s="667">
        <v>0</v>
      </c>
      <c r="N121" s="668">
        <v>0</v>
      </c>
      <c r="O121" s="669">
        <v>0</v>
      </c>
      <c r="P121" s="670">
        <v>0</v>
      </c>
      <c r="Q121" s="671"/>
      <c r="R121" s="660"/>
      <c r="S121" s="661"/>
      <c r="T121" s="662"/>
      <c r="U121" s="663"/>
      <c r="V121" s="664"/>
      <c r="W121" s="665"/>
      <c r="X121" s="666"/>
      <c r="Y121" s="667" t="s">
        <v>13</v>
      </c>
      <c r="Z121" s="668"/>
      <c r="AA121" s="669"/>
      <c r="AB121" s="670"/>
      <c r="AC121" s="616">
        <v>0</v>
      </c>
    </row>
    <row r="122" spans="1:29">
      <c r="A122" s="355"/>
      <c r="B122" s="625">
        <v>5</v>
      </c>
      <c r="C122" s="213" t="s">
        <v>119</v>
      </c>
      <c r="D122" s="626" t="s">
        <v>128</v>
      </c>
      <c r="E122" s="671">
        <v>0</v>
      </c>
      <c r="F122" s="660">
        <v>0</v>
      </c>
      <c r="G122" s="661">
        <v>0</v>
      </c>
      <c r="H122" s="662">
        <v>0</v>
      </c>
      <c r="I122" s="663">
        <v>0</v>
      </c>
      <c r="J122" s="664">
        <v>0</v>
      </c>
      <c r="K122" s="665">
        <v>2.5000000000000001E-2</v>
      </c>
      <c r="L122" s="666">
        <v>2.5000000000000001E-2</v>
      </c>
      <c r="M122" s="667">
        <v>0</v>
      </c>
      <c r="N122" s="668">
        <v>0</v>
      </c>
      <c r="O122" s="669">
        <v>0</v>
      </c>
      <c r="P122" s="670">
        <v>2.5000000000000001E-2</v>
      </c>
      <c r="Q122" s="671"/>
      <c r="R122" s="660"/>
      <c r="S122" s="661">
        <v>2.5000000000000001E-2</v>
      </c>
      <c r="T122" s="662"/>
      <c r="U122" s="663"/>
      <c r="V122" s="664"/>
      <c r="W122" s="665"/>
      <c r="X122" s="666">
        <v>2.5000000000000001E-2</v>
      </c>
      <c r="Y122" s="667"/>
      <c r="Z122" s="668"/>
      <c r="AA122" s="669"/>
      <c r="AB122" s="670"/>
      <c r="AC122" s="616">
        <v>0</v>
      </c>
    </row>
    <row r="123" spans="1:29">
      <c r="A123" s="355"/>
      <c r="B123" s="625">
        <v>6</v>
      </c>
      <c r="C123" s="213" t="s">
        <v>119</v>
      </c>
      <c r="D123" s="626" t="s">
        <v>54</v>
      </c>
      <c r="E123" s="671">
        <v>0</v>
      </c>
      <c r="F123" s="660">
        <v>2.5000000000000001E-2</v>
      </c>
      <c r="G123" s="661">
        <v>0</v>
      </c>
      <c r="H123" s="662">
        <v>0</v>
      </c>
      <c r="I123" s="663">
        <v>0</v>
      </c>
      <c r="J123" s="664">
        <v>0</v>
      </c>
      <c r="K123" s="665">
        <v>0</v>
      </c>
      <c r="L123" s="666">
        <v>0</v>
      </c>
      <c r="M123" s="667">
        <v>0</v>
      </c>
      <c r="N123" s="668">
        <v>0</v>
      </c>
      <c r="O123" s="669">
        <v>0</v>
      </c>
      <c r="P123" s="670">
        <v>0</v>
      </c>
      <c r="Q123" s="671"/>
      <c r="R123" s="660"/>
      <c r="S123" s="661"/>
      <c r="T123" s="662"/>
      <c r="U123" s="663"/>
      <c r="V123" s="664">
        <v>2.5000000000000001E-2</v>
      </c>
      <c r="W123" s="665"/>
      <c r="X123" s="666"/>
      <c r="Y123" s="667"/>
      <c r="Z123" s="668"/>
      <c r="AA123" s="669"/>
      <c r="AB123" s="670"/>
      <c r="AC123" s="616">
        <v>0</v>
      </c>
    </row>
    <row r="124" spans="1:29">
      <c r="A124" s="355"/>
      <c r="B124" s="625">
        <v>7</v>
      </c>
      <c r="C124" s="213" t="s">
        <v>119</v>
      </c>
      <c r="D124" s="626" t="s">
        <v>59</v>
      </c>
      <c r="E124" s="671">
        <v>0</v>
      </c>
      <c r="F124" s="660">
        <v>0</v>
      </c>
      <c r="G124" s="661">
        <v>2.5000000000000001E-2</v>
      </c>
      <c r="H124" s="662">
        <v>0</v>
      </c>
      <c r="I124" s="663">
        <v>0</v>
      </c>
      <c r="J124" s="664">
        <v>0</v>
      </c>
      <c r="K124" s="665">
        <v>0</v>
      </c>
      <c r="L124" s="666">
        <v>0</v>
      </c>
      <c r="M124" s="667">
        <v>0</v>
      </c>
      <c r="N124" s="668">
        <v>0</v>
      </c>
      <c r="O124" s="669">
        <v>0</v>
      </c>
      <c r="P124" s="670">
        <v>0</v>
      </c>
      <c r="Q124" s="671">
        <v>0</v>
      </c>
      <c r="R124" s="660">
        <v>0</v>
      </c>
      <c r="S124" s="661">
        <v>0</v>
      </c>
      <c r="T124" s="662">
        <v>0</v>
      </c>
      <c r="U124" s="663">
        <v>0</v>
      </c>
      <c r="V124" s="664">
        <v>0</v>
      </c>
      <c r="W124" s="665">
        <v>0</v>
      </c>
      <c r="X124" s="666">
        <v>0</v>
      </c>
      <c r="Y124" s="667">
        <v>0</v>
      </c>
      <c r="Z124" s="668">
        <v>0</v>
      </c>
      <c r="AA124" s="669">
        <v>0</v>
      </c>
      <c r="AB124" s="670">
        <v>0</v>
      </c>
      <c r="AC124" s="616">
        <v>0</v>
      </c>
    </row>
    <row r="125" spans="1:29">
      <c r="A125" s="355"/>
      <c r="B125" s="625">
        <v>8</v>
      </c>
      <c r="C125" s="213" t="s">
        <v>119</v>
      </c>
      <c r="D125" s="626" t="s">
        <v>152</v>
      </c>
      <c r="E125" s="671">
        <v>0</v>
      </c>
      <c r="F125" s="660">
        <v>0</v>
      </c>
      <c r="G125" s="661">
        <v>0</v>
      </c>
      <c r="H125" s="662">
        <v>0</v>
      </c>
      <c r="I125" s="663">
        <v>0</v>
      </c>
      <c r="J125" s="664">
        <v>0</v>
      </c>
      <c r="K125" s="665">
        <v>0</v>
      </c>
      <c r="L125" s="666">
        <v>0</v>
      </c>
      <c r="M125" s="667">
        <v>0</v>
      </c>
      <c r="N125" s="668">
        <v>0</v>
      </c>
      <c r="O125" s="669">
        <v>0</v>
      </c>
      <c r="P125" s="670">
        <v>0</v>
      </c>
      <c r="Q125" s="671"/>
      <c r="R125" s="660"/>
      <c r="S125" s="661">
        <v>0.05</v>
      </c>
      <c r="T125" s="662"/>
      <c r="U125" s="663"/>
      <c r="V125" s="664"/>
      <c r="W125" s="665"/>
      <c r="X125" s="666"/>
      <c r="Y125" s="667"/>
      <c r="Z125" s="668"/>
      <c r="AA125" s="669"/>
      <c r="AB125" s="670"/>
      <c r="AC125" s="616">
        <v>0</v>
      </c>
    </row>
    <row r="126" spans="1:29">
      <c r="A126" s="355"/>
      <c r="B126" s="625">
        <v>9</v>
      </c>
      <c r="C126" s="213" t="s">
        <v>119</v>
      </c>
      <c r="D126" s="626" t="s">
        <v>150</v>
      </c>
      <c r="E126" s="671">
        <v>0</v>
      </c>
      <c r="F126" s="660">
        <v>0</v>
      </c>
      <c r="G126" s="661">
        <v>0</v>
      </c>
      <c r="H126" s="662">
        <v>0</v>
      </c>
      <c r="I126" s="663">
        <v>0</v>
      </c>
      <c r="J126" s="664">
        <v>0</v>
      </c>
      <c r="K126" s="665">
        <v>0</v>
      </c>
      <c r="L126" s="666">
        <v>0</v>
      </c>
      <c r="M126" s="667">
        <v>0</v>
      </c>
      <c r="N126" s="668">
        <v>0</v>
      </c>
      <c r="O126" s="669">
        <v>0</v>
      </c>
      <c r="P126" s="670">
        <v>0</v>
      </c>
      <c r="Q126" s="671"/>
      <c r="R126" s="660">
        <v>2.5000000000000001E-2</v>
      </c>
      <c r="S126" s="661"/>
      <c r="T126" s="662"/>
      <c r="U126" s="663"/>
      <c r="V126" s="664"/>
      <c r="W126" s="665"/>
      <c r="X126" s="666"/>
      <c r="Y126" s="667"/>
      <c r="Z126" s="668">
        <v>2.5000000000000001E-2</v>
      </c>
      <c r="AA126" s="669"/>
      <c r="AB126" s="670"/>
      <c r="AC126" s="616">
        <v>0</v>
      </c>
    </row>
    <row r="127" spans="1:29">
      <c r="A127" s="355"/>
      <c r="B127" s="625">
        <v>10</v>
      </c>
      <c r="C127" s="213" t="s">
        <v>119</v>
      </c>
      <c r="D127" s="626" t="s">
        <v>137</v>
      </c>
      <c r="E127" s="671">
        <v>0</v>
      </c>
      <c r="F127" s="660">
        <v>0</v>
      </c>
      <c r="G127" s="661">
        <v>0</v>
      </c>
      <c r="H127" s="662">
        <v>0</v>
      </c>
      <c r="I127" s="663">
        <v>0</v>
      </c>
      <c r="J127" s="664">
        <v>0</v>
      </c>
      <c r="K127" s="665">
        <v>0</v>
      </c>
      <c r="L127" s="666">
        <v>0</v>
      </c>
      <c r="M127" s="667">
        <v>0</v>
      </c>
      <c r="N127" s="668">
        <v>3</v>
      </c>
      <c r="O127" s="669">
        <v>0</v>
      </c>
      <c r="P127" s="670">
        <v>0</v>
      </c>
      <c r="Q127" s="671">
        <v>0</v>
      </c>
      <c r="R127" s="660">
        <v>0</v>
      </c>
      <c r="S127" s="661">
        <v>0</v>
      </c>
      <c r="T127" s="662">
        <v>0</v>
      </c>
      <c r="U127" s="663">
        <v>0</v>
      </c>
      <c r="V127" s="664">
        <v>0</v>
      </c>
      <c r="W127" s="665">
        <v>0</v>
      </c>
      <c r="X127" s="666">
        <v>0</v>
      </c>
      <c r="Y127" s="667">
        <v>0</v>
      </c>
      <c r="Z127" s="668">
        <v>0</v>
      </c>
      <c r="AA127" s="669">
        <v>0</v>
      </c>
      <c r="AB127" s="670">
        <v>0</v>
      </c>
      <c r="AC127" s="616">
        <v>0</v>
      </c>
    </row>
    <row r="128" spans="1:29">
      <c r="A128" s="355"/>
      <c r="B128" s="625">
        <v>11</v>
      </c>
      <c r="C128" s="213" t="s">
        <v>119</v>
      </c>
      <c r="D128" s="626" t="s">
        <v>120</v>
      </c>
      <c r="E128" s="671">
        <v>0</v>
      </c>
      <c r="F128" s="660">
        <v>0</v>
      </c>
      <c r="G128" s="661">
        <v>0</v>
      </c>
      <c r="H128" s="662">
        <v>0</v>
      </c>
      <c r="I128" s="663">
        <v>0</v>
      </c>
      <c r="J128" s="664">
        <v>2.5000000000000001E-2</v>
      </c>
      <c r="K128" s="665">
        <v>0</v>
      </c>
      <c r="L128" s="666">
        <v>0</v>
      </c>
      <c r="M128" s="667">
        <v>0</v>
      </c>
      <c r="N128" s="668">
        <v>2.5000000000000001E-2</v>
      </c>
      <c r="O128" s="669">
        <v>0</v>
      </c>
      <c r="P128" s="670">
        <v>0</v>
      </c>
      <c r="Q128" s="671">
        <v>0</v>
      </c>
      <c r="R128" s="660">
        <v>0</v>
      </c>
      <c r="S128" s="661">
        <v>0</v>
      </c>
      <c r="T128" s="662">
        <v>0</v>
      </c>
      <c r="U128" s="663">
        <v>0</v>
      </c>
      <c r="V128" s="664">
        <v>0</v>
      </c>
      <c r="W128" s="665">
        <v>0</v>
      </c>
      <c r="X128" s="666">
        <v>0</v>
      </c>
      <c r="Y128" s="667">
        <v>0</v>
      </c>
      <c r="Z128" s="668">
        <v>0</v>
      </c>
      <c r="AA128" s="669">
        <v>0</v>
      </c>
      <c r="AB128" s="670">
        <v>0</v>
      </c>
      <c r="AC128" s="616">
        <v>0</v>
      </c>
    </row>
    <row r="129" spans="1:29">
      <c r="A129" s="355"/>
      <c r="B129" s="625">
        <v>12</v>
      </c>
      <c r="C129" s="213" t="s">
        <v>119</v>
      </c>
      <c r="D129" s="626" t="s">
        <v>64</v>
      </c>
      <c r="E129" s="671">
        <v>0</v>
      </c>
      <c r="F129" s="660">
        <v>0</v>
      </c>
      <c r="G129" s="661">
        <v>0</v>
      </c>
      <c r="H129" s="662">
        <v>2</v>
      </c>
      <c r="I129" s="663">
        <v>0</v>
      </c>
      <c r="J129" s="664">
        <v>0</v>
      </c>
      <c r="K129" s="665">
        <v>0</v>
      </c>
      <c r="L129" s="666">
        <v>1</v>
      </c>
      <c r="M129" s="667">
        <v>0</v>
      </c>
      <c r="N129" s="668">
        <v>0</v>
      </c>
      <c r="O129" s="669">
        <v>0</v>
      </c>
      <c r="P129" s="670">
        <v>0</v>
      </c>
      <c r="Q129" s="671"/>
      <c r="R129" s="660"/>
      <c r="S129" s="661"/>
      <c r="T129" s="662"/>
      <c r="U129" s="663"/>
      <c r="V129" s="664"/>
      <c r="W129" s="665"/>
      <c r="X129" s="666"/>
      <c r="Y129" s="667"/>
      <c r="Z129" s="668" t="s">
        <v>13</v>
      </c>
      <c r="AA129" s="669"/>
      <c r="AB129" s="670"/>
      <c r="AC129" s="616">
        <v>0</v>
      </c>
    </row>
    <row r="130" spans="1:29">
      <c r="A130" s="355"/>
      <c r="B130" s="625">
        <v>13</v>
      </c>
      <c r="C130" s="213" t="s">
        <v>119</v>
      </c>
      <c r="D130" s="626" t="s">
        <v>539</v>
      </c>
      <c r="E130" s="671">
        <v>0</v>
      </c>
      <c r="F130" s="660">
        <v>0</v>
      </c>
      <c r="G130" s="661">
        <v>0</v>
      </c>
      <c r="H130" s="662">
        <v>0</v>
      </c>
      <c r="I130" s="663">
        <v>0</v>
      </c>
      <c r="J130" s="664">
        <v>0</v>
      </c>
      <c r="K130" s="665" t="s">
        <v>187</v>
      </c>
      <c r="L130" s="666">
        <v>0</v>
      </c>
      <c r="M130" s="667">
        <v>0</v>
      </c>
      <c r="N130" s="668">
        <v>0</v>
      </c>
      <c r="O130" s="669">
        <v>0</v>
      </c>
      <c r="P130" s="670">
        <v>0</v>
      </c>
      <c r="Q130" s="671">
        <v>0</v>
      </c>
      <c r="R130" s="660">
        <v>0</v>
      </c>
      <c r="S130" s="661">
        <v>0</v>
      </c>
      <c r="T130" s="662">
        <v>0</v>
      </c>
      <c r="U130" s="663">
        <v>0</v>
      </c>
      <c r="V130" s="664">
        <v>0</v>
      </c>
      <c r="W130" s="665">
        <v>0</v>
      </c>
      <c r="X130" s="666">
        <v>0</v>
      </c>
      <c r="Y130" s="667">
        <v>0</v>
      </c>
      <c r="Z130" s="668">
        <v>0</v>
      </c>
      <c r="AA130" s="669">
        <v>0</v>
      </c>
      <c r="AB130" s="670">
        <v>0</v>
      </c>
      <c r="AC130" s="616">
        <v>0</v>
      </c>
    </row>
    <row r="131" spans="1:29">
      <c r="A131" s="355"/>
      <c r="B131" s="625">
        <v>14</v>
      </c>
      <c r="C131" s="213" t="s">
        <v>119</v>
      </c>
      <c r="D131" s="626" t="s">
        <v>68</v>
      </c>
      <c r="E131" s="671">
        <v>0</v>
      </c>
      <c r="F131" s="660">
        <v>0</v>
      </c>
      <c r="G131" s="661">
        <v>0</v>
      </c>
      <c r="H131" s="662">
        <v>0</v>
      </c>
      <c r="I131" s="663">
        <v>2.5000000000000001E-2</v>
      </c>
      <c r="J131" s="664">
        <v>0</v>
      </c>
      <c r="K131" s="665">
        <v>0</v>
      </c>
      <c r="L131" s="666">
        <v>0</v>
      </c>
      <c r="M131" s="667">
        <v>2.5000000000000001E-2</v>
      </c>
      <c r="N131" s="668">
        <v>0</v>
      </c>
      <c r="O131" s="669">
        <v>0</v>
      </c>
      <c r="P131" s="670">
        <v>0</v>
      </c>
      <c r="Q131" s="671"/>
      <c r="R131" s="660"/>
      <c r="S131" s="661"/>
      <c r="T131" s="662">
        <v>2.5000000000000001E-2</v>
      </c>
      <c r="U131" s="663"/>
      <c r="V131" s="664"/>
      <c r="W131" s="665"/>
      <c r="X131" s="666"/>
      <c r="Y131" s="667"/>
      <c r="Z131" s="668"/>
      <c r="AA131" s="669"/>
      <c r="AB131" s="670">
        <v>2.5000000000000001E-2</v>
      </c>
      <c r="AC131" s="616">
        <v>0</v>
      </c>
    </row>
    <row r="132" spans="1:29">
      <c r="A132" s="355"/>
      <c r="B132" s="625">
        <v>15</v>
      </c>
      <c r="C132" s="213" t="s">
        <v>119</v>
      </c>
      <c r="D132" s="626" t="s">
        <v>161</v>
      </c>
      <c r="E132" s="671">
        <v>0</v>
      </c>
      <c r="F132" s="660">
        <v>0</v>
      </c>
      <c r="G132" s="661">
        <v>0</v>
      </c>
      <c r="H132" s="662">
        <v>0</v>
      </c>
      <c r="I132" s="663">
        <v>0</v>
      </c>
      <c r="J132" s="664">
        <v>0</v>
      </c>
      <c r="K132" s="665">
        <v>0</v>
      </c>
      <c r="L132" s="666">
        <v>0</v>
      </c>
      <c r="M132" s="667">
        <v>0</v>
      </c>
      <c r="N132" s="668">
        <v>0</v>
      </c>
      <c r="O132" s="669">
        <v>0</v>
      </c>
      <c r="P132" s="670">
        <v>0</v>
      </c>
      <c r="Q132" s="671"/>
      <c r="R132" s="660"/>
      <c r="S132" s="661"/>
      <c r="T132" s="662"/>
      <c r="U132" s="663"/>
      <c r="V132" s="664"/>
      <c r="W132" s="665">
        <v>2.5000000000000001E-2</v>
      </c>
      <c r="X132" s="666"/>
      <c r="Y132" s="667"/>
      <c r="Z132" s="668"/>
      <c r="AA132" s="669"/>
      <c r="AB132" s="670"/>
      <c r="AC132" s="616">
        <v>0</v>
      </c>
    </row>
    <row r="133" spans="1:29">
      <c r="A133" s="355"/>
      <c r="B133" s="625">
        <v>16</v>
      </c>
      <c r="C133" s="213" t="s">
        <v>119</v>
      </c>
      <c r="D133" s="626" t="s">
        <v>540</v>
      </c>
      <c r="E133" s="671">
        <v>0</v>
      </c>
      <c r="F133" s="660" t="s">
        <v>13</v>
      </c>
      <c r="G133" s="661">
        <v>0</v>
      </c>
      <c r="H133" s="662">
        <v>0</v>
      </c>
      <c r="I133" s="663">
        <v>0</v>
      </c>
      <c r="J133" s="664">
        <v>0</v>
      </c>
      <c r="K133" s="665">
        <v>0</v>
      </c>
      <c r="L133" s="666">
        <v>0</v>
      </c>
      <c r="M133" s="667">
        <v>0</v>
      </c>
      <c r="N133" s="668">
        <v>0</v>
      </c>
      <c r="O133" s="669">
        <v>0</v>
      </c>
      <c r="P133" s="670">
        <v>0</v>
      </c>
      <c r="Q133" s="671">
        <v>0</v>
      </c>
      <c r="R133" s="660">
        <v>0</v>
      </c>
      <c r="S133" s="661">
        <v>0</v>
      </c>
      <c r="T133" s="662">
        <v>0</v>
      </c>
      <c r="U133" s="663">
        <v>0</v>
      </c>
      <c r="V133" s="664">
        <v>0</v>
      </c>
      <c r="W133" s="665">
        <v>0</v>
      </c>
      <c r="X133" s="666">
        <v>0</v>
      </c>
      <c r="Y133" s="667">
        <v>0</v>
      </c>
      <c r="Z133" s="668">
        <v>0</v>
      </c>
      <c r="AA133" s="669">
        <v>0</v>
      </c>
      <c r="AB133" s="670">
        <v>0</v>
      </c>
      <c r="AC133" s="616">
        <v>0</v>
      </c>
    </row>
    <row r="134" spans="1:29">
      <c r="A134" s="355"/>
      <c r="B134" s="625">
        <v>17</v>
      </c>
      <c r="C134" s="213" t="s">
        <v>119</v>
      </c>
      <c r="D134" s="626" t="s">
        <v>60</v>
      </c>
      <c r="E134" s="671">
        <v>0</v>
      </c>
      <c r="F134" s="660">
        <v>0</v>
      </c>
      <c r="G134" s="661">
        <v>2</v>
      </c>
      <c r="H134" s="662">
        <v>0</v>
      </c>
      <c r="I134" s="663">
        <v>0</v>
      </c>
      <c r="J134" s="664">
        <v>0</v>
      </c>
      <c r="K134" s="665">
        <v>0</v>
      </c>
      <c r="L134" s="666">
        <v>0</v>
      </c>
      <c r="M134" s="667">
        <v>0</v>
      </c>
      <c r="N134" s="668">
        <v>0</v>
      </c>
      <c r="O134" s="669">
        <v>0</v>
      </c>
      <c r="P134" s="670">
        <v>0</v>
      </c>
      <c r="Q134" s="671"/>
      <c r="R134" s="660"/>
      <c r="S134" s="661"/>
      <c r="T134" s="662"/>
      <c r="U134" s="663"/>
      <c r="V134" s="664"/>
      <c r="W134" s="665"/>
      <c r="X134" s="666" t="s">
        <v>13</v>
      </c>
      <c r="Y134" s="667"/>
      <c r="Z134" s="668"/>
      <c r="AA134" s="669"/>
      <c r="AB134" s="670"/>
      <c r="AC134" s="616">
        <v>0</v>
      </c>
    </row>
    <row r="135" spans="1:29">
      <c r="A135" s="355"/>
      <c r="B135" s="625">
        <v>18</v>
      </c>
      <c r="C135" s="213" t="s">
        <v>119</v>
      </c>
      <c r="D135" s="626" t="s">
        <v>141</v>
      </c>
      <c r="E135" s="671">
        <v>0</v>
      </c>
      <c r="F135" s="660">
        <v>0</v>
      </c>
      <c r="G135" s="661">
        <v>0</v>
      </c>
      <c r="H135" s="662">
        <v>0</v>
      </c>
      <c r="I135" s="663">
        <v>0</v>
      </c>
      <c r="J135" s="664">
        <v>0</v>
      </c>
      <c r="K135" s="665">
        <v>0</v>
      </c>
      <c r="L135" s="666">
        <v>0</v>
      </c>
      <c r="M135" s="667">
        <v>0</v>
      </c>
      <c r="N135" s="668">
        <v>0</v>
      </c>
      <c r="O135" s="669">
        <v>2</v>
      </c>
      <c r="P135" s="670">
        <v>0</v>
      </c>
      <c r="Q135" s="671"/>
      <c r="R135" s="660"/>
      <c r="S135" s="661"/>
      <c r="T135" s="662"/>
      <c r="U135" s="663"/>
      <c r="V135" s="664"/>
      <c r="W135" s="665"/>
      <c r="X135" s="666"/>
      <c r="Y135" s="667"/>
      <c r="Z135" s="668"/>
      <c r="AA135" s="669"/>
      <c r="AB135" s="670" t="s">
        <v>13</v>
      </c>
      <c r="AC135" s="616">
        <v>0</v>
      </c>
    </row>
    <row r="136" spans="1:29" ht="24">
      <c r="A136" s="355"/>
      <c r="B136" s="625">
        <v>19</v>
      </c>
      <c r="C136" s="213" t="s">
        <v>119</v>
      </c>
      <c r="D136" s="626" t="s">
        <v>36</v>
      </c>
      <c r="E136" s="671">
        <v>4</v>
      </c>
      <c r="F136" s="660">
        <v>0</v>
      </c>
      <c r="G136" s="661">
        <v>0</v>
      </c>
      <c r="H136" s="662">
        <v>0</v>
      </c>
      <c r="I136" s="663">
        <v>0</v>
      </c>
      <c r="J136" s="664">
        <v>0</v>
      </c>
      <c r="K136" s="665">
        <v>0</v>
      </c>
      <c r="L136" s="666">
        <v>0</v>
      </c>
      <c r="M136" s="667">
        <v>0</v>
      </c>
      <c r="N136" s="668">
        <v>0</v>
      </c>
      <c r="O136" s="669">
        <v>2</v>
      </c>
      <c r="P136" s="670">
        <v>0</v>
      </c>
      <c r="Q136" s="671"/>
      <c r="R136" s="660"/>
      <c r="S136" s="661"/>
      <c r="T136" s="662">
        <v>3</v>
      </c>
      <c r="U136" s="663"/>
      <c r="V136" s="664"/>
      <c r="W136" s="665"/>
      <c r="X136" s="666"/>
      <c r="Y136" s="667"/>
      <c r="Z136" s="668"/>
      <c r="AA136" s="669"/>
      <c r="AB136" s="670" t="s">
        <v>13</v>
      </c>
      <c r="AC136" s="616">
        <v>0</v>
      </c>
    </row>
    <row r="137" spans="1:29" ht="24">
      <c r="A137" s="355"/>
      <c r="B137" s="625">
        <v>20</v>
      </c>
      <c r="C137" s="213" t="s">
        <v>119</v>
      </c>
      <c r="D137" s="626" t="s">
        <v>69</v>
      </c>
      <c r="E137" s="671">
        <v>0</v>
      </c>
      <c r="F137" s="660">
        <v>0</v>
      </c>
      <c r="G137" s="661">
        <v>0</v>
      </c>
      <c r="H137" s="662">
        <v>0</v>
      </c>
      <c r="I137" s="663">
        <v>1</v>
      </c>
      <c r="J137" s="664">
        <v>0</v>
      </c>
      <c r="K137" s="665">
        <v>0</v>
      </c>
      <c r="L137" s="666">
        <v>0</v>
      </c>
      <c r="M137" s="667">
        <v>0</v>
      </c>
      <c r="N137" s="668">
        <v>0</v>
      </c>
      <c r="O137" s="669">
        <v>0</v>
      </c>
      <c r="P137" s="670">
        <v>0</v>
      </c>
      <c r="Q137" s="671"/>
      <c r="R137" s="660">
        <v>2</v>
      </c>
      <c r="S137" s="661"/>
      <c r="T137" s="662"/>
      <c r="U137" s="663"/>
      <c r="V137" s="664"/>
      <c r="W137" s="665"/>
      <c r="X137" s="666"/>
      <c r="Y137" s="667"/>
      <c r="Z137" s="668"/>
      <c r="AA137" s="669"/>
      <c r="AB137" s="670"/>
      <c r="AC137" s="616">
        <v>0</v>
      </c>
    </row>
    <row r="138" spans="1:29" ht="24">
      <c r="A138" s="355"/>
      <c r="B138" s="625">
        <v>21</v>
      </c>
      <c r="C138" s="213" t="s">
        <v>119</v>
      </c>
      <c r="D138" s="626" t="s">
        <v>138</v>
      </c>
      <c r="E138" s="671">
        <v>0</v>
      </c>
      <c r="F138" s="660">
        <v>0</v>
      </c>
      <c r="G138" s="661">
        <v>0</v>
      </c>
      <c r="H138" s="662">
        <v>0</v>
      </c>
      <c r="I138" s="663">
        <v>0</v>
      </c>
      <c r="J138" s="664">
        <v>0</v>
      </c>
      <c r="K138" s="665">
        <v>0</v>
      </c>
      <c r="L138" s="666">
        <v>0</v>
      </c>
      <c r="M138" s="667">
        <v>0</v>
      </c>
      <c r="N138" s="668">
        <v>2</v>
      </c>
      <c r="O138" s="669">
        <v>0</v>
      </c>
      <c r="P138" s="670">
        <v>0</v>
      </c>
      <c r="Q138" s="671"/>
      <c r="R138" s="660"/>
      <c r="S138" s="661"/>
      <c r="T138" s="662"/>
      <c r="U138" s="663">
        <v>2</v>
      </c>
      <c r="V138" s="664"/>
      <c r="W138" s="665"/>
      <c r="X138" s="666"/>
      <c r="Y138" s="667"/>
      <c r="Z138" s="668"/>
      <c r="AA138" s="669"/>
      <c r="AB138" s="670"/>
      <c r="AC138" s="616">
        <v>0</v>
      </c>
    </row>
    <row r="139" spans="1:29">
      <c r="A139" s="355"/>
      <c r="B139" s="625">
        <v>22</v>
      </c>
      <c r="C139" s="213" t="s">
        <v>119</v>
      </c>
      <c r="D139" s="626" t="s">
        <v>121</v>
      </c>
      <c r="E139" s="671">
        <v>0</v>
      </c>
      <c r="F139" s="660">
        <v>0</v>
      </c>
      <c r="G139" s="661">
        <v>0</v>
      </c>
      <c r="H139" s="662">
        <v>0</v>
      </c>
      <c r="I139" s="663">
        <v>0</v>
      </c>
      <c r="J139" s="664">
        <v>2</v>
      </c>
      <c r="K139" s="665">
        <v>0</v>
      </c>
      <c r="L139" s="666">
        <v>0</v>
      </c>
      <c r="M139" s="667">
        <v>0</v>
      </c>
      <c r="N139" s="668">
        <v>0</v>
      </c>
      <c r="O139" s="669">
        <v>0</v>
      </c>
      <c r="P139" s="670">
        <v>0</v>
      </c>
      <c r="Q139" s="671">
        <v>0</v>
      </c>
      <c r="R139" s="660">
        <v>0</v>
      </c>
      <c r="S139" s="661">
        <v>0</v>
      </c>
      <c r="T139" s="662">
        <v>0</v>
      </c>
      <c r="U139" s="663">
        <v>0</v>
      </c>
      <c r="V139" s="664">
        <v>0</v>
      </c>
      <c r="W139" s="665">
        <v>0</v>
      </c>
      <c r="X139" s="666">
        <v>0</v>
      </c>
      <c r="Y139" s="667">
        <v>0</v>
      </c>
      <c r="Z139" s="668">
        <v>0</v>
      </c>
      <c r="AA139" s="669">
        <v>0</v>
      </c>
      <c r="AB139" s="670">
        <v>0</v>
      </c>
      <c r="AC139" s="616">
        <v>0</v>
      </c>
    </row>
    <row r="140" spans="1:29">
      <c r="A140" s="355"/>
      <c r="B140" s="625">
        <v>23</v>
      </c>
      <c r="C140" s="213" t="s">
        <v>119</v>
      </c>
      <c r="D140" s="626" t="s">
        <v>164</v>
      </c>
      <c r="E140" s="671">
        <v>0</v>
      </c>
      <c r="F140" s="660">
        <v>0</v>
      </c>
      <c r="G140" s="661">
        <v>0</v>
      </c>
      <c r="H140" s="662">
        <v>0</v>
      </c>
      <c r="I140" s="663">
        <v>0</v>
      </c>
      <c r="J140" s="664">
        <v>0</v>
      </c>
      <c r="K140" s="665">
        <v>0</v>
      </c>
      <c r="L140" s="666">
        <v>0</v>
      </c>
      <c r="M140" s="667">
        <v>0</v>
      </c>
      <c r="N140" s="668">
        <v>0</v>
      </c>
      <c r="O140" s="669">
        <v>0</v>
      </c>
      <c r="P140" s="670">
        <v>0</v>
      </c>
      <c r="Q140" s="671">
        <v>0</v>
      </c>
      <c r="R140" s="660">
        <v>0</v>
      </c>
      <c r="S140" s="661">
        <v>0</v>
      </c>
      <c r="T140" s="662">
        <v>0</v>
      </c>
      <c r="U140" s="663">
        <v>0</v>
      </c>
      <c r="V140" s="664">
        <v>0</v>
      </c>
      <c r="W140" s="665">
        <v>0</v>
      </c>
      <c r="X140" s="666">
        <v>0</v>
      </c>
      <c r="Y140" s="667">
        <v>2.5000000000000001E-2</v>
      </c>
      <c r="Z140" s="668">
        <v>0</v>
      </c>
      <c r="AA140" s="669">
        <v>0</v>
      </c>
      <c r="AB140" s="670">
        <v>0</v>
      </c>
      <c r="AC140" s="616">
        <v>0</v>
      </c>
    </row>
    <row r="141" spans="1:29" ht="24">
      <c r="A141" s="355"/>
      <c r="B141" s="625">
        <v>24</v>
      </c>
      <c r="C141" s="213" t="s">
        <v>119</v>
      </c>
      <c r="D141" s="626" t="s">
        <v>144</v>
      </c>
      <c r="E141" s="671">
        <v>0</v>
      </c>
      <c r="F141" s="660">
        <v>0</v>
      </c>
      <c r="G141" s="661">
        <v>0</v>
      </c>
      <c r="H141" s="662">
        <v>0</v>
      </c>
      <c r="I141" s="663">
        <v>0</v>
      </c>
      <c r="J141" s="664">
        <v>0</v>
      </c>
      <c r="K141" s="665">
        <v>0</v>
      </c>
      <c r="L141" s="666">
        <v>0</v>
      </c>
      <c r="M141" s="667">
        <v>0</v>
      </c>
      <c r="N141" s="668">
        <v>0</v>
      </c>
      <c r="O141" s="669">
        <v>0</v>
      </c>
      <c r="P141" s="670">
        <v>1</v>
      </c>
      <c r="Q141" s="671">
        <v>0</v>
      </c>
      <c r="R141" s="660">
        <v>0</v>
      </c>
      <c r="S141" s="661">
        <v>0</v>
      </c>
      <c r="T141" s="662">
        <v>0</v>
      </c>
      <c r="U141" s="663">
        <v>0</v>
      </c>
      <c r="V141" s="664">
        <v>0</v>
      </c>
      <c r="W141" s="665">
        <v>0</v>
      </c>
      <c r="X141" s="666">
        <v>0</v>
      </c>
      <c r="Y141" s="667">
        <v>0</v>
      </c>
      <c r="Z141" s="668">
        <v>0</v>
      </c>
      <c r="AA141" s="669">
        <v>0</v>
      </c>
      <c r="AB141" s="670">
        <v>0</v>
      </c>
      <c r="AC141" s="616">
        <v>0</v>
      </c>
    </row>
    <row r="142" spans="1:29" ht="24">
      <c r="A142" s="355"/>
      <c r="B142" s="625">
        <v>25</v>
      </c>
      <c r="C142" s="213" t="s">
        <v>119</v>
      </c>
      <c r="D142" s="626" t="s">
        <v>167</v>
      </c>
      <c r="E142" s="671">
        <v>0</v>
      </c>
      <c r="F142" s="660">
        <v>0</v>
      </c>
      <c r="G142" s="661">
        <v>0</v>
      </c>
      <c r="H142" s="662">
        <v>0</v>
      </c>
      <c r="I142" s="663">
        <v>0</v>
      </c>
      <c r="J142" s="664">
        <v>0</v>
      </c>
      <c r="K142" s="665">
        <v>0</v>
      </c>
      <c r="L142" s="666">
        <v>0</v>
      </c>
      <c r="M142" s="667">
        <v>0</v>
      </c>
      <c r="N142" s="668">
        <v>0</v>
      </c>
      <c r="O142" s="669">
        <v>0</v>
      </c>
      <c r="P142" s="670">
        <v>0</v>
      </c>
      <c r="Q142" s="671"/>
      <c r="R142" s="660"/>
      <c r="S142" s="661"/>
      <c r="T142" s="662"/>
      <c r="U142" s="663"/>
      <c r="V142" s="664"/>
      <c r="W142" s="665"/>
      <c r="X142" s="666"/>
      <c r="Y142" s="667"/>
      <c r="Z142" s="668"/>
      <c r="AA142" s="669">
        <v>1</v>
      </c>
      <c r="AB142" s="670"/>
      <c r="AC142" s="616">
        <v>0</v>
      </c>
    </row>
    <row r="143" spans="1:29">
      <c r="A143" s="355"/>
      <c r="B143" s="625">
        <v>26</v>
      </c>
      <c r="C143" s="213" t="s">
        <v>119</v>
      </c>
      <c r="D143" s="626" t="s">
        <v>153</v>
      </c>
      <c r="E143" s="671">
        <v>0</v>
      </c>
      <c r="F143" s="660">
        <v>0</v>
      </c>
      <c r="G143" s="661">
        <v>0</v>
      </c>
      <c r="H143" s="662">
        <v>0</v>
      </c>
      <c r="I143" s="663">
        <v>0</v>
      </c>
      <c r="J143" s="664">
        <v>0</v>
      </c>
      <c r="K143" s="665">
        <v>0</v>
      </c>
      <c r="L143" s="666">
        <v>0</v>
      </c>
      <c r="M143" s="667">
        <v>0</v>
      </c>
      <c r="N143" s="668">
        <v>0</v>
      </c>
      <c r="O143" s="669">
        <v>0</v>
      </c>
      <c r="P143" s="670">
        <v>0</v>
      </c>
      <c r="Q143" s="671"/>
      <c r="R143" s="660"/>
      <c r="S143" s="661">
        <v>0.05</v>
      </c>
      <c r="T143" s="662"/>
      <c r="U143" s="663"/>
      <c r="V143" s="664"/>
      <c r="W143" s="665">
        <v>0.05</v>
      </c>
      <c r="X143" s="666"/>
      <c r="Y143" s="667"/>
      <c r="Z143" s="668"/>
      <c r="AA143" s="669"/>
      <c r="AB143" s="670"/>
      <c r="AC143" s="616">
        <v>0</v>
      </c>
    </row>
    <row r="144" spans="1:29">
      <c r="A144" s="355"/>
      <c r="B144" s="625">
        <v>27</v>
      </c>
      <c r="C144" s="213" t="s">
        <v>119</v>
      </c>
      <c r="D144" s="626" t="s">
        <v>148</v>
      </c>
      <c r="E144" s="671">
        <v>0</v>
      </c>
      <c r="F144" s="660">
        <v>0</v>
      </c>
      <c r="G144" s="661">
        <v>0</v>
      </c>
      <c r="H144" s="662">
        <v>0</v>
      </c>
      <c r="I144" s="663">
        <v>0</v>
      </c>
      <c r="J144" s="664">
        <v>0</v>
      </c>
      <c r="K144" s="665">
        <v>0</v>
      </c>
      <c r="L144" s="666">
        <v>0</v>
      </c>
      <c r="M144" s="667">
        <v>0</v>
      </c>
      <c r="N144" s="668">
        <v>0</v>
      </c>
      <c r="O144" s="669">
        <v>0</v>
      </c>
      <c r="P144" s="670">
        <v>0</v>
      </c>
      <c r="Q144" s="671">
        <v>0.05</v>
      </c>
      <c r="R144" s="660"/>
      <c r="S144" s="661"/>
      <c r="T144" s="662"/>
      <c r="U144" s="663">
        <v>0.05</v>
      </c>
      <c r="V144" s="664"/>
      <c r="W144" s="665"/>
      <c r="X144" s="666"/>
      <c r="Y144" s="667">
        <v>0.05</v>
      </c>
      <c r="Z144" s="668"/>
      <c r="AA144" s="669"/>
      <c r="AB144" s="670"/>
      <c r="AC144" s="616">
        <v>0</v>
      </c>
    </row>
    <row r="145" spans="1:29">
      <c r="A145" s="355"/>
      <c r="B145" s="625">
        <v>28</v>
      </c>
      <c r="C145" s="213" t="s">
        <v>119</v>
      </c>
      <c r="D145" s="626" t="s">
        <v>151</v>
      </c>
      <c r="E145" s="671">
        <v>0</v>
      </c>
      <c r="F145" s="660">
        <v>0</v>
      </c>
      <c r="G145" s="661">
        <v>0</v>
      </c>
      <c r="H145" s="662">
        <v>0</v>
      </c>
      <c r="I145" s="663">
        <v>0</v>
      </c>
      <c r="J145" s="664">
        <v>0</v>
      </c>
      <c r="K145" s="665">
        <v>0</v>
      </c>
      <c r="L145" s="666">
        <v>0</v>
      </c>
      <c r="M145" s="667">
        <v>0</v>
      </c>
      <c r="N145" s="668">
        <v>0</v>
      </c>
      <c r="O145" s="669">
        <v>0</v>
      </c>
      <c r="P145" s="670">
        <v>0</v>
      </c>
      <c r="Q145" s="671"/>
      <c r="R145" s="660">
        <v>0.05</v>
      </c>
      <c r="S145" s="661"/>
      <c r="T145" s="662">
        <v>0.05</v>
      </c>
      <c r="U145" s="663"/>
      <c r="V145" s="664">
        <v>0.05</v>
      </c>
      <c r="W145" s="665"/>
      <c r="X145" s="666">
        <v>0.05</v>
      </c>
      <c r="Y145" s="667"/>
      <c r="Z145" s="668"/>
      <c r="AA145" s="669"/>
      <c r="AB145" s="670">
        <v>0.05</v>
      </c>
      <c r="AC145" s="616">
        <v>0</v>
      </c>
    </row>
    <row r="146" spans="1:29">
      <c r="A146" s="355"/>
      <c r="B146" s="625">
        <v>29</v>
      </c>
      <c r="C146" s="213" t="s">
        <v>119</v>
      </c>
      <c r="D146" s="626" t="s">
        <v>168</v>
      </c>
      <c r="E146" s="671">
        <v>0</v>
      </c>
      <c r="F146" s="660">
        <v>0</v>
      </c>
      <c r="G146" s="661">
        <v>0</v>
      </c>
      <c r="H146" s="662">
        <v>0</v>
      </c>
      <c r="I146" s="663">
        <v>0</v>
      </c>
      <c r="J146" s="664">
        <v>0</v>
      </c>
      <c r="K146" s="665">
        <v>0</v>
      </c>
      <c r="L146" s="666">
        <v>0</v>
      </c>
      <c r="M146" s="667">
        <v>0</v>
      </c>
      <c r="N146" s="668">
        <v>0</v>
      </c>
      <c r="O146" s="669">
        <v>0</v>
      </c>
      <c r="P146" s="670">
        <v>0</v>
      </c>
      <c r="Q146" s="671"/>
      <c r="R146" s="660"/>
      <c r="S146" s="661"/>
      <c r="T146" s="662"/>
      <c r="U146" s="663"/>
      <c r="V146" s="664"/>
      <c r="W146" s="665"/>
      <c r="X146" s="666"/>
      <c r="Y146" s="667"/>
      <c r="Z146" s="668"/>
      <c r="AA146" s="669">
        <v>0.05</v>
      </c>
      <c r="AB146" s="670"/>
      <c r="AC146" s="616">
        <v>0</v>
      </c>
    </row>
    <row r="147" spans="1:29" ht="24">
      <c r="A147" s="355"/>
      <c r="B147" s="625">
        <v>30</v>
      </c>
      <c r="C147" s="213" t="s">
        <v>119</v>
      </c>
      <c r="D147" s="626" t="s">
        <v>165</v>
      </c>
      <c r="E147" s="671">
        <v>0</v>
      </c>
      <c r="F147" s="660">
        <v>0</v>
      </c>
      <c r="G147" s="661">
        <v>0</v>
      </c>
      <c r="H147" s="662">
        <v>0</v>
      </c>
      <c r="I147" s="663">
        <v>0</v>
      </c>
      <c r="J147" s="664">
        <v>0</v>
      </c>
      <c r="K147" s="665">
        <v>0</v>
      </c>
      <c r="L147" s="666">
        <v>0</v>
      </c>
      <c r="M147" s="667">
        <v>0</v>
      </c>
      <c r="N147" s="668">
        <v>0</v>
      </c>
      <c r="O147" s="669">
        <v>0</v>
      </c>
      <c r="P147" s="670">
        <v>0</v>
      </c>
      <c r="Q147" s="671"/>
      <c r="R147" s="660"/>
      <c r="S147" s="661"/>
      <c r="T147" s="662"/>
      <c r="U147" s="663"/>
      <c r="V147" s="664"/>
      <c r="W147" s="665"/>
      <c r="X147" s="666"/>
      <c r="Y147" s="667"/>
      <c r="Z147" s="668">
        <v>0.05</v>
      </c>
      <c r="AA147" s="669"/>
      <c r="AB147" s="670"/>
      <c r="AC147" s="616">
        <v>0</v>
      </c>
    </row>
    <row r="148" spans="1:29">
      <c r="A148" s="355"/>
      <c r="B148" s="625">
        <v>31</v>
      </c>
      <c r="C148" s="213" t="s">
        <v>119</v>
      </c>
      <c r="D148" s="626" t="s">
        <v>37</v>
      </c>
      <c r="E148" s="671">
        <v>0.05</v>
      </c>
      <c r="F148" s="660">
        <v>0.05</v>
      </c>
      <c r="G148" s="661">
        <v>0.05</v>
      </c>
      <c r="H148" s="662">
        <v>0.05</v>
      </c>
      <c r="I148" s="663">
        <v>0.05</v>
      </c>
      <c r="J148" s="664">
        <v>0.05</v>
      </c>
      <c r="K148" s="665">
        <v>0.05</v>
      </c>
      <c r="L148" s="666">
        <v>0.05</v>
      </c>
      <c r="M148" s="667">
        <v>0.05</v>
      </c>
      <c r="N148" s="668">
        <v>0.05</v>
      </c>
      <c r="O148" s="669">
        <v>0.05</v>
      </c>
      <c r="P148" s="670">
        <v>0.05</v>
      </c>
      <c r="Q148" s="671">
        <v>0</v>
      </c>
      <c r="R148" s="660">
        <v>0</v>
      </c>
      <c r="S148" s="661">
        <v>0</v>
      </c>
      <c r="T148" s="662">
        <v>0</v>
      </c>
      <c r="U148" s="663">
        <v>0</v>
      </c>
      <c r="V148" s="664">
        <v>0</v>
      </c>
      <c r="W148" s="665">
        <v>0</v>
      </c>
      <c r="X148" s="666">
        <v>0</v>
      </c>
      <c r="Y148" s="667">
        <v>0</v>
      </c>
      <c r="Z148" s="668">
        <v>0</v>
      </c>
      <c r="AA148" s="669">
        <v>0</v>
      </c>
      <c r="AB148" s="670">
        <v>0</v>
      </c>
      <c r="AC148" s="616">
        <v>0</v>
      </c>
    </row>
    <row r="149" spans="1:29">
      <c r="A149" s="355"/>
      <c r="B149" s="625">
        <v>32</v>
      </c>
      <c r="C149" s="213" t="s">
        <v>119</v>
      </c>
      <c r="D149" s="626" t="s">
        <v>38</v>
      </c>
      <c r="E149" s="671">
        <v>2.5000000000000001E-2</v>
      </c>
      <c r="F149" s="660">
        <v>0</v>
      </c>
      <c r="G149" s="661">
        <v>0</v>
      </c>
      <c r="H149" s="662">
        <v>2.5000000000000001E-2</v>
      </c>
      <c r="I149" s="663">
        <v>0</v>
      </c>
      <c r="J149" s="664">
        <v>0</v>
      </c>
      <c r="K149" s="665">
        <v>0</v>
      </c>
      <c r="L149" s="666">
        <v>0</v>
      </c>
      <c r="M149" s="667">
        <v>0.05</v>
      </c>
      <c r="N149" s="668">
        <v>0</v>
      </c>
      <c r="O149" s="669">
        <v>2.5000000000000001E-2</v>
      </c>
      <c r="P149" s="670">
        <v>0</v>
      </c>
      <c r="Q149" s="671">
        <v>2.5000000000000001E-2</v>
      </c>
      <c r="R149" s="660"/>
      <c r="S149" s="661"/>
      <c r="T149" s="662">
        <v>0.05</v>
      </c>
      <c r="U149" s="663">
        <v>2.5000000000000001E-2</v>
      </c>
      <c r="V149" s="664"/>
      <c r="W149" s="665"/>
      <c r="X149" s="666"/>
      <c r="Y149" s="667"/>
      <c r="Z149" s="668"/>
      <c r="AA149" s="669">
        <v>2.5000000000000001E-2</v>
      </c>
      <c r="AB149" s="670"/>
      <c r="AC149" s="616">
        <v>0</v>
      </c>
    </row>
    <row r="150" spans="1:29">
      <c r="A150" s="355"/>
      <c r="B150" s="625">
        <v>33</v>
      </c>
      <c r="C150" s="219" t="s">
        <v>122</v>
      </c>
      <c r="D150" s="626" t="s">
        <v>149</v>
      </c>
      <c r="E150" s="671">
        <v>0</v>
      </c>
      <c r="F150" s="660">
        <v>0</v>
      </c>
      <c r="G150" s="661">
        <v>0</v>
      </c>
      <c r="H150" s="662">
        <v>0</v>
      </c>
      <c r="I150" s="663">
        <v>0</v>
      </c>
      <c r="J150" s="664">
        <v>0</v>
      </c>
      <c r="K150" s="665">
        <v>0</v>
      </c>
      <c r="L150" s="666">
        <v>0</v>
      </c>
      <c r="M150" s="667">
        <v>0</v>
      </c>
      <c r="N150" s="668">
        <v>0</v>
      </c>
      <c r="O150" s="669">
        <v>0</v>
      </c>
      <c r="P150" s="670">
        <v>0</v>
      </c>
      <c r="Q150" s="671">
        <v>0.05</v>
      </c>
      <c r="R150" s="660"/>
      <c r="S150" s="661"/>
      <c r="T150" s="662"/>
      <c r="U150" s="663"/>
      <c r="V150" s="664"/>
      <c r="W150" s="665"/>
      <c r="X150" s="666"/>
      <c r="Y150" s="667"/>
      <c r="Z150" s="668"/>
      <c r="AA150" s="669"/>
      <c r="AB150" s="670"/>
      <c r="AC150" s="616">
        <v>0</v>
      </c>
    </row>
    <row r="151" spans="1:29">
      <c r="A151" s="355"/>
      <c r="B151" s="625">
        <v>34</v>
      </c>
      <c r="C151" s="219" t="s">
        <v>122</v>
      </c>
      <c r="D151" s="626" t="s">
        <v>156</v>
      </c>
      <c r="E151" s="671">
        <v>0</v>
      </c>
      <c r="F151" s="660">
        <v>0</v>
      </c>
      <c r="G151" s="661">
        <v>0</v>
      </c>
      <c r="H151" s="662">
        <v>0</v>
      </c>
      <c r="I151" s="663">
        <v>0</v>
      </c>
      <c r="J151" s="664">
        <v>0</v>
      </c>
      <c r="K151" s="665">
        <v>0</v>
      </c>
      <c r="L151" s="666">
        <v>0</v>
      </c>
      <c r="M151" s="667">
        <v>0</v>
      </c>
      <c r="N151" s="668">
        <v>0</v>
      </c>
      <c r="O151" s="669">
        <v>0</v>
      </c>
      <c r="P151" s="670">
        <v>0</v>
      </c>
      <c r="Q151" s="671"/>
      <c r="R151" s="660"/>
      <c r="S151" s="661"/>
      <c r="T151" s="662"/>
      <c r="U151" s="663">
        <v>0.05</v>
      </c>
      <c r="V151" s="664"/>
      <c r="W151" s="665"/>
      <c r="X151" s="666"/>
      <c r="Y151" s="667"/>
      <c r="Z151" s="668"/>
      <c r="AA151" s="669"/>
      <c r="AB151" s="670"/>
      <c r="AC151" s="616">
        <v>0</v>
      </c>
    </row>
    <row r="152" spans="1:29">
      <c r="A152" s="355"/>
      <c r="B152" s="625">
        <v>35</v>
      </c>
      <c r="C152" s="219" t="s">
        <v>122</v>
      </c>
      <c r="D152" s="626" t="s">
        <v>61</v>
      </c>
      <c r="E152" s="671">
        <v>0</v>
      </c>
      <c r="F152" s="660">
        <v>0</v>
      </c>
      <c r="G152" s="661">
        <v>0.05</v>
      </c>
      <c r="H152" s="662">
        <v>0</v>
      </c>
      <c r="I152" s="663">
        <v>0</v>
      </c>
      <c r="J152" s="664">
        <v>0</v>
      </c>
      <c r="K152" s="665">
        <v>0</v>
      </c>
      <c r="L152" s="666">
        <v>0</v>
      </c>
      <c r="M152" s="667">
        <v>0</v>
      </c>
      <c r="N152" s="668">
        <v>0.05</v>
      </c>
      <c r="O152" s="669">
        <v>0</v>
      </c>
      <c r="P152" s="670">
        <v>0</v>
      </c>
      <c r="Q152" s="671"/>
      <c r="R152" s="660">
        <v>0.05</v>
      </c>
      <c r="S152" s="661"/>
      <c r="T152" s="662"/>
      <c r="U152" s="663"/>
      <c r="V152" s="664">
        <v>0.05</v>
      </c>
      <c r="W152" s="665"/>
      <c r="X152" s="666"/>
      <c r="Y152" s="667"/>
      <c r="Z152" s="668">
        <v>0.05</v>
      </c>
      <c r="AA152" s="669"/>
      <c r="AB152" s="670"/>
      <c r="AC152" s="616">
        <v>0</v>
      </c>
    </row>
    <row r="153" spans="1:29">
      <c r="A153" s="355"/>
      <c r="B153" s="625">
        <v>36</v>
      </c>
      <c r="C153" s="219" t="s">
        <v>122</v>
      </c>
      <c r="D153" s="626" t="s">
        <v>65</v>
      </c>
      <c r="E153" s="671">
        <v>0</v>
      </c>
      <c r="F153" s="660">
        <v>0</v>
      </c>
      <c r="G153" s="661">
        <v>0</v>
      </c>
      <c r="H153" s="662">
        <v>0.05</v>
      </c>
      <c r="I153" s="663">
        <v>0</v>
      </c>
      <c r="J153" s="664">
        <v>0</v>
      </c>
      <c r="K153" s="665">
        <v>0</v>
      </c>
      <c r="L153" s="666">
        <v>0</v>
      </c>
      <c r="M153" s="667">
        <v>0</v>
      </c>
      <c r="N153" s="668">
        <v>0</v>
      </c>
      <c r="O153" s="669">
        <v>0</v>
      </c>
      <c r="P153" s="670">
        <v>0</v>
      </c>
      <c r="Q153" s="671">
        <v>0</v>
      </c>
      <c r="R153" s="660">
        <v>0</v>
      </c>
      <c r="S153" s="661">
        <v>0</v>
      </c>
      <c r="T153" s="662">
        <v>0</v>
      </c>
      <c r="U153" s="663">
        <v>0</v>
      </c>
      <c r="V153" s="664">
        <v>0</v>
      </c>
      <c r="W153" s="665">
        <v>0</v>
      </c>
      <c r="X153" s="666">
        <v>0</v>
      </c>
      <c r="Y153" s="667">
        <v>0</v>
      </c>
      <c r="Z153" s="668">
        <v>0</v>
      </c>
      <c r="AA153" s="669">
        <v>0</v>
      </c>
      <c r="AB153" s="670">
        <v>0</v>
      </c>
      <c r="AC153" s="616">
        <v>0</v>
      </c>
    </row>
    <row r="154" spans="1:29">
      <c r="A154" s="355"/>
      <c r="B154" s="625">
        <v>37</v>
      </c>
      <c r="C154" s="219" t="s">
        <v>122</v>
      </c>
      <c r="D154" s="626" t="s">
        <v>132</v>
      </c>
      <c r="E154" s="671">
        <v>0</v>
      </c>
      <c r="F154" s="660">
        <v>0</v>
      </c>
      <c r="G154" s="661">
        <v>0</v>
      </c>
      <c r="H154" s="662">
        <v>0</v>
      </c>
      <c r="I154" s="663">
        <v>0</v>
      </c>
      <c r="J154" s="664">
        <v>0</v>
      </c>
      <c r="K154" s="665">
        <v>0</v>
      </c>
      <c r="L154" s="666">
        <v>0.05</v>
      </c>
      <c r="M154" s="667">
        <v>0</v>
      </c>
      <c r="N154" s="668">
        <v>0</v>
      </c>
      <c r="O154" s="669">
        <v>0</v>
      </c>
      <c r="P154" s="670">
        <v>0</v>
      </c>
      <c r="Q154" s="671">
        <v>0</v>
      </c>
      <c r="R154" s="660">
        <v>0</v>
      </c>
      <c r="S154" s="661">
        <v>0</v>
      </c>
      <c r="T154" s="662">
        <v>0</v>
      </c>
      <c r="U154" s="663">
        <v>0</v>
      </c>
      <c r="V154" s="664">
        <v>0</v>
      </c>
      <c r="W154" s="665">
        <v>0</v>
      </c>
      <c r="X154" s="666">
        <v>0</v>
      </c>
      <c r="Y154" s="667">
        <v>0</v>
      </c>
      <c r="Z154" s="668">
        <v>0</v>
      </c>
      <c r="AA154" s="669">
        <v>0</v>
      </c>
      <c r="AB154" s="670">
        <v>0</v>
      </c>
      <c r="AC154" s="616">
        <v>0</v>
      </c>
    </row>
    <row r="155" spans="1:29">
      <c r="A155" s="355"/>
      <c r="B155" s="625">
        <v>38</v>
      </c>
      <c r="C155" s="219" t="s">
        <v>122</v>
      </c>
      <c r="D155" s="626" t="s">
        <v>142</v>
      </c>
      <c r="E155" s="671">
        <v>0</v>
      </c>
      <c r="F155" s="660">
        <v>0</v>
      </c>
      <c r="G155" s="661">
        <v>0</v>
      </c>
      <c r="H155" s="662">
        <v>0</v>
      </c>
      <c r="I155" s="663">
        <v>0</v>
      </c>
      <c r="J155" s="664">
        <v>0</v>
      </c>
      <c r="K155" s="665">
        <v>0</v>
      </c>
      <c r="L155" s="666">
        <v>0</v>
      </c>
      <c r="M155" s="667">
        <v>0</v>
      </c>
      <c r="N155" s="668">
        <v>0</v>
      </c>
      <c r="O155" s="669">
        <v>0.05</v>
      </c>
      <c r="P155" s="670">
        <v>0</v>
      </c>
      <c r="Q155" s="671">
        <v>0</v>
      </c>
      <c r="R155" s="660">
        <v>0</v>
      </c>
      <c r="S155" s="661">
        <v>0</v>
      </c>
      <c r="T155" s="662">
        <v>0</v>
      </c>
      <c r="U155" s="663">
        <v>0</v>
      </c>
      <c r="V155" s="664">
        <v>0</v>
      </c>
      <c r="W155" s="665">
        <v>0</v>
      </c>
      <c r="X155" s="666">
        <v>0</v>
      </c>
      <c r="Y155" s="667">
        <v>0</v>
      </c>
      <c r="Z155" s="668">
        <v>0</v>
      </c>
      <c r="AA155" s="669">
        <v>0</v>
      </c>
      <c r="AB155" s="670">
        <v>0</v>
      </c>
      <c r="AC155" s="616">
        <v>0</v>
      </c>
    </row>
    <row r="156" spans="1:29">
      <c r="A156" s="355"/>
      <c r="B156" s="625">
        <v>39</v>
      </c>
      <c r="C156" s="219" t="s">
        <v>122</v>
      </c>
      <c r="D156" s="626" t="s">
        <v>55</v>
      </c>
      <c r="E156" s="671">
        <v>0</v>
      </c>
      <c r="F156" s="660">
        <v>0.05</v>
      </c>
      <c r="G156" s="661">
        <v>0</v>
      </c>
      <c r="H156" s="662">
        <v>0</v>
      </c>
      <c r="I156" s="663">
        <v>0</v>
      </c>
      <c r="J156" s="664">
        <v>0</v>
      </c>
      <c r="K156" s="665">
        <v>0</v>
      </c>
      <c r="L156" s="666">
        <v>0</v>
      </c>
      <c r="M156" s="667">
        <v>0</v>
      </c>
      <c r="N156" s="668">
        <v>0</v>
      </c>
      <c r="O156" s="669">
        <v>0</v>
      </c>
      <c r="P156" s="670">
        <v>0</v>
      </c>
      <c r="Q156" s="671">
        <v>0</v>
      </c>
      <c r="R156" s="660">
        <v>0</v>
      </c>
      <c r="S156" s="661">
        <v>0</v>
      </c>
      <c r="T156" s="662">
        <v>0</v>
      </c>
      <c r="U156" s="663">
        <v>0</v>
      </c>
      <c r="V156" s="664">
        <v>0</v>
      </c>
      <c r="W156" s="665">
        <v>0</v>
      </c>
      <c r="X156" s="666">
        <v>0</v>
      </c>
      <c r="Y156" s="667">
        <v>0</v>
      </c>
      <c r="Z156" s="668">
        <v>0</v>
      </c>
      <c r="AA156" s="669">
        <v>0</v>
      </c>
      <c r="AB156" s="670">
        <v>0</v>
      </c>
      <c r="AC156" s="616">
        <v>0</v>
      </c>
    </row>
    <row r="157" spans="1:29">
      <c r="A157" s="355"/>
      <c r="B157" s="625">
        <v>40</v>
      </c>
      <c r="C157" s="219" t="s">
        <v>122</v>
      </c>
      <c r="D157" s="626" t="s">
        <v>169</v>
      </c>
      <c r="E157" s="671">
        <v>0</v>
      </c>
      <c r="F157" s="660">
        <v>0</v>
      </c>
      <c r="G157" s="661">
        <v>0</v>
      </c>
      <c r="H157" s="662">
        <v>0</v>
      </c>
      <c r="I157" s="663">
        <v>0</v>
      </c>
      <c r="J157" s="664">
        <v>0</v>
      </c>
      <c r="K157" s="665">
        <v>0</v>
      </c>
      <c r="L157" s="666">
        <v>0</v>
      </c>
      <c r="M157" s="667">
        <v>0</v>
      </c>
      <c r="N157" s="668">
        <v>0</v>
      </c>
      <c r="O157" s="669">
        <v>0</v>
      </c>
      <c r="P157" s="670">
        <v>0</v>
      </c>
      <c r="Q157" s="671"/>
      <c r="R157" s="660"/>
      <c r="S157" s="661"/>
      <c r="T157" s="662"/>
      <c r="U157" s="663"/>
      <c r="V157" s="664"/>
      <c r="W157" s="665"/>
      <c r="X157" s="666"/>
      <c r="Y157" s="667"/>
      <c r="Z157" s="668"/>
      <c r="AA157" s="669">
        <v>0.05</v>
      </c>
      <c r="AB157" s="670"/>
      <c r="AC157" s="616">
        <v>0</v>
      </c>
    </row>
    <row r="158" spans="1:29" ht="24">
      <c r="A158" s="355"/>
      <c r="B158" s="625">
        <v>41</v>
      </c>
      <c r="C158" s="219" t="s">
        <v>122</v>
      </c>
      <c r="D158" s="626" t="s">
        <v>145</v>
      </c>
      <c r="E158" s="671">
        <v>0</v>
      </c>
      <c r="F158" s="660">
        <v>0</v>
      </c>
      <c r="G158" s="661">
        <v>0</v>
      </c>
      <c r="H158" s="662">
        <v>0</v>
      </c>
      <c r="I158" s="663">
        <v>0</v>
      </c>
      <c r="J158" s="664">
        <v>0</v>
      </c>
      <c r="K158" s="665">
        <v>0</v>
      </c>
      <c r="L158" s="666">
        <v>0</v>
      </c>
      <c r="M158" s="667">
        <v>0</v>
      </c>
      <c r="N158" s="668">
        <v>0</v>
      </c>
      <c r="O158" s="669">
        <v>0</v>
      </c>
      <c r="P158" s="670">
        <v>0.05</v>
      </c>
      <c r="Q158" s="671">
        <v>0</v>
      </c>
      <c r="R158" s="660">
        <v>0</v>
      </c>
      <c r="S158" s="661">
        <v>0</v>
      </c>
      <c r="T158" s="662">
        <v>0</v>
      </c>
      <c r="U158" s="663">
        <v>0</v>
      </c>
      <c r="V158" s="664">
        <v>0</v>
      </c>
      <c r="W158" s="665">
        <v>0</v>
      </c>
      <c r="X158" s="666">
        <v>0</v>
      </c>
      <c r="Y158" s="667">
        <v>0</v>
      </c>
      <c r="Z158" s="668">
        <v>0</v>
      </c>
      <c r="AA158" s="669">
        <v>0</v>
      </c>
      <c r="AB158" s="670">
        <v>0</v>
      </c>
      <c r="AC158" s="616">
        <v>0</v>
      </c>
    </row>
    <row r="159" spans="1:29">
      <c r="A159" s="355"/>
      <c r="B159" s="625">
        <v>42</v>
      </c>
      <c r="C159" s="629" t="s">
        <v>122</v>
      </c>
      <c r="D159" s="626" t="s">
        <v>39</v>
      </c>
      <c r="E159" s="671">
        <v>0.05</v>
      </c>
      <c r="F159" s="660">
        <v>0</v>
      </c>
      <c r="G159" s="661">
        <v>0</v>
      </c>
      <c r="H159" s="662">
        <v>0</v>
      </c>
      <c r="I159" s="663">
        <v>0.05</v>
      </c>
      <c r="J159" s="664">
        <v>0.05</v>
      </c>
      <c r="K159" s="665">
        <v>0</v>
      </c>
      <c r="L159" s="666">
        <v>0</v>
      </c>
      <c r="M159" s="667">
        <v>0</v>
      </c>
      <c r="N159" s="668">
        <v>0</v>
      </c>
      <c r="O159" s="669">
        <v>0</v>
      </c>
      <c r="P159" s="670">
        <v>0</v>
      </c>
      <c r="Q159" s="671"/>
      <c r="R159" s="660"/>
      <c r="S159" s="661"/>
      <c r="T159" s="662"/>
      <c r="U159" s="663"/>
      <c r="V159" s="664"/>
      <c r="W159" s="665"/>
      <c r="X159" s="666"/>
      <c r="Y159" s="667">
        <v>0.05</v>
      </c>
      <c r="Z159" s="668"/>
      <c r="AA159" s="669"/>
      <c r="AB159" s="670"/>
      <c r="AC159" s="616">
        <v>0</v>
      </c>
    </row>
    <row r="160" spans="1:29">
      <c r="A160" s="355"/>
      <c r="B160" s="625">
        <v>43</v>
      </c>
      <c r="C160" s="629" t="s">
        <v>122</v>
      </c>
      <c r="D160" s="626" t="s">
        <v>171</v>
      </c>
      <c r="E160" s="671">
        <v>0</v>
      </c>
      <c r="F160" s="660">
        <v>0</v>
      </c>
      <c r="G160" s="661">
        <v>0</v>
      </c>
      <c r="H160" s="662">
        <v>0</v>
      </c>
      <c r="I160" s="663">
        <v>0</v>
      </c>
      <c r="J160" s="664">
        <v>0</v>
      </c>
      <c r="K160" s="665">
        <v>0</v>
      </c>
      <c r="L160" s="666">
        <v>0</v>
      </c>
      <c r="M160" s="667">
        <v>0</v>
      </c>
      <c r="N160" s="668">
        <v>0</v>
      </c>
      <c r="O160" s="669">
        <v>0</v>
      </c>
      <c r="P160" s="670">
        <v>0</v>
      </c>
      <c r="Q160" s="671"/>
      <c r="R160" s="660"/>
      <c r="S160" s="661"/>
      <c r="T160" s="662"/>
      <c r="U160" s="663"/>
      <c r="V160" s="664"/>
      <c r="W160" s="665"/>
      <c r="X160" s="666"/>
      <c r="Y160" s="667"/>
      <c r="Z160" s="668"/>
      <c r="AA160" s="669"/>
      <c r="AB160" s="670">
        <v>0.05</v>
      </c>
      <c r="AC160" s="616">
        <v>0</v>
      </c>
    </row>
    <row r="161" spans="1:29">
      <c r="A161" s="355"/>
      <c r="B161" s="625">
        <v>44</v>
      </c>
      <c r="C161" s="629" t="s">
        <v>122</v>
      </c>
      <c r="D161" s="626" t="s">
        <v>129</v>
      </c>
      <c r="E161" s="671">
        <v>0</v>
      </c>
      <c r="F161" s="660">
        <v>0</v>
      </c>
      <c r="G161" s="661">
        <v>0</v>
      </c>
      <c r="H161" s="662">
        <v>0</v>
      </c>
      <c r="I161" s="663">
        <v>0</v>
      </c>
      <c r="J161" s="664">
        <v>0</v>
      </c>
      <c r="K161" s="665">
        <v>0.05</v>
      </c>
      <c r="L161" s="666">
        <v>0</v>
      </c>
      <c r="M161" s="667">
        <v>0</v>
      </c>
      <c r="N161" s="668">
        <v>0</v>
      </c>
      <c r="O161" s="669">
        <v>0</v>
      </c>
      <c r="P161" s="670">
        <v>0</v>
      </c>
      <c r="Q161" s="671">
        <v>0</v>
      </c>
      <c r="R161" s="660">
        <v>0</v>
      </c>
      <c r="S161" s="661">
        <v>0</v>
      </c>
      <c r="T161" s="662">
        <v>0</v>
      </c>
      <c r="U161" s="663">
        <v>0</v>
      </c>
      <c r="V161" s="664">
        <v>0</v>
      </c>
      <c r="W161" s="665">
        <v>0</v>
      </c>
      <c r="X161" s="666">
        <v>0</v>
      </c>
      <c r="Y161" s="667">
        <v>0</v>
      </c>
      <c r="Z161" s="668">
        <v>0</v>
      </c>
      <c r="AA161" s="669">
        <v>0</v>
      </c>
      <c r="AB161" s="670">
        <v>0</v>
      </c>
      <c r="AC161" s="616">
        <v>0</v>
      </c>
    </row>
    <row r="162" spans="1:29">
      <c r="A162" s="355"/>
      <c r="B162" s="625">
        <v>45</v>
      </c>
      <c r="C162" s="629" t="s">
        <v>122</v>
      </c>
      <c r="D162" s="626" t="s">
        <v>163</v>
      </c>
      <c r="E162" s="671">
        <v>0</v>
      </c>
      <c r="F162" s="660">
        <v>0</v>
      </c>
      <c r="G162" s="661">
        <v>0</v>
      </c>
      <c r="H162" s="662">
        <v>0</v>
      </c>
      <c r="I162" s="663">
        <v>0</v>
      </c>
      <c r="J162" s="664">
        <v>0</v>
      </c>
      <c r="K162" s="665">
        <v>0</v>
      </c>
      <c r="L162" s="666">
        <v>0</v>
      </c>
      <c r="M162" s="667">
        <v>0</v>
      </c>
      <c r="N162" s="668">
        <v>0</v>
      </c>
      <c r="O162" s="669">
        <v>0</v>
      </c>
      <c r="P162" s="670">
        <v>0</v>
      </c>
      <c r="Q162" s="671"/>
      <c r="R162" s="660"/>
      <c r="S162" s="661"/>
      <c r="T162" s="662"/>
      <c r="U162" s="663"/>
      <c r="V162" s="664"/>
      <c r="W162" s="665"/>
      <c r="X162" s="666">
        <v>0.05</v>
      </c>
      <c r="Y162" s="667"/>
      <c r="Z162" s="668"/>
      <c r="AA162" s="669"/>
      <c r="AB162" s="670"/>
      <c r="AC162" s="616">
        <v>0</v>
      </c>
    </row>
    <row r="163" spans="1:29">
      <c r="A163" s="355"/>
      <c r="B163" s="625">
        <v>46</v>
      </c>
      <c r="C163" s="629" t="s">
        <v>122</v>
      </c>
      <c r="D163" s="626" t="s">
        <v>162</v>
      </c>
      <c r="E163" s="671">
        <v>0</v>
      </c>
      <c r="F163" s="660">
        <v>0</v>
      </c>
      <c r="G163" s="661">
        <v>0</v>
      </c>
      <c r="H163" s="662">
        <v>0</v>
      </c>
      <c r="I163" s="663">
        <v>0</v>
      </c>
      <c r="J163" s="664">
        <v>0</v>
      </c>
      <c r="K163" s="665">
        <v>0</v>
      </c>
      <c r="L163" s="666">
        <v>0</v>
      </c>
      <c r="M163" s="667">
        <v>0</v>
      </c>
      <c r="N163" s="668">
        <v>0</v>
      </c>
      <c r="O163" s="669">
        <v>0</v>
      </c>
      <c r="P163" s="670">
        <v>0</v>
      </c>
      <c r="Q163" s="671"/>
      <c r="R163" s="660"/>
      <c r="S163" s="661"/>
      <c r="T163" s="662"/>
      <c r="U163" s="663"/>
      <c r="V163" s="664"/>
      <c r="W163" s="665">
        <v>0.05</v>
      </c>
      <c r="X163" s="666"/>
      <c r="Y163" s="667"/>
      <c r="Z163" s="668"/>
      <c r="AA163" s="669"/>
      <c r="AB163" s="670"/>
      <c r="AC163" s="616">
        <v>0</v>
      </c>
    </row>
    <row r="164" spans="1:29">
      <c r="A164" s="355"/>
      <c r="B164" s="625">
        <v>47</v>
      </c>
      <c r="C164" s="630" t="s">
        <v>532</v>
      </c>
      <c r="D164" s="626" t="s">
        <v>135</v>
      </c>
      <c r="E164" s="671">
        <v>0</v>
      </c>
      <c r="F164" s="660">
        <v>0</v>
      </c>
      <c r="G164" s="661">
        <v>0</v>
      </c>
      <c r="H164" s="662">
        <v>0</v>
      </c>
      <c r="I164" s="663">
        <v>0</v>
      </c>
      <c r="J164" s="664">
        <v>0</v>
      </c>
      <c r="K164" s="665">
        <v>0</v>
      </c>
      <c r="L164" s="666">
        <v>0</v>
      </c>
      <c r="M164" s="667">
        <v>1</v>
      </c>
      <c r="N164" s="668">
        <v>0</v>
      </c>
      <c r="O164" s="669">
        <v>0</v>
      </c>
      <c r="P164" s="670">
        <v>0</v>
      </c>
      <c r="Q164" s="671">
        <v>0</v>
      </c>
      <c r="R164" s="660">
        <v>0</v>
      </c>
      <c r="S164" s="661">
        <v>0</v>
      </c>
      <c r="T164" s="662">
        <v>0</v>
      </c>
      <c r="U164" s="663">
        <v>0</v>
      </c>
      <c r="V164" s="664">
        <v>0</v>
      </c>
      <c r="W164" s="665">
        <v>0</v>
      </c>
      <c r="X164" s="666">
        <v>0</v>
      </c>
      <c r="Y164" s="667">
        <v>0</v>
      </c>
      <c r="Z164" s="668">
        <v>0</v>
      </c>
      <c r="AA164" s="669">
        <v>0</v>
      </c>
      <c r="AB164" s="670">
        <v>0</v>
      </c>
      <c r="AC164" s="616">
        <v>0</v>
      </c>
    </row>
    <row r="165" spans="1:29">
      <c r="A165" s="355"/>
      <c r="B165" s="625">
        <v>48</v>
      </c>
      <c r="C165" s="631" t="s">
        <v>123</v>
      </c>
      <c r="D165" s="626" t="s">
        <v>124</v>
      </c>
      <c r="E165" s="671">
        <v>0</v>
      </c>
      <c r="F165" s="660">
        <v>0</v>
      </c>
      <c r="G165" s="661">
        <v>0</v>
      </c>
      <c r="H165" s="662">
        <v>0</v>
      </c>
      <c r="I165" s="663">
        <v>0</v>
      </c>
      <c r="J165" s="664">
        <v>0.03</v>
      </c>
      <c r="K165" s="665">
        <v>0</v>
      </c>
      <c r="L165" s="666">
        <v>0</v>
      </c>
      <c r="M165" s="667">
        <v>0</v>
      </c>
      <c r="N165" s="668">
        <v>0</v>
      </c>
      <c r="O165" s="669">
        <v>0</v>
      </c>
      <c r="P165" s="670">
        <v>0</v>
      </c>
      <c r="Q165" s="671"/>
      <c r="R165" s="660">
        <v>0.03</v>
      </c>
      <c r="S165" s="661"/>
      <c r="T165" s="662"/>
      <c r="U165" s="663"/>
      <c r="V165" s="664"/>
      <c r="W165" s="665"/>
      <c r="X165" s="666"/>
      <c r="Y165" s="667"/>
      <c r="Z165" s="668"/>
      <c r="AA165" s="669"/>
      <c r="AB165" s="670"/>
      <c r="AC165" s="616">
        <v>0</v>
      </c>
    </row>
    <row r="166" spans="1:29">
      <c r="A166" s="355"/>
      <c r="B166" s="625">
        <v>49</v>
      </c>
      <c r="C166" s="631" t="s">
        <v>123</v>
      </c>
      <c r="D166" s="626" t="s">
        <v>62</v>
      </c>
      <c r="E166" s="671">
        <v>0</v>
      </c>
      <c r="F166" s="660">
        <v>0</v>
      </c>
      <c r="G166" s="661">
        <v>0.03</v>
      </c>
      <c r="H166" s="662">
        <v>0</v>
      </c>
      <c r="I166" s="663">
        <v>0</v>
      </c>
      <c r="J166" s="664">
        <v>0</v>
      </c>
      <c r="K166" s="665">
        <v>0</v>
      </c>
      <c r="L166" s="666">
        <v>0</v>
      </c>
      <c r="M166" s="667">
        <v>0</v>
      </c>
      <c r="N166" s="668">
        <v>0</v>
      </c>
      <c r="O166" s="669">
        <v>0</v>
      </c>
      <c r="P166" s="670">
        <v>0</v>
      </c>
      <c r="Q166" s="671"/>
      <c r="R166" s="660"/>
      <c r="S166" s="661">
        <v>0.03</v>
      </c>
      <c r="T166" s="662"/>
      <c r="U166" s="663"/>
      <c r="V166" s="664"/>
      <c r="W166" s="665"/>
      <c r="X166" s="666"/>
      <c r="Y166" s="667"/>
      <c r="Z166" s="668"/>
      <c r="AA166" s="669"/>
      <c r="AB166" s="670">
        <v>0.03</v>
      </c>
      <c r="AC166" s="616">
        <v>0</v>
      </c>
    </row>
    <row r="167" spans="1:29">
      <c r="A167" s="355"/>
      <c r="B167" s="625">
        <v>50</v>
      </c>
      <c r="C167" s="214" t="s">
        <v>123</v>
      </c>
      <c r="D167" s="626" t="s">
        <v>40</v>
      </c>
      <c r="E167" s="671">
        <v>0.05</v>
      </c>
      <c r="F167" s="660">
        <v>0</v>
      </c>
      <c r="G167" s="661">
        <v>0.05</v>
      </c>
      <c r="H167" s="662">
        <v>0.05</v>
      </c>
      <c r="I167" s="663">
        <v>0</v>
      </c>
      <c r="J167" s="664">
        <v>0</v>
      </c>
      <c r="K167" s="665">
        <v>0.05</v>
      </c>
      <c r="L167" s="666">
        <v>0.05</v>
      </c>
      <c r="M167" s="667">
        <v>0.05</v>
      </c>
      <c r="N167" s="668">
        <v>0.05</v>
      </c>
      <c r="O167" s="669">
        <v>0</v>
      </c>
      <c r="P167" s="670">
        <v>0.05</v>
      </c>
      <c r="Q167" s="671">
        <v>0.05</v>
      </c>
      <c r="R167" s="660">
        <v>0.05</v>
      </c>
      <c r="S167" s="661">
        <v>0.05</v>
      </c>
      <c r="T167" s="662">
        <v>0.05</v>
      </c>
      <c r="U167" s="663">
        <v>0.1</v>
      </c>
      <c r="V167" s="664">
        <v>0.05</v>
      </c>
      <c r="W167" s="665">
        <v>0.05</v>
      </c>
      <c r="X167" s="666">
        <v>0.1</v>
      </c>
      <c r="Y167" s="667">
        <v>0.05</v>
      </c>
      <c r="Z167" s="668">
        <v>0.05</v>
      </c>
      <c r="AA167" s="669">
        <v>0.05</v>
      </c>
      <c r="AB167" s="670">
        <v>0.1</v>
      </c>
      <c r="AC167" s="616">
        <v>0</v>
      </c>
    </row>
    <row r="168" spans="1:29">
      <c r="A168" s="355"/>
      <c r="B168" s="625">
        <v>51</v>
      </c>
      <c r="C168" s="214" t="s">
        <v>123</v>
      </c>
      <c r="D168" s="626" t="s">
        <v>56</v>
      </c>
      <c r="E168" s="671">
        <v>0</v>
      </c>
      <c r="F168" s="660">
        <v>0.03</v>
      </c>
      <c r="G168" s="661">
        <v>0</v>
      </c>
      <c r="H168" s="662">
        <v>0</v>
      </c>
      <c r="I168" s="663">
        <v>0</v>
      </c>
      <c r="J168" s="664">
        <v>0</v>
      </c>
      <c r="K168" s="665">
        <v>0</v>
      </c>
      <c r="L168" s="666">
        <v>0</v>
      </c>
      <c r="M168" s="667">
        <v>0</v>
      </c>
      <c r="N168" s="668">
        <v>0</v>
      </c>
      <c r="O168" s="669">
        <v>0.03</v>
      </c>
      <c r="P168" s="670">
        <v>0</v>
      </c>
      <c r="Q168" s="671"/>
      <c r="R168" s="660"/>
      <c r="S168" s="661"/>
      <c r="T168" s="662"/>
      <c r="U168" s="663">
        <v>0.03</v>
      </c>
      <c r="V168" s="664"/>
      <c r="W168" s="665"/>
      <c r="X168" s="666"/>
      <c r="Y168" s="667"/>
      <c r="Z168" s="668"/>
      <c r="AA168" s="669">
        <v>0.03</v>
      </c>
      <c r="AB168" s="670"/>
      <c r="AC168" s="616">
        <v>0</v>
      </c>
    </row>
    <row r="169" spans="1:29">
      <c r="A169" s="355"/>
      <c r="B169" s="625">
        <v>52</v>
      </c>
      <c r="C169" s="214" t="s">
        <v>123</v>
      </c>
      <c r="D169" s="626" t="s">
        <v>41</v>
      </c>
      <c r="E169" s="671">
        <v>0.03</v>
      </c>
      <c r="F169" s="660">
        <v>0</v>
      </c>
      <c r="G169" s="661">
        <v>0</v>
      </c>
      <c r="H169" s="662">
        <v>0</v>
      </c>
      <c r="I169" s="663">
        <v>0</v>
      </c>
      <c r="J169" s="664">
        <v>0</v>
      </c>
      <c r="K169" s="665">
        <v>0</v>
      </c>
      <c r="L169" s="666">
        <v>0</v>
      </c>
      <c r="M169" s="667">
        <v>0</v>
      </c>
      <c r="N169" s="668">
        <v>0</v>
      </c>
      <c r="O169" s="669">
        <v>0</v>
      </c>
      <c r="P169" s="670">
        <v>0</v>
      </c>
      <c r="Q169" s="671"/>
      <c r="R169" s="660"/>
      <c r="S169" s="661"/>
      <c r="T169" s="662">
        <v>0.03</v>
      </c>
      <c r="U169" s="663"/>
      <c r="V169" s="664"/>
      <c r="W169" s="665"/>
      <c r="X169" s="666">
        <v>0.03</v>
      </c>
      <c r="Y169" s="667"/>
      <c r="Z169" s="668">
        <v>0.03</v>
      </c>
      <c r="AA169" s="669"/>
      <c r="AB169" s="670"/>
      <c r="AC169" s="616">
        <v>0</v>
      </c>
    </row>
    <row r="170" spans="1:29">
      <c r="A170" s="355"/>
      <c r="B170" s="625">
        <v>53</v>
      </c>
      <c r="C170" s="214" t="s">
        <v>123</v>
      </c>
      <c r="D170" s="626" t="s">
        <v>133</v>
      </c>
      <c r="E170" s="671">
        <v>0</v>
      </c>
      <c r="F170" s="660">
        <v>0</v>
      </c>
      <c r="G170" s="661">
        <v>0</v>
      </c>
      <c r="H170" s="662">
        <v>0</v>
      </c>
      <c r="I170" s="663">
        <v>0</v>
      </c>
      <c r="J170" s="664">
        <v>0</v>
      </c>
      <c r="K170" s="665">
        <v>0</v>
      </c>
      <c r="L170" s="666">
        <v>0.03</v>
      </c>
      <c r="M170" s="667">
        <v>0</v>
      </c>
      <c r="N170" s="668">
        <v>0</v>
      </c>
      <c r="O170" s="669">
        <v>0</v>
      </c>
      <c r="P170" s="670">
        <v>0.03</v>
      </c>
      <c r="Q170" s="671">
        <v>0.03</v>
      </c>
      <c r="R170" s="660"/>
      <c r="S170" s="661"/>
      <c r="T170" s="662"/>
      <c r="U170" s="663"/>
      <c r="V170" s="664"/>
      <c r="W170" s="665"/>
      <c r="X170" s="666"/>
      <c r="Y170" s="667">
        <v>0.03</v>
      </c>
      <c r="Z170" s="668"/>
      <c r="AA170" s="669"/>
      <c r="AB170" s="670"/>
      <c r="AC170" s="616">
        <v>0</v>
      </c>
    </row>
    <row r="171" spans="1:29">
      <c r="A171" s="355"/>
      <c r="B171" s="625">
        <v>54</v>
      </c>
      <c r="C171" s="214" t="s">
        <v>123</v>
      </c>
      <c r="D171" s="626" t="s">
        <v>70</v>
      </c>
      <c r="E171" s="671">
        <v>0</v>
      </c>
      <c r="F171" s="660">
        <v>0</v>
      </c>
      <c r="G171" s="661">
        <v>0</v>
      </c>
      <c r="H171" s="662">
        <v>0</v>
      </c>
      <c r="I171" s="663">
        <v>0.03</v>
      </c>
      <c r="J171" s="664">
        <v>0</v>
      </c>
      <c r="K171" s="665">
        <v>0</v>
      </c>
      <c r="L171" s="666">
        <v>0</v>
      </c>
      <c r="M171" s="667">
        <v>0.03</v>
      </c>
      <c r="N171" s="668">
        <v>0</v>
      </c>
      <c r="O171" s="669">
        <v>0</v>
      </c>
      <c r="P171" s="670">
        <v>0</v>
      </c>
      <c r="Q171" s="671"/>
      <c r="R171" s="660"/>
      <c r="S171" s="661"/>
      <c r="T171" s="662"/>
      <c r="U171" s="663"/>
      <c r="V171" s="664"/>
      <c r="W171" s="665">
        <v>0.03</v>
      </c>
      <c r="X171" s="666"/>
      <c r="Y171" s="667"/>
      <c r="Z171" s="668"/>
      <c r="AA171" s="669"/>
      <c r="AB171" s="670"/>
      <c r="AC171" s="616">
        <v>0</v>
      </c>
    </row>
    <row r="172" spans="1:29">
      <c r="A172" s="355"/>
      <c r="B172" s="625">
        <v>55</v>
      </c>
      <c r="C172" s="214" t="s">
        <v>123</v>
      </c>
      <c r="D172" s="626" t="s">
        <v>158</v>
      </c>
      <c r="E172" s="671">
        <v>0</v>
      </c>
      <c r="F172" s="660">
        <v>0</v>
      </c>
      <c r="G172" s="661">
        <v>0</v>
      </c>
      <c r="H172" s="662">
        <v>0</v>
      </c>
      <c r="I172" s="663">
        <v>0</v>
      </c>
      <c r="J172" s="664">
        <v>0</v>
      </c>
      <c r="K172" s="665">
        <v>0</v>
      </c>
      <c r="L172" s="666">
        <v>0</v>
      </c>
      <c r="M172" s="667">
        <v>0</v>
      </c>
      <c r="N172" s="668">
        <v>0</v>
      </c>
      <c r="O172" s="669">
        <v>0</v>
      </c>
      <c r="P172" s="670">
        <v>0</v>
      </c>
      <c r="Q172" s="671"/>
      <c r="R172" s="660"/>
      <c r="S172" s="661"/>
      <c r="T172" s="662"/>
      <c r="U172" s="663"/>
      <c r="V172" s="664">
        <v>0.03</v>
      </c>
      <c r="W172" s="665"/>
      <c r="X172" s="666"/>
      <c r="Y172" s="667"/>
      <c r="Z172" s="668"/>
      <c r="AA172" s="669"/>
      <c r="AB172" s="670"/>
      <c r="AC172" s="616">
        <v>0</v>
      </c>
    </row>
    <row r="173" spans="1:29">
      <c r="A173" s="355"/>
      <c r="B173" s="625">
        <v>56</v>
      </c>
      <c r="C173" s="214" t="s">
        <v>123</v>
      </c>
      <c r="D173" s="626" t="s">
        <v>130</v>
      </c>
      <c r="E173" s="671">
        <v>0</v>
      </c>
      <c r="F173" s="660">
        <v>0</v>
      </c>
      <c r="G173" s="661">
        <v>0</v>
      </c>
      <c r="H173" s="662">
        <v>0</v>
      </c>
      <c r="I173" s="663">
        <v>0</v>
      </c>
      <c r="J173" s="664">
        <v>0</v>
      </c>
      <c r="K173" s="665">
        <v>0.03</v>
      </c>
      <c r="L173" s="666">
        <v>0</v>
      </c>
      <c r="M173" s="667">
        <v>0</v>
      </c>
      <c r="N173" s="668">
        <v>0.03</v>
      </c>
      <c r="O173" s="669">
        <v>0</v>
      </c>
      <c r="P173" s="670">
        <v>0</v>
      </c>
      <c r="Q173" s="671">
        <v>0</v>
      </c>
      <c r="R173" s="660">
        <v>0</v>
      </c>
      <c r="S173" s="661">
        <v>0</v>
      </c>
      <c r="T173" s="662">
        <v>0</v>
      </c>
      <c r="U173" s="663">
        <v>0</v>
      </c>
      <c r="V173" s="664">
        <v>0</v>
      </c>
      <c r="W173" s="665">
        <v>0</v>
      </c>
      <c r="X173" s="666">
        <v>0</v>
      </c>
      <c r="Y173" s="667">
        <v>0</v>
      </c>
      <c r="Z173" s="668">
        <v>0</v>
      </c>
      <c r="AA173" s="669">
        <v>0</v>
      </c>
      <c r="AB173" s="670">
        <v>0</v>
      </c>
      <c r="AC173" s="616">
        <v>0</v>
      </c>
    </row>
    <row r="174" spans="1:29">
      <c r="A174" s="355"/>
      <c r="B174" s="625">
        <v>57</v>
      </c>
      <c r="C174" s="214" t="s">
        <v>123</v>
      </c>
      <c r="D174" s="626" t="s">
        <v>66</v>
      </c>
      <c r="E174" s="671">
        <v>0</v>
      </c>
      <c r="F174" s="660">
        <v>0</v>
      </c>
      <c r="G174" s="661">
        <v>0</v>
      </c>
      <c r="H174" s="662">
        <v>0.03</v>
      </c>
      <c r="I174" s="663">
        <v>0</v>
      </c>
      <c r="J174" s="664">
        <v>0</v>
      </c>
      <c r="K174" s="665">
        <v>0</v>
      </c>
      <c r="L174" s="666">
        <v>0</v>
      </c>
      <c r="M174" s="667">
        <v>0</v>
      </c>
      <c r="N174" s="668">
        <v>0</v>
      </c>
      <c r="O174" s="669">
        <v>0</v>
      </c>
      <c r="P174" s="670">
        <v>0</v>
      </c>
      <c r="Q174" s="671">
        <v>0</v>
      </c>
      <c r="R174" s="660">
        <v>0</v>
      </c>
      <c r="S174" s="661">
        <v>0</v>
      </c>
      <c r="T174" s="662">
        <v>0</v>
      </c>
      <c r="U174" s="663">
        <v>0</v>
      </c>
      <c r="V174" s="664">
        <v>0</v>
      </c>
      <c r="W174" s="665">
        <v>0</v>
      </c>
      <c r="X174" s="666">
        <v>0</v>
      </c>
      <c r="Y174" s="667">
        <v>0</v>
      </c>
      <c r="Z174" s="668">
        <v>0</v>
      </c>
      <c r="AA174" s="669">
        <v>0</v>
      </c>
      <c r="AB174" s="670">
        <v>0</v>
      </c>
      <c r="AC174" s="616">
        <v>0</v>
      </c>
    </row>
    <row r="175" spans="1:29">
      <c r="A175" s="355"/>
      <c r="B175" s="625">
        <v>58</v>
      </c>
      <c r="C175" s="214" t="s">
        <v>123</v>
      </c>
      <c r="D175" s="626" t="s">
        <v>57</v>
      </c>
      <c r="E175" s="671">
        <v>0</v>
      </c>
      <c r="F175" s="660">
        <v>0.05</v>
      </c>
      <c r="G175" s="661">
        <v>0</v>
      </c>
      <c r="H175" s="662">
        <v>0</v>
      </c>
      <c r="I175" s="663">
        <v>0.05</v>
      </c>
      <c r="J175" s="664">
        <v>0.05</v>
      </c>
      <c r="K175" s="665">
        <v>0</v>
      </c>
      <c r="L175" s="666">
        <v>0</v>
      </c>
      <c r="M175" s="667">
        <v>0</v>
      </c>
      <c r="N175" s="668">
        <v>0</v>
      </c>
      <c r="O175" s="669">
        <v>0.05</v>
      </c>
      <c r="P175" s="670">
        <v>0</v>
      </c>
      <c r="Q175" s="671">
        <v>0</v>
      </c>
      <c r="R175" s="660">
        <v>0</v>
      </c>
      <c r="S175" s="661">
        <v>0</v>
      </c>
      <c r="T175" s="662">
        <v>0</v>
      </c>
      <c r="U175" s="663">
        <v>0</v>
      </c>
      <c r="V175" s="664">
        <v>0</v>
      </c>
      <c r="W175" s="665">
        <v>0</v>
      </c>
      <c r="X175" s="666">
        <v>0</v>
      </c>
      <c r="Y175" s="667">
        <v>0</v>
      </c>
      <c r="Z175" s="668">
        <v>0</v>
      </c>
      <c r="AA175" s="669">
        <v>0</v>
      </c>
      <c r="AB175" s="670">
        <v>0</v>
      </c>
      <c r="AC175" s="616">
        <v>0</v>
      </c>
    </row>
    <row r="176" spans="1:29">
      <c r="A176" s="355"/>
      <c r="B176" s="625">
        <v>59</v>
      </c>
      <c r="C176" s="215" t="s">
        <v>125</v>
      </c>
      <c r="D176" s="626" t="s">
        <v>42</v>
      </c>
      <c r="E176" s="671">
        <v>0.01</v>
      </c>
      <c r="F176" s="660">
        <v>0.01</v>
      </c>
      <c r="G176" s="661">
        <v>0.01</v>
      </c>
      <c r="H176" s="662">
        <v>0.01</v>
      </c>
      <c r="I176" s="663">
        <v>0.01</v>
      </c>
      <c r="J176" s="664">
        <v>0.01</v>
      </c>
      <c r="K176" s="665">
        <v>0.01</v>
      </c>
      <c r="L176" s="666">
        <v>0.01</v>
      </c>
      <c r="M176" s="667">
        <v>0.01</v>
      </c>
      <c r="N176" s="668">
        <v>0.01</v>
      </c>
      <c r="O176" s="669">
        <v>0.01</v>
      </c>
      <c r="P176" s="670">
        <v>0.01</v>
      </c>
      <c r="Q176" s="671">
        <v>0.01</v>
      </c>
      <c r="R176" s="660">
        <v>0.01</v>
      </c>
      <c r="S176" s="661">
        <v>0.01</v>
      </c>
      <c r="T176" s="662">
        <v>0.01</v>
      </c>
      <c r="U176" s="663"/>
      <c r="V176" s="664">
        <v>0.01</v>
      </c>
      <c r="W176" s="665">
        <v>0.01</v>
      </c>
      <c r="X176" s="666">
        <v>0.01</v>
      </c>
      <c r="Y176" s="667">
        <v>0.01</v>
      </c>
      <c r="Z176" s="668">
        <v>0.01</v>
      </c>
      <c r="AA176" s="669">
        <v>0.01</v>
      </c>
      <c r="AB176" s="670">
        <v>0.01</v>
      </c>
      <c r="AC176" s="616">
        <v>0</v>
      </c>
    </row>
    <row r="177" spans="1:29">
      <c r="A177" s="355"/>
      <c r="B177" s="625">
        <v>60</v>
      </c>
      <c r="C177" s="632" t="s">
        <v>125</v>
      </c>
      <c r="D177" s="626" t="s">
        <v>159</v>
      </c>
      <c r="E177" s="671">
        <v>0</v>
      </c>
      <c r="F177" s="660">
        <v>0</v>
      </c>
      <c r="G177" s="661">
        <v>0</v>
      </c>
      <c r="H177" s="662">
        <v>0</v>
      </c>
      <c r="I177" s="663">
        <v>0</v>
      </c>
      <c r="J177" s="664">
        <v>0</v>
      </c>
      <c r="K177" s="665">
        <v>0</v>
      </c>
      <c r="L177" s="666">
        <v>0</v>
      </c>
      <c r="M177" s="667">
        <v>0</v>
      </c>
      <c r="N177" s="668">
        <v>0</v>
      </c>
      <c r="O177" s="669">
        <v>0</v>
      </c>
      <c r="P177" s="670">
        <v>0</v>
      </c>
      <c r="Q177" s="671"/>
      <c r="R177" s="660"/>
      <c r="S177" s="661"/>
      <c r="T177" s="662"/>
      <c r="U177" s="663"/>
      <c r="V177" s="664">
        <v>2</v>
      </c>
      <c r="W177" s="665"/>
      <c r="X177" s="666"/>
      <c r="Y177" s="667"/>
      <c r="Z177" s="668"/>
      <c r="AA177" s="669"/>
      <c r="AB177" s="670"/>
      <c r="AC177" s="616">
        <v>0</v>
      </c>
    </row>
    <row r="178" spans="1:29">
      <c r="A178" s="355"/>
      <c r="B178" s="625">
        <v>61</v>
      </c>
      <c r="C178" s="216" t="s">
        <v>13</v>
      </c>
      <c r="D178" s="626" t="s">
        <v>541</v>
      </c>
      <c r="E178" s="671">
        <v>0</v>
      </c>
      <c r="F178" s="660">
        <v>0</v>
      </c>
      <c r="G178" s="661">
        <v>0</v>
      </c>
      <c r="H178" s="662">
        <v>0</v>
      </c>
      <c r="I178" s="663" t="s">
        <v>13</v>
      </c>
      <c r="J178" s="664">
        <v>0</v>
      </c>
      <c r="K178" s="665">
        <v>0</v>
      </c>
      <c r="L178" s="666">
        <v>0</v>
      </c>
      <c r="M178" s="667">
        <v>0</v>
      </c>
      <c r="N178" s="668">
        <v>0</v>
      </c>
      <c r="O178" s="669">
        <v>0</v>
      </c>
      <c r="P178" s="670">
        <v>0</v>
      </c>
      <c r="Q178" s="671"/>
      <c r="R178" s="660"/>
      <c r="S178" s="661" t="s">
        <v>13</v>
      </c>
      <c r="T178" s="662"/>
      <c r="U178" s="663"/>
      <c r="V178" s="664"/>
      <c r="W178" s="665"/>
      <c r="X178" s="666"/>
      <c r="Y178" s="667"/>
      <c r="Z178" s="668" t="s">
        <v>13</v>
      </c>
      <c r="AA178" s="669"/>
      <c r="AB178" s="670"/>
      <c r="AC178" s="616">
        <v>0</v>
      </c>
    </row>
    <row r="179" spans="1:29">
      <c r="A179" s="355"/>
      <c r="B179" s="625">
        <v>62</v>
      </c>
      <c r="C179" s="216" t="s">
        <v>13</v>
      </c>
      <c r="D179" s="626" t="s">
        <v>542</v>
      </c>
      <c r="E179" s="671">
        <v>0</v>
      </c>
      <c r="F179" s="660">
        <v>0</v>
      </c>
      <c r="G179" s="661">
        <v>0</v>
      </c>
      <c r="H179" s="662">
        <v>0</v>
      </c>
      <c r="I179" s="663">
        <v>0</v>
      </c>
      <c r="J179" s="664">
        <v>0</v>
      </c>
      <c r="K179" s="665">
        <v>0</v>
      </c>
      <c r="L179" s="666">
        <v>0</v>
      </c>
      <c r="M179" s="667">
        <v>0</v>
      </c>
      <c r="N179" s="668">
        <v>0</v>
      </c>
      <c r="O179" s="669">
        <v>0</v>
      </c>
      <c r="P179" s="670">
        <v>0</v>
      </c>
      <c r="Q179" s="671"/>
      <c r="R179" s="660"/>
      <c r="S179" s="661"/>
      <c r="T179" s="662"/>
      <c r="U179" s="663"/>
      <c r="V179" s="664"/>
      <c r="W179" s="665"/>
      <c r="X179" s="666"/>
      <c r="Y179" s="667"/>
      <c r="Z179" s="668"/>
      <c r="AA179" s="669"/>
      <c r="AB179" s="670" t="s">
        <v>13</v>
      </c>
      <c r="AC179" s="616">
        <v>0</v>
      </c>
    </row>
    <row r="180" spans="1:29">
      <c r="A180" s="355"/>
      <c r="B180" s="625">
        <v>63</v>
      </c>
      <c r="C180" s="216" t="s">
        <v>13</v>
      </c>
      <c r="D180" s="626" t="s">
        <v>543</v>
      </c>
      <c r="E180" s="671">
        <v>0</v>
      </c>
      <c r="F180" s="660">
        <v>0</v>
      </c>
      <c r="G180" s="661">
        <v>0</v>
      </c>
      <c r="H180" s="662">
        <v>0</v>
      </c>
      <c r="I180" s="663">
        <v>0</v>
      </c>
      <c r="J180" s="664">
        <v>0</v>
      </c>
      <c r="K180" s="665">
        <v>0</v>
      </c>
      <c r="L180" s="666">
        <v>0</v>
      </c>
      <c r="M180" s="667">
        <v>0</v>
      </c>
      <c r="N180" s="668">
        <v>0</v>
      </c>
      <c r="O180" s="669">
        <v>0</v>
      </c>
      <c r="P180" s="670">
        <v>0</v>
      </c>
      <c r="Q180" s="671"/>
      <c r="R180" s="660"/>
      <c r="S180" s="661"/>
      <c r="T180" s="662"/>
      <c r="U180" s="663"/>
      <c r="V180" s="664"/>
      <c r="W180" s="665"/>
      <c r="X180" s="666"/>
      <c r="Y180" s="667" t="s">
        <v>13</v>
      </c>
      <c r="Z180" s="668"/>
      <c r="AA180" s="669"/>
      <c r="AB180" s="670"/>
      <c r="AC180" s="616">
        <v>0</v>
      </c>
    </row>
    <row r="181" spans="1:29">
      <c r="A181" s="355"/>
      <c r="B181" s="625">
        <v>64</v>
      </c>
      <c r="C181" s="216" t="s">
        <v>13</v>
      </c>
      <c r="D181" s="626" t="s">
        <v>544</v>
      </c>
      <c r="E181" s="671">
        <v>0</v>
      </c>
      <c r="F181" s="660">
        <v>0</v>
      </c>
      <c r="G181" s="661">
        <v>0</v>
      </c>
      <c r="H181" s="662">
        <v>0</v>
      </c>
      <c r="I181" s="663">
        <v>0</v>
      </c>
      <c r="J181" s="664">
        <v>0</v>
      </c>
      <c r="K181" s="665" t="s">
        <v>13</v>
      </c>
      <c r="L181" s="666">
        <v>0</v>
      </c>
      <c r="M181" s="667">
        <v>0</v>
      </c>
      <c r="N181" s="668">
        <v>0</v>
      </c>
      <c r="O181" s="669">
        <v>0</v>
      </c>
      <c r="P181" s="670">
        <v>0</v>
      </c>
      <c r="Q181" s="671" t="s">
        <v>13</v>
      </c>
      <c r="R181" s="660"/>
      <c r="S181" s="661"/>
      <c r="T181" s="662"/>
      <c r="U181" s="663"/>
      <c r="V181" s="664"/>
      <c r="W181" s="665"/>
      <c r="X181" s="666" t="s">
        <v>13</v>
      </c>
      <c r="Y181" s="667"/>
      <c r="Z181" s="668"/>
      <c r="AA181" s="669"/>
      <c r="AB181" s="670"/>
      <c r="AC181" s="616">
        <v>0</v>
      </c>
    </row>
    <row r="182" spans="1:29">
      <c r="A182" s="355"/>
      <c r="B182" s="625">
        <v>65</v>
      </c>
      <c r="C182" s="216" t="s">
        <v>13</v>
      </c>
      <c r="D182" s="626" t="s">
        <v>43</v>
      </c>
      <c r="E182" s="671">
        <v>0.01</v>
      </c>
      <c r="F182" s="660">
        <v>0.01</v>
      </c>
      <c r="G182" s="661">
        <v>0.01</v>
      </c>
      <c r="H182" s="662">
        <v>0.01</v>
      </c>
      <c r="I182" s="663">
        <v>0.01</v>
      </c>
      <c r="J182" s="664">
        <v>0.01</v>
      </c>
      <c r="K182" s="665">
        <v>0.01</v>
      </c>
      <c r="L182" s="666"/>
      <c r="M182" s="667"/>
      <c r="N182" s="668">
        <v>0.01</v>
      </c>
      <c r="O182" s="669">
        <v>0.01</v>
      </c>
      <c r="P182" s="670">
        <v>0.01</v>
      </c>
      <c r="Q182" s="671">
        <v>0.01</v>
      </c>
      <c r="R182" s="660">
        <v>0.01</v>
      </c>
      <c r="S182" s="661">
        <v>0.01</v>
      </c>
      <c r="T182" s="662">
        <v>0.01</v>
      </c>
      <c r="U182" s="663">
        <v>0.01</v>
      </c>
      <c r="V182" s="664">
        <v>0.01</v>
      </c>
      <c r="W182" s="665">
        <v>0.01</v>
      </c>
      <c r="X182" s="666">
        <v>0.01</v>
      </c>
      <c r="Y182" s="667">
        <v>0.01</v>
      </c>
      <c r="Z182" s="668">
        <v>0</v>
      </c>
      <c r="AA182" s="669">
        <v>0.01</v>
      </c>
      <c r="AB182" s="670">
        <v>0.01</v>
      </c>
      <c r="AC182" s="616">
        <v>0</v>
      </c>
    </row>
    <row r="183" spans="1:29" ht="24">
      <c r="A183" s="355"/>
      <c r="B183" s="625">
        <v>66</v>
      </c>
      <c r="C183" s="216" t="s">
        <v>13</v>
      </c>
      <c r="D183" s="626" t="s">
        <v>139</v>
      </c>
      <c r="E183" s="671">
        <v>0</v>
      </c>
      <c r="F183" s="660">
        <v>0</v>
      </c>
      <c r="G183" s="661">
        <v>0</v>
      </c>
      <c r="H183" s="662">
        <v>0</v>
      </c>
      <c r="I183" s="663">
        <v>0</v>
      </c>
      <c r="J183" s="664">
        <v>0</v>
      </c>
      <c r="K183" s="665">
        <v>0</v>
      </c>
      <c r="L183" s="666">
        <v>0</v>
      </c>
      <c r="M183" s="667">
        <v>0</v>
      </c>
      <c r="N183" s="668">
        <v>0.5</v>
      </c>
      <c r="O183" s="669">
        <v>0</v>
      </c>
      <c r="P183" s="670">
        <v>0</v>
      </c>
      <c r="Q183" s="671">
        <v>0</v>
      </c>
      <c r="R183" s="660">
        <v>0</v>
      </c>
      <c r="S183" s="661">
        <v>0</v>
      </c>
      <c r="T183" s="662">
        <v>0</v>
      </c>
      <c r="U183" s="663">
        <v>0</v>
      </c>
      <c r="V183" s="664">
        <v>0</v>
      </c>
      <c r="W183" s="665">
        <v>0</v>
      </c>
      <c r="X183" s="666">
        <v>0</v>
      </c>
      <c r="Y183" s="667">
        <v>0</v>
      </c>
      <c r="Z183" s="668">
        <v>0</v>
      </c>
      <c r="AA183" s="669">
        <v>0</v>
      </c>
      <c r="AB183" s="670">
        <v>0</v>
      </c>
      <c r="AC183" s="616">
        <v>0</v>
      </c>
    </row>
    <row r="184" spans="1:29">
      <c r="A184" s="355"/>
      <c r="B184" s="625">
        <v>67</v>
      </c>
      <c r="C184" s="216" t="s">
        <v>13</v>
      </c>
      <c r="D184" s="626" t="s">
        <v>545</v>
      </c>
      <c r="E184" s="671">
        <v>0</v>
      </c>
      <c r="F184" s="660">
        <v>0</v>
      </c>
      <c r="G184" s="661" t="s">
        <v>13</v>
      </c>
      <c r="H184" s="662">
        <v>0</v>
      </c>
      <c r="I184" s="663">
        <v>0</v>
      </c>
      <c r="J184" s="664">
        <v>0</v>
      </c>
      <c r="K184" s="665">
        <v>0</v>
      </c>
      <c r="L184" s="666">
        <v>0</v>
      </c>
      <c r="M184" s="667">
        <v>0</v>
      </c>
      <c r="N184" s="668">
        <v>0</v>
      </c>
      <c r="O184" s="669">
        <v>0</v>
      </c>
      <c r="P184" s="670">
        <v>0</v>
      </c>
      <c r="Q184" s="671">
        <v>0</v>
      </c>
      <c r="R184" s="660">
        <v>0</v>
      </c>
      <c r="S184" s="661">
        <v>0</v>
      </c>
      <c r="T184" s="662">
        <v>0</v>
      </c>
      <c r="U184" s="663">
        <v>0</v>
      </c>
      <c r="V184" s="664">
        <v>0</v>
      </c>
      <c r="W184" s="665">
        <v>0</v>
      </c>
      <c r="X184" s="666">
        <v>0</v>
      </c>
      <c r="Y184" s="667">
        <v>0</v>
      </c>
      <c r="Z184" s="668">
        <v>0</v>
      </c>
      <c r="AA184" s="669">
        <v>0</v>
      </c>
      <c r="AB184" s="670">
        <v>0</v>
      </c>
      <c r="AC184" s="616">
        <v>0</v>
      </c>
    </row>
    <row r="185" spans="1:29">
      <c r="A185" s="355"/>
      <c r="B185" s="625">
        <v>68</v>
      </c>
      <c r="C185" s="216" t="s">
        <v>13</v>
      </c>
      <c r="D185" s="626" t="s">
        <v>546</v>
      </c>
      <c r="E185" s="671">
        <v>0</v>
      </c>
      <c r="F185" s="660">
        <v>0</v>
      </c>
      <c r="G185" s="661">
        <v>0</v>
      </c>
      <c r="H185" s="662">
        <v>0</v>
      </c>
      <c r="I185" s="663">
        <v>0</v>
      </c>
      <c r="J185" s="664">
        <v>0</v>
      </c>
      <c r="K185" s="665">
        <v>0</v>
      </c>
      <c r="L185" s="666">
        <v>0</v>
      </c>
      <c r="M185" s="667">
        <v>0</v>
      </c>
      <c r="N185" s="668">
        <v>0</v>
      </c>
      <c r="O185" s="669">
        <v>0</v>
      </c>
      <c r="P185" s="670">
        <v>0</v>
      </c>
      <c r="Q185" s="671"/>
      <c r="R185" s="660" t="s">
        <v>13</v>
      </c>
      <c r="S185" s="661"/>
      <c r="T185" s="662"/>
      <c r="U185" s="663"/>
      <c r="V185" s="664"/>
      <c r="W185" s="665"/>
      <c r="X185" s="666"/>
      <c r="Y185" s="667"/>
      <c r="Z185" s="668"/>
      <c r="AA185" s="669" t="s">
        <v>13</v>
      </c>
      <c r="AB185" s="670"/>
      <c r="AC185" s="616">
        <v>0</v>
      </c>
    </row>
    <row r="186" spans="1:29">
      <c r="A186" s="355"/>
      <c r="B186" s="625">
        <v>69</v>
      </c>
      <c r="C186" s="216" t="s">
        <v>13</v>
      </c>
      <c r="D186" s="626" t="s">
        <v>547</v>
      </c>
      <c r="E186" s="671">
        <v>0</v>
      </c>
      <c r="F186" s="660">
        <v>0</v>
      </c>
      <c r="G186" s="661">
        <v>0</v>
      </c>
      <c r="H186" s="662" t="s">
        <v>13</v>
      </c>
      <c r="I186" s="663">
        <v>0</v>
      </c>
      <c r="J186" s="664">
        <v>0</v>
      </c>
      <c r="K186" s="665">
        <v>0</v>
      </c>
      <c r="L186" s="666">
        <v>0</v>
      </c>
      <c r="M186" s="667">
        <v>0</v>
      </c>
      <c r="N186" s="668">
        <v>0</v>
      </c>
      <c r="O186" s="669">
        <v>0</v>
      </c>
      <c r="P186" s="670">
        <v>0</v>
      </c>
      <c r="Q186" s="671"/>
      <c r="R186" s="660"/>
      <c r="S186" s="661"/>
      <c r="T186" s="662"/>
      <c r="U186" s="663" t="s">
        <v>13</v>
      </c>
      <c r="V186" s="664"/>
      <c r="W186" s="665"/>
      <c r="X186" s="666"/>
      <c r="Y186" s="667"/>
      <c r="Z186" s="668"/>
      <c r="AA186" s="669"/>
      <c r="AB186" s="670"/>
      <c r="AC186" s="616">
        <v>0</v>
      </c>
    </row>
    <row r="187" spans="1:29">
      <c r="A187" s="355"/>
      <c r="B187" s="625">
        <v>70</v>
      </c>
      <c r="C187" s="216" t="s">
        <v>13</v>
      </c>
      <c r="D187" s="626" t="s">
        <v>548</v>
      </c>
      <c r="E187" s="671">
        <v>0</v>
      </c>
      <c r="F187" s="660">
        <v>0</v>
      </c>
      <c r="G187" s="661">
        <v>0</v>
      </c>
      <c r="H187" s="662">
        <v>0</v>
      </c>
      <c r="I187" s="663">
        <v>0</v>
      </c>
      <c r="J187" s="664">
        <v>0</v>
      </c>
      <c r="K187" s="665">
        <v>0</v>
      </c>
      <c r="L187" s="666">
        <v>0</v>
      </c>
      <c r="M187" s="667" t="s">
        <v>13</v>
      </c>
      <c r="N187" s="668">
        <v>0</v>
      </c>
      <c r="O187" s="669">
        <v>0</v>
      </c>
      <c r="P187" s="670">
        <v>0</v>
      </c>
      <c r="Q187" s="671"/>
      <c r="R187" s="660"/>
      <c r="S187" s="661"/>
      <c r="T187" s="662" t="s">
        <v>13</v>
      </c>
      <c r="U187" s="663"/>
      <c r="V187" s="664"/>
      <c r="W187" s="665"/>
      <c r="X187" s="666"/>
      <c r="Y187" s="667"/>
      <c r="Z187" s="668"/>
      <c r="AA187" s="669"/>
      <c r="AB187" s="670"/>
      <c r="AC187" s="616">
        <v>0</v>
      </c>
    </row>
    <row r="188" spans="1:29">
      <c r="A188" s="355"/>
      <c r="B188" s="625">
        <v>71</v>
      </c>
      <c r="C188" s="216" t="s">
        <v>13</v>
      </c>
      <c r="D188" s="626" t="s">
        <v>44</v>
      </c>
      <c r="E188" s="671">
        <v>0.5</v>
      </c>
      <c r="F188" s="660">
        <v>0.5</v>
      </c>
      <c r="G188" s="661">
        <v>0.5</v>
      </c>
      <c r="H188" s="662">
        <v>0.5</v>
      </c>
      <c r="I188" s="663">
        <v>0.5</v>
      </c>
      <c r="J188" s="664">
        <v>0.5</v>
      </c>
      <c r="K188" s="665">
        <v>0.5</v>
      </c>
      <c r="L188" s="666">
        <v>0.5</v>
      </c>
      <c r="M188" s="667">
        <v>0.5</v>
      </c>
      <c r="N188" s="668">
        <v>0.5</v>
      </c>
      <c r="O188" s="669">
        <v>0.5</v>
      </c>
      <c r="P188" s="670">
        <v>0.5</v>
      </c>
      <c r="Q188" s="671">
        <v>0.5</v>
      </c>
      <c r="R188" s="660">
        <v>0.5</v>
      </c>
      <c r="S188" s="661">
        <v>0.5</v>
      </c>
      <c r="T188" s="662">
        <v>0.5</v>
      </c>
      <c r="U188" s="663"/>
      <c r="V188" s="664">
        <v>0.5</v>
      </c>
      <c r="W188" s="665">
        <v>0.5</v>
      </c>
      <c r="X188" s="666">
        <v>0.5</v>
      </c>
      <c r="Y188" s="667">
        <v>0.5</v>
      </c>
      <c r="Z188" s="668">
        <v>0.5</v>
      </c>
      <c r="AA188" s="669">
        <v>0.5</v>
      </c>
      <c r="AB188" s="670">
        <v>0.5</v>
      </c>
      <c r="AC188" s="616">
        <v>0</v>
      </c>
    </row>
    <row r="189" spans="1:29">
      <c r="A189" s="355"/>
      <c r="B189" s="625">
        <v>72</v>
      </c>
      <c r="C189" s="216" t="s">
        <v>13</v>
      </c>
      <c r="D189" s="626" t="s">
        <v>549</v>
      </c>
      <c r="E189" s="671" t="s">
        <v>13</v>
      </c>
      <c r="F189" s="660">
        <v>0</v>
      </c>
      <c r="G189" s="661">
        <v>0</v>
      </c>
      <c r="H189" s="662">
        <v>0</v>
      </c>
      <c r="I189" s="663">
        <v>0</v>
      </c>
      <c r="J189" s="664">
        <v>0</v>
      </c>
      <c r="K189" s="665">
        <v>0</v>
      </c>
      <c r="L189" s="666">
        <v>0</v>
      </c>
      <c r="M189" s="667">
        <v>0</v>
      </c>
      <c r="N189" s="668">
        <v>0</v>
      </c>
      <c r="O189" s="669">
        <v>0</v>
      </c>
      <c r="P189" s="670" t="s">
        <v>13</v>
      </c>
      <c r="Q189" s="671">
        <v>0</v>
      </c>
      <c r="R189" s="660">
        <v>0</v>
      </c>
      <c r="S189" s="661">
        <v>0</v>
      </c>
      <c r="T189" s="662">
        <v>0</v>
      </c>
      <c r="U189" s="663">
        <v>0</v>
      </c>
      <c r="V189" s="664">
        <v>0</v>
      </c>
      <c r="W189" s="665">
        <v>0</v>
      </c>
      <c r="X189" s="666">
        <v>0</v>
      </c>
      <c r="Y189" s="667">
        <v>0</v>
      </c>
      <c r="Z189" s="668">
        <v>0</v>
      </c>
      <c r="AA189" s="669">
        <v>0</v>
      </c>
      <c r="AB189" s="670">
        <v>0</v>
      </c>
      <c r="AC189" s="616">
        <v>0</v>
      </c>
    </row>
    <row r="190" spans="1:29">
      <c r="A190" s="355"/>
      <c r="B190" s="625">
        <v>73</v>
      </c>
      <c r="C190" s="216" t="s">
        <v>13</v>
      </c>
      <c r="D190" s="626" t="s">
        <v>540</v>
      </c>
      <c r="E190" s="671">
        <v>0</v>
      </c>
      <c r="F190" s="660">
        <v>0</v>
      </c>
      <c r="G190" s="661">
        <v>0</v>
      </c>
      <c r="H190" s="662">
        <v>0</v>
      </c>
      <c r="I190" s="663">
        <v>0</v>
      </c>
      <c r="J190" s="664">
        <v>0</v>
      </c>
      <c r="K190" s="665">
        <v>0</v>
      </c>
      <c r="L190" s="666">
        <v>0</v>
      </c>
      <c r="M190" s="667">
        <v>0</v>
      </c>
      <c r="N190" s="668">
        <v>0</v>
      </c>
      <c r="O190" s="669">
        <v>0</v>
      </c>
      <c r="P190" s="670">
        <v>0</v>
      </c>
      <c r="Q190" s="671"/>
      <c r="R190" s="660"/>
      <c r="S190" s="661"/>
      <c r="T190" s="662"/>
      <c r="U190" s="663"/>
      <c r="V190" s="664" t="s">
        <v>13</v>
      </c>
      <c r="W190" s="665"/>
      <c r="X190" s="666"/>
      <c r="Y190" s="667"/>
      <c r="Z190" s="668"/>
      <c r="AA190" s="669"/>
      <c r="AB190" s="670"/>
      <c r="AC190" s="616">
        <v>0</v>
      </c>
    </row>
    <row r="191" spans="1:29">
      <c r="A191" s="355"/>
      <c r="B191" s="625">
        <v>74</v>
      </c>
      <c r="C191" s="216" t="s">
        <v>13</v>
      </c>
      <c r="D191" s="626" t="s">
        <v>550</v>
      </c>
      <c r="E191" s="671">
        <v>0</v>
      </c>
      <c r="F191" s="660">
        <v>0</v>
      </c>
      <c r="G191" s="661">
        <v>0</v>
      </c>
      <c r="H191" s="662">
        <v>0</v>
      </c>
      <c r="I191" s="663">
        <v>0</v>
      </c>
      <c r="J191" s="664">
        <v>0</v>
      </c>
      <c r="K191" s="665">
        <v>0</v>
      </c>
      <c r="L191" s="666" t="s">
        <v>13</v>
      </c>
      <c r="M191" s="667">
        <v>0</v>
      </c>
      <c r="N191" s="668">
        <v>0</v>
      </c>
      <c r="O191" s="669">
        <v>0</v>
      </c>
      <c r="P191" s="670">
        <v>0</v>
      </c>
      <c r="Q191" s="671">
        <v>0</v>
      </c>
      <c r="R191" s="660">
        <v>0</v>
      </c>
      <c r="S191" s="661">
        <v>0</v>
      </c>
      <c r="T191" s="662">
        <v>0</v>
      </c>
      <c r="U191" s="663">
        <v>0</v>
      </c>
      <c r="V191" s="664">
        <v>0</v>
      </c>
      <c r="W191" s="665">
        <v>0</v>
      </c>
      <c r="X191" s="666">
        <v>0</v>
      </c>
      <c r="Y191" s="667">
        <v>0</v>
      </c>
      <c r="Z191" s="668">
        <v>0</v>
      </c>
      <c r="AA191" s="669">
        <v>0</v>
      </c>
      <c r="AB191" s="670">
        <v>0</v>
      </c>
      <c r="AC191" s="616">
        <v>0</v>
      </c>
    </row>
    <row r="192" spans="1:29">
      <c r="A192" s="355"/>
      <c r="B192" s="625">
        <v>75</v>
      </c>
      <c r="C192" s="216" t="s">
        <v>13</v>
      </c>
      <c r="D192" s="626" t="s">
        <v>551</v>
      </c>
      <c r="E192" s="671">
        <v>0</v>
      </c>
      <c r="F192" s="660">
        <v>0</v>
      </c>
      <c r="G192" s="661">
        <v>0</v>
      </c>
      <c r="H192" s="662">
        <v>0</v>
      </c>
      <c r="I192" s="663">
        <v>0</v>
      </c>
      <c r="J192" s="664">
        <v>0</v>
      </c>
      <c r="K192" s="665">
        <v>0</v>
      </c>
      <c r="L192" s="666">
        <v>0</v>
      </c>
      <c r="M192" s="667">
        <v>0</v>
      </c>
      <c r="N192" s="668">
        <v>0</v>
      </c>
      <c r="O192" s="669" t="s">
        <v>13</v>
      </c>
      <c r="P192" s="670">
        <v>0</v>
      </c>
      <c r="Q192" s="671">
        <v>0</v>
      </c>
      <c r="R192" s="660">
        <v>0</v>
      </c>
      <c r="S192" s="661">
        <v>0</v>
      </c>
      <c r="T192" s="662">
        <v>0</v>
      </c>
      <c r="U192" s="663">
        <v>0</v>
      </c>
      <c r="V192" s="664">
        <v>0</v>
      </c>
      <c r="W192" s="665">
        <v>0</v>
      </c>
      <c r="X192" s="666">
        <v>0</v>
      </c>
      <c r="Y192" s="667">
        <v>0</v>
      </c>
      <c r="Z192" s="668">
        <v>0</v>
      </c>
      <c r="AA192" s="669">
        <v>0</v>
      </c>
      <c r="AB192" s="670">
        <v>0</v>
      </c>
      <c r="AC192" s="616">
        <v>0</v>
      </c>
    </row>
    <row r="193" spans="1:29">
      <c r="A193" s="355"/>
      <c r="B193" s="625">
        <v>76</v>
      </c>
      <c r="C193" s="216" t="s">
        <v>13</v>
      </c>
      <c r="D193" s="626" t="s">
        <v>552</v>
      </c>
      <c r="E193" s="671">
        <v>0</v>
      </c>
      <c r="F193" s="660">
        <v>0</v>
      </c>
      <c r="G193" s="661">
        <v>0</v>
      </c>
      <c r="H193" s="662">
        <v>0</v>
      </c>
      <c r="I193" s="663">
        <v>0</v>
      </c>
      <c r="J193" s="664" t="s">
        <v>13</v>
      </c>
      <c r="K193" s="665">
        <v>0</v>
      </c>
      <c r="L193" s="666">
        <v>0</v>
      </c>
      <c r="M193" s="667">
        <v>0</v>
      </c>
      <c r="N193" s="668">
        <v>0</v>
      </c>
      <c r="O193" s="669">
        <v>0</v>
      </c>
      <c r="P193" s="670">
        <v>0</v>
      </c>
      <c r="Q193" s="671"/>
      <c r="R193" s="660"/>
      <c r="S193" s="661"/>
      <c r="T193" s="662"/>
      <c r="U193" s="663"/>
      <c r="V193" s="664"/>
      <c r="W193" s="665" t="s">
        <v>13</v>
      </c>
      <c r="X193" s="666"/>
      <c r="Y193" s="667"/>
      <c r="Z193" s="668"/>
      <c r="AA193" s="669"/>
      <c r="AB193" s="670"/>
      <c r="AC193" s="616">
        <v>0</v>
      </c>
    </row>
    <row r="194" spans="1:29">
      <c r="A194" s="355"/>
      <c r="B194" s="625">
        <v>77</v>
      </c>
      <c r="C194" s="216" t="s">
        <v>13</v>
      </c>
      <c r="D194" s="626" t="s">
        <v>134</v>
      </c>
      <c r="E194" s="671">
        <v>0</v>
      </c>
      <c r="F194" s="660">
        <v>0</v>
      </c>
      <c r="G194" s="661">
        <v>0</v>
      </c>
      <c r="H194" s="662">
        <v>0</v>
      </c>
      <c r="I194" s="663">
        <v>0</v>
      </c>
      <c r="J194" s="664">
        <v>0</v>
      </c>
      <c r="K194" s="665">
        <v>0</v>
      </c>
      <c r="L194" s="666">
        <v>0.5</v>
      </c>
      <c r="M194" s="667">
        <v>0.5</v>
      </c>
      <c r="N194" s="668">
        <v>0</v>
      </c>
      <c r="O194" s="669">
        <v>0</v>
      </c>
      <c r="P194" s="670">
        <v>0.5</v>
      </c>
      <c r="Q194" s="671"/>
      <c r="R194" s="660"/>
      <c r="S194" s="661">
        <v>1</v>
      </c>
      <c r="T194" s="662"/>
      <c r="U194" s="663"/>
      <c r="V194" s="664"/>
      <c r="W194" s="665"/>
      <c r="X194" s="666"/>
      <c r="Y194" s="667"/>
      <c r="Z194" s="668">
        <v>1</v>
      </c>
      <c r="AA194" s="669"/>
      <c r="AB194" s="670"/>
      <c r="AC194" s="616">
        <v>0</v>
      </c>
    </row>
    <row r="195" spans="1:29">
      <c r="A195" s="355"/>
      <c r="B195" s="625">
        <v>78</v>
      </c>
      <c r="C195" s="217" t="s">
        <v>126</v>
      </c>
      <c r="D195" s="626" t="s">
        <v>131</v>
      </c>
      <c r="E195" s="671">
        <v>0</v>
      </c>
      <c r="F195" s="660">
        <v>0</v>
      </c>
      <c r="G195" s="661">
        <v>0</v>
      </c>
      <c r="H195" s="662">
        <v>0</v>
      </c>
      <c r="I195" s="663">
        <v>0</v>
      </c>
      <c r="J195" s="664">
        <v>0</v>
      </c>
      <c r="K195" s="665">
        <v>7.0000000000000007E-2</v>
      </c>
      <c r="L195" s="666">
        <v>0</v>
      </c>
      <c r="M195" s="667">
        <v>0</v>
      </c>
      <c r="N195" s="668">
        <v>0</v>
      </c>
      <c r="O195" s="669">
        <v>0</v>
      </c>
      <c r="P195" s="670">
        <v>0</v>
      </c>
      <c r="Q195" s="671">
        <v>0</v>
      </c>
      <c r="R195" s="660">
        <v>0</v>
      </c>
      <c r="S195" s="661">
        <v>0</v>
      </c>
      <c r="T195" s="662">
        <v>0</v>
      </c>
      <c r="U195" s="663">
        <v>0</v>
      </c>
      <c r="V195" s="664">
        <v>0</v>
      </c>
      <c r="W195" s="665">
        <v>0</v>
      </c>
      <c r="X195" s="666">
        <v>0</v>
      </c>
      <c r="Y195" s="667">
        <v>0</v>
      </c>
      <c r="Z195" s="668">
        <v>0</v>
      </c>
      <c r="AA195" s="669">
        <v>0</v>
      </c>
      <c r="AB195" s="670">
        <v>0</v>
      </c>
      <c r="AC195" s="616">
        <v>0</v>
      </c>
    </row>
    <row r="196" spans="1:29">
      <c r="A196" s="355"/>
      <c r="B196" s="625">
        <v>79</v>
      </c>
      <c r="C196" s="217" t="s">
        <v>126</v>
      </c>
      <c r="D196" s="626" t="s">
        <v>154</v>
      </c>
      <c r="E196" s="671">
        <v>0</v>
      </c>
      <c r="F196" s="660">
        <v>0</v>
      </c>
      <c r="G196" s="661">
        <v>0</v>
      </c>
      <c r="H196" s="662">
        <v>0</v>
      </c>
      <c r="I196" s="663">
        <v>0</v>
      </c>
      <c r="J196" s="664">
        <v>0</v>
      </c>
      <c r="K196" s="665">
        <v>0</v>
      </c>
      <c r="L196" s="666">
        <v>0</v>
      </c>
      <c r="M196" s="667">
        <v>0</v>
      </c>
      <c r="N196" s="668">
        <v>0</v>
      </c>
      <c r="O196" s="669">
        <v>0</v>
      </c>
      <c r="P196" s="670">
        <v>0</v>
      </c>
      <c r="Q196" s="671"/>
      <c r="R196" s="660"/>
      <c r="S196" s="661">
        <v>7.0000000000000007E-2</v>
      </c>
      <c r="T196" s="662"/>
      <c r="U196" s="663"/>
      <c r="V196" s="664"/>
      <c r="W196" s="665"/>
      <c r="X196" s="666"/>
      <c r="Y196" s="667"/>
      <c r="Z196" s="668"/>
      <c r="AA196" s="669"/>
      <c r="AB196" s="670"/>
      <c r="AC196" s="616">
        <v>0</v>
      </c>
    </row>
    <row r="197" spans="1:29">
      <c r="A197" s="355"/>
      <c r="B197" s="625">
        <v>80</v>
      </c>
      <c r="C197" s="217" t="s">
        <v>126</v>
      </c>
      <c r="D197" s="626" t="s">
        <v>166</v>
      </c>
      <c r="E197" s="671">
        <v>0</v>
      </c>
      <c r="F197" s="660">
        <v>0</v>
      </c>
      <c r="G197" s="661">
        <v>0</v>
      </c>
      <c r="H197" s="662">
        <v>0</v>
      </c>
      <c r="I197" s="663">
        <v>0</v>
      </c>
      <c r="J197" s="664">
        <v>0</v>
      </c>
      <c r="K197" s="665">
        <v>0</v>
      </c>
      <c r="L197" s="666">
        <v>0</v>
      </c>
      <c r="M197" s="667">
        <v>0</v>
      </c>
      <c r="N197" s="668">
        <v>0</v>
      </c>
      <c r="O197" s="669">
        <v>0</v>
      </c>
      <c r="P197" s="670">
        <v>0</v>
      </c>
      <c r="Q197" s="671"/>
      <c r="R197" s="660"/>
      <c r="S197" s="661"/>
      <c r="T197" s="662"/>
      <c r="U197" s="663"/>
      <c r="V197" s="664"/>
      <c r="W197" s="665"/>
      <c r="X197" s="666"/>
      <c r="Y197" s="667"/>
      <c r="Z197" s="668">
        <v>7.0000000000000007E-2</v>
      </c>
      <c r="AA197" s="669"/>
      <c r="AB197" s="670"/>
      <c r="AC197" s="616">
        <v>0</v>
      </c>
    </row>
    <row r="198" spans="1:29">
      <c r="A198" s="355"/>
      <c r="B198" s="625">
        <v>81</v>
      </c>
      <c r="C198" s="217" t="s">
        <v>126</v>
      </c>
      <c r="D198" s="626" t="s">
        <v>67</v>
      </c>
      <c r="E198" s="671">
        <v>0</v>
      </c>
      <c r="F198" s="660">
        <v>0</v>
      </c>
      <c r="G198" s="661">
        <v>0</v>
      </c>
      <c r="H198" s="662">
        <v>7.0000000000000007E-2</v>
      </c>
      <c r="I198" s="663">
        <v>0</v>
      </c>
      <c r="J198" s="664">
        <v>0</v>
      </c>
      <c r="K198" s="665">
        <v>0</v>
      </c>
      <c r="L198" s="666">
        <v>0</v>
      </c>
      <c r="M198" s="667">
        <v>0</v>
      </c>
      <c r="N198" s="668">
        <v>0</v>
      </c>
      <c r="O198" s="669">
        <v>0</v>
      </c>
      <c r="P198" s="670">
        <v>0</v>
      </c>
      <c r="Q198" s="671"/>
      <c r="R198" s="660"/>
      <c r="S198" s="661"/>
      <c r="T198" s="662"/>
      <c r="U198" s="663"/>
      <c r="V198" s="664"/>
      <c r="W198" s="665"/>
      <c r="X198" s="666"/>
      <c r="Y198" s="667">
        <v>7.0000000000000007E-2</v>
      </c>
      <c r="Z198" s="668"/>
      <c r="AA198" s="669"/>
      <c r="AB198" s="670"/>
      <c r="AC198" s="616">
        <v>0</v>
      </c>
    </row>
    <row r="199" spans="1:29">
      <c r="A199" s="355"/>
      <c r="B199" s="625">
        <v>82</v>
      </c>
      <c r="C199" s="217" t="s">
        <v>126</v>
      </c>
      <c r="D199" s="626" t="s">
        <v>172</v>
      </c>
      <c r="E199" s="671">
        <v>0</v>
      </c>
      <c r="F199" s="660">
        <v>0</v>
      </c>
      <c r="G199" s="661">
        <v>0</v>
      </c>
      <c r="H199" s="662">
        <v>0</v>
      </c>
      <c r="I199" s="663">
        <v>0</v>
      </c>
      <c r="J199" s="664">
        <v>0</v>
      </c>
      <c r="K199" s="665">
        <v>0</v>
      </c>
      <c r="L199" s="666">
        <v>0</v>
      </c>
      <c r="M199" s="667">
        <v>0</v>
      </c>
      <c r="N199" s="668">
        <v>0</v>
      </c>
      <c r="O199" s="669">
        <v>0</v>
      </c>
      <c r="P199" s="670">
        <v>0</v>
      </c>
      <c r="Q199" s="671"/>
      <c r="R199" s="660"/>
      <c r="S199" s="661"/>
      <c r="T199" s="662"/>
      <c r="U199" s="663"/>
      <c r="V199" s="664"/>
      <c r="W199" s="665"/>
      <c r="X199" s="666"/>
      <c r="Y199" s="667"/>
      <c r="Z199" s="668"/>
      <c r="AA199" s="669"/>
      <c r="AB199" s="670">
        <v>7.0000000000000007E-2</v>
      </c>
      <c r="AC199" s="616">
        <v>0</v>
      </c>
    </row>
    <row r="200" spans="1:29">
      <c r="A200" s="355"/>
      <c r="B200" s="625">
        <v>83</v>
      </c>
      <c r="C200" s="217" t="s">
        <v>126</v>
      </c>
      <c r="D200" s="626" t="s">
        <v>143</v>
      </c>
      <c r="E200" s="671">
        <v>0</v>
      </c>
      <c r="F200" s="660">
        <v>0</v>
      </c>
      <c r="G200" s="661">
        <v>0</v>
      </c>
      <c r="H200" s="662">
        <v>0</v>
      </c>
      <c r="I200" s="663">
        <v>0</v>
      </c>
      <c r="J200" s="664">
        <v>0</v>
      </c>
      <c r="K200" s="665">
        <v>0</v>
      </c>
      <c r="L200" s="666">
        <v>0</v>
      </c>
      <c r="M200" s="667">
        <v>0</v>
      </c>
      <c r="N200" s="668">
        <v>0</v>
      </c>
      <c r="O200" s="669">
        <v>7.0000000000000007E-2</v>
      </c>
      <c r="P200" s="670">
        <v>0</v>
      </c>
      <c r="Q200" s="671"/>
      <c r="R200" s="660"/>
      <c r="S200" s="661"/>
      <c r="T200" s="662"/>
      <c r="U200" s="663"/>
      <c r="V200" s="664"/>
      <c r="W200" s="665"/>
      <c r="X200" s="666">
        <v>7.0000000000000007E-2</v>
      </c>
      <c r="Y200" s="667"/>
      <c r="Z200" s="668"/>
      <c r="AA200" s="669"/>
      <c r="AB200" s="670"/>
      <c r="AC200" s="616">
        <v>0</v>
      </c>
    </row>
    <row r="201" spans="1:29">
      <c r="A201" s="355"/>
      <c r="B201" s="625">
        <v>84</v>
      </c>
      <c r="C201" s="217" t="s">
        <v>126</v>
      </c>
      <c r="D201" s="626" t="s">
        <v>127</v>
      </c>
      <c r="E201" s="671">
        <v>0</v>
      </c>
      <c r="F201" s="660">
        <v>0</v>
      </c>
      <c r="G201" s="661">
        <v>0</v>
      </c>
      <c r="H201" s="662">
        <v>0</v>
      </c>
      <c r="I201" s="663">
        <v>0</v>
      </c>
      <c r="J201" s="664">
        <v>7.0000000000000007E-2</v>
      </c>
      <c r="K201" s="665">
        <v>0</v>
      </c>
      <c r="L201" s="666">
        <v>0</v>
      </c>
      <c r="M201" s="667">
        <v>0</v>
      </c>
      <c r="N201" s="668">
        <v>0</v>
      </c>
      <c r="O201" s="669">
        <v>0</v>
      </c>
      <c r="P201" s="670">
        <v>0</v>
      </c>
      <c r="Q201" s="671">
        <v>0</v>
      </c>
      <c r="R201" s="660">
        <v>0</v>
      </c>
      <c r="S201" s="661">
        <v>0</v>
      </c>
      <c r="T201" s="662">
        <v>0</v>
      </c>
      <c r="U201" s="663">
        <v>0</v>
      </c>
      <c r="V201" s="664">
        <v>0</v>
      </c>
      <c r="W201" s="665">
        <v>0</v>
      </c>
      <c r="X201" s="666">
        <v>0</v>
      </c>
      <c r="Y201" s="667">
        <v>0</v>
      </c>
      <c r="Z201" s="668">
        <v>0</v>
      </c>
      <c r="AA201" s="669">
        <v>0</v>
      </c>
      <c r="AB201" s="670">
        <v>0</v>
      </c>
      <c r="AC201" s="616">
        <v>0</v>
      </c>
    </row>
    <row r="202" spans="1:29">
      <c r="A202" s="355"/>
      <c r="B202" s="625">
        <v>85</v>
      </c>
      <c r="C202" s="217" t="s">
        <v>126</v>
      </c>
      <c r="D202" s="626" t="s">
        <v>71</v>
      </c>
      <c r="E202" s="671">
        <v>0</v>
      </c>
      <c r="F202" s="660">
        <v>0</v>
      </c>
      <c r="G202" s="661">
        <v>0</v>
      </c>
      <c r="H202" s="662">
        <v>0</v>
      </c>
      <c r="I202" s="663">
        <v>7.0000000000000007E-2</v>
      </c>
      <c r="J202" s="664">
        <v>0</v>
      </c>
      <c r="K202" s="665">
        <v>0</v>
      </c>
      <c r="L202" s="666">
        <v>0</v>
      </c>
      <c r="M202" s="667">
        <v>0</v>
      </c>
      <c r="N202" s="668">
        <v>0</v>
      </c>
      <c r="O202" s="669">
        <v>0</v>
      </c>
      <c r="P202" s="670">
        <v>0</v>
      </c>
      <c r="Q202" s="671"/>
      <c r="R202" s="660">
        <v>7.0000000000000007E-2</v>
      </c>
      <c r="S202" s="661"/>
      <c r="T202" s="662"/>
      <c r="U202" s="663"/>
      <c r="V202" s="664"/>
      <c r="W202" s="665"/>
      <c r="X202" s="666"/>
      <c r="Y202" s="667"/>
      <c r="Z202" s="668"/>
      <c r="AA202" s="669"/>
      <c r="AB202" s="670"/>
      <c r="AC202" s="616">
        <v>0</v>
      </c>
    </row>
    <row r="203" spans="1:29">
      <c r="A203" s="355"/>
      <c r="B203" s="625">
        <v>86</v>
      </c>
      <c r="C203" s="217" t="s">
        <v>126</v>
      </c>
      <c r="D203" s="626" t="s">
        <v>136</v>
      </c>
      <c r="E203" s="671">
        <v>0</v>
      </c>
      <c r="F203" s="660">
        <v>0</v>
      </c>
      <c r="G203" s="661">
        <v>0</v>
      </c>
      <c r="H203" s="662">
        <v>0</v>
      </c>
      <c r="I203" s="663">
        <v>0</v>
      </c>
      <c r="J203" s="664">
        <v>0</v>
      </c>
      <c r="K203" s="665">
        <v>0</v>
      </c>
      <c r="L203" s="666">
        <v>0</v>
      </c>
      <c r="M203" s="667">
        <v>7.0000000000000007E-2</v>
      </c>
      <c r="N203" s="668">
        <v>0</v>
      </c>
      <c r="O203" s="669">
        <v>0</v>
      </c>
      <c r="P203" s="670">
        <v>0</v>
      </c>
      <c r="Q203" s="671">
        <v>0</v>
      </c>
      <c r="R203" s="660">
        <v>0</v>
      </c>
      <c r="S203" s="661">
        <v>0</v>
      </c>
      <c r="T203" s="662">
        <v>0</v>
      </c>
      <c r="U203" s="663">
        <v>0</v>
      </c>
      <c r="V203" s="664">
        <v>0</v>
      </c>
      <c r="W203" s="665">
        <v>0</v>
      </c>
      <c r="X203" s="666">
        <v>0</v>
      </c>
      <c r="Y203" s="667">
        <v>0</v>
      </c>
      <c r="Z203" s="668">
        <v>0</v>
      </c>
      <c r="AA203" s="669">
        <v>0</v>
      </c>
      <c r="AB203" s="670">
        <v>0</v>
      </c>
      <c r="AC203" s="616">
        <v>0</v>
      </c>
    </row>
    <row r="204" spans="1:29">
      <c r="A204" s="355"/>
      <c r="B204" s="625">
        <v>87</v>
      </c>
      <c r="C204" s="217" t="s">
        <v>126</v>
      </c>
      <c r="D204" s="626" t="s">
        <v>45</v>
      </c>
      <c r="E204" s="671">
        <v>1</v>
      </c>
      <c r="F204" s="660">
        <v>1</v>
      </c>
      <c r="G204" s="661">
        <v>1</v>
      </c>
      <c r="H204" s="662">
        <v>1</v>
      </c>
      <c r="I204" s="663">
        <v>1</v>
      </c>
      <c r="J204" s="664">
        <v>1</v>
      </c>
      <c r="K204" s="665">
        <v>1</v>
      </c>
      <c r="L204" s="666">
        <v>1</v>
      </c>
      <c r="M204" s="667">
        <v>1</v>
      </c>
      <c r="N204" s="668">
        <v>1</v>
      </c>
      <c r="O204" s="669">
        <v>1</v>
      </c>
      <c r="P204" s="670">
        <v>1</v>
      </c>
      <c r="Q204" s="671">
        <v>1</v>
      </c>
      <c r="R204" s="660">
        <v>1</v>
      </c>
      <c r="S204" s="661">
        <v>1</v>
      </c>
      <c r="T204" s="662">
        <v>1</v>
      </c>
      <c r="U204" s="663">
        <v>1</v>
      </c>
      <c r="V204" s="664">
        <v>1</v>
      </c>
      <c r="W204" s="665">
        <v>1</v>
      </c>
      <c r="X204" s="666">
        <v>1</v>
      </c>
      <c r="Y204" s="667">
        <v>1</v>
      </c>
      <c r="Z204" s="668">
        <v>1</v>
      </c>
      <c r="AA204" s="669">
        <v>1</v>
      </c>
      <c r="AB204" s="670">
        <v>1</v>
      </c>
      <c r="AC204" s="616">
        <v>0</v>
      </c>
    </row>
    <row r="205" spans="1:29" ht="24">
      <c r="A205" s="355"/>
      <c r="B205" s="625">
        <v>88</v>
      </c>
      <c r="C205" s="218" t="s">
        <v>126</v>
      </c>
      <c r="D205" s="626" t="s">
        <v>157</v>
      </c>
      <c r="E205" s="671">
        <v>0</v>
      </c>
      <c r="F205" s="660">
        <v>0</v>
      </c>
      <c r="G205" s="661">
        <v>0</v>
      </c>
      <c r="H205" s="662">
        <v>0</v>
      </c>
      <c r="I205" s="663">
        <v>0</v>
      </c>
      <c r="J205" s="664">
        <v>0</v>
      </c>
      <c r="K205" s="665">
        <v>0</v>
      </c>
      <c r="L205" s="666">
        <v>0</v>
      </c>
      <c r="M205" s="667">
        <v>0</v>
      </c>
      <c r="N205" s="668">
        <v>0</v>
      </c>
      <c r="O205" s="669">
        <v>0</v>
      </c>
      <c r="P205" s="670">
        <v>0</v>
      </c>
      <c r="Q205" s="671"/>
      <c r="R205" s="660"/>
      <c r="S205" s="661"/>
      <c r="T205" s="662"/>
      <c r="U205" s="663">
        <v>7.0000000000000007E-2</v>
      </c>
      <c r="V205" s="664"/>
      <c r="W205" s="665"/>
      <c r="X205" s="666"/>
      <c r="Y205" s="667"/>
      <c r="Z205" s="668"/>
      <c r="AA205" s="669"/>
      <c r="AB205" s="670"/>
      <c r="AC205" s="616">
        <v>0</v>
      </c>
    </row>
    <row r="206" spans="1:29">
      <c r="A206" s="355"/>
      <c r="B206" s="625">
        <v>89</v>
      </c>
      <c r="C206" s="218" t="s">
        <v>126</v>
      </c>
      <c r="D206" s="626" t="s">
        <v>58</v>
      </c>
      <c r="E206" s="671">
        <v>0</v>
      </c>
      <c r="F206" s="660">
        <v>7.0000000000000007E-2</v>
      </c>
      <c r="G206" s="661">
        <v>0</v>
      </c>
      <c r="H206" s="662">
        <v>0</v>
      </c>
      <c r="I206" s="663">
        <v>0</v>
      </c>
      <c r="J206" s="664">
        <v>0</v>
      </c>
      <c r="K206" s="665">
        <v>0</v>
      </c>
      <c r="L206" s="666">
        <v>0</v>
      </c>
      <c r="M206" s="667">
        <v>0</v>
      </c>
      <c r="N206" s="668">
        <v>0</v>
      </c>
      <c r="O206" s="669">
        <v>0</v>
      </c>
      <c r="P206" s="670">
        <v>0</v>
      </c>
      <c r="Q206" s="671">
        <v>0</v>
      </c>
      <c r="R206" s="660">
        <v>0</v>
      </c>
      <c r="S206" s="661">
        <v>0</v>
      </c>
      <c r="T206" s="662">
        <v>0</v>
      </c>
      <c r="U206" s="663">
        <v>0</v>
      </c>
      <c r="V206" s="664">
        <v>0</v>
      </c>
      <c r="W206" s="665">
        <v>0</v>
      </c>
      <c r="X206" s="666">
        <v>0</v>
      </c>
      <c r="Y206" s="667">
        <v>0</v>
      </c>
      <c r="Z206" s="668">
        <v>0</v>
      </c>
      <c r="AA206" s="669">
        <v>0</v>
      </c>
      <c r="AB206" s="670">
        <v>0</v>
      </c>
      <c r="AC206" s="616">
        <v>0</v>
      </c>
    </row>
    <row r="207" spans="1:29">
      <c r="A207" s="355"/>
      <c r="B207" s="625">
        <v>90</v>
      </c>
      <c r="C207" s="218" t="s">
        <v>126</v>
      </c>
      <c r="D207" s="626" t="s">
        <v>160</v>
      </c>
      <c r="E207" s="671">
        <v>0</v>
      </c>
      <c r="F207" s="660">
        <v>0</v>
      </c>
      <c r="G207" s="661">
        <v>0</v>
      </c>
      <c r="H207" s="662">
        <v>0</v>
      </c>
      <c r="I207" s="663">
        <v>0</v>
      </c>
      <c r="J207" s="664">
        <v>0</v>
      </c>
      <c r="K207" s="665">
        <v>0</v>
      </c>
      <c r="L207" s="666">
        <v>0</v>
      </c>
      <c r="M207" s="667">
        <v>0</v>
      </c>
      <c r="N207" s="668">
        <v>0</v>
      </c>
      <c r="O207" s="669">
        <v>0</v>
      </c>
      <c r="P207" s="670">
        <v>0</v>
      </c>
      <c r="Q207" s="671"/>
      <c r="R207" s="660"/>
      <c r="S207" s="661"/>
      <c r="T207" s="662"/>
      <c r="U207" s="663"/>
      <c r="V207" s="664">
        <v>7.0000000000000007E-2</v>
      </c>
      <c r="W207" s="665"/>
      <c r="X207" s="666"/>
      <c r="Y207" s="667"/>
      <c r="Z207" s="668"/>
      <c r="AA207" s="669"/>
      <c r="AB207" s="670"/>
      <c r="AC207" s="616">
        <v>0</v>
      </c>
    </row>
    <row r="208" spans="1:29">
      <c r="A208" s="355"/>
      <c r="B208" s="625">
        <v>91</v>
      </c>
      <c r="C208" s="218" t="s">
        <v>126</v>
      </c>
      <c r="D208" s="626" t="s">
        <v>170</v>
      </c>
      <c r="E208" s="671">
        <v>0</v>
      </c>
      <c r="F208" s="660">
        <v>0</v>
      </c>
      <c r="G208" s="661">
        <v>0</v>
      </c>
      <c r="H208" s="662">
        <v>0</v>
      </c>
      <c r="I208" s="663">
        <v>0</v>
      </c>
      <c r="J208" s="664">
        <v>0</v>
      </c>
      <c r="K208" s="665">
        <v>0</v>
      </c>
      <c r="L208" s="666">
        <v>0</v>
      </c>
      <c r="M208" s="667">
        <v>0</v>
      </c>
      <c r="N208" s="668">
        <v>0</v>
      </c>
      <c r="O208" s="669">
        <v>0</v>
      </c>
      <c r="P208" s="670">
        <v>0</v>
      </c>
      <c r="Q208" s="671"/>
      <c r="R208" s="660"/>
      <c r="S208" s="661"/>
      <c r="T208" s="662"/>
      <c r="U208" s="663"/>
      <c r="V208" s="664"/>
      <c r="W208" s="665"/>
      <c r="X208" s="666"/>
      <c r="Y208" s="667"/>
      <c r="Z208" s="668"/>
      <c r="AA208" s="669">
        <v>7.0000000000000007E-2</v>
      </c>
      <c r="AB208" s="670"/>
      <c r="AC208" s="616">
        <v>0</v>
      </c>
    </row>
    <row r="209" spans="1:29">
      <c r="A209" s="355"/>
      <c r="B209" s="625">
        <v>92</v>
      </c>
      <c r="C209" s="218" t="s">
        <v>126</v>
      </c>
      <c r="D209" s="626" t="s">
        <v>63</v>
      </c>
      <c r="E209" s="671">
        <v>0</v>
      </c>
      <c r="F209" s="660">
        <v>0</v>
      </c>
      <c r="G209" s="661">
        <v>7.0000000000000007E-2</v>
      </c>
      <c r="H209" s="662">
        <v>0</v>
      </c>
      <c r="I209" s="663">
        <v>0</v>
      </c>
      <c r="J209" s="664">
        <v>0</v>
      </c>
      <c r="K209" s="665">
        <v>0</v>
      </c>
      <c r="L209" s="666">
        <v>0</v>
      </c>
      <c r="M209" s="667">
        <v>0</v>
      </c>
      <c r="N209" s="668">
        <v>0</v>
      </c>
      <c r="O209" s="669">
        <v>0</v>
      </c>
      <c r="P209" s="670">
        <v>0</v>
      </c>
      <c r="Q209" s="671">
        <v>0</v>
      </c>
      <c r="R209" s="660">
        <v>0</v>
      </c>
      <c r="S209" s="661">
        <v>0</v>
      </c>
      <c r="T209" s="662">
        <v>0</v>
      </c>
      <c r="U209" s="663">
        <v>0</v>
      </c>
      <c r="V209" s="664">
        <v>0</v>
      </c>
      <c r="W209" s="665">
        <v>0</v>
      </c>
      <c r="X209" s="666">
        <v>0</v>
      </c>
      <c r="Y209" s="667">
        <v>0</v>
      </c>
      <c r="Z209" s="668">
        <v>0</v>
      </c>
      <c r="AA209" s="669">
        <v>0</v>
      </c>
      <c r="AB209" s="670">
        <v>0</v>
      </c>
      <c r="AC209" s="616">
        <v>0</v>
      </c>
    </row>
    <row r="210" spans="1:29">
      <c r="A210" s="355"/>
      <c r="B210" s="625">
        <v>93</v>
      </c>
      <c r="C210" s="218" t="s">
        <v>126</v>
      </c>
      <c r="D210" s="626" t="s">
        <v>46</v>
      </c>
      <c r="E210" s="671">
        <v>7.0000000000000007E-2</v>
      </c>
      <c r="F210" s="660">
        <v>0</v>
      </c>
      <c r="G210" s="661">
        <v>0</v>
      </c>
      <c r="H210" s="662">
        <v>0</v>
      </c>
      <c r="I210" s="663">
        <v>0</v>
      </c>
      <c r="J210" s="664">
        <v>0</v>
      </c>
      <c r="K210" s="665">
        <v>0</v>
      </c>
      <c r="L210" s="666">
        <v>7.0000000000000007E-2</v>
      </c>
      <c r="M210" s="667">
        <v>0</v>
      </c>
      <c r="N210" s="668">
        <v>0</v>
      </c>
      <c r="O210" s="669">
        <v>0</v>
      </c>
      <c r="P210" s="670">
        <v>0</v>
      </c>
      <c r="Q210" s="671">
        <v>7.0000000000000007E-2</v>
      </c>
      <c r="R210" s="660"/>
      <c r="S210" s="661"/>
      <c r="T210" s="662"/>
      <c r="U210" s="663"/>
      <c r="V210" s="664"/>
      <c r="W210" s="665"/>
      <c r="X210" s="666"/>
      <c r="Y210" s="667"/>
      <c r="Z210" s="668"/>
      <c r="AA210" s="669"/>
      <c r="AB210" s="670"/>
      <c r="AC210" s="616">
        <v>0</v>
      </c>
    </row>
    <row r="211" spans="1:29">
      <c r="A211" s="355"/>
      <c r="B211" s="625">
        <v>94</v>
      </c>
      <c r="C211" s="218" t="s">
        <v>126</v>
      </c>
      <c r="D211" s="626" t="s">
        <v>155</v>
      </c>
      <c r="E211" s="671">
        <v>0</v>
      </c>
      <c r="F211" s="660">
        <v>0</v>
      </c>
      <c r="G211" s="661">
        <v>0</v>
      </c>
      <c r="H211" s="662">
        <v>0</v>
      </c>
      <c r="I211" s="663">
        <v>0</v>
      </c>
      <c r="J211" s="664">
        <v>0</v>
      </c>
      <c r="K211" s="665">
        <v>0</v>
      </c>
      <c r="L211" s="666">
        <v>0</v>
      </c>
      <c r="M211" s="667">
        <v>0</v>
      </c>
      <c r="N211" s="668">
        <v>0</v>
      </c>
      <c r="O211" s="669">
        <v>0</v>
      </c>
      <c r="P211" s="670">
        <v>0</v>
      </c>
      <c r="Q211" s="671"/>
      <c r="R211" s="660"/>
      <c r="S211" s="661"/>
      <c r="T211" s="662">
        <v>7.0000000000000007E-2</v>
      </c>
      <c r="U211" s="663"/>
      <c r="V211" s="664"/>
      <c r="W211" s="665"/>
      <c r="X211" s="666"/>
      <c r="Y211" s="667"/>
      <c r="Z211" s="668"/>
      <c r="AA211" s="669"/>
      <c r="AB211" s="670"/>
      <c r="AC211" s="616">
        <v>0</v>
      </c>
    </row>
    <row r="212" spans="1:29">
      <c r="A212" s="355"/>
      <c r="B212" s="625">
        <v>95</v>
      </c>
      <c r="C212" s="218" t="s">
        <v>126</v>
      </c>
      <c r="D212" s="626" t="s">
        <v>140</v>
      </c>
      <c r="E212" s="671">
        <v>0</v>
      </c>
      <c r="F212" s="660">
        <v>0</v>
      </c>
      <c r="G212" s="661">
        <v>0</v>
      </c>
      <c r="H212" s="662">
        <v>0</v>
      </c>
      <c r="I212" s="663">
        <v>0</v>
      </c>
      <c r="J212" s="664">
        <v>0</v>
      </c>
      <c r="K212" s="665">
        <v>0</v>
      </c>
      <c r="L212" s="666">
        <v>0</v>
      </c>
      <c r="M212" s="667">
        <v>0</v>
      </c>
      <c r="N212" s="668">
        <v>7.0000000000000007E-2</v>
      </c>
      <c r="O212" s="669">
        <v>0</v>
      </c>
      <c r="P212" s="670">
        <v>0</v>
      </c>
      <c r="Q212" s="671">
        <v>0</v>
      </c>
      <c r="R212" s="660">
        <v>0</v>
      </c>
      <c r="S212" s="661">
        <v>0</v>
      </c>
      <c r="T212" s="662">
        <v>0</v>
      </c>
      <c r="U212" s="663">
        <v>0</v>
      </c>
      <c r="V212" s="664">
        <v>0</v>
      </c>
      <c r="W212" s="665">
        <v>0</v>
      </c>
      <c r="X212" s="666">
        <v>0</v>
      </c>
      <c r="Y212" s="667">
        <v>0</v>
      </c>
      <c r="Z212" s="668">
        <v>0</v>
      </c>
      <c r="AA212" s="669">
        <v>0</v>
      </c>
      <c r="AB212" s="670">
        <v>0</v>
      </c>
      <c r="AC212" s="616">
        <v>0</v>
      </c>
    </row>
    <row r="213" spans="1:29">
      <c r="A213" s="355"/>
      <c r="B213" s="625">
        <v>96</v>
      </c>
      <c r="C213" s="218" t="s">
        <v>126</v>
      </c>
      <c r="D213" s="626" t="s">
        <v>146</v>
      </c>
      <c r="E213" s="671">
        <v>0</v>
      </c>
      <c r="F213" s="660">
        <v>0</v>
      </c>
      <c r="G213" s="661">
        <v>0</v>
      </c>
      <c r="H213" s="662">
        <v>0</v>
      </c>
      <c r="I213" s="663">
        <v>0</v>
      </c>
      <c r="J213" s="664">
        <v>0</v>
      </c>
      <c r="K213" s="665">
        <v>0</v>
      </c>
      <c r="L213" s="666">
        <v>0</v>
      </c>
      <c r="M213" s="667">
        <v>0</v>
      </c>
      <c r="N213" s="668">
        <v>0</v>
      </c>
      <c r="O213" s="669">
        <v>0</v>
      </c>
      <c r="P213" s="670">
        <v>7.0000000000000007E-2</v>
      </c>
      <c r="Q213" s="671"/>
      <c r="R213" s="660"/>
      <c r="S213" s="661"/>
      <c r="T213" s="662"/>
      <c r="U213" s="663"/>
      <c r="V213" s="664"/>
      <c r="W213" s="665">
        <v>7.0000000000000007E-2</v>
      </c>
      <c r="X213" s="666"/>
      <c r="Y213" s="667"/>
      <c r="Z213" s="668"/>
      <c r="AA213" s="669"/>
      <c r="AB213" s="670"/>
      <c r="AC213" s="616">
        <v>0</v>
      </c>
    </row>
    <row r="214" spans="1:29">
      <c r="A214" s="355"/>
      <c r="B214" s="633">
        <v>123</v>
      </c>
      <c r="C214" s="634" t="s">
        <v>533</v>
      </c>
      <c r="D214" s="634"/>
      <c r="E214" s="635">
        <v>0</v>
      </c>
      <c r="F214" s="635">
        <v>0</v>
      </c>
      <c r="G214" s="635">
        <v>0</v>
      </c>
      <c r="H214" s="635">
        <v>0</v>
      </c>
      <c r="I214" s="635">
        <v>0</v>
      </c>
      <c r="J214" s="635">
        <v>0</v>
      </c>
      <c r="K214" s="635">
        <v>0</v>
      </c>
      <c r="L214" s="635">
        <v>0</v>
      </c>
      <c r="M214" s="635">
        <v>0</v>
      </c>
      <c r="N214" s="635">
        <v>0</v>
      </c>
      <c r="O214" s="635">
        <v>0</v>
      </c>
      <c r="P214" s="635">
        <v>0</v>
      </c>
      <c r="Q214" s="635">
        <v>0</v>
      </c>
      <c r="R214" s="635">
        <v>0</v>
      </c>
      <c r="S214" s="635">
        <v>0</v>
      </c>
      <c r="T214" s="635">
        <v>0</v>
      </c>
      <c r="U214" s="635">
        <v>0</v>
      </c>
      <c r="V214" s="635">
        <v>0</v>
      </c>
      <c r="W214" s="635">
        <v>0</v>
      </c>
      <c r="X214" s="635">
        <v>0</v>
      </c>
      <c r="Y214" s="635">
        <v>0</v>
      </c>
      <c r="Z214" s="635">
        <v>0</v>
      </c>
      <c r="AA214" s="635">
        <v>0</v>
      </c>
      <c r="AB214" s="635">
        <v>0</v>
      </c>
      <c r="AC214" s="636">
        <v>0</v>
      </c>
    </row>
    <row r="215" spans="1:29" ht="15.75" thickBot="1">
      <c r="B215" s="637">
        <v>125</v>
      </c>
      <c r="C215" s="638">
        <v>0</v>
      </c>
      <c r="D215" s="638">
        <v>0</v>
      </c>
      <c r="E215" s="639">
        <v>1</v>
      </c>
      <c r="F215" s="640">
        <v>2</v>
      </c>
      <c r="G215" s="641">
        <v>3</v>
      </c>
      <c r="H215" s="642">
        <v>4</v>
      </c>
      <c r="I215" s="651">
        <v>5</v>
      </c>
      <c r="J215" s="652">
        <v>6</v>
      </c>
      <c r="K215" s="653">
        <v>7</v>
      </c>
      <c r="L215" s="654">
        <v>8</v>
      </c>
      <c r="M215" s="655">
        <v>9</v>
      </c>
      <c r="N215" s="648">
        <v>10</v>
      </c>
      <c r="O215" s="649">
        <v>11</v>
      </c>
      <c r="P215" s="650">
        <v>12</v>
      </c>
      <c r="Q215" s="639">
        <v>13</v>
      </c>
      <c r="R215" s="640">
        <v>14</v>
      </c>
      <c r="S215" s="641">
        <v>15</v>
      </c>
      <c r="T215" s="642">
        <v>16</v>
      </c>
      <c r="U215" s="651">
        <v>17</v>
      </c>
      <c r="V215" s="652">
        <v>18</v>
      </c>
      <c r="W215" s="653">
        <v>19</v>
      </c>
      <c r="X215" s="654">
        <v>20</v>
      </c>
      <c r="Y215" s="655">
        <v>21</v>
      </c>
      <c r="Z215" s="648">
        <v>22</v>
      </c>
      <c r="AA215" s="649">
        <v>23</v>
      </c>
      <c r="AB215" s="650">
        <v>24</v>
      </c>
      <c r="AC215" s="672">
        <v>0</v>
      </c>
    </row>
  </sheetData>
  <autoFilter ref="E13:AB13"/>
  <mergeCells count="37">
    <mergeCell ref="B3:D3"/>
    <mergeCell ref="E3:AB3"/>
    <mergeCell ref="B4:D4"/>
    <mergeCell ref="F4:J4"/>
    <mergeCell ref="L4:P4"/>
    <mergeCell ref="R4:V4"/>
    <mergeCell ref="X4:AB4"/>
    <mergeCell ref="B6:D6"/>
    <mergeCell ref="F6:J6"/>
    <mergeCell ref="L6:P6"/>
    <mergeCell ref="R6:V6"/>
    <mergeCell ref="X6:AB6"/>
    <mergeCell ref="B5:D5"/>
    <mergeCell ref="F5:J5"/>
    <mergeCell ref="L5:P5"/>
    <mergeCell ref="R5:V5"/>
    <mergeCell ref="X5:AB5"/>
    <mergeCell ref="B8:D8"/>
    <mergeCell ref="F8:J8"/>
    <mergeCell ref="L8:P8"/>
    <mergeCell ref="R8:V8"/>
    <mergeCell ref="X8:AB8"/>
    <mergeCell ref="B7:D7"/>
    <mergeCell ref="F7:J7"/>
    <mergeCell ref="L7:P7"/>
    <mergeCell ref="R7:V7"/>
    <mergeCell ref="X7:AB7"/>
    <mergeCell ref="B11:D11"/>
    <mergeCell ref="B12:D12"/>
    <mergeCell ref="B13:D13"/>
    <mergeCell ref="B114:AB114"/>
    <mergeCell ref="B9:D9"/>
    <mergeCell ref="F9:J9"/>
    <mergeCell ref="L9:P9"/>
    <mergeCell ref="R9:V9"/>
    <mergeCell ref="X9:AB9"/>
    <mergeCell ref="E10:AB10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69"/>
  <sheetViews>
    <sheetView showZeros="0" zoomScale="70" zoomScaleNormal="70" workbookViewId="0">
      <selection activeCell="AC3" sqref="AC3"/>
    </sheetView>
  </sheetViews>
  <sheetFormatPr baseColWidth="10" defaultRowHeight="12.75"/>
  <cols>
    <col min="1" max="1" width="1.85546875" style="230" customWidth="1"/>
    <col min="2" max="2" width="12.7109375" style="230" customWidth="1"/>
    <col min="3" max="3" width="3.28515625" style="230" customWidth="1"/>
    <col min="4" max="5" width="12.7109375" style="230" customWidth="1"/>
    <col min="6" max="6" width="3.28515625" style="230" customWidth="1"/>
    <col min="7" max="8" width="12.7109375" style="230" customWidth="1"/>
    <col min="9" max="9" width="3.28515625" style="230" customWidth="1"/>
    <col min="10" max="10" width="19.28515625" style="230" customWidth="1"/>
    <col min="11" max="11" width="12.7109375" style="230" customWidth="1"/>
    <col min="12" max="12" width="3.28515625" style="230" customWidth="1"/>
    <col min="13" max="13" width="21" style="230" customWidth="1"/>
    <col min="14" max="14" width="3" style="230" customWidth="1"/>
    <col min="15" max="15" width="12.7109375" style="230" customWidth="1"/>
    <col min="16" max="16" width="3.28515625" style="230" customWidth="1"/>
    <col min="17" max="17" width="13.5703125" style="230" customWidth="1"/>
    <col min="18" max="18" width="12.7109375" style="230" customWidth="1"/>
    <col min="19" max="19" width="3.28515625" style="230" customWidth="1"/>
    <col min="20" max="20" width="13.42578125" style="230" customWidth="1"/>
    <col min="21" max="21" width="12.7109375" style="230" customWidth="1"/>
    <col min="22" max="22" width="3.28515625" style="230" customWidth="1"/>
    <col min="23" max="23" width="19.7109375" style="230" customWidth="1"/>
    <col min="24" max="24" width="11.42578125" style="230" customWidth="1"/>
    <col min="25" max="25" width="3.28515625" style="230" customWidth="1"/>
    <col min="26" max="26" width="21.7109375" style="230" customWidth="1"/>
    <col min="27" max="27" width="3" style="230" customWidth="1"/>
    <col min="28" max="28" width="11.42578125" style="230"/>
    <col min="29" max="29" width="18" style="230" customWidth="1"/>
    <col min="30" max="30" width="15.5703125" style="260" customWidth="1"/>
    <col min="31" max="38" width="11.42578125" style="230"/>
    <col min="39" max="39" width="15.5703125" style="230" customWidth="1"/>
    <col min="40" max="44" width="11.42578125" style="230"/>
    <col min="45" max="45" width="21" style="230" bestFit="1" customWidth="1"/>
    <col min="46" max="261" width="11.42578125" style="230"/>
    <col min="262" max="262" width="1.85546875" style="230" customWidth="1"/>
    <col min="263" max="270" width="12.7109375" style="230" customWidth="1"/>
    <col min="271" max="271" width="3" style="230" customWidth="1"/>
    <col min="272" max="279" width="12.7109375" style="230" customWidth="1"/>
    <col min="280" max="280" width="3" style="230" customWidth="1"/>
    <col min="281" max="517" width="11.42578125" style="230"/>
    <col min="518" max="518" width="1.85546875" style="230" customWidth="1"/>
    <col min="519" max="526" width="12.7109375" style="230" customWidth="1"/>
    <col min="527" max="527" width="3" style="230" customWidth="1"/>
    <col min="528" max="535" width="12.7109375" style="230" customWidth="1"/>
    <col min="536" max="536" width="3" style="230" customWidth="1"/>
    <col min="537" max="773" width="11.42578125" style="230"/>
    <col min="774" max="774" width="1.85546875" style="230" customWidth="1"/>
    <col min="775" max="782" width="12.7109375" style="230" customWidth="1"/>
    <col min="783" max="783" width="3" style="230" customWidth="1"/>
    <col min="784" max="791" width="12.7109375" style="230" customWidth="1"/>
    <col min="792" max="792" width="3" style="230" customWidth="1"/>
    <col min="793" max="1029" width="11.42578125" style="230"/>
    <col min="1030" max="1030" width="1.85546875" style="230" customWidth="1"/>
    <col min="1031" max="1038" width="12.7109375" style="230" customWidth="1"/>
    <col min="1039" max="1039" width="3" style="230" customWidth="1"/>
    <col min="1040" max="1047" width="12.7109375" style="230" customWidth="1"/>
    <col min="1048" max="1048" width="3" style="230" customWidth="1"/>
    <col min="1049" max="1285" width="11.42578125" style="230"/>
    <col min="1286" max="1286" width="1.85546875" style="230" customWidth="1"/>
    <col min="1287" max="1294" width="12.7109375" style="230" customWidth="1"/>
    <col min="1295" max="1295" width="3" style="230" customWidth="1"/>
    <col min="1296" max="1303" width="12.7109375" style="230" customWidth="1"/>
    <col min="1304" max="1304" width="3" style="230" customWidth="1"/>
    <col min="1305" max="1541" width="11.42578125" style="230"/>
    <col min="1542" max="1542" width="1.85546875" style="230" customWidth="1"/>
    <col min="1543" max="1550" width="12.7109375" style="230" customWidth="1"/>
    <col min="1551" max="1551" width="3" style="230" customWidth="1"/>
    <col min="1552" max="1559" width="12.7109375" style="230" customWidth="1"/>
    <col min="1560" max="1560" width="3" style="230" customWidth="1"/>
    <col min="1561" max="1797" width="11.42578125" style="230"/>
    <col min="1798" max="1798" width="1.85546875" style="230" customWidth="1"/>
    <col min="1799" max="1806" width="12.7109375" style="230" customWidth="1"/>
    <col min="1807" max="1807" width="3" style="230" customWidth="1"/>
    <col min="1808" max="1815" width="12.7109375" style="230" customWidth="1"/>
    <col min="1816" max="1816" width="3" style="230" customWidth="1"/>
    <col min="1817" max="2053" width="11.42578125" style="230"/>
    <col min="2054" max="2054" width="1.85546875" style="230" customWidth="1"/>
    <col min="2055" max="2062" width="12.7109375" style="230" customWidth="1"/>
    <col min="2063" max="2063" width="3" style="230" customWidth="1"/>
    <col min="2064" max="2071" width="12.7109375" style="230" customWidth="1"/>
    <col min="2072" max="2072" width="3" style="230" customWidth="1"/>
    <col min="2073" max="2309" width="11.42578125" style="230"/>
    <col min="2310" max="2310" width="1.85546875" style="230" customWidth="1"/>
    <col min="2311" max="2318" width="12.7109375" style="230" customWidth="1"/>
    <col min="2319" max="2319" width="3" style="230" customWidth="1"/>
    <col min="2320" max="2327" width="12.7109375" style="230" customWidth="1"/>
    <col min="2328" max="2328" width="3" style="230" customWidth="1"/>
    <col min="2329" max="2565" width="11.42578125" style="230"/>
    <col min="2566" max="2566" width="1.85546875" style="230" customWidth="1"/>
    <col min="2567" max="2574" width="12.7109375" style="230" customWidth="1"/>
    <col min="2575" max="2575" width="3" style="230" customWidth="1"/>
    <col min="2576" max="2583" width="12.7109375" style="230" customWidth="1"/>
    <col min="2584" max="2584" width="3" style="230" customWidth="1"/>
    <col min="2585" max="2821" width="11.42578125" style="230"/>
    <col min="2822" max="2822" width="1.85546875" style="230" customWidth="1"/>
    <col min="2823" max="2830" width="12.7109375" style="230" customWidth="1"/>
    <col min="2831" max="2831" width="3" style="230" customWidth="1"/>
    <col min="2832" max="2839" width="12.7109375" style="230" customWidth="1"/>
    <col min="2840" max="2840" width="3" style="230" customWidth="1"/>
    <col min="2841" max="3077" width="11.42578125" style="230"/>
    <col min="3078" max="3078" width="1.85546875" style="230" customWidth="1"/>
    <col min="3079" max="3086" width="12.7109375" style="230" customWidth="1"/>
    <col min="3087" max="3087" width="3" style="230" customWidth="1"/>
    <col min="3088" max="3095" width="12.7109375" style="230" customWidth="1"/>
    <col min="3096" max="3096" width="3" style="230" customWidth="1"/>
    <col min="3097" max="3333" width="11.42578125" style="230"/>
    <col min="3334" max="3334" width="1.85546875" style="230" customWidth="1"/>
    <col min="3335" max="3342" width="12.7109375" style="230" customWidth="1"/>
    <col min="3343" max="3343" width="3" style="230" customWidth="1"/>
    <col min="3344" max="3351" width="12.7109375" style="230" customWidth="1"/>
    <col min="3352" max="3352" width="3" style="230" customWidth="1"/>
    <col min="3353" max="3589" width="11.42578125" style="230"/>
    <col min="3590" max="3590" width="1.85546875" style="230" customWidth="1"/>
    <col min="3591" max="3598" width="12.7109375" style="230" customWidth="1"/>
    <col min="3599" max="3599" width="3" style="230" customWidth="1"/>
    <col min="3600" max="3607" width="12.7109375" style="230" customWidth="1"/>
    <col min="3608" max="3608" width="3" style="230" customWidth="1"/>
    <col min="3609" max="3845" width="11.42578125" style="230"/>
    <col min="3846" max="3846" width="1.85546875" style="230" customWidth="1"/>
    <col min="3847" max="3854" width="12.7109375" style="230" customWidth="1"/>
    <col min="3855" max="3855" width="3" style="230" customWidth="1"/>
    <col min="3856" max="3863" width="12.7109375" style="230" customWidth="1"/>
    <col min="3864" max="3864" width="3" style="230" customWidth="1"/>
    <col min="3865" max="4101" width="11.42578125" style="230"/>
    <col min="4102" max="4102" width="1.85546875" style="230" customWidth="1"/>
    <col min="4103" max="4110" width="12.7109375" style="230" customWidth="1"/>
    <col min="4111" max="4111" width="3" style="230" customWidth="1"/>
    <col min="4112" max="4119" width="12.7109375" style="230" customWidth="1"/>
    <col min="4120" max="4120" width="3" style="230" customWidth="1"/>
    <col min="4121" max="4357" width="11.42578125" style="230"/>
    <col min="4358" max="4358" width="1.85546875" style="230" customWidth="1"/>
    <col min="4359" max="4366" width="12.7109375" style="230" customWidth="1"/>
    <col min="4367" max="4367" width="3" style="230" customWidth="1"/>
    <col min="4368" max="4375" width="12.7109375" style="230" customWidth="1"/>
    <col min="4376" max="4376" width="3" style="230" customWidth="1"/>
    <col min="4377" max="4613" width="11.42578125" style="230"/>
    <col min="4614" max="4614" width="1.85546875" style="230" customWidth="1"/>
    <col min="4615" max="4622" width="12.7109375" style="230" customWidth="1"/>
    <col min="4623" max="4623" width="3" style="230" customWidth="1"/>
    <col min="4624" max="4631" width="12.7109375" style="230" customWidth="1"/>
    <col min="4632" max="4632" width="3" style="230" customWidth="1"/>
    <col min="4633" max="4869" width="11.42578125" style="230"/>
    <col min="4870" max="4870" width="1.85546875" style="230" customWidth="1"/>
    <col min="4871" max="4878" width="12.7109375" style="230" customWidth="1"/>
    <col min="4879" max="4879" width="3" style="230" customWidth="1"/>
    <col min="4880" max="4887" width="12.7109375" style="230" customWidth="1"/>
    <col min="4888" max="4888" width="3" style="230" customWidth="1"/>
    <col min="4889" max="5125" width="11.42578125" style="230"/>
    <col min="5126" max="5126" width="1.85546875" style="230" customWidth="1"/>
    <col min="5127" max="5134" width="12.7109375" style="230" customWidth="1"/>
    <col min="5135" max="5135" width="3" style="230" customWidth="1"/>
    <col min="5136" max="5143" width="12.7109375" style="230" customWidth="1"/>
    <col min="5144" max="5144" width="3" style="230" customWidth="1"/>
    <col min="5145" max="5381" width="11.42578125" style="230"/>
    <col min="5382" max="5382" width="1.85546875" style="230" customWidth="1"/>
    <col min="5383" max="5390" width="12.7109375" style="230" customWidth="1"/>
    <col min="5391" max="5391" width="3" style="230" customWidth="1"/>
    <col min="5392" max="5399" width="12.7109375" style="230" customWidth="1"/>
    <col min="5400" max="5400" width="3" style="230" customWidth="1"/>
    <col min="5401" max="5637" width="11.42578125" style="230"/>
    <col min="5638" max="5638" width="1.85546875" style="230" customWidth="1"/>
    <col min="5639" max="5646" width="12.7109375" style="230" customWidth="1"/>
    <col min="5647" max="5647" width="3" style="230" customWidth="1"/>
    <col min="5648" max="5655" width="12.7109375" style="230" customWidth="1"/>
    <col min="5656" max="5656" width="3" style="230" customWidth="1"/>
    <col min="5657" max="5893" width="11.42578125" style="230"/>
    <col min="5894" max="5894" width="1.85546875" style="230" customWidth="1"/>
    <col min="5895" max="5902" width="12.7109375" style="230" customWidth="1"/>
    <col min="5903" max="5903" width="3" style="230" customWidth="1"/>
    <col min="5904" max="5911" width="12.7109375" style="230" customWidth="1"/>
    <col min="5912" max="5912" width="3" style="230" customWidth="1"/>
    <col min="5913" max="6149" width="11.42578125" style="230"/>
    <col min="6150" max="6150" width="1.85546875" style="230" customWidth="1"/>
    <col min="6151" max="6158" width="12.7109375" style="230" customWidth="1"/>
    <col min="6159" max="6159" width="3" style="230" customWidth="1"/>
    <col min="6160" max="6167" width="12.7109375" style="230" customWidth="1"/>
    <col min="6168" max="6168" width="3" style="230" customWidth="1"/>
    <col min="6169" max="6405" width="11.42578125" style="230"/>
    <col min="6406" max="6406" width="1.85546875" style="230" customWidth="1"/>
    <col min="6407" max="6414" width="12.7109375" style="230" customWidth="1"/>
    <col min="6415" max="6415" width="3" style="230" customWidth="1"/>
    <col min="6416" max="6423" width="12.7109375" style="230" customWidth="1"/>
    <col min="6424" max="6424" width="3" style="230" customWidth="1"/>
    <col min="6425" max="6661" width="11.42578125" style="230"/>
    <col min="6662" max="6662" width="1.85546875" style="230" customWidth="1"/>
    <col min="6663" max="6670" width="12.7109375" style="230" customWidth="1"/>
    <col min="6671" max="6671" width="3" style="230" customWidth="1"/>
    <col min="6672" max="6679" width="12.7109375" style="230" customWidth="1"/>
    <col min="6680" max="6680" width="3" style="230" customWidth="1"/>
    <col min="6681" max="6917" width="11.42578125" style="230"/>
    <col min="6918" max="6918" width="1.85546875" style="230" customWidth="1"/>
    <col min="6919" max="6926" width="12.7109375" style="230" customWidth="1"/>
    <col min="6927" max="6927" width="3" style="230" customWidth="1"/>
    <col min="6928" max="6935" width="12.7109375" style="230" customWidth="1"/>
    <col min="6936" max="6936" width="3" style="230" customWidth="1"/>
    <col min="6937" max="7173" width="11.42578125" style="230"/>
    <col min="7174" max="7174" width="1.85546875" style="230" customWidth="1"/>
    <col min="7175" max="7182" width="12.7109375" style="230" customWidth="1"/>
    <col min="7183" max="7183" width="3" style="230" customWidth="1"/>
    <col min="7184" max="7191" width="12.7109375" style="230" customWidth="1"/>
    <col min="7192" max="7192" width="3" style="230" customWidth="1"/>
    <col min="7193" max="7429" width="11.42578125" style="230"/>
    <col min="7430" max="7430" width="1.85546875" style="230" customWidth="1"/>
    <col min="7431" max="7438" width="12.7109375" style="230" customWidth="1"/>
    <col min="7439" max="7439" width="3" style="230" customWidth="1"/>
    <col min="7440" max="7447" width="12.7109375" style="230" customWidth="1"/>
    <col min="7448" max="7448" width="3" style="230" customWidth="1"/>
    <col min="7449" max="7685" width="11.42578125" style="230"/>
    <col min="7686" max="7686" width="1.85546875" style="230" customWidth="1"/>
    <col min="7687" max="7694" width="12.7109375" style="230" customWidth="1"/>
    <col min="7695" max="7695" width="3" style="230" customWidth="1"/>
    <col min="7696" max="7703" width="12.7109375" style="230" customWidth="1"/>
    <col min="7704" max="7704" width="3" style="230" customWidth="1"/>
    <col min="7705" max="7941" width="11.42578125" style="230"/>
    <col min="7942" max="7942" width="1.85546875" style="230" customWidth="1"/>
    <col min="7943" max="7950" width="12.7109375" style="230" customWidth="1"/>
    <col min="7951" max="7951" width="3" style="230" customWidth="1"/>
    <col min="7952" max="7959" width="12.7109375" style="230" customWidth="1"/>
    <col min="7960" max="7960" width="3" style="230" customWidth="1"/>
    <col min="7961" max="8197" width="11.42578125" style="230"/>
    <col min="8198" max="8198" width="1.85546875" style="230" customWidth="1"/>
    <col min="8199" max="8206" width="12.7109375" style="230" customWidth="1"/>
    <col min="8207" max="8207" width="3" style="230" customWidth="1"/>
    <col min="8208" max="8215" width="12.7109375" style="230" customWidth="1"/>
    <col min="8216" max="8216" width="3" style="230" customWidth="1"/>
    <col min="8217" max="8453" width="11.42578125" style="230"/>
    <col min="8454" max="8454" width="1.85546875" style="230" customWidth="1"/>
    <col min="8455" max="8462" width="12.7109375" style="230" customWidth="1"/>
    <col min="8463" max="8463" width="3" style="230" customWidth="1"/>
    <col min="8464" max="8471" width="12.7109375" style="230" customWidth="1"/>
    <col min="8472" max="8472" width="3" style="230" customWidth="1"/>
    <col min="8473" max="8709" width="11.42578125" style="230"/>
    <col min="8710" max="8710" width="1.85546875" style="230" customWidth="1"/>
    <col min="8711" max="8718" width="12.7109375" style="230" customWidth="1"/>
    <col min="8719" max="8719" width="3" style="230" customWidth="1"/>
    <col min="8720" max="8727" width="12.7109375" style="230" customWidth="1"/>
    <col min="8728" max="8728" width="3" style="230" customWidth="1"/>
    <col min="8729" max="8965" width="11.42578125" style="230"/>
    <col min="8966" max="8966" width="1.85546875" style="230" customWidth="1"/>
    <col min="8967" max="8974" width="12.7109375" style="230" customWidth="1"/>
    <col min="8975" max="8975" width="3" style="230" customWidth="1"/>
    <col min="8976" max="8983" width="12.7109375" style="230" customWidth="1"/>
    <col min="8984" max="8984" width="3" style="230" customWidth="1"/>
    <col min="8985" max="9221" width="11.42578125" style="230"/>
    <col min="9222" max="9222" width="1.85546875" style="230" customWidth="1"/>
    <col min="9223" max="9230" width="12.7109375" style="230" customWidth="1"/>
    <col min="9231" max="9231" width="3" style="230" customWidth="1"/>
    <col min="9232" max="9239" width="12.7109375" style="230" customWidth="1"/>
    <col min="9240" max="9240" width="3" style="230" customWidth="1"/>
    <col min="9241" max="9477" width="11.42578125" style="230"/>
    <col min="9478" max="9478" width="1.85546875" style="230" customWidth="1"/>
    <col min="9479" max="9486" width="12.7109375" style="230" customWidth="1"/>
    <col min="9487" max="9487" width="3" style="230" customWidth="1"/>
    <col min="9488" max="9495" width="12.7109375" style="230" customWidth="1"/>
    <col min="9496" max="9496" width="3" style="230" customWidth="1"/>
    <col min="9497" max="9733" width="11.42578125" style="230"/>
    <col min="9734" max="9734" width="1.85546875" style="230" customWidth="1"/>
    <col min="9735" max="9742" width="12.7109375" style="230" customWidth="1"/>
    <col min="9743" max="9743" width="3" style="230" customWidth="1"/>
    <col min="9744" max="9751" width="12.7109375" style="230" customWidth="1"/>
    <col min="9752" max="9752" width="3" style="230" customWidth="1"/>
    <col min="9753" max="9989" width="11.42578125" style="230"/>
    <col min="9990" max="9990" width="1.85546875" style="230" customWidth="1"/>
    <col min="9991" max="9998" width="12.7109375" style="230" customWidth="1"/>
    <col min="9999" max="9999" width="3" style="230" customWidth="1"/>
    <col min="10000" max="10007" width="12.7109375" style="230" customWidth="1"/>
    <col min="10008" max="10008" width="3" style="230" customWidth="1"/>
    <col min="10009" max="10245" width="11.42578125" style="230"/>
    <col min="10246" max="10246" width="1.85546875" style="230" customWidth="1"/>
    <col min="10247" max="10254" width="12.7109375" style="230" customWidth="1"/>
    <col min="10255" max="10255" width="3" style="230" customWidth="1"/>
    <col min="10256" max="10263" width="12.7109375" style="230" customWidth="1"/>
    <col min="10264" max="10264" width="3" style="230" customWidth="1"/>
    <col min="10265" max="10501" width="11.42578125" style="230"/>
    <col min="10502" max="10502" width="1.85546875" style="230" customWidth="1"/>
    <col min="10503" max="10510" width="12.7109375" style="230" customWidth="1"/>
    <col min="10511" max="10511" width="3" style="230" customWidth="1"/>
    <col min="10512" max="10519" width="12.7109375" style="230" customWidth="1"/>
    <col min="10520" max="10520" width="3" style="230" customWidth="1"/>
    <col min="10521" max="10757" width="11.42578125" style="230"/>
    <col min="10758" max="10758" width="1.85546875" style="230" customWidth="1"/>
    <col min="10759" max="10766" width="12.7109375" style="230" customWidth="1"/>
    <col min="10767" max="10767" width="3" style="230" customWidth="1"/>
    <col min="10768" max="10775" width="12.7109375" style="230" customWidth="1"/>
    <col min="10776" max="10776" width="3" style="230" customWidth="1"/>
    <col min="10777" max="11013" width="11.42578125" style="230"/>
    <col min="11014" max="11014" width="1.85546875" style="230" customWidth="1"/>
    <col min="11015" max="11022" width="12.7109375" style="230" customWidth="1"/>
    <col min="11023" max="11023" width="3" style="230" customWidth="1"/>
    <col min="11024" max="11031" width="12.7109375" style="230" customWidth="1"/>
    <col min="11032" max="11032" width="3" style="230" customWidth="1"/>
    <col min="11033" max="11269" width="11.42578125" style="230"/>
    <col min="11270" max="11270" width="1.85546875" style="230" customWidth="1"/>
    <col min="11271" max="11278" width="12.7109375" style="230" customWidth="1"/>
    <col min="11279" max="11279" width="3" style="230" customWidth="1"/>
    <col min="11280" max="11287" width="12.7109375" style="230" customWidth="1"/>
    <col min="11288" max="11288" width="3" style="230" customWidth="1"/>
    <col min="11289" max="11525" width="11.42578125" style="230"/>
    <col min="11526" max="11526" width="1.85546875" style="230" customWidth="1"/>
    <col min="11527" max="11534" width="12.7109375" style="230" customWidth="1"/>
    <col min="11535" max="11535" width="3" style="230" customWidth="1"/>
    <col min="11536" max="11543" width="12.7109375" style="230" customWidth="1"/>
    <col min="11544" max="11544" width="3" style="230" customWidth="1"/>
    <col min="11545" max="11781" width="11.42578125" style="230"/>
    <col min="11782" max="11782" width="1.85546875" style="230" customWidth="1"/>
    <col min="11783" max="11790" width="12.7109375" style="230" customWidth="1"/>
    <col min="11791" max="11791" width="3" style="230" customWidth="1"/>
    <col min="11792" max="11799" width="12.7109375" style="230" customWidth="1"/>
    <col min="11800" max="11800" width="3" style="230" customWidth="1"/>
    <col min="11801" max="12037" width="11.42578125" style="230"/>
    <col min="12038" max="12038" width="1.85546875" style="230" customWidth="1"/>
    <col min="12039" max="12046" width="12.7109375" style="230" customWidth="1"/>
    <col min="12047" max="12047" width="3" style="230" customWidth="1"/>
    <col min="12048" max="12055" width="12.7109375" style="230" customWidth="1"/>
    <col min="12056" max="12056" width="3" style="230" customWidth="1"/>
    <col min="12057" max="12293" width="11.42578125" style="230"/>
    <col min="12294" max="12294" width="1.85546875" style="230" customWidth="1"/>
    <col min="12295" max="12302" width="12.7109375" style="230" customWidth="1"/>
    <col min="12303" max="12303" width="3" style="230" customWidth="1"/>
    <col min="12304" max="12311" width="12.7109375" style="230" customWidth="1"/>
    <col min="12312" max="12312" width="3" style="230" customWidth="1"/>
    <col min="12313" max="12549" width="11.42578125" style="230"/>
    <col min="12550" max="12550" width="1.85546875" style="230" customWidth="1"/>
    <col min="12551" max="12558" width="12.7109375" style="230" customWidth="1"/>
    <col min="12559" max="12559" width="3" style="230" customWidth="1"/>
    <col min="12560" max="12567" width="12.7109375" style="230" customWidth="1"/>
    <col min="12568" max="12568" width="3" style="230" customWidth="1"/>
    <col min="12569" max="12805" width="11.42578125" style="230"/>
    <col min="12806" max="12806" width="1.85546875" style="230" customWidth="1"/>
    <col min="12807" max="12814" width="12.7109375" style="230" customWidth="1"/>
    <col min="12815" max="12815" width="3" style="230" customWidth="1"/>
    <col min="12816" max="12823" width="12.7109375" style="230" customWidth="1"/>
    <col min="12824" max="12824" width="3" style="230" customWidth="1"/>
    <col min="12825" max="13061" width="11.42578125" style="230"/>
    <col min="13062" max="13062" width="1.85546875" style="230" customWidth="1"/>
    <col min="13063" max="13070" width="12.7109375" style="230" customWidth="1"/>
    <col min="13071" max="13071" width="3" style="230" customWidth="1"/>
    <col min="13072" max="13079" width="12.7109375" style="230" customWidth="1"/>
    <col min="13080" max="13080" width="3" style="230" customWidth="1"/>
    <col min="13081" max="13317" width="11.42578125" style="230"/>
    <col min="13318" max="13318" width="1.85546875" style="230" customWidth="1"/>
    <col min="13319" max="13326" width="12.7109375" style="230" customWidth="1"/>
    <col min="13327" max="13327" width="3" style="230" customWidth="1"/>
    <col min="13328" max="13335" width="12.7109375" style="230" customWidth="1"/>
    <col min="13336" max="13336" width="3" style="230" customWidth="1"/>
    <col min="13337" max="13573" width="11.42578125" style="230"/>
    <col min="13574" max="13574" width="1.85546875" style="230" customWidth="1"/>
    <col min="13575" max="13582" width="12.7109375" style="230" customWidth="1"/>
    <col min="13583" max="13583" width="3" style="230" customWidth="1"/>
    <col min="13584" max="13591" width="12.7109375" style="230" customWidth="1"/>
    <col min="13592" max="13592" width="3" style="230" customWidth="1"/>
    <col min="13593" max="13829" width="11.42578125" style="230"/>
    <col min="13830" max="13830" width="1.85546875" style="230" customWidth="1"/>
    <col min="13831" max="13838" width="12.7109375" style="230" customWidth="1"/>
    <col min="13839" max="13839" width="3" style="230" customWidth="1"/>
    <col min="13840" max="13847" width="12.7109375" style="230" customWidth="1"/>
    <col min="13848" max="13848" width="3" style="230" customWidth="1"/>
    <col min="13849" max="14085" width="11.42578125" style="230"/>
    <col min="14086" max="14086" width="1.85546875" style="230" customWidth="1"/>
    <col min="14087" max="14094" width="12.7109375" style="230" customWidth="1"/>
    <col min="14095" max="14095" width="3" style="230" customWidth="1"/>
    <col min="14096" max="14103" width="12.7109375" style="230" customWidth="1"/>
    <col min="14104" max="14104" width="3" style="230" customWidth="1"/>
    <col min="14105" max="14341" width="11.42578125" style="230"/>
    <col min="14342" max="14342" width="1.85546875" style="230" customWidth="1"/>
    <col min="14343" max="14350" width="12.7109375" style="230" customWidth="1"/>
    <col min="14351" max="14351" width="3" style="230" customWidth="1"/>
    <col min="14352" max="14359" width="12.7109375" style="230" customWidth="1"/>
    <col min="14360" max="14360" width="3" style="230" customWidth="1"/>
    <col min="14361" max="14597" width="11.42578125" style="230"/>
    <col min="14598" max="14598" width="1.85546875" style="230" customWidth="1"/>
    <col min="14599" max="14606" width="12.7109375" style="230" customWidth="1"/>
    <col min="14607" max="14607" width="3" style="230" customWidth="1"/>
    <col min="14608" max="14615" width="12.7109375" style="230" customWidth="1"/>
    <col min="14616" max="14616" width="3" style="230" customWidth="1"/>
    <col min="14617" max="14853" width="11.42578125" style="230"/>
    <col min="14854" max="14854" width="1.85546875" style="230" customWidth="1"/>
    <col min="14855" max="14862" width="12.7109375" style="230" customWidth="1"/>
    <col min="14863" max="14863" width="3" style="230" customWidth="1"/>
    <col min="14864" max="14871" width="12.7109375" style="230" customWidth="1"/>
    <col min="14872" max="14872" width="3" style="230" customWidth="1"/>
    <col min="14873" max="15109" width="11.42578125" style="230"/>
    <col min="15110" max="15110" width="1.85546875" style="230" customWidth="1"/>
    <col min="15111" max="15118" width="12.7109375" style="230" customWidth="1"/>
    <col min="15119" max="15119" width="3" style="230" customWidth="1"/>
    <col min="15120" max="15127" width="12.7109375" style="230" customWidth="1"/>
    <col min="15128" max="15128" width="3" style="230" customWidth="1"/>
    <col min="15129" max="15365" width="11.42578125" style="230"/>
    <col min="15366" max="15366" width="1.85546875" style="230" customWidth="1"/>
    <col min="15367" max="15374" width="12.7109375" style="230" customWidth="1"/>
    <col min="15375" max="15375" width="3" style="230" customWidth="1"/>
    <col min="15376" max="15383" width="12.7109375" style="230" customWidth="1"/>
    <col min="15384" max="15384" width="3" style="230" customWidth="1"/>
    <col min="15385" max="15621" width="11.42578125" style="230"/>
    <col min="15622" max="15622" width="1.85546875" style="230" customWidth="1"/>
    <col min="15623" max="15630" width="12.7109375" style="230" customWidth="1"/>
    <col min="15631" max="15631" width="3" style="230" customWidth="1"/>
    <col min="15632" max="15639" width="12.7109375" style="230" customWidth="1"/>
    <col min="15640" max="15640" width="3" style="230" customWidth="1"/>
    <col min="15641" max="15877" width="11.42578125" style="230"/>
    <col min="15878" max="15878" width="1.85546875" style="230" customWidth="1"/>
    <col min="15879" max="15886" width="12.7109375" style="230" customWidth="1"/>
    <col min="15887" max="15887" width="3" style="230" customWidth="1"/>
    <col min="15888" max="15895" width="12.7109375" style="230" customWidth="1"/>
    <col min="15896" max="15896" width="3" style="230" customWidth="1"/>
    <col min="15897" max="16133" width="11.42578125" style="230"/>
    <col min="16134" max="16134" width="1.85546875" style="230" customWidth="1"/>
    <col min="16135" max="16142" width="12.7109375" style="230" customWidth="1"/>
    <col min="16143" max="16143" width="3" style="230" customWidth="1"/>
    <col min="16144" max="16151" width="12.7109375" style="230" customWidth="1"/>
    <col min="16152" max="16152" width="3" style="230" customWidth="1"/>
    <col min="16153" max="16384" width="11.42578125" style="230"/>
  </cols>
  <sheetData>
    <row r="1" spans="1:50" s="225" customFormat="1" ht="52.5" customHeight="1">
      <c r="A1" s="225">
        <v>0</v>
      </c>
      <c r="B1" s="226" t="s">
        <v>471</v>
      </c>
      <c r="C1" s="455"/>
      <c r="D1" s="227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9"/>
      <c r="AA1" s="230"/>
      <c r="AD1" s="260"/>
    </row>
    <row r="2" spans="1:50">
      <c r="B2" s="231" t="str">
        <f ca="1">CELL("nomfichier")</f>
        <v>D:\1 MES SITES WEB\uprt.fr\re-recettes-jean-marc-catteau\re-catteau-salades\[Salades allégées.xlsx]classement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</row>
    <row r="3" spans="1:50" ht="30">
      <c r="B3" s="477" t="s">
        <v>194</v>
      </c>
      <c r="C3" s="456"/>
      <c r="D3" s="478" t="s">
        <v>195</v>
      </c>
      <c r="E3" s="483" t="s">
        <v>196</v>
      </c>
      <c r="F3" s="484"/>
      <c r="G3" s="484"/>
      <c r="H3" s="484"/>
      <c r="I3" s="484"/>
      <c r="J3" s="484"/>
      <c r="K3" s="484"/>
      <c r="L3" s="484"/>
      <c r="M3" s="485"/>
      <c r="O3" s="477" t="s">
        <v>194</v>
      </c>
      <c r="P3" s="456"/>
      <c r="Q3" s="478" t="s">
        <v>195</v>
      </c>
      <c r="R3" s="489" t="s">
        <v>197</v>
      </c>
      <c r="S3" s="490"/>
      <c r="T3" s="490"/>
      <c r="U3" s="490"/>
      <c r="V3" s="490"/>
      <c r="W3" s="490"/>
      <c r="X3" s="490"/>
      <c r="Y3" s="490"/>
      <c r="Z3" s="491"/>
    </row>
    <row r="4" spans="1:50" ht="39.75" customHeight="1">
      <c r="B4" s="481">
        <v>45</v>
      </c>
      <c r="C4" s="479" t="s">
        <v>432</v>
      </c>
      <c r="D4" s="514">
        <f>B4</f>
        <v>45</v>
      </c>
      <c r="E4" s="542" t="s">
        <v>198</v>
      </c>
      <c r="F4" s="542"/>
      <c r="G4" s="543"/>
      <c r="H4" s="543"/>
      <c r="I4" s="543"/>
      <c r="J4" s="543"/>
      <c r="K4" s="543"/>
      <c r="L4" s="543"/>
      <c r="M4" s="544"/>
      <c r="O4" s="481" t="s">
        <v>199</v>
      </c>
      <c r="P4" s="479" t="s">
        <v>432</v>
      </c>
      <c r="Q4" s="515" t="str">
        <f>O4</f>
        <v>Aa</v>
      </c>
      <c r="R4" s="492" t="s">
        <v>198</v>
      </c>
      <c r="S4" s="492"/>
      <c r="T4" s="492"/>
      <c r="U4" s="492"/>
      <c r="V4" s="492"/>
      <c r="W4" s="492"/>
      <c r="X4" s="492"/>
      <c r="Y4" s="492"/>
      <c r="Z4" s="493"/>
      <c r="AP4" s="225"/>
      <c r="AQ4" s="225"/>
    </row>
    <row r="5" spans="1:50" ht="12.75" customHeight="1">
      <c r="B5" s="238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40"/>
      <c r="O5" s="238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40"/>
    </row>
    <row r="6" spans="1:50" ht="21" customHeight="1" thickBot="1">
      <c r="B6" s="458" t="s">
        <v>200</v>
      </c>
      <c r="C6" s="834" t="s">
        <v>431</v>
      </c>
      <c r="D6" s="835"/>
      <c r="E6" s="459" t="s">
        <v>435</v>
      </c>
      <c r="F6" s="834" t="s">
        <v>431</v>
      </c>
      <c r="G6" s="835"/>
      <c r="H6" s="459" t="s">
        <v>433</v>
      </c>
      <c r="I6" s="834" t="s">
        <v>431</v>
      </c>
      <c r="J6" s="835"/>
      <c r="K6" s="459" t="s">
        <v>434</v>
      </c>
      <c r="L6" s="834" t="s">
        <v>431</v>
      </c>
      <c r="M6" s="836"/>
      <c r="O6" s="458" t="s">
        <v>200</v>
      </c>
      <c r="P6" s="837" t="s">
        <v>431</v>
      </c>
      <c r="Q6" s="838"/>
      <c r="R6" s="459" t="s">
        <v>435</v>
      </c>
      <c r="S6" s="837" t="s">
        <v>431</v>
      </c>
      <c r="T6" s="838"/>
      <c r="U6" s="459" t="s">
        <v>433</v>
      </c>
      <c r="V6" s="837" t="s">
        <v>431</v>
      </c>
      <c r="W6" s="838"/>
      <c r="X6" s="459" t="s">
        <v>434</v>
      </c>
      <c r="Y6" s="837" t="s">
        <v>431</v>
      </c>
      <c r="Z6" s="839"/>
    </row>
    <row r="7" spans="1:50" s="241" customFormat="1" ht="35.25" customHeight="1">
      <c r="B7" s="242" t="s">
        <v>106</v>
      </c>
      <c r="C7" s="457" t="s">
        <v>432</v>
      </c>
      <c r="D7" s="460" t="s">
        <v>106</v>
      </c>
      <c r="E7" s="243" t="s">
        <v>201</v>
      </c>
      <c r="F7" s="457" t="s">
        <v>432</v>
      </c>
      <c r="G7" s="463" t="s">
        <v>201</v>
      </c>
      <c r="H7" s="244">
        <v>1</v>
      </c>
      <c r="I7" s="457" t="s">
        <v>432</v>
      </c>
      <c r="J7" s="460">
        <v>1</v>
      </c>
      <c r="K7" s="244">
        <v>27</v>
      </c>
      <c r="L7" s="457" t="s">
        <v>432</v>
      </c>
      <c r="M7" s="462">
        <v>27</v>
      </c>
      <c r="O7" s="242" t="s">
        <v>106</v>
      </c>
      <c r="P7" s="457" t="s">
        <v>432</v>
      </c>
      <c r="Q7" s="464" t="s">
        <v>106</v>
      </c>
      <c r="R7" s="243" t="s">
        <v>201</v>
      </c>
      <c r="S7" s="457" t="s">
        <v>432</v>
      </c>
      <c r="T7" s="465" t="s">
        <v>201</v>
      </c>
      <c r="U7" s="244">
        <v>1</v>
      </c>
      <c r="V7" s="457" t="s">
        <v>432</v>
      </c>
      <c r="W7" s="464">
        <v>1</v>
      </c>
      <c r="X7" s="244">
        <v>27</v>
      </c>
      <c r="Y7" s="457" t="s">
        <v>432</v>
      </c>
      <c r="Z7" s="466">
        <v>27</v>
      </c>
      <c r="AC7" s="829" t="s">
        <v>436</v>
      </c>
      <c r="AD7" s="830"/>
      <c r="AE7" s="830"/>
      <c r="AF7" s="830"/>
      <c r="AG7" s="830"/>
      <c r="AH7" s="830"/>
      <c r="AI7" s="830"/>
      <c r="AJ7" s="830"/>
      <c r="AK7" s="830"/>
      <c r="AL7" s="830"/>
      <c r="AM7" s="831"/>
      <c r="AO7" s="596" t="s">
        <v>106</v>
      </c>
      <c r="AP7" s="844" t="s">
        <v>437</v>
      </c>
      <c r="AQ7" s="844"/>
      <c r="AR7" s="844"/>
      <c r="AS7" s="844"/>
      <c r="AT7" s="844"/>
      <c r="AU7" s="844"/>
      <c r="AV7" s="844"/>
      <c r="AW7" s="844"/>
      <c r="AX7" s="845"/>
    </row>
    <row r="8" spans="1:50" s="241" customFormat="1" ht="35.25" customHeight="1">
      <c r="B8" s="242" t="s">
        <v>107</v>
      </c>
      <c r="C8" s="457" t="s">
        <v>432</v>
      </c>
      <c r="D8" s="460" t="s">
        <v>107</v>
      </c>
      <c r="E8" s="243" t="s">
        <v>202</v>
      </c>
      <c r="F8" s="457" t="s">
        <v>432</v>
      </c>
      <c r="G8" s="463" t="s">
        <v>202</v>
      </c>
      <c r="H8" s="244">
        <v>2</v>
      </c>
      <c r="I8" s="457" t="s">
        <v>432</v>
      </c>
      <c r="J8" s="460">
        <v>2</v>
      </c>
      <c r="K8" s="244">
        <v>28</v>
      </c>
      <c r="L8" s="457" t="s">
        <v>432</v>
      </c>
      <c r="M8" s="462">
        <v>28</v>
      </c>
      <c r="O8" s="242" t="s">
        <v>107</v>
      </c>
      <c r="P8" s="457" t="s">
        <v>432</v>
      </c>
      <c r="Q8" s="464" t="s">
        <v>107</v>
      </c>
      <c r="R8" s="243" t="s">
        <v>202</v>
      </c>
      <c r="S8" s="457" t="s">
        <v>432</v>
      </c>
      <c r="T8" s="465" t="s">
        <v>202</v>
      </c>
      <c r="U8" s="244">
        <v>2</v>
      </c>
      <c r="V8" s="457" t="s">
        <v>432</v>
      </c>
      <c r="W8" s="464">
        <v>2</v>
      </c>
      <c r="X8" s="244">
        <v>28</v>
      </c>
      <c r="Y8" s="457" t="s">
        <v>432</v>
      </c>
      <c r="Z8" s="466">
        <v>28</v>
      </c>
      <c r="AC8" s="536" t="s">
        <v>175</v>
      </c>
      <c r="AD8" s="537">
        <v>3</v>
      </c>
      <c r="AE8" s="5"/>
      <c r="AF8" s="832" t="s">
        <v>176</v>
      </c>
      <c r="AG8" s="832"/>
      <c r="AH8" s="832"/>
      <c r="AI8" s="832"/>
      <c r="AJ8" s="832"/>
      <c r="AK8" s="832"/>
      <c r="AL8" s="832"/>
      <c r="AM8" s="833"/>
      <c r="AO8" s="597" t="s">
        <v>107</v>
      </c>
      <c r="AP8" s="846" t="s">
        <v>483</v>
      </c>
      <c r="AQ8" s="846"/>
      <c r="AR8" s="846"/>
      <c r="AS8" s="846"/>
      <c r="AT8" s="846"/>
      <c r="AU8" s="846"/>
      <c r="AV8" s="846"/>
      <c r="AW8" s="846"/>
      <c r="AX8" s="847"/>
    </row>
    <row r="9" spans="1:50" s="241" customFormat="1" ht="35.25" customHeight="1">
      <c r="B9" s="242" t="s">
        <v>108</v>
      </c>
      <c r="C9" s="457" t="s">
        <v>432</v>
      </c>
      <c r="D9" s="460" t="s">
        <v>108</v>
      </c>
      <c r="E9" s="243" t="s">
        <v>203</v>
      </c>
      <c r="F9" s="457" t="s">
        <v>432</v>
      </c>
      <c r="G9" s="463" t="s">
        <v>203</v>
      </c>
      <c r="H9" s="244">
        <v>3</v>
      </c>
      <c r="I9" s="457" t="s">
        <v>432</v>
      </c>
      <c r="J9" s="460">
        <v>3</v>
      </c>
      <c r="K9" s="244">
        <v>29</v>
      </c>
      <c r="L9" s="457" t="s">
        <v>432</v>
      </c>
      <c r="M9" s="462">
        <v>29</v>
      </c>
      <c r="O9" s="242" t="s">
        <v>108</v>
      </c>
      <c r="P9" s="457" t="s">
        <v>432</v>
      </c>
      <c r="Q9" s="464" t="s">
        <v>108</v>
      </c>
      <c r="R9" s="243" t="s">
        <v>203</v>
      </c>
      <c r="S9" s="457" t="s">
        <v>432</v>
      </c>
      <c r="T9" s="465" t="s">
        <v>203</v>
      </c>
      <c r="U9" s="244">
        <v>3</v>
      </c>
      <c r="V9" s="457" t="s">
        <v>432</v>
      </c>
      <c r="W9" s="464">
        <v>3</v>
      </c>
      <c r="X9" s="244">
        <v>29</v>
      </c>
      <c r="Y9" s="457" t="s">
        <v>432</v>
      </c>
      <c r="Z9" s="466">
        <v>29</v>
      </c>
      <c r="AC9" s="536" t="s">
        <v>177</v>
      </c>
      <c r="AD9" s="522"/>
      <c r="AE9" s="5"/>
      <c r="AF9" s="832"/>
      <c r="AG9" s="832"/>
      <c r="AH9" s="832"/>
      <c r="AI9" s="832"/>
      <c r="AJ9" s="832"/>
      <c r="AK9" s="832"/>
      <c r="AL9" s="832"/>
      <c r="AM9" s="833"/>
      <c r="AO9" s="598" t="s">
        <v>108</v>
      </c>
      <c r="AP9" s="827" t="s">
        <v>484</v>
      </c>
      <c r="AQ9" s="827"/>
      <c r="AR9" s="827"/>
      <c r="AS9" s="827"/>
      <c r="AT9" s="827"/>
      <c r="AU9" s="827"/>
      <c r="AV9" s="827"/>
      <c r="AW9" s="827"/>
      <c r="AX9" s="828"/>
    </row>
    <row r="10" spans="1:50" s="241" customFormat="1" ht="35.25" customHeight="1">
      <c r="B10" s="242" t="s">
        <v>8</v>
      </c>
      <c r="C10" s="457" t="s">
        <v>432</v>
      </c>
      <c r="D10" s="460" t="s">
        <v>8</v>
      </c>
      <c r="E10" s="243" t="s">
        <v>204</v>
      </c>
      <c r="F10" s="457" t="s">
        <v>432</v>
      </c>
      <c r="G10" s="463" t="s">
        <v>204</v>
      </c>
      <c r="H10" s="244">
        <v>4</v>
      </c>
      <c r="I10" s="457" t="s">
        <v>432</v>
      </c>
      <c r="J10" s="460">
        <v>4</v>
      </c>
      <c r="K10" s="244">
        <v>30</v>
      </c>
      <c r="L10" s="457" t="s">
        <v>432</v>
      </c>
      <c r="M10" s="462">
        <v>30</v>
      </c>
      <c r="O10" s="242" t="s">
        <v>8</v>
      </c>
      <c r="P10" s="457" t="s">
        <v>432</v>
      </c>
      <c r="Q10" s="464" t="s">
        <v>8</v>
      </c>
      <c r="R10" s="243" t="s">
        <v>204</v>
      </c>
      <c r="S10" s="457" t="s">
        <v>432</v>
      </c>
      <c r="T10" s="465" t="s">
        <v>204</v>
      </c>
      <c r="U10" s="244">
        <v>4</v>
      </c>
      <c r="V10" s="457" t="s">
        <v>432</v>
      </c>
      <c r="W10" s="464">
        <v>4</v>
      </c>
      <c r="X10" s="244">
        <v>30</v>
      </c>
      <c r="Y10" s="457" t="s">
        <v>432</v>
      </c>
      <c r="Z10" s="466">
        <v>30</v>
      </c>
      <c r="AC10" s="536" t="s">
        <v>178</v>
      </c>
      <c r="AD10" s="522"/>
      <c r="AE10" s="5"/>
      <c r="AF10" s="832"/>
      <c r="AG10" s="832"/>
      <c r="AH10" s="832"/>
      <c r="AI10" s="832"/>
      <c r="AJ10" s="832"/>
      <c r="AK10" s="832"/>
      <c r="AL10" s="832"/>
      <c r="AM10" s="833"/>
      <c r="AO10" s="594"/>
      <c r="AP10" s="848" t="s">
        <v>488</v>
      </c>
      <c r="AQ10" s="848"/>
      <c r="AR10" s="848"/>
      <c r="AS10" s="848"/>
      <c r="AT10" s="848"/>
      <c r="AU10" s="848"/>
      <c r="AV10" s="848"/>
      <c r="AW10" s="848"/>
      <c r="AX10" s="849"/>
    </row>
    <row r="11" spans="1:50" s="241" customFormat="1" ht="35.25" customHeight="1">
      <c r="B11" s="242" t="s">
        <v>205</v>
      </c>
      <c r="C11" s="457" t="s">
        <v>432</v>
      </c>
      <c r="D11" s="460" t="s">
        <v>205</v>
      </c>
      <c r="E11" s="243" t="s">
        <v>206</v>
      </c>
      <c r="F11" s="457" t="s">
        <v>432</v>
      </c>
      <c r="G11" s="463" t="s">
        <v>206</v>
      </c>
      <c r="H11" s="244">
        <v>5</v>
      </c>
      <c r="I11" s="457" t="s">
        <v>432</v>
      </c>
      <c r="J11" s="460">
        <v>5</v>
      </c>
      <c r="K11" s="244">
        <v>31</v>
      </c>
      <c r="L11" s="457" t="s">
        <v>432</v>
      </c>
      <c r="M11" s="462">
        <v>31</v>
      </c>
      <c r="O11" s="242" t="s">
        <v>205</v>
      </c>
      <c r="P11" s="457" t="s">
        <v>432</v>
      </c>
      <c r="Q11" s="464" t="s">
        <v>205</v>
      </c>
      <c r="R11" s="243" t="s">
        <v>206</v>
      </c>
      <c r="S11" s="457" t="s">
        <v>432</v>
      </c>
      <c r="T11" s="465" t="s">
        <v>206</v>
      </c>
      <c r="U11" s="244">
        <v>5</v>
      </c>
      <c r="V11" s="457" t="s">
        <v>432</v>
      </c>
      <c r="W11" s="464">
        <v>5</v>
      </c>
      <c r="X11" s="244">
        <v>31</v>
      </c>
      <c r="Y11" s="457" t="s">
        <v>432</v>
      </c>
      <c r="Z11" s="466">
        <v>31</v>
      </c>
      <c r="AC11" s="220"/>
      <c r="AD11" s="5"/>
      <c r="AE11" s="5"/>
      <c r="AF11" s="533"/>
      <c r="AG11" s="534" t="s">
        <v>179</v>
      </c>
      <c r="AH11" s="535" t="s">
        <v>180</v>
      </c>
      <c r="AI11" s="535" t="s">
        <v>181</v>
      </c>
      <c r="AJ11" s="412" t="s">
        <v>182</v>
      </c>
      <c r="AK11" s="412" t="s">
        <v>183</v>
      </c>
      <c r="AL11" s="535" t="s">
        <v>184</v>
      </c>
      <c r="AM11" s="413" t="s">
        <v>185</v>
      </c>
      <c r="AO11" s="594" t="s">
        <v>108</v>
      </c>
      <c r="AP11" s="850" t="str">
        <f>AP9</f>
        <v>Saisir ICI</v>
      </c>
      <c r="AQ11" s="850"/>
      <c r="AR11" s="850"/>
      <c r="AS11" s="850"/>
      <c r="AT11" s="850"/>
      <c r="AU11" s="850"/>
      <c r="AV11" s="850"/>
      <c r="AW11" s="850"/>
      <c r="AX11" s="851"/>
    </row>
    <row r="12" spans="1:50" s="241" customFormat="1" ht="35.25" customHeight="1">
      <c r="B12" s="242" t="s">
        <v>207</v>
      </c>
      <c r="C12" s="457" t="s">
        <v>432</v>
      </c>
      <c r="D12" s="460" t="s">
        <v>207</v>
      </c>
      <c r="E12" s="243" t="s">
        <v>208</v>
      </c>
      <c r="F12" s="457" t="s">
        <v>432</v>
      </c>
      <c r="G12" s="463" t="s">
        <v>208</v>
      </c>
      <c r="H12" s="244">
        <v>6</v>
      </c>
      <c r="I12" s="457" t="s">
        <v>432</v>
      </c>
      <c r="J12" s="460">
        <v>6</v>
      </c>
      <c r="K12" s="244">
        <v>32</v>
      </c>
      <c r="L12" s="457" t="s">
        <v>432</v>
      </c>
      <c r="M12" s="462">
        <v>32</v>
      </c>
      <c r="O12" s="242" t="s">
        <v>207</v>
      </c>
      <c r="P12" s="457" t="s">
        <v>432</v>
      </c>
      <c r="Q12" s="464" t="s">
        <v>207</v>
      </c>
      <c r="R12" s="243" t="s">
        <v>208</v>
      </c>
      <c r="S12" s="457" t="s">
        <v>432</v>
      </c>
      <c r="T12" s="465" t="s">
        <v>208</v>
      </c>
      <c r="U12" s="244">
        <v>6</v>
      </c>
      <c r="V12" s="457" t="s">
        <v>432</v>
      </c>
      <c r="W12" s="464">
        <v>6</v>
      </c>
      <c r="X12" s="244">
        <v>32</v>
      </c>
      <c r="Y12" s="457" t="s">
        <v>432</v>
      </c>
      <c r="Z12" s="466">
        <v>32</v>
      </c>
      <c r="AC12" s="220" t="s">
        <v>186</v>
      </c>
      <c r="AD12" s="5"/>
      <c r="AE12" s="5"/>
      <c r="AF12" s="4"/>
      <c r="AG12" s="524" t="s">
        <v>2</v>
      </c>
      <c r="AH12" s="524" t="s">
        <v>3</v>
      </c>
      <c r="AI12" s="524" t="s">
        <v>4</v>
      </c>
      <c r="AJ12" s="524" t="s">
        <v>5</v>
      </c>
      <c r="AK12" s="524" t="s">
        <v>6</v>
      </c>
      <c r="AL12" s="520" t="s">
        <v>187</v>
      </c>
      <c r="AM12" s="521" t="s">
        <v>188</v>
      </c>
      <c r="AO12" s="595" t="s">
        <v>106</v>
      </c>
      <c r="AP12" s="823" t="str">
        <f>+AP7</f>
        <v>TEST POLICE DE CARACTERES</v>
      </c>
      <c r="AQ12" s="823"/>
      <c r="AR12" s="823"/>
      <c r="AS12" s="823"/>
      <c r="AT12" s="823"/>
      <c r="AU12" s="823"/>
      <c r="AV12" s="823"/>
      <c r="AW12" s="823"/>
      <c r="AX12" s="824"/>
    </row>
    <row r="13" spans="1:50" s="241" customFormat="1" ht="35.25" customHeight="1">
      <c r="B13" s="242" t="s">
        <v>209</v>
      </c>
      <c r="C13" s="457" t="s">
        <v>432</v>
      </c>
      <c r="D13" s="460" t="s">
        <v>209</v>
      </c>
      <c r="E13" s="243" t="s">
        <v>210</v>
      </c>
      <c r="F13" s="457" t="s">
        <v>432</v>
      </c>
      <c r="G13" s="463" t="s">
        <v>210</v>
      </c>
      <c r="H13" s="244">
        <v>7</v>
      </c>
      <c r="I13" s="457" t="s">
        <v>432</v>
      </c>
      <c r="J13" s="460">
        <v>7</v>
      </c>
      <c r="K13" s="244">
        <v>33</v>
      </c>
      <c r="L13" s="457" t="s">
        <v>432</v>
      </c>
      <c r="M13" s="462">
        <v>33</v>
      </c>
      <c r="O13" s="242" t="s">
        <v>209</v>
      </c>
      <c r="P13" s="457" t="s">
        <v>432</v>
      </c>
      <c r="Q13" s="464" t="s">
        <v>209</v>
      </c>
      <c r="R13" s="243" t="s">
        <v>210</v>
      </c>
      <c r="S13" s="457" t="s">
        <v>432</v>
      </c>
      <c r="T13" s="465" t="s">
        <v>210</v>
      </c>
      <c r="U13" s="244">
        <v>7</v>
      </c>
      <c r="V13" s="457" t="s">
        <v>432</v>
      </c>
      <c r="W13" s="464">
        <v>7</v>
      </c>
      <c r="X13" s="244">
        <v>33</v>
      </c>
      <c r="Y13" s="457" t="s">
        <v>432</v>
      </c>
      <c r="Z13" s="466">
        <v>33</v>
      </c>
      <c r="AC13" s="525" t="s">
        <v>9</v>
      </c>
      <c r="AD13" s="524" t="s">
        <v>10</v>
      </c>
      <c r="AE13" s="524" t="s">
        <v>18</v>
      </c>
      <c r="AF13" s="524" t="s">
        <v>19</v>
      </c>
      <c r="AG13" s="524" t="s">
        <v>20</v>
      </c>
      <c r="AH13" s="524" t="s">
        <v>21</v>
      </c>
      <c r="AI13" s="524" t="s">
        <v>22</v>
      </c>
      <c r="AJ13" s="524" t="s">
        <v>23</v>
      </c>
      <c r="AK13" s="524" t="s">
        <v>24</v>
      </c>
      <c r="AL13" s="520" t="s">
        <v>189</v>
      </c>
      <c r="AM13" s="521" t="s">
        <v>12</v>
      </c>
      <c r="AO13" s="825" t="s">
        <v>107</v>
      </c>
      <c r="AP13" s="840" t="str">
        <f>+AP8</f>
        <v>Saisir une ou des lettres / nombres ou une phrase cellule C jaune</v>
      </c>
      <c r="AQ13" s="840"/>
      <c r="AR13" s="840"/>
      <c r="AS13" s="840"/>
      <c r="AT13" s="840"/>
      <c r="AU13" s="840"/>
      <c r="AV13" s="840"/>
      <c r="AW13" s="840"/>
      <c r="AX13" s="841"/>
    </row>
    <row r="14" spans="1:50" s="241" customFormat="1" ht="35.25" customHeight="1">
      <c r="B14" s="242" t="s">
        <v>211</v>
      </c>
      <c r="C14" s="457" t="s">
        <v>432</v>
      </c>
      <c r="D14" s="460" t="s">
        <v>211</v>
      </c>
      <c r="E14" s="243" t="s">
        <v>212</v>
      </c>
      <c r="F14" s="457" t="s">
        <v>432</v>
      </c>
      <c r="G14" s="463" t="s">
        <v>212</v>
      </c>
      <c r="H14" s="244">
        <v>8</v>
      </c>
      <c r="I14" s="457" t="s">
        <v>432</v>
      </c>
      <c r="J14" s="460">
        <v>8</v>
      </c>
      <c r="K14" s="244">
        <v>34</v>
      </c>
      <c r="L14" s="457" t="s">
        <v>432</v>
      </c>
      <c r="M14" s="462">
        <v>34</v>
      </c>
      <c r="O14" s="242" t="s">
        <v>211</v>
      </c>
      <c r="P14" s="457" t="s">
        <v>432</v>
      </c>
      <c r="Q14" s="464" t="s">
        <v>211</v>
      </c>
      <c r="R14" s="243" t="s">
        <v>212</v>
      </c>
      <c r="S14" s="457" t="s">
        <v>432</v>
      </c>
      <c r="T14" s="465" t="s">
        <v>212</v>
      </c>
      <c r="U14" s="244">
        <v>8</v>
      </c>
      <c r="V14" s="457" t="s">
        <v>432</v>
      </c>
      <c r="W14" s="464">
        <v>8</v>
      </c>
      <c r="X14" s="244">
        <v>34</v>
      </c>
      <c r="Y14" s="457" t="s">
        <v>432</v>
      </c>
      <c r="Z14" s="466">
        <v>34</v>
      </c>
      <c r="AC14" s="221"/>
      <c r="AD14" s="526"/>
      <c r="AE14" s="527" t="s">
        <v>190</v>
      </c>
      <c r="AF14" s="528">
        <f>COLUMN()</f>
        <v>32</v>
      </c>
      <c r="AG14" s="526"/>
      <c r="AH14" s="526"/>
      <c r="AI14" s="526"/>
      <c r="AJ14" s="526"/>
      <c r="AK14" s="526"/>
      <c r="AL14" s="523" t="s">
        <v>31</v>
      </c>
      <c r="AM14" s="521" t="s">
        <v>191</v>
      </c>
      <c r="AO14" s="825"/>
      <c r="AP14" s="840"/>
      <c r="AQ14" s="840"/>
      <c r="AR14" s="840"/>
      <c r="AS14" s="840"/>
      <c r="AT14" s="840"/>
      <c r="AU14" s="840"/>
      <c r="AV14" s="840"/>
      <c r="AW14" s="840"/>
      <c r="AX14" s="841"/>
    </row>
    <row r="15" spans="1:50" s="241" customFormat="1" ht="35.25" customHeight="1">
      <c r="B15" s="242" t="s">
        <v>213</v>
      </c>
      <c r="C15" s="457" t="s">
        <v>432</v>
      </c>
      <c r="D15" s="460" t="s">
        <v>213</v>
      </c>
      <c r="E15" s="243" t="s">
        <v>214</v>
      </c>
      <c r="F15" s="457" t="s">
        <v>432</v>
      </c>
      <c r="G15" s="463" t="s">
        <v>214</v>
      </c>
      <c r="H15" s="244">
        <v>9</v>
      </c>
      <c r="I15" s="457" t="s">
        <v>432</v>
      </c>
      <c r="J15" s="460">
        <v>9</v>
      </c>
      <c r="K15" s="244">
        <v>35</v>
      </c>
      <c r="L15" s="457" t="s">
        <v>432</v>
      </c>
      <c r="M15" s="462">
        <v>35</v>
      </c>
      <c r="O15" s="242" t="s">
        <v>213</v>
      </c>
      <c r="P15" s="457" t="s">
        <v>432</v>
      </c>
      <c r="Q15" s="464" t="s">
        <v>213</v>
      </c>
      <c r="R15" s="243" t="s">
        <v>214</v>
      </c>
      <c r="S15" s="457" t="s">
        <v>432</v>
      </c>
      <c r="T15" s="465" t="s">
        <v>214</v>
      </c>
      <c r="U15" s="244">
        <v>9</v>
      </c>
      <c r="V15" s="457" t="s">
        <v>432</v>
      </c>
      <c r="W15" s="464">
        <v>9</v>
      </c>
      <c r="X15" s="244">
        <v>35</v>
      </c>
      <c r="Y15" s="457" t="s">
        <v>432</v>
      </c>
      <c r="Z15" s="466">
        <v>35</v>
      </c>
      <c r="AC15" s="221"/>
      <c r="AD15" s="526"/>
      <c r="AE15" s="527" t="s">
        <v>192</v>
      </c>
      <c r="AF15" s="529" t="str">
        <f>LEFT(ADDRESS(1,COLUMN(),4),LEN(ADDRESS(1,COLUMN(),4))-1)</f>
        <v>AF</v>
      </c>
      <c r="AG15" s="526"/>
      <c r="AH15" s="530" t="s">
        <v>193</v>
      </c>
      <c r="AI15" s="529">
        <f>ROW()</f>
        <v>15</v>
      </c>
      <c r="AJ15" s="526"/>
      <c r="AK15" s="531" t="s">
        <v>177</v>
      </c>
      <c r="AL15" s="526"/>
      <c r="AM15" s="532"/>
      <c r="AO15" s="825"/>
      <c r="AP15" s="840"/>
      <c r="AQ15" s="840"/>
      <c r="AR15" s="840"/>
      <c r="AS15" s="840"/>
      <c r="AT15" s="840"/>
      <c r="AU15" s="840"/>
      <c r="AV15" s="840"/>
      <c r="AW15" s="840"/>
      <c r="AX15" s="841"/>
    </row>
    <row r="16" spans="1:50" s="241" customFormat="1" ht="35.25" customHeight="1" thickBot="1">
      <c r="B16" s="242" t="s">
        <v>215</v>
      </c>
      <c r="C16" s="457" t="s">
        <v>432</v>
      </c>
      <c r="D16" s="460" t="s">
        <v>215</v>
      </c>
      <c r="E16" s="243" t="s">
        <v>216</v>
      </c>
      <c r="F16" s="457" t="s">
        <v>432</v>
      </c>
      <c r="G16" s="463" t="s">
        <v>216</v>
      </c>
      <c r="H16" s="244">
        <v>10</v>
      </c>
      <c r="I16" s="457" t="s">
        <v>432</v>
      </c>
      <c r="J16" s="460">
        <v>10</v>
      </c>
      <c r="K16" s="244">
        <v>36</v>
      </c>
      <c r="L16" s="457" t="s">
        <v>432</v>
      </c>
      <c r="M16" s="462">
        <v>36</v>
      </c>
      <c r="O16" s="242" t="s">
        <v>215</v>
      </c>
      <c r="P16" s="457" t="s">
        <v>432</v>
      </c>
      <c r="Q16" s="464" t="s">
        <v>215</v>
      </c>
      <c r="R16" s="243" t="s">
        <v>216</v>
      </c>
      <c r="S16" s="457" t="s">
        <v>432</v>
      </c>
      <c r="T16" s="465" t="s">
        <v>216</v>
      </c>
      <c r="U16" s="244">
        <v>10</v>
      </c>
      <c r="V16" s="457" t="s">
        <v>432</v>
      </c>
      <c r="W16" s="464">
        <v>10</v>
      </c>
      <c r="X16" s="244">
        <v>36</v>
      </c>
      <c r="Y16" s="457" t="s">
        <v>432</v>
      </c>
      <c r="Z16" s="466">
        <v>36</v>
      </c>
      <c r="AC16" s="222"/>
      <c r="AD16" s="223"/>
      <c r="AE16" s="223"/>
      <c r="AF16" s="223"/>
      <c r="AG16" s="223"/>
      <c r="AH16" s="223"/>
      <c r="AI16" s="223"/>
      <c r="AJ16" s="223"/>
      <c r="AK16" s="223"/>
      <c r="AL16" s="223"/>
      <c r="AM16" s="224"/>
      <c r="AO16" s="826"/>
      <c r="AP16" s="842"/>
      <c r="AQ16" s="842"/>
      <c r="AR16" s="842"/>
      <c r="AS16" s="842"/>
      <c r="AT16" s="842"/>
      <c r="AU16" s="842"/>
      <c r="AV16" s="842"/>
      <c r="AW16" s="842"/>
      <c r="AX16" s="843"/>
    </row>
    <row r="17" spans="2:49" s="241" customFormat="1" ht="35.25" customHeight="1">
      <c r="B17" s="242" t="s">
        <v>217</v>
      </c>
      <c r="C17" s="457" t="s">
        <v>432</v>
      </c>
      <c r="D17" s="460" t="s">
        <v>217</v>
      </c>
      <c r="E17" s="243" t="s">
        <v>218</v>
      </c>
      <c r="F17" s="457" t="s">
        <v>432</v>
      </c>
      <c r="G17" s="463" t="s">
        <v>218</v>
      </c>
      <c r="H17" s="244">
        <v>11</v>
      </c>
      <c r="I17" s="457" t="s">
        <v>432</v>
      </c>
      <c r="J17" s="460">
        <v>11</v>
      </c>
      <c r="K17" s="244">
        <v>37</v>
      </c>
      <c r="L17" s="457" t="s">
        <v>432</v>
      </c>
      <c r="M17" s="462">
        <v>37</v>
      </c>
      <c r="O17" s="242" t="s">
        <v>217</v>
      </c>
      <c r="P17" s="457" t="s">
        <v>432</v>
      </c>
      <c r="Q17" s="464" t="s">
        <v>217</v>
      </c>
      <c r="R17" s="243" t="s">
        <v>218</v>
      </c>
      <c r="S17" s="457" t="s">
        <v>432</v>
      </c>
      <c r="T17" s="465" t="s">
        <v>218</v>
      </c>
      <c r="U17" s="244">
        <v>11</v>
      </c>
      <c r="V17" s="457" t="s">
        <v>432</v>
      </c>
      <c r="W17" s="464">
        <v>11</v>
      </c>
      <c r="X17" s="244">
        <v>37</v>
      </c>
      <c r="Y17" s="457" t="s">
        <v>432</v>
      </c>
      <c r="Z17" s="466">
        <v>37</v>
      </c>
    </row>
    <row r="18" spans="2:49" s="241" customFormat="1" ht="35.25" customHeight="1">
      <c r="B18" s="242" t="s">
        <v>15</v>
      </c>
      <c r="C18" s="457" t="s">
        <v>432</v>
      </c>
      <c r="D18" s="460" t="s">
        <v>15</v>
      </c>
      <c r="E18" s="243" t="s">
        <v>219</v>
      </c>
      <c r="F18" s="457" t="s">
        <v>432</v>
      </c>
      <c r="G18" s="463" t="s">
        <v>219</v>
      </c>
      <c r="H18" s="244">
        <v>12</v>
      </c>
      <c r="I18" s="457" t="s">
        <v>432</v>
      </c>
      <c r="J18" s="461">
        <v>12</v>
      </c>
      <c r="K18" s="244">
        <v>38</v>
      </c>
      <c r="L18" s="457" t="s">
        <v>432</v>
      </c>
      <c r="M18" s="462">
        <v>38</v>
      </c>
      <c r="O18" s="242" t="s">
        <v>15</v>
      </c>
      <c r="P18" s="457" t="s">
        <v>432</v>
      </c>
      <c r="Q18" s="464" t="s">
        <v>15</v>
      </c>
      <c r="R18" s="243" t="s">
        <v>219</v>
      </c>
      <c r="S18" s="457" t="s">
        <v>432</v>
      </c>
      <c r="T18" s="465" t="s">
        <v>219</v>
      </c>
      <c r="U18" s="244">
        <v>12</v>
      </c>
      <c r="V18" s="457" t="s">
        <v>432</v>
      </c>
      <c r="W18" s="464">
        <v>12</v>
      </c>
      <c r="X18" s="244">
        <v>38</v>
      </c>
      <c r="Y18" s="457" t="s">
        <v>432</v>
      </c>
      <c r="Z18" s="466">
        <v>38</v>
      </c>
      <c r="AC18" s="541" t="s">
        <v>415</v>
      </c>
      <c r="AD18" s="28"/>
      <c r="AE18" s="28"/>
      <c r="AF18" s="28"/>
      <c r="AG18" s="28"/>
      <c r="AH18" s="28"/>
      <c r="AI18" s="28"/>
      <c r="AJ18" s="28"/>
      <c r="AK18" s="28"/>
      <c r="AL18" s="28"/>
    </row>
    <row r="19" spans="2:49" s="241" customFormat="1" ht="35.25" customHeight="1">
      <c r="B19" s="242" t="s">
        <v>220</v>
      </c>
      <c r="C19" s="457" t="s">
        <v>432</v>
      </c>
      <c r="D19" s="460" t="s">
        <v>220</v>
      </c>
      <c r="E19" s="243" t="s">
        <v>221</v>
      </c>
      <c r="F19" s="457" t="s">
        <v>432</v>
      </c>
      <c r="G19" s="463" t="s">
        <v>221</v>
      </c>
      <c r="H19" s="244">
        <v>13</v>
      </c>
      <c r="I19" s="457" t="s">
        <v>432</v>
      </c>
      <c r="J19" s="461">
        <v>13</v>
      </c>
      <c r="K19" s="244">
        <v>39</v>
      </c>
      <c r="L19" s="457" t="s">
        <v>432</v>
      </c>
      <c r="M19" s="462">
        <v>39</v>
      </c>
      <c r="O19" s="242" t="s">
        <v>220</v>
      </c>
      <c r="P19" s="457" t="s">
        <v>432</v>
      </c>
      <c r="Q19" s="464" t="s">
        <v>220</v>
      </c>
      <c r="R19" s="243" t="s">
        <v>221</v>
      </c>
      <c r="S19" s="457" t="s">
        <v>432</v>
      </c>
      <c r="T19" s="465" t="s">
        <v>221</v>
      </c>
      <c r="U19" s="244">
        <v>13</v>
      </c>
      <c r="V19" s="457" t="s">
        <v>432</v>
      </c>
      <c r="W19" s="464">
        <v>13</v>
      </c>
      <c r="X19" s="244">
        <v>39</v>
      </c>
      <c r="Y19" s="457" t="s">
        <v>432</v>
      </c>
      <c r="Z19" s="466">
        <v>39</v>
      </c>
      <c r="AC19" s="407"/>
      <c r="AD19" s="407"/>
      <c r="AE19" s="407"/>
      <c r="AF19" s="407"/>
      <c r="AG19" s="407"/>
      <c r="AH19" s="407"/>
      <c r="AI19" s="407"/>
      <c r="AJ19" s="407"/>
      <c r="AK19" s="407"/>
      <c r="AL19" s="407"/>
    </row>
    <row r="20" spans="2:49" s="241" customFormat="1" ht="35.25" customHeight="1">
      <c r="B20" s="242" t="s">
        <v>222</v>
      </c>
      <c r="C20" s="457" t="s">
        <v>432</v>
      </c>
      <c r="D20" s="460" t="s">
        <v>222</v>
      </c>
      <c r="E20" s="243" t="s">
        <v>223</v>
      </c>
      <c r="F20" s="457" t="s">
        <v>432</v>
      </c>
      <c r="G20" s="463" t="s">
        <v>223</v>
      </c>
      <c r="H20" s="244">
        <v>14</v>
      </c>
      <c r="I20" s="457" t="s">
        <v>432</v>
      </c>
      <c r="J20" s="461">
        <v>14</v>
      </c>
      <c r="K20" s="244">
        <v>40</v>
      </c>
      <c r="L20" s="457" t="s">
        <v>432</v>
      </c>
      <c r="M20" s="462">
        <v>40</v>
      </c>
      <c r="O20" s="242" t="s">
        <v>222</v>
      </c>
      <c r="P20" s="457" t="s">
        <v>432</v>
      </c>
      <c r="Q20" s="464" t="s">
        <v>222</v>
      </c>
      <c r="R20" s="243" t="s">
        <v>223</v>
      </c>
      <c r="S20" s="457" t="s">
        <v>432</v>
      </c>
      <c r="T20" s="465" t="s">
        <v>223</v>
      </c>
      <c r="U20" s="244">
        <v>14</v>
      </c>
      <c r="V20" s="457" t="s">
        <v>432</v>
      </c>
      <c r="W20" s="464">
        <v>14</v>
      </c>
      <c r="X20" s="244">
        <v>40</v>
      </c>
      <c r="Y20" s="457" t="s">
        <v>432</v>
      </c>
      <c r="Z20" s="466">
        <v>40</v>
      </c>
      <c r="AD20" s="261"/>
    </row>
    <row r="21" spans="2:49" s="241" customFormat="1" ht="35.25" customHeight="1">
      <c r="B21" s="242" t="s">
        <v>224</v>
      </c>
      <c r="C21" s="457" t="s">
        <v>432</v>
      </c>
      <c r="D21" s="460" t="s">
        <v>224</v>
      </c>
      <c r="E21" s="243" t="s">
        <v>225</v>
      </c>
      <c r="F21" s="457" t="s">
        <v>432</v>
      </c>
      <c r="G21" s="463" t="s">
        <v>225</v>
      </c>
      <c r="H21" s="244">
        <v>15</v>
      </c>
      <c r="I21" s="457" t="s">
        <v>432</v>
      </c>
      <c r="J21" s="461">
        <v>15</v>
      </c>
      <c r="K21" s="244">
        <v>41</v>
      </c>
      <c r="L21" s="457" t="s">
        <v>432</v>
      </c>
      <c r="M21" s="462">
        <v>41</v>
      </c>
      <c r="O21" s="242" t="s">
        <v>224</v>
      </c>
      <c r="P21" s="457" t="s">
        <v>432</v>
      </c>
      <c r="Q21" s="464" t="s">
        <v>224</v>
      </c>
      <c r="R21" s="243" t="s">
        <v>225</v>
      </c>
      <c r="S21" s="457" t="s">
        <v>432</v>
      </c>
      <c r="T21" s="465" t="s">
        <v>225</v>
      </c>
      <c r="U21" s="244">
        <v>15</v>
      </c>
      <c r="V21" s="457" t="s">
        <v>432</v>
      </c>
      <c r="W21" s="464">
        <v>15</v>
      </c>
      <c r="X21" s="244">
        <v>41</v>
      </c>
      <c r="Y21" s="457" t="s">
        <v>432</v>
      </c>
      <c r="Z21" s="466">
        <v>41</v>
      </c>
      <c r="AC21" s="538" t="s">
        <v>283</v>
      </c>
    </row>
    <row r="22" spans="2:49" s="241" customFormat="1" ht="35.25" customHeight="1">
      <c r="B22" s="242" t="s">
        <v>226</v>
      </c>
      <c r="C22" s="457" t="s">
        <v>432</v>
      </c>
      <c r="D22" s="460" t="s">
        <v>226</v>
      </c>
      <c r="E22" s="243" t="s">
        <v>191</v>
      </c>
      <c r="F22" s="457" t="s">
        <v>432</v>
      </c>
      <c r="G22" s="463" t="s">
        <v>191</v>
      </c>
      <c r="H22" s="244">
        <v>16</v>
      </c>
      <c r="I22" s="457" t="s">
        <v>432</v>
      </c>
      <c r="J22" s="461">
        <v>16</v>
      </c>
      <c r="K22" s="244">
        <v>42</v>
      </c>
      <c r="L22" s="457" t="s">
        <v>432</v>
      </c>
      <c r="M22" s="462">
        <v>42</v>
      </c>
      <c r="O22" s="242" t="s">
        <v>226</v>
      </c>
      <c r="P22" s="457" t="s">
        <v>432</v>
      </c>
      <c r="Q22" s="464" t="s">
        <v>226</v>
      </c>
      <c r="R22" s="243" t="s">
        <v>191</v>
      </c>
      <c r="S22" s="457" t="s">
        <v>432</v>
      </c>
      <c r="T22" s="465" t="s">
        <v>191</v>
      </c>
      <c r="U22" s="244">
        <v>16</v>
      </c>
      <c r="V22" s="457" t="s">
        <v>432</v>
      </c>
      <c r="W22" s="464">
        <v>16</v>
      </c>
      <c r="X22" s="244">
        <v>42</v>
      </c>
      <c r="Y22" s="457" t="s">
        <v>432</v>
      </c>
      <c r="Z22" s="466">
        <v>42</v>
      </c>
      <c r="AC22" s="540" t="s">
        <v>282</v>
      </c>
    </row>
    <row r="23" spans="2:49" s="241" customFormat="1" ht="35.25" customHeight="1">
      <c r="B23" s="242" t="s">
        <v>227</v>
      </c>
      <c r="C23" s="457" t="s">
        <v>432</v>
      </c>
      <c r="D23" s="460" t="s">
        <v>227</v>
      </c>
      <c r="E23" s="243" t="s">
        <v>12</v>
      </c>
      <c r="F23" s="457" t="s">
        <v>432</v>
      </c>
      <c r="G23" s="463" t="s">
        <v>12</v>
      </c>
      <c r="H23" s="244">
        <v>17</v>
      </c>
      <c r="I23" s="457" t="s">
        <v>432</v>
      </c>
      <c r="J23" s="461">
        <v>17</v>
      </c>
      <c r="K23" s="244">
        <v>43</v>
      </c>
      <c r="L23" s="457" t="s">
        <v>432</v>
      </c>
      <c r="M23" s="462">
        <v>43</v>
      </c>
      <c r="O23" s="242" t="s">
        <v>227</v>
      </c>
      <c r="P23" s="457" t="s">
        <v>432</v>
      </c>
      <c r="Q23" s="464" t="s">
        <v>227</v>
      </c>
      <c r="R23" s="243" t="s">
        <v>12</v>
      </c>
      <c r="S23" s="457" t="s">
        <v>432</v>
      </c>
      <c r="T23" s="465" t="s">
        <v>12</v>
      </c>
      <c r="U23" s="244">
        <v>17</v>
      </c>
      <c r="V23" s="457" t="s">
        <v>432</v>
      </c>
      <c r="W23" s="464">
        <v>17</v>
      </c>
      <c r="X23" s="244">
        <v>43</v>
      </c>
      <c r="Y23" s="457" t="s">
        <v>432</v>
      </c>
      <c r="Z23" s="466">
        <v>43</v>
      </c>
      <c r="AC23" s="3"/>
    </row>
    <row r="24" spans="2:49" s="241" customFormat="1" ht="35.25" customHeight="1">
      <c r="B24" s="242" t="s">
        <v>228</v>
      </c>
      <c r="C24" s="457" t="s">
        <v>432</v>
      </c>
      <c r="D24" s="460" t="s">
        <v>228</v>
      </c>
      <c r="E24" s="243" t="s">
        <v>229</v>
      </c>
      <c r="F24" s="457" t="s">
        <v>432</v>
      </c>
      <c r="G24" s="463" t="s">
        <v>229</v>
      </c>
      <c r="H24" s="244">
        <v>18</v>
      </c>
      <c r="I24" s="457" t="s">
        <v>432</v>
      </c>
      <c r="J24" s="461">
        <v>18</v>
      </c>
      <c r="K24" s="244">
        <v>44</v>
      </c>
      <c r="L24" s="457" t="s">
        <v>432</v>
      </c>
      <c r="M24" s="462">
        <v>44</v>
      </c>
      <c r="O24" s="242" t="s">
        <v>228</v>
      </c>
      <c r="P24" s="457" t="s">
        <v>432</v>
      </c>
      <c r="Q24" s="464" t="s">
        <v>228</v>
      </c>
      <c r="R24" s="243" t="s">
        <v>229</v>
      </c>
      <c r="S24" s="457" t="s">
        <v>432</v>
      </c>
      <c r="T24" s="465" t="s">
        <v>229</v>
      </c>
      <c r="U24" s="244">
        <v>18</v>
      </c>
      <c r="V24" s="457" t="s">
        <v>432</v>
      </c>
      <c r="W24" s="464">
        <v>18</v>
      </c>
      <c r="X24" s="244">
        <v>44</v>
      </c>
      <c r="Y24" s="457" t="s">
        <v>432</v>
      </c>
      <c r="Z24" s="466">
        <v>44</v>
      </c>
      <c r="AC24" s="259" t="s">
        <v>284</v>
      </c>
    </row>
    <row r="25" spans="2:49" s="241" customFormat="1" ht="35.25" customHeight="1">
      <c r="B25" s="242" t="s">
        <v>230</v>
      </c>
      <c r="C25" s="457" t="s">
        <v>432</v>
      </c>
      <c r="D25" s="460" t="s">
        <v>230</v>
      </c>
      <c r="E25" s="243" t="s">
        <v>231</v>
      </c>
      <c r="F25" s="457" t="s">
        <v>432</v>
      </c>
      <c r="G25" s="463" t="s">
        <v>231</v>
      </c>
      <c r="H25" s="244">
        <v>19</v>
      </c>
      <c r="I25" s="457" t="s">
        <v>432</v>
      </c>
      <c r="J25" s="461">
        <v>19</v>
      </c>
      <c r="K25" s="244">
        <v>45</v>
      </c>
      <c r="L25" s="457" t="s">
        <v>432</v>
      </c>
      <c r="M25" s="462">
        <v>45</v>
      </c>
      <c r="O25" s="242" t="s">
        <v>230</v>
      </c>
      <c r="P25" s="457" t="s">
        <v>432</v>
      </c>
      <c r="Q25" s="464" t="s">
        <v>230</v>
      </c>
      <c r="R25" s="243" t="s">
        <v>231</v>
      </c>
      <c r="S25" s="457" t="s">
        <v>432</v>
      </c>
      <c r="T25" s="465" t="s">
        <v>231</v>
      </c>
      <c r="U25" s="244">
        <v>19</v>
      </c>
      <c r="V25" s="457" t="s">
        <v>432</v>
      </c>
      <c r="W25" s="464">
        <v>19</v>
      </c>
      <c r="X25" s="244">
        <v>45</v>
      </c>
      <c r="Y25" s="457" t="s">
        <v>432</v>
      </c>
      <c r="Z25" s="466">
        <v>45</v>
      </c>
      <c r="AC25" s="540" t="s">
        <v>285</v>
      </c>
    </row>
    <row r="26" spans="2:49" s="241" customFormat="1" ht="35.25" customHeight="1">
      <c r="B26" s="242" t="s">
        <v>232</v>
      </c>
      <c r="C26" s="457" t="s">
        <v>432</v>
      </c>
      <c r="D26" s="460" t="s">
        <v>232</v>
      </c>
      <c r="E26" s="243" t="s">
        <v>188</v>
      </c>
      <c r="F26" s="457" t="s">
        <v>432</v>
      </c>
      <c r="G26" s="463" t="s">
        <v>188</v>
      </c>
      <c r="H26" s="244">
        <v>20</v>
      </c>
      <c r="I26" s="457" t="s">
        <v>432</v>
      </c>
      <c r="J26" s="461">
        <v>20</v>
      </c>
      <c r="K26" s="244">
        <v>46</v>
      </c>
      <c r="L26" s="457" t="s">
        <v>432</v>
      </c>
      <c r="M26" s="462">
        <v>46</v>
      </c>
      <c r="O26" s="242" t="s">
        <v>232</v>
      </c>
      <c r="P26" s="457" t="s">
        <v>432</v>
      </c>
      <c r="Q26" s="464" t="s">
        <v>232</v>
      </c>
      <c r="R26" s="243" t="s">
        <v>188</v>
      </c>
      <c r="S26" s="457" t="s">
        <v>432</v>
      </c>
      <c r="T26" s="465" t="s">
        <v>188</v>
      </c>
      <c r="U26" s="244">
        <v>20</v>
      </c>
      <c r="V26" s="457" t="s">
        <v>432</v>
      </c>
      <c r="W26" s="464">
        <v>20</v>
      </c>
      <c r="X26" s="244">
        <v>46</v>
      </c>
      <c r="Y26" s="457" t="s">
        <v>432</v>
      </c>
      <c r="Z26" s="466">
        <v>46</v>
      </c>
    </row>
    <row r="27" spans="2:49" s="241" customFormat="1" ht="35.25" customHeight="1">
      <c r="B27" s="242" t="s">
        <v>233</v>
      </c>
      <c r="C27" s="457" t="s">
        <v>432</v>
      </c>
      <c r="D27" s="460" t="s">
        <v>233</v>
      </c>
      <c r="E27" s="243" t="s">
        <v>31</v>
      </c>
      <c r="F27" s="457" t="s">
        <v>432</v>
      </c>
      <c r="G27" s="463" t="s">
        <v>31</v>
      </c>
      <c r="H27" s="244">
        <v>21</v>
      </c>
      <c r="I27" s="457" t="s">
        <v>432</v>
      </c>
      <c r="J27" s="461">
        <v>21</v>
      </c>
      <c r="K27" s="244">
        <v>47</v>
      </c>
      <c r="L27" s="457" t="s">
        <v>432</v>
      </c>
      <c r="M27" s="462">
        <v>47</v>
      </c>
      <c r="O27" s="242" t="s">
        <v>233</v>
      </c>
      <c r="P27" s="457" t="s">
        <v>432</v>
      </c>
      <c r="Q27" s="464" t="s">
        <v>233</v>
      </c>
      <c r="R27" s="243" t="s">
        <v>31</v>
      </c>
      <c r="S27" s="457" t="s">
        <v>432</v>
      </c>
      <c r="T27" s="465" t="s">
        <v>31</v>
      </c>
      <c r="U27" s="244">
        <v>21</v>
      </c>
      <c r="V27" s="457" t="s">
        <v>432</v>
      </c>
      <c r="W27" s="464">
        <v>21</v>
      </c>
      <c r="X27" s="244">
        <v>47</v>
      </c>
      <c r="Y27" s="457" t="s">
        <v>432</v>
      </c>
      <c r="Z27" s="466">
        <v>47</v>
      </c>
      <c r="AC27" s="259" t="s">
        <v>472</v>
      </c>
    </row>
    <row r="28" spans="2:49" s="241" customFormat="1" ht="35.25" customHeight="1">
      <c r="B28" s="242" t="s">
        <v>234</v>
      </c>
      <c r="C28" s="457" t="s">
        <v>432</v>
      </c>
      <c r="D28" s="460" t="s">
        <v>234</v>
      </c>
      <c r="E28" s="243" t="s">
        <v>235</v>
      </c>
      <c r="F28" s="457" t="s">
        <v>432</v>
      </c>
      <c r="G28" s="463" t="s">
        <v>235</v>
      </c>
      <c r="H28" s="244">
        <v>22</v>
      </c>
      <c r="I28" s="457" t="s">
        <v>432</v>
      </c>
      <c r="J28" s="461">
        <v>22</v>
      </c>
      <c r="K28" s="244">
        <v>48</v>
      </c>
      <c r="L28" s="457" t="s">
        <v>432</v>
      </c>
      <c r="M28" s="462">
        <v>48</v>
      </c>
      <c r="O28" s="242" t="s">
        <v>234</v>
      </c>
      <c r="P28" s="457" t="s">
        <v>432</v>
      </c>
      <c r="Q28" s="464" t="s">
        <v>234</v>
      </c>
      <c r="R28" s="243" t="s">
        <v>235</v>
      </c>
      <c r="S28" s="457" t="s">
        <v>432</v>
      </c>
      <c r="T28" s="465" t="s">
        <v>235</v>
      </c>
      <c r="U28" s="244">
        <v>22</v>
      </c>
      <c r="V28" s="457" t="s">
        <v>432</v>
      </c>
      <c r="W28" s="464">
        <v>22</v>
      </c>
      <c r="X28" s="244">
        <v>48</v>
      </c>
      <c r="Y28" s="457" t="s">
        <v>432</v>
      </c>
      <c r="Z28" s="466">
        <v>48</v>
      </c>
      <c r="AC28" s="590" t="s">
        <v>473</v>
      </c>
    </row>
    <row r="29" spans="2:49" s="241" customFormat="1" ht="35.25" customHeight="1">
      <c r="B29" s="242" t="s">
        <v>236</v>
      </c>
      <c r="C29" s="457" t="s">
        <v>432</v>
      </c>
      <c r="D29" s="460" t="s">
        <v>236</v>
      </c>
      <c r="E29" s="243" t="s">
        <v>237</v>
      </c>
      <c r="F29" s="457" t="s">
        <v>432</v>
      </c>
      <c r="G29" s="463" t="s">
        <v>237</v>
      </c>
      <c r="H29" s="244">
        <v>23</v>
      </c>
      <c r="I29" s="457" t="s">
        <v>432</v>
      </c>
      <c r="J29" s="461">
        <v>23</v>
      </c>
      <c r="K29" s="244">
        <v>49</v>
      </c>
      <c r="L29" s="457" t="s">
        <v>432</v>
      </c>
      <c r="M29" s="462">
        <v>49</v>
      </c>
      <c r="O29" s="242" t="s">
        <v>236</v>
      </c>
      <c r="P29" s="457" t="s">
        <v>432</v>
      </c>
      <c r="Q29" s="464" t="s">
        <v>236</v>
      </c>
      <c r="R29" s="243" t="s">
        <v>237</v>
      </c>
      <c r="S29" s="457" t="s">
        <v>432</v>
      </c>
      <c r="T29" s="465" t="s">
        <v>237</v>
      </c>
      <c r="U29" s="244">
        <v>23</v>
      </c>
      <c r="V29" s="457" t="s">
        <v>432</v>
      </c>
      <c r="W29" s="464">
        <v>23</v>
      </c>
      <c r="X29" s="244">
        <v>49</v>
      </c>
      <c r="Y29" s="457" t="s">
        <v>432</v>
      </c>
      <c r="Z29" s="466">
        <v>49</v>
      </c>
    </row>
    <row r="30" spans="2:49" s="241" customFormat="1" ht="35.25" customHeight="1">
      <c r="B30" s="242" t="s">
        <v>187</v>
      </c>
      <c r="C30" s="457" t="s">
        <v>432</v>
      </c>
      <c r="D30" s="460" t="s">
        <v>187</v>
      </c>
      <c r="E30" s="243" t="s">
        <v>238</v>
      </c>
      <c r="F30" s="457" t="s">
        <v>432</v>
      </c>
      <c r="G30" s="463" t="s">
        <v>238</v>
      </c>
      <c r="H30" s="244">
        <v>24</v>
      </c>
      <c r="I30" s="457" t="s">
        <v>432</v>
      </c>
      <c r="J30" s="461">
        <v>24</v>
      </c>
      <c r="K30" s="244">
        <v>50</v>
      </c>
      <c r="L30" s="457" t="s">
        <v>432</v>
      </c>
      <c r="M30" s="462">
        <v>50</v>
      </c>
      <c r="O30" s="242" t="s">
        <v>187</v>
      </c>
      <c r="P30" s="457" t="s">
        <v>432</v>
      </c>
      <c r="Q30" s="464" t="s">
        <v>187</v>
      </c>
      <c r="R30" s="243" t="s">
        <v>238</v>
      </c>
      <c r="S30" s="457" t="s">
        <v>432</v>
      </c>
      <c r="T30" s="465" t="s">
        <v>238</v>
      </c>
      <c r="U30" s="244">
        <v>24</v>
      </c>
      <c r="V30" s="457" t="s">
        <v>432</v>
      </c>
      <c r="W30" s="464">
        <v>24</v>
      </c>
      <c r="X30" s="244">
        <v>50</v>
      </c>
      <c r="Y30" s="457" t="s">
        <v>432</v>
      </c>
      <c r="Z30" s="466">
        <v>50</v>
      </c>
      <c r="AB30" s="539"/>
      <c r="AC30" s="259" t="s">
        <v>474</v>
      </c>
      <c r="AF30" s="539"/>
      <c r="AG30" s="539"/>
    </row>
    <row r="31" spans="2:49" s="241" customFormat="1" ht="35.25" customHeight="1">
      <c r="B31" s="242" t="s">
        <v>239</v>
      </c>
      <c r="C31" s="457" t="s">
        <v>432</v>
      </c>
      <c r="D31" s="460" t="s">
        <v>239</v>
      </c>
      <c r="E31" s="243" t="s">
        <v>240</v>
      </c>
      <c r="F31" s="457" t="s">
        <v>432</v>
      </c>
      <c r="G31" s="463" t="s">
        <v>240</v>
      </c>
      <c r="H31" s="244">
        <v>25</v>
      </c>
      <c r="I31" s="457" t="s">
        <v>432</v>
      </c>
      <c r="J31" s="461">
        <v>25</v>
      </c>
      <c r="K31" s="244">
        <v>51</v>
      </c>
      <c r="L31" s="457" t="s">
        <v>432</v>
      </c>
      <c r="M31" s="462">
        <v>51</v>
      </c>
      <c r="O31" s="242" t="s">
        <v>239</v>
      </c>
      <c r="P31" s="457" t="s">
        <v>432</v>
      </c>
      <c r="Q31" s="464" t="s">
        <v>239</v>
      </c>
      <c r="R31" s="243" t="s">
        <v>240</v>
      </c>
      <c r="S31" s="457" t="s">
        <v>432</v>
      </c>
      <c r="T31" s="465" t="s">
        <v>240</v>
      </c>
      <c r="U31" s="244">
        <v>25</v>
      </c>
      <c r="V31" s="457" t="s">
        <v>432</v>
      </c>
      <c r="W31" s="464">
        <v>25</v>
      </c>
      <c r="X31" s="244">
        <v>51</v>
      </c>
      <c r="Y31" s="457" t="s">
        <v>432</v>
      </c>
      <c r="Z31" s="466">
        <v>51</v>
      </c>
      <c r="AC31" s="590" t="s">
        <v>475</v>
      </c>
    </row>
    <row r="32" spans="2:49" s="241" customFormat="1" ht="35.25" customHeight="1">
      <c r="B32" s="242" t="s">
        <v>189</v>
      </c>
      <c r="C32" s="457" t="s">
        <v>432</v>
      </c>
      <c r="D32" s="460" t="s">
        <v>189</v>
      </c>
      <c r="E32" s="243" t="s">
        <v>241</v>
      </c>
      <c r="F32" s="457" t="s">
        <v>432</v>
      </c>
      <c r="G32" s="463" t="s">
        <v>241</v>
      </c>
      <c r="H32" s="244">
        <v>26</v>
      </c>
      <c r="I32" s="457" t="s">
        <v>432</v>
      </c>
      <c r="J32" s="461">
        <v>26</v>
      </c>
      <c r="K32" s="244">
        <v>52</v>
      </c>
      <c r="L32" s="457" t="s">
        <v>432</v>
      </c>
      <c r="M32" s="462">
        <v>52</v>
      </c>
      <c r="O32" s="242" t="s">
        <v>189</v>
      </c>
      <c r="P32" s="457" t="s">
        <v>432</v>
      </c>
      <c r="Q32" s="464" t="s">
        <v>189</v>
      </c>
      <c r="R32" s="243" t="s">
        <v>241</v>
      </c>
      <c r="S32" s="457" t="s">
        <v>432</v>
      </c>
      <c r="T32" s="465" t="s">
        <v>241</v>
      </c>
      <c r="U32" s="244">
        <v>26</v>
      </c>
      <c r="V32" s="457" t="s">
        <v>432</v>
      </c>
      <c r="W32" s="464">
        <v>26</v>
      </c>
      <c r="X32" s="244">
        <v>52</v>
      </c>
      <c r="Y32" s="457" t="s">
        <v>432</v>
      </c>
      <c r="Z32" s="466">
        <v>52</v>
      </c>
      <c r="AC32" s="590" t="s">
        <v>476</v>
      </c>
      <c r="AR32" s="593"/>
      <c r="AS32" s="593"/>
      <c r="AT32" s="593"/>
      <c r="AU32" s="593"/>
      <c r="AV32" s="593"/>
      <c r="AW32" s="593"/>
    </row>
    <row r="33" spans="2:49" s="241" customFormat="1" ht="35.25" customHeight="1">
      <c r="B33" s="242" t="s">
        <v>242</v>
      </c>
      <c r="C33" s="457" t="s">
        <v>432</v>
      </c>
      <c r="D33" s="460" t="s">
        <v>242</v>
      </c>
      <c r="E33" s="243" t="s">
        <v>243</v>
      </c>
      <c r="F33" s="457" t="s">
        <v>432</v>
      </c>
      <c r="G33" s="463" t="s">
        <v>243</v>
      </c>
      <c r="H33" s="244" t="s">
        <v>244</v>
      </c>
      <c r="I33" s="457" t="s">
        <v>432</v>
      </c>
      <c r="J33" s="461" t="s">
        <v>244</v>
      </c>
      <c r="K33" s="244" t="s">
        <v>245</v>
      </c>
      <c r="L33" s="457" t="s">
        <v>432</v>
      </c>
      <c r="M33" s="462" t="s">
        <v>245</v>
      </c>
      <c r="O33" s="242" t="s">
        <v>242</v>
      </c>
      <c r="P33" s="457" t="s">
        <v>432</v>
      </c>
      <c r="Q33" s="464" t="s">
        <v>242</v>
      </c>
      <c r="R33" s="243" t="s">
        <v>243</v>
      </c>
      <c r="S33" s="457" t="s">
        <v>432</v>
      </c>
      <c r="T33" s="465" t="s">
        <v>243</v>
      </c>
      <c r="U33" s="468" t="s">
        <v>244</v>
      </c>
      <c r="V33" s="457" t="s">
        <v>432</v>
      </c>
      <c r="W33" s="464" t="s">
        <v>244</v>
      </c>
      <c r="X33" s="467" t="s">
        <v>245</v>
      </c>
      <c r="Y33" s="457" t="s">
        <v>432</v>
      </c>
      <c r="Z33" s="466" t="s">
        <v>245</v>
      </c>
      <c r="AB33" s="539"/>
      <c r="AF33" s="539"/>
      <c r="AG33" s="539"/>
      <c r="AR33" s="593"/>
      <c r="AS33" s="593"/>
      <c r="AT33" s="593"/>
      <c r="AU33" s="593"/>
      <c r="AV33" s="593"/>
      <c r="AW33" s="593"/>
    </row>
    <row r="34" spans="2:49" s="241" customFormat="1" ht="35.25" customHeight="1">
      <c r="B34" s="242" t="s">
        <v>246</v>
      </c>
      <c r="C34" s="457" t="s">
        <v>432</v>
      </c>
      <c r="D34" s="460" t="s">
        <v>246</v>
      </c>
      <c r="E34" s="243" t="s">
        <v>247</v>
      </c>
      <c r="F34" s="457" t="s">
        <v>432</v>
      </c>
      <c r="G34" s="463" t="s">
        <v>247</v>
      </c>
      <c r="H34" s="244" t="s">
        <v>248</v>
      </c>
      <c r="I34" s="457" t="s">
        <v>432</v>
      </c>
      <c r="J34" s="461" t="s">
        <v>248</v>
      </c>
      <c r="K34" s="244" t="s">
        <v>249</v>
      </c>
      <c r="L34" s="457" t="s">
        <v>432</v>
      </c>
      <c r="M34" s="462" t="s">
        <v>249</v>
      </c>
      <c r="O34" s="242" t="s">
        <v>246</v>
      </c>
      <c r="P34" s="457" t="s">
        <v>432</v>
      </c>
      <c r="Q34" s="464" t="s">
        <v>246</v>
      </c>
      <c r="R34" s="243" t="s">
        <v>247</v>
      </c>
      <c r="S34" s="457" t="s">
        <v>432</v>
      </c>
      <c r="T34" s="465" t="s">
        <v>247</v>
      </c>
      <c r="U34" s="468" t="s">
        <v>248</v>
      </c>
      <c r="V34" s="457" t="s">
        <v>432</v>
      </c>
      <c r="W34" s="464" t="s">
        <v>248</v>
      </c>
      <c r="X34" s="467" t="s">
        <v>249</v>
      </c>
      <c r="Y34" s="457" t="s">
        <v>432</v>
      </c>
      <c r="Z34" s="466" t="s">
        <v>249</v>
      </c>
      <c r="AB34" s="539"/>
      <c r="AC34" s="259" t="s">
        <v>477</v>
      </c>
      <c r="AR34" s="593"/>
      <c r="AS34" s="593"/>
      <c r="AT34" s="593"/>
      <c r="AU34" s="593"/>
      <c r="AV34" s="593"/>
      <c r="AW34" s="593"/>
    </row>
    <row r="35" spans="2:49" s="241" customFormat="1" ht="35.25" customHeight="1">
      <c r="B35" s="242" t="s">
        <v>250</v>
      </c>
      <c r="C35" s="457" t="s">
        <v>432</v>
      </c>
      <c r="D35" s="460" t="s">
        <v>250</v>
      </c>
      <c r="E35" s="243" t="s">
        <v>251</v>
      </c>
      <c r="F35" s="457" t="s">
        <v>432</v>
      </c>
      <c r="G35" s="463" t="s">
        <v>251</v>
      </c>
      <c r="H35" s="244" t="s">
        <v>252</v>
      </c>
      <c r="I35" s="457" t="s">
        <v>432</v>
      </c>
      <c r="J35" s="461" t="s">
        <v>252</v>
      </c>
      <c r="K35" s="244" t="s">
        <v>253</v>
      </c>
      <c r="L35" s="457" t="s">
        <v>432</v>
      </c>
      <c r="M35" s="462" t="s">
        <v>253</v>
      </c>
      <c r="O35" s="242" t="s">
        <v>250</v>
      </c>
      <c r="P35" s="457" t="s">
        <v>432</v>
      </c>
      <c r="Q35" s="464" t="s">
        <v>250</v>
      </c>
      <c r="R35" s="243" t="s">
        <v>251</v>
      </c>
      <c r="S35" s="457" t="s">
        <v>432</v>
      </c>
      <c r="T35" s="465" t="s">
        <v>251</v>
      </c>
      <c r="U35" s="468" t="s">
        <v>252</v>
      </c>
      <c r="V35" s="457" t="s">
        <v>432</v>
      </c>
      <c r="W35" s="464" t="s">
        <v>252</v>
      </c>
      <c r="X35" s="467" t="s">
        <v>253</v>
      </c>
      <c r="Y35" s="457" t="s">
        <v>432</v>
      </c>
      <c r="Z35" s="466" t="s">
        <v>253</v>
      </c>
      <c r="AB35" s="539"/>
      <c r="AC35" s="590" t="s">
        <v>478</v>
      </c>
      <c r="AR35" s="593"/>
      <c r="AS35" s="593"/>
      <c r="AT35" s="593"/>
      <c r="AU35" s="593"/>
      <c r="AV35" s="593"/>
      <c r="AW35" s="593"/>
    </row>
    <row r="36" spans="2:49" s="241" customFormat="1" ht="35.25" customHeight="1">
      <c r="B36" s="242" t="s">
        <v>254</v>
      </c>
      <c r="C36" s="457" t="s">
        <v>432</v>
      </c>
      <c r="D36" s="460" t="s">
        <v>254</v>
      </c>
      <c r="E36" s="243" t="s">
        <v>255</v>
      </c>
      <c r="F36" s="457" t="s">
        <v>432</v>
      </c>
      <c r="G36" s="463" t="s">
        <v>255</v>
      </c>
      <c r="H36" s="244" t="s">
        <v>17</v>
      </c>
      <c r="I36" s="457" t="s">
        <v>432</v>
      </c>
      <c r="J36" s="461" t="s">
        <v>17</v>
      </c>
      <c r="K36" s="244" t="s">
        <v>256</v>
      </c>
      <c r="L36" s="457" t="s">
        <v>432</v>
      </c>
      <c r="M36" s="462" t="s">
        <v>256</v>
      </c>
      <c r="O36" s="242" t="s">
        <v>254</v>
      </c>
      <c r="P36" s="457" t="s">
        <v>432</v>
      </c>
      <c r="Q36" s="464" t="s">
        <v>254</v>
      </c>
      <c r="R36" s="243" t="s">
        <v>255</v>
      </c>
      <c r="S36" s="457" t="s">
        <v>432</v>
      </c>
      <c r="T36" s="465" t="s">
        <v>255</v>
      </c>
      <c r="U36" s="468" t="s">
        <v>17</v>
      </c>
      <c r="V36" s="457" t="s">
        <v>432</v>
      </c>
      <c r="W36" s="464" t="s">
        <v>17</v>
      </c>
      <c r="X36" s="467" t="s">
        <v>256</v>
      </c>
      <c r="Y36" s="457" t="s">
        <v>432</v>
      </c>
      <c r="Z36" s="466" t="s">
        <v>256</v>
      </c>
      <c r="AR36" s="593"/>
      <c r="AS36" s="593"/>
      <c r="AT36" s="593"/>
      <c r="AU36" s="593"/>
      <c r="AV36" s="593"/>
      <c r="AW36" s="593"/>
    </row>
    <row r="37" spans="2:49" s="241" customFormat="1" ht="35.25" customHeight="1">
      <c r="B37" s="242" t="s">
        <v>257</v>
      </c>
      <c r="C37" s="457" t="s">
        <v>432</v>
      </c>
      <c r="D37" s="460" t="s">
        <v>257</v>
      </c>
      <c r="E37" s="243" t="s">
        <v>258</v>
      </c>
      <c r="F37" s="457" t="s">
        <v>432</v>
      </c>
      <c r="G37" s="463" t="s">
        <v>258</v>
      </c>
      <c r="H37" s="244" t="s">
        <v>259</v>
      </c>
      <c r="I37" s="457" t="s">
        <v>432</v>
      </c>
      <c r="J37" s="461" t="s">
        <v>259</v>
      </c>
      <c r="K37" s="244" t="s">
        <v>260</v>
      </c>
      <c r="L37" s="457" t="s">
        <v>432</v>
      </c>
      <c r="M37" s="462" t="s">
        <v>260</v>
      </c>
      <c r="O37" s="242" t="s">
        <v>257</v>
      </c>
      <c r="P37" s="457" t="s">
        <v>432</v>
      </c>
      <c r="Q37" s="464" t="s">
        <v>257</v>
      </c>
      <c r="R37" s="243" t="s">
        <v>258</v>
      </c>
      <c r="S37" s="457" t="s">
        <v>432</v>
      </c>
      <c r="T37" s="465" t="s">
        <v>258</v>
      </c>
      <c r="U37" s="468" t="s">
        <v>259</v>
      </c>
      <c r="V37" s="457" t="s">
        <v>432</v>
      </c>
      <c r="W37" s="464" t="s">
        <v>259</v>
      </c>
      <c r="X37" s="467" t="s">
        <v>260</v>
      </c>
      <c r="Y37" s="457" t="s">
        <v>432</v>
      </c>
      <c r="Z37" s="466" t="s">
        <v>260</v>
      </c>
      <c r="AB37" s="539"/>
      <c r="AC37" s="591" t="s">
        <v>480</v>
      </c>
    </row>
    <row r="38" spans="2:49" s="241" customFormat="1" ht="35.25" customHeight="1">
      <c r="B38" s="242" t="s">
        <v>261</v>
      </c>
      <c r="C38" s="457" t="s">
        <v>432</v>
      </c>
      <c r="D38" s="460" t="s">
        <v>261</v>
      </c>
      <c r="E38" s="243" t="s">
        <v>262</v>
      </c>
      <c r="F38" s="457" t="s">
        <v>432</v>
      </c>
      <c r="G38" s="463" t="s">
        <v>262</v>
      </c>
      <c r="H38" s="244" t="s">
        <v>263</v>
      </c>
      <c r="I38" s="457" t="s">
        <v>432</v>
      </c>
      <c r="J38" s="461" t="s">
        <v>263</v>
      </c>
      <c r="K38" s="244" t="s">
        <v>264</v>
      </c>
      <c r="L38" s="457" t="s">
        <v>432</v>
      </c>
      <c r="M38" s="462" t="s">
        <v>264</v>
      </c>
      <c r="O38" s="242" t="s">
        <v>261</v>
      </c>
      <c r="P38" s="457" t="s">
        <v>432</v>
      </c>
      <c r="Q38" s="464" t="s">
        <v>261</v>
      </c>
      <c r="R38" s="243" t="s">
        <v>262</v>
      </c>
      <c r="S38" s="457" t="s">
        <v>432</v>
      </c>
      <c r="T38" s="465" t="s">
        <v>262</v>
      </c>
      <c r="U38" s="468" t="s">
        <v>263</v>
      </c>
      <c r="V38" s="457" t="s">
        <v>432</v>
      </c>
      <c r="W38" s="464" t="s">
        <v>263</v>
      </c>
      <c r="X38" s="467" t="s">
        <v>264</v>
      </c>
      <c r="Y38" s="457" t="s">
        <v>432</v>
      </c>
      <c r="Z38" s="466" t="s">
        <v>264</v>
      </c>
      <c r="AC38" s="592" t="s">
        <v>479</v>
      </c>
    </row>
    <row r="39" spans="2:49" s="241" customFormat="1" ht="35.25" customHeight="1">
      <c r="B39" s="242" t="s">
        <v>265</v>
      </c>
      <c r="C39" s="457" t="s">
        <v>432</v>
      </c>
      <c r="D39" s="460" t="s">
        <v>265</v>
      </c>
      <c r="E39" s="243" t="s">
        <v>266</v>
      </c>
      <c r="F39" s="457" t="s">
        <v>432</v>
      </c>
      <c r="G39" s="463" t="s">
        <v>266</v>
      </c>
      <c r="H39" s="244" t="s">
        <v>267</v>
      </c>
      <c r="I39" s="457" t="s">
        <v>432</v>
      </c>
      <c r="J39" s="461" t="s">
        <v>267</v>
      </c>
      <c r="K39" s="244" t="s">
        <v>268</v>
      </c>
      <c r="L39" s="457" t="s">
        <v>432</v>
      </c>
      <c r="M39" s="462" t="s">
        <v>268</v>
      </c>
      <c r="O39" s="242" t="s">
        <v>265</v>
      </c>
      <c r="P39" s="457" t="s">
        <v>432</v>
      </c>
      <c r="Q39" s="464" t="s">
        <v>265</v>
      </c>
      <c r="R39" s="243" t="s">
        <v>266</v>
      </c>
      <c r="S39" s="457" t="s">
        <v>432</v>
      </c>
      <c r="T39" s="465" t="s">
        <v>266</v>
      </c>
      <c r="U39" s="468" t="s">
        <v>267</v>
      </c>
      <c r="V39" s="457" t="s">
        <v>432</v>
      </c>
      <c r="W39" s="464" t="s">
        <v>267</v>
      </c>
      <c r="X39" s="467" t="s">
        <v>268</v>
      </c>
      <c r="Y39" s="457" t="s">
        <v>432</v>
      </c>
      <c r="Z39" s="466" t="s">
        <v>268</v>
      </c>
      <c r="AB39" s="539"/>
    </row>
    <row r="40" spans="2:49" s="241" customFormat="1" ht="35.25" customHeight="1">
      <c r="B40" s="242" t="s">
        <v>269</v>
      </c>
      <c r="C40" s="457" t="s">
        <v>432</v>
      </c>
      <c r="D40" s="460" t="s">
        <v>269</v>
      </c>
      <c r="E40" s="243" t="s">
        <v>270</v>
      </c>
      <c r="F40" s="457" t="s">
        <v>432</v>
      </c>
      <c r="G40" s="463" t="s">
        <v>270</v>
      </c>
      <c r="H40" s="244" t="s">
        <v>271</v>
      </c>
      <c r="I40" s="457" t="s">
        <v>432</v>
      </c>
      <c r="J40" s="461" t="s">
        <v>271</v>
      </c>
      <c r="K40" s="244" t="s">
        <v>272</v>
      </c>
      <c r="L40" s="457" t="s">
        <v>432</v>
      </c>
      <c r="M40" s="462" t="s">
        <v>272</v>
      </c>
      <c r="O40" s="242" t="s">
        <v>269</v>
      </c>
      <c r="P40" s="457" t="s">
        <v>432</v>
      </c>
      <c r="Q40" s="464" t="s">
        <v>269</v>
      </c>
      <c r="R40" s="243" t="s">
        <v>270</v>
      </c>
      <c r="S40" s="457" t="s">
        <v>432</v>
      </c>
      <c r="T40" s="465" t="s">
        <v>270</v>
      </c>
      <c r="U40" s="468" t="s">
        <v>271</v>
      </c>
      <c r="V40" s="457" t="s">
        <v>432</v>
      </c>
      <c r="W40" s="464" t="s">
        <v>271</v>
      </c>
      <c r="X40" s="467" t="s">
        <v>272</v>
      </c>
      <c r="Y40" s="457" t="s">
        <v>432</v>
      </c>
      <c r="Z40" s="466" t="s">
        <v>272</v>
      </c>
      <c r="AC40" s="259" t="s">
        <v>481</v>
      </c>
    </row>
    <row r="41" spans="2:49" s="241" customFormat="1" ht="35.25" customHeight="1">
      <c r="B41" s="242" t="s">
        <v>273</v>
      </c>
      <c r="C41" s="457" t="s">
        <v>432</v>
      </c>
      <c r="D41" s="460" t="s">
        <v>273</v>
      </c>
      <c r="E41" s="243" t="s">
        <v>274</v>
      </c>
      <c r="F41" s="457" t="s">
        <v>432</v>
      </c>
      <c r="G41" s="463" t="s">
        <v>274</v>
      </c>
      <c r="H41" s="244" t="s">
        <v>275</v>
      </c>
      <c r="I41" s="457" t="s">
        <v>432</v>
      </c>
      <c r="J41" s="461" t="s">
        <v>275</v>
      </c>
      <c r="K41" s="244"/>
      <c r="L41" s="457" t="s">
        <v>432</v>
      </c>
      <c r="M41" s="462"/>
      <c r="O41" s="242" t="s">
        <v>273</v>
      </c>
      <c r="P41" s="457" t="s">
        <v>432</v>
      </c>
      <c r="Q41" s="464" t="s">
        <v>273</v>
      </c>
      <c r="R41" s="243" t="s">
        <v>274</v>
      </c>
      <c r="S41" s="457" t="s">
        <v>432</v>
      </c>
      <c r="T41" s="465" t="s">
        <v>274</v>
      </c>
      <c r="U41" s="468" t="s">
        <v>275</v>
      </c>
      <c r="V41" s="457" t="s">
        <v>432</v>
      </c>
      <c r="W41" s="464" t="s">
        <v>275</v>
      </c>
      <c r="X41" s="467"/>
      <c r="Y41" s="457" t="s">
        <v>432</v>
      </c>
      <c r="Z41" s="466"/>
      <c r="AB41" s="539"/>
      <c r="AC41" s="590" t="s">
        <v>482</v>
      </c>
      <c r="AD41" s="539"/>
    </row>
    <row r="42" spans="2:49" s="241" customFormat="1" ht="27">
      <c r="B42" s="245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7"/>
      <c r="N42" s="248"/>
      <c r="O42" s="245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7"/>
      <c r="AA42" s="248"/>
      <c r="AB42" s="539"/>
      <c r="AC42" s="590" t="s">
        <v>490</v>
      </c>
      <c r="AD42" s="261"/>
    </row>
    <row r="45" spans="2:49" ht="31.5">
      <c r="B45" s="477" t="s">
        <v>194</v>
      </c>
      <c r="C45" s="456"/>
      <c r="D45" s="478" t="s">
        <v>195</v>
      </c>
      <c r="E45" s="474" t="s">
        <v>276</v>
      </c>
      <c r="F45" s="475"/>
      <c r="G45" s="475"/>
      <c r="H45" s="475"/>
      <c r="I45" s="475"/>
      <c r="J45" s="475"/>
      <c r="K45" s="475"/>
      <c r="L45" s="475"/>
      <c r="M45" s="476"/>
      <c r="O45" s="477" t="s">
        <v>194</v>
      </c>
      <c r="P45" s="456"/>
      <c r="Q45" s="478" t="s">
        <v>195</v>
      </c>
      <c r="R45" s="232" t="s">
        <v>277</v>
      </c>
      <c r="S45" s="233"/>
      <c r="T45" s="233"/>
      <c r="U45" s="233"/>
      <c r="V45" s="233"/>
      <c r="W45" s="233"/>
      <c r="X45" s="233"/>
      <c r="Y45" s="233"/>
      <c r="Z45" s="234"/>
      <c r="AC45" s="259" t="s">
        <v>491</v>
      </c>
    </row>
    <row r="46" spans="2:49" ht="30">
      <c r="B46" s="481" t="s">
        <v>199</v>
      </c>
      <c r="C46" s="479" t="s">
        <v>432</v>
      </c>
      <c r="D46" s="482" t="str">
        <f>B46</f>
        <v>Aa</v>
      </c>
      <c r="E46" s="486" t="s">
        <v>198</v>
      </c>
      <c r="F46" s="486"/>
      <c r="G46" s="487"/>
      <c r="H46" s="487"/>
      <c r="I46" s="487"/>
      <c r="J46" s="487"/>
      <c r="K46" s="487"/>
      <c r="L46" s="487"/>
      <c r="M46" s="488"/>
      <c r="O46" s="481" t="s">
        <v>199</v>
      </c>
      <c r="P46" s="479" t="s">
        <v>432</v>
      </c>
      <c r="Q46" s="480" t="str">
        <f>O46</f>
        <v>Aa</v>
      </c>
      <c r="R46" s="486" t="s">
        <v>198</v>
      </c>
      <c r="S46" s="486"/>
      <c r="T46" s="487"/>
      <c r="U46" s="487"/>
      <c r="V46" s="487"/>
      <c r="W46" s="487"/>
      <c r="X46" s="487"/>
      <c r="Y46" s="487"/>
      <c r="Z46" s="488"/>
      <c r="AB46" s="539"/>
      <c r="AC46" s="590" t="s">
        <v>492</v>
      </c>
      <c r="AD46" s="599"/>
      <c r="AE46" s="539"/>
    </row>
    <row r="47" spans="2:49">
      <c r="B47" s="238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40"/>
      <c r="O47" s="238"/>
      <c r="P47" s="239"/>
      <c r="Q47" s="239"/>
      <c r="R47" s="239"/>
      <c r="S47" s="239"/>
      <c r="T47" s="239"/>
      <c r="U47" s="239"/>
      <c r="V47" s="239"/>
      <c r="W47" s="239"/>
      <c r="X47" s="239"/>
      <c r="Y47" s="239"/>
      <c r="Z47" s="240"/>
    </row>
    <row r="48" spans="2:49" ht="19.5" customHeight="1">
      <c r="B48" s="458" t="s">
        <v>200</v>
      </c>
      <c r="C48" s="856" t="s">
        <v>431</v>
      </c>
      <c r="D48" s="857"/>
      <c r="E48" s="459" t="s">
        <v>435</v>
      </c>
      <c r="F48" s="856" t="s">
        <v>431</v>
      </c>
      <c r="G48" s="857"/>
      <c r="H48" s="459" t="s">
        <v>433</v>
      </c>
      <c r="I48" s="856" t="s">
        <v>431</v>
      </c>
      <c r="J48" s="857"/>
      <c r="K48" s="459" t="s">
        <v>434</v>
      </c>
      <c r="L48" s="856" t="s">
        <v>431</v>
      </c>
      <c r="M48" s="858"/>
      <c r="O48" s="458" t="s">
        <v>200</v>
      </c>
      <c r="P48" s="852" t="s">
        <v>431</v>
      </c>
      <c r="Q48" s="853"/>
      <c r="R48" s="459" t="s">
        <v>435</v>
      </c>
      <c r="S48" s="852" t="s">
        <v>431</v>
      </c>
      <c r="T48" s="853"/>
      <c r="U48" s="459" t="s">
        <v>433</v>
      </c>
      <c r="V48" s="852" t="s">
        <v>431</v>
      </c>
      <c r="W48" s="853"/>
      <c r="X48" s="459" t="s">
        <v>434</v>
      </c>
      <c r="Y48" s="852" t="s">
        <v>431</v>
      </c>
      <c r="Z48" s="863"/>
    </row>
    <row r="49" spans="2:30" s="241" customFormat="1" ht="35.25" customHeight="1">
      <c r="B49" s="242" t="s">
        <v>106</v>
      </c>
      <c r="C49" s="457" t="s">
        <v>432</v>
      </c>
      <c r="D49" s="470" t="s">
        <v>106</v>
      </c>
      <c r="E49" s="243" t="s">
        <v>201</v>
      </c>
      <c r="F49" s="457" t="s">
        <v>432</v>
      </c>
      <c r="G49" s="469" t="s">
        <v>201</v>
      </c>
      <c r="H49" s="244">
        <v>1</v>
      </c>
      <c r="I49" s="457" t="s">
        <v>432</v>
      </c>
      <c r="J49" s="469">
        <v>1</v>
      </c>
      <c r="K49" s="244">
        <v>27</v>
      </c>
      <c r="L49" s="457" t="s">
        <v>432</v>
      </c>
      <c r="M49" s="494">
        <v>27</v>
      </c>
      <c r="O49" s="242" t="s">
        <v>106</v>
      </c>
      <c r="P49" s="457" t="s">
        <v>432</v>
      </c>
      <c r="Q49" s="495" t="s">
        <v>106</v>
      </c>
      <c r="R49" s="243" t="s">
        <v>201</v>
      </c>
      <c r="S49" s="457" t="s">
        <v>432</v>
      </c>
      <c r="T49" s="496" t="s">
        <v>201</v>
      </c>
      <c r="U49" s="244">
        <v>1</v>
      </c>
      <c r="V49" s="457" t="s">
        <v>432</v>
      </c>
      <c r="W49" s="495">
        <v>1</v>
      </c>
      <c r="X49" s="244">
        <v>27</v>
      </c>
      <c r="Y49" s="457" t="s">
        <v>432</v>
      </c>
      <c r="Z49" s="497">
        <v>27</v>
      </c>
      <c r="AD49" s="261"/>
    </row>
    <row r="50" spans="2:30" s="241" customFormat="1" ht="35.25" customHeight="1">
      <c r="B50" s="242" t="s">
        <v>107</v>
      </c>
      <c r="C50" s="457" t="s">
        <v>432</v>
      </c>
      <c r="D50" s="470" t="s">
        <v>107</v>
      </c>
      <c r="E50" s="243" t="s">
        <v>202</v>
      </c>
      <c r="F50" s="457" t="s">
        <v>432</v>
      </c>
      <c r="G50" s="469" t="s">
        <v>202</v>
      </c>
      <c r="H50" s="244">
        <v>2</v>
      </c>
      <c r="I50" s="457" t="s">
        <v>432</v>
      </c>
      <c r="J50" s="469">
        <v>2</v>
      </c>
      <c r="K50" s="244">
        <v>28</v>
      </c>
      <c r="L50" s="457" t="s">
        <v>432</v>
      </c>
      <c r="M50" s="494">
        <v>28</v>
      </c>
      <c r="O50" s="242" t="s">
        <v>107</v>
      </c>
      <c r="P50" s="457" t="s">
        <v>432</v>
      </c>
      <c r="Q50" s="495" t="s">
        <v>107</v>
      </c>
      <c r="R50" s="243" t="s">
        <v>202</v>
      </c>
      <c r="S50" s="457" t="s">
        <v>432</v>
      </c>
      <c r="T50" s="496" t="s">
        <v>202</v>
      </c>
      <c r="U50" s="244">
        <v>2</v>
      </c>
      <c r="V50" s="457" t="s">
        <v>432</v>
      </c>
      <c r="W50" s="495">
        <v>2</v>
      </c>
      <c r="X50" s="244">
        <v>28</v>
      </c>
      <c r="Y50" s="457" t="s">
        <v>432</v>
      </c>
      <c r="Z50" s="497">
        <v>28</v>
      </c>
      <c r="AD50" s="261"/>
    </row>
    <row r="51" spans="2:30" s="241" customFormat="1" ht="35.25" customHeight="1">
      <c r="B51" s="242" t="s">
        <v>108</v>
      </c>
      <c r="C51" s="457" t="s">
        <v>432</v>
      </c>
      <c r="D51" s="470" t="s">
        <v>108</v>
      </c>
      <c r="E51" s="243" t="s">
        <v>203</v>
      </c>
      <c r="F51" s="457" t="s">
        <v>432</v>
      </c>
      <c r="G51" s="469" t="s">
        <v>203</v>
      </c>
      <c r="H51" s="244">
        <v>3</v>
      </c>
      <c r="I51" s="457" t="s">
        <v>432</v>
      </c>
      <c r="J51" s="469">
        <v>3</v>
      </c>
      <c r="K51" s="244">
        <v>29</v>
      </c>
      <c r="L51" s="457" t="s">
        <v>432</v>
      </c>
      <c r="M51" s="494">
        <v>29</v>
      </c>
      <c r="O51" s="242" t="s">
        <v>108</v>
      </c>
      <c r="P51" s="457" t="s">
        <v>432</v>
      </c>
      <c r="Q51" s="495" t="s">
        <v>108</v>
      </c>
      <c r="R51" s="243" t="s">
        <v>203</v>
      </c>
      <c r="S51" s="457" t="s">
        <v>432</v>
      </c>
      <c r="T51" s="496" t="s">
        <v>203</v>
      </c>
      <c r="U51" s="244">
        <v>3</v>
      </c>
      <c r="V51" s="457" t="s">
        <v>432</v>
      </c>
      <c r="W51" s="495">
        <v>3</v>
      </c>
      <c r="X51" s="244">
        <v>29</v>
      </c>
      <c r="Y51" s="457" t="s">
        <v>432</v>
      </c>
      <c r="Z51" s="497">
        <v>29</v>
      </c>
      <c r="AD51" s="261"/>
    </row>
    <row r="52" spans="2:30" s="241" customFormat="1" ht="35.25" customHeight="1">
      <c r="B52" s="242" t="s">
        <v>8</v>
      </c>
      <c r="C52" s="457" t="s">
        <v>432</v>
      </c>
      <c r="D52" s="470" t="s">
        <v>8</v>
      </c>
      <c r="E52" s="243" t="s">
        <v>204</v>
      </c>
      <c r="F52" s="457" t="s">
        <v>432</v>
      </c>
      <c r="G52" s="469" t="s">
        <v>204</v>
      </c>
      <c r="H52" s="244">
        <v>4</v>
      </c>
      <c r="I52" s="457" t="s">
        <v>432</v>
      </c>
      <c r="J52" s="469">
        <v>4</v>
      </c>
      <c r="K52" s="244">
        <v>30</v>
      </c>
      <c r="L52" s="457" t="s">
        <v>432</v>
      </c>
      <c r="M52" s="494">
        <v>30</v>
      </c>
      <c r="O52" s="242" t="s">
        <v>8</v>
      </c>
      <c r="P52" s="457" t="s">
        <v>432</v>
      </c>
      <c r="Q52" s="495" t="s">
        <v>8</v>
      </c>
      <c r="R52" s="243" t="s">
        <v>204</v>
      </c>
      <c r="S52" s="457" t="s">
        <v>432</v>
      </c>
      <c r="T52" s="496" t="s">
        <v>204</v>
      </c>
      <c r="U52" s="244">
        <v>4</v>
      </c>
      <c r="V52" s="457" t="s">
        <v>432</v>
      </c>
      <c r="W52" s="495">
        <v>4</v>
      </c>
      <c r="X52" s="244">
        <v>30</v>
      </c>
      <c r="Y52" s="457" t="s">
        <v>432</v>
      </c>
      <c r="Z52" s="497">
        <v>30</v>
      </c>
      <c r="AD52" s="261"/>
    </row>
    <row r="53" spans="2:30" s="241" customFormat="1" ht="35.25" customHeight="1">
      <c r="B53" s="242" t="s">
        <v>205</v>
      </c>
      <c r="C53" s="457" t="s">
        <v>432</v>
      </c>
      <c r="D53" s="470" t="s">
        <v>205</v>
      </c>
      <c r="E53" s="243" t="s">
        <v>206</v>
      </c>
      <c r="F53" s="457" t="s">
        <v>432</v>
      </c>
      <c r="G53" s="469" t="s">
        <v>206</v>
      </c>
      <c r="H53" s="244">
        <v>5</v>
      </c>
      <c r="I53" s="457" t="s">
        <v>432</v>
      </c>
      <c r="J53" s="469">
        <v>5</v>
      </c>
      <c r="K53" s="244">
        <v>31</v>
      </c>
      <c r="L53" s="457" t="s">
        <v>432</v>
      </c>
      <c r="M53" s="494">
        <v>31</v>
      </c>
      <c r="O53" s="242" t="s">
        <v>205</v>
      </c>
      <c r="P53" s="457" t="s">
        <v>432</v>
      </c>
      <c r="Q53" s="495" t="s">
        <v>205</v>
      </c>
      <c r="R53" s="243" t="s">
        <v>206</v>
      </c>
      <c r="S53" s="457" t="s">
        <v>432</v>
      </c>
      <c r="T53" s="496" t="s">
        <v>206</v>
      </c>
      <c r="U53" s="244">
        <v>5</v>
      </c>
      <c r="V53" s="457" t="s">
        <v>432</v>
      </c>
      <c r="W53" s="495">
        <v>5</v>
      </c>
      <c r="X53" s="244">
        <v>31</v>
      </c>
      <c r="Y53" s="457" t="s">
        <v>432</v>
      </c>
      <c r="Z53" s="497">
        <v>31</v>
      </c>
      <c r="AD53" s="261"/>
    </row>
    <row r="54" spans="2:30" s="241" customFormat="1" ht="35.25" customHeight="1">
      <c r="B54" s="242" t="s">
        <v>207</v>
      </c>
      <c r="C54" s="457" t="s">
        <v>432</v>
      </c>
      <c r="D54" s="470" t="s">
        <v>207</v>
      </c>
      <c r="E54" s="243" t="s">
        <v>208</v>
      </c>
      <c r="F54" s="457" t="s">
        <v>432</v>
      </c>
      <c r="G54" s="469" t="s">
        <v>208</v>
      </c>
      <c r="H54" s="244">
        <v>6</v>
      </c>
      <c r="I54" s="457" t="s">
        <v>432</v>
      </c>
      <c r="J54" s="469">
        <v>6</v>
      </c>
      <c r="K54" s="244">
        <v>32</v>
      </c>
      <c r="L54" s="457" t="s">
        <v>432</v>
      </c>
      <c r="M54" s="494">
        <v>32</v>
      </c>
      <c r="O54" s="242" t="s">
        <v>207</v>
      </c>
      <c r="P54" s="457" t="s">
        <v>432</v>
      </c>
      <c r="Q54" s="495" t="s">
        <v>207</v>
      </c>
      <c r="R54" s="243" t="s">
        <v>208</v>
      </c>
      <c r="S54" s="457" t="s">
        <v>432</v>
      </c>
      <c r="T54" s="496" t="s">
        <v>208</v>
      </c>
      <c r="U54" s="244">
        <v>6</v>
      </c>
      <c r="V54" s="457" t="s">
        <v>432</v>
      </c>
      <c r="W54" s="495">
        <v>6</v>
      </c>
      <c r="X54" s="244">
        <v>32</v>
      </c>
      <c r="Y54" s="457" t="s">
        <v>432</v>
      </c>
      <c r="Z54" s="497">
        <v>32</v>
      </c>
      <c r="AD54" s="261"/>
    </row>
    <row r="55" spans="2:30" s="241" customFormat="1" ht="35.25" customHeight="1">
      <c r="B55" s="242" t="s">
        <v>209</v>
      </c>
      <c r="C55" s="457" t="s">
        <v>432</v>
      </c>
      <c r="D55" s="470" t="s">
        <v>209</v>
      </c>
      <c r="E55" s="243" t="s">
        <v>210</v>
      </c>
      <c r="F55" s="457" t="s">
        <v>432</v>
      </c>
      <c r="G55" s="469" t="s">
        <v>210</v>
      </c>
      <c r="H55" s="244">
        <v>7</v>
      </c>
      <c r="I55" s="457" t="s">
        <v>432</v>
      </c>
      <c r="J55" s="469">
        <v>7</v>
      </c>
      <c r="K55" s="244">
        <v>33</v>
      </c>
      <c r="L55" s="457" t="s">
        <v>432</v>
      </c>
      <c r="M55" s="494">
        <v>33</v>
      </c>
      <c r="O55" s="242" t="s">
        <v>209</v>
      </c>
      <c r="P55" s="457" t="s">
        <v>432</v>
      </c>
      <c r="Q55" s="495" t="s">
        <v>209</v>
      </c>
      <c r="R55" s="243" t="s">
        <v>210</v>
      </c>
      <c r="S55" s="457" t="s">
        <v>432</v>
      </c>
      <c r="T55" s="496" t="s">
        <v>210</v>
      </c>
      <c r="U55" s="244">
        <v>7</v>
      </c>
      <c r="V55" s="457" t="s">
        <v>432</v>
      </c>
      <c r="W55" s="495">
        <v>7</v>
      </c>
      <c r="X55" s="244">
        <v>33</v>
      </c>
      <c r="Y55" s="457" t="s">
        <v>432</v>
      </c>
      <c r="Z55" s="497">
        <v>33</v>
      </c>
      <c r="AD55" s="261"/>
    </row>
    <row r="56" spans="2:30" s="241" customFormat="1" ht="35.25" customHeight="1">
      <c r="B56" s="242" t="s">
        <v>211</v>
      </c>
      <c r="C56" s="457" t="s">
        <v>432</v>
      </c>
      <c r="D56" s="470" t="s">
        <v>211</v>
      </c>
      <c r="E56" s="243" t="s">
        <v>212</v>
      </c>
      <c r="F56" s="457" t="s">
        <v>432</v>
      </c>
      <c r="G56" s="469" t="s">
        <v>212</v>
      </c>
      <c r="H56" s="244">
        <v>8</v>
      </c>
      <c r="I56" s="457" t="s">
        <v>432</v>
      </c>
      <c r="J56" s="469">
        <v>8</v>
      </c>
      <c r="K56" s="244">
        <v>34</v>
      </c>
      <c r="L56" s="457" t="s">
        <v>432</v>
      </c>
      <c r="M56" s="494">
        <v>34</v>
      </c>
      <c r="O56" s="242" t="s">
        <v>211</v>
      </c>
      <c r="P56" s="457" t="s">
        <v>432</v>
      </c>
      <c r="Q56" s="495" t="s">
        <v>211</v>
      </c>
      <c r="R56" s="243" t="s">
        <v>212</v>
      </c>
      <c r="S56" s="457" t="s">
        <v>432</v>
      </c>
      <c r="T56" s="496" t="s">
        <v>212</v>
      </c>
      <c r="U56" s="244">
        <v>8</v>
      </c>
      <c r="V56" s="457" t="s">
        <v>432</v>
      </c>
      <c r="W56" s="495">
        <v>8</v>
      </c>
      <c r="X56" s="244">
        <v>34</v>
      </c>
      <c r="Y56" s="457" t="s">
        <v>432</v>
      </c>
      <c r="Z56" s="497">
        <v>34</v>
      </c>
      <c r="AD56" s="261"/>
    </row>
    <row r="57" spans="2:30" s="241" customFormat="1" ht="35.25" customHeight="1">
      <c r="B57" s="242" t="s">
        <v>213</v>
      </c>
      <c r="C57" s="457" t="s">
        <v>432</v>
      </c>
      <c r="D57" s="470" t="s">
        <v>213</v>
      </c>
      <c r="E57" s="243" t="s">
        <v>214</v>
      </c>
      <c r="F57" s="457" t="s">
        <v>432</v>
      </c>
      <c r="G57" s="469" t="s">
        <v>214</v>
      </c>
      <c r="H57" s="244">
        <v>9</v>
      </c>
      <c r="I57" s="457" t="s">
        <v>432</v>
      </c>
      <c r="J57" s="469">
        <v>9</v>
      </c>
      <c r="K57" s="244">
        <v>35</v>
      </c>
      <c r="L57" s="457" t="s">
        <v>432</v>
      </c>
      <c r="M57" s="494">
        <v>35</v>
      </c>
      <c r="O57" s="242" t="s">
        <v>213</v>
      </c>
      <c r="P57" s="457" t="s">
        <v>432</v>
      </c>
      <c r="Q57" s="495" t="s">
        <v>213</v>
      </c>
      <c r="R57" s="243" t="s">
        <v>214</v>
      </c>
      <c r="S57" s="457" t="s">
        <v>432</v>
      </c>
      <c r="T57" s="496" t="s">
        <v>214</v>
      </c>
      <c r="U57" s="244">
        <v>9</v>
      </c>
      <c r="V57" s="457" t="s">
        <v>432</v>
      </c>
      <c r="W57" s="495">
        <v>9</v>
      </c>
      <c r="X57" s="244">
        <v>35</v>
      </c>
      <c r="Y57" s="457" t="s">
        <v>432</v>
      </c>
      <c r="Z57" s="497">
        <v>35</v>
      </c>
      <c r="AD57" s="261"/>
    </row>
    <row r="58" spans="2:30" s="241" customFormat="1" ht="35.25" customHeight="1">
      <c r="B58" s="242" t="s">
        <v>215</v>
      </c>
      <c r="C58" s="457" t="s">
        <v>432</v>
      </c>
      <c r="D58" s="470" t="s">
        <v>215</v>
      </c>
      <c r="E58" s="243" t="s">
        <v>216</v>
      </c>
      <c r="F58" s="457" t="s">
        <v>432</v>
      </c>
      <c r="G58" s="469" t="s">
        <v>216</v>
      </c>
      <c r="H58" s="244">
        <v>10</v>
      </c>
      <c r="I58" s="457" t="s">
        <v>432</v>
      </c>
      <c r="J58" s="469">
        <v>10</v>
      </c>
      <c r="K58" s="244">
        <v>36</v>
      </c>
      <c r="L58" s="457" t="s">
        <v>432</v>
      </c>
      <c r="M58" s="494">
        <v>36</v>
      </c>
      <c r="O58" s="242" t="s">
        <v>215</v>
      </c>
      <c r="P58" s="457" t="s">
        <v>432</v>
      </c>
      <c r="Q58" s="495" t="s">
        <v>215</v>
      </c>
      <c r="R58" s="243" t="s">
        <v>216</v>
      </c>
      <c r="S58" s="457" t="s">
        <v>432</v>
      </c>
      <c r="T58" s="496" t="s">
        <v>216</v>
      </c>
      <c r="U58" s="244">
        <v>10</v>
      </c>
      <c r="V58" s="457" t="s">
        <v>432</v>
      </c>
      <c r="W58" s="495">
        <v>10</v>
      </c>
      <c r="X58" s="244">
        <v>36</v>
      </c>
      <c r="Y58" s="457" t="s">
        <v>432</v>
      </c>
      <c r="Z58" s="497">
        <v>36</v>
      </c>
      <c r="AD58" s="261"/>
    </row>
    <row r="59" spans="2:30" s="241" customFormat="1" ht="35.25" customHeight="1">
      <c r="B59" s="242" t="s">
        <v>217</v>
      </c>
      <c r="C59" s="457" t="s">
        <v>432</v>
      </c>
      <c r="D59" s="470" t="s">
        <v>217</v>
      </c>
      <c r="E59" s="243" t="s">
        <v>218</v>
      </c>
      <c r="F59" s="457" t="s">
        <v>432</v>
      </c>
      <c r="G59" s="469" t="s">
        <v>218</v>
      </c>
      <c r="H59" s="244">
        <v>11</v>
      </c>
      <c r="I59" s="457" t="s">
        <v>432</v>
      </c>
      <c r="J59" s="469">
        <v>11</v>
      </c>
      <c r="K59" s="244">
        <v>37</v>
      </c>
      <c r="L59" s="457" t="s">
        <v>432</v>
      </c>
      <c r="M59" s="494">
        <v>37</v>
      </c>
      <c r="O59" s="242" t="s">
        <v>217</v>
      </c>
      <c r="P59" s="457" t="s">
        <v>432</v>
      </c>
      <c r="Q59" s="495" t="s">
        <v>217</v>
      </c>
      <c r="R59" s="243" t="s">
        <v>218</v>
      </c>
      <c r="S59" s="457" t="s">
        <v>432</v>
      </c>
      <c r="T59" s="496" t="s">
        <v>218</v>
      </c>
      <c r="U59" s="244">
        <v>11</v>
      </c>
      <c r="V59" s="457" t="s">
        <v>432</v>
      </c>
      <c r="W59" s="495">
        <v>11</v>
      </c>
      <c r="X59" s="244">
        <v>37</v>
      </c>
      <c r="Y59" s="457" t="s">
        <v>432</v>
      </c>
      <c r="Z59" s="497">
        <v>37</v>
      </c>
      <c r="AD59" s="261"/>
    </row>
    <row r="60" spans="2:30" s="241" customFormat="1" ht="35.25" customHeight="1">
      <c r="B60" s="242" t="s">
        <v>15</v>
      </c>
      <c r="C60" s="457" t="s">
        <v>432</v>
      </c>
      <c r="D60" s="470" t="s">
        <v>15</v>
      </c>
      <c r="E60" s="243" t="s">
        <v>219</v>
      </c>
      <c r="F60" s="457" t="s">
        <v>432</v>
      </c>
      <c r="G60" s="469" t="s">
        <v>219</v>
      </c>
      <c r="H60" s="244">
        <v>12</v>
      </c>
      <c r="I60" s="457" t="s">
        <v>432</v>
      </c>
      <c r="J60" s="469">
        <v>12</v>
      </c>
      <c r="K60" s="244">
        <v>38</v>
      </c>
      <c r="L60" s="457" t="s">
        <v>432</v>
      </c>
      <c r="M60" s="494">
        <v>38</v>
      </c>
      <c r="O60" s="242" t="s">
        <v>15</v>
      </c>
      <c r="P60" s="457" t="s">
        <v>432</v>
      </c>
      <c r="Q60" s="495" t="s">
        <v>15</v>
      </c>
      <c r="R60" s="243" t="s">
        <v>219</v>
      </c>
      <c r="S60" s="457" t="s">
        <v>432</v>
      </c>
      <c r="T60" s="496" t="s">
        <v>219</v>
      </c>
      <c r="U60" s="244">
        <v>12</v>
      </c>
      <c r="V60" s="457" t="s">
        <v>432</v>
      </c>
      <c r="W60" s="495">
        <v>12</v>
      </c>
      <c r="X60" s="244">
        <v>38</v>
      </c>
      <c r="Y60" s="457" t="s">
        <v>432</v>
      </c>
      <c r="Z60" s="497">
        <v>38</v>
      </c>
      <c r="AD60" s="261"/>
    </row>
    <row r="61" spans="2:30" s="241" customFormat="1" ht="35.25" customHeight="1">
      <c r="B61" s="242" t="s">
        <v>220</v>
      </c>
      <c r="C61" s="457" t="s">
        <v>432</v>
      </c>
      <c r="D61" s="470" t="s">
        <v>220</v>
      </c>
      <c r="E61" s="243" t="s">
        <v>221</v>
      </c>
      <c r="F61" s="457" t="s">
        <v>432</v>
      </c>
      <c r="G61" s="469" t="s">
        <v>221</v>
      </c>
      <c r="H61" s="244">
        <v>13</v>
      </c>
      <c r="I61" s="457" t="s">
        <v>432</v>
      </c>
      <c r="J61" s="469">
        <v>13</v>
      </c>
      <c r="K61" s="244">
        <v>39</v>
      </c>
      <c r="L61" s="457" t="s">
        <v>432</v>
      </c>
      <c r="M61" s="494">
        <v>39</v>
      </c>
      <c r="O61" s="242" t="s">
        <v>220</v>
      </c>
      <c r="P61" s="457" t="s">
        <v>432</v>
      </c>
      <c r="Q61" s="495" t="s">
        <v>220</v>
      </c>
      <c r="R61" s="243" t="s">
        <v>221</v>
      </c>
      <c r="S61" s="457" t="s">
        <v>432</v>
      </c>
      <c r="T61" s="496" t="s">
        <v>221</v>
      </c>
      <c r="U61" s="244">
        <v>13</v>
      </c>
      <c r="V61" s="457" t="s">
        <v>432</v>
      </c>
      <c r="W61" s="495">
        <v>13</v>
      </c>
      <c r="X61" s="244">
        <v>39</v>
      </c>
      <c r="Y61" s="457" t="s">
        <v>432</v>
      </c>
      <c r="Z61" s="497">
        <v>39</v>
      </c>
      <c r="AD61" s="261"/>
    </row>
    <row r="62" spans="2:30" s="241" customFormat="1" ht="35.25" customHeight="1">
      <c r="B62" s="242" t="s">
        <v>222</v>
      </c>
      <c r="C62" s="457" t="s">
        <v>432</v>
      </c>
      <c r="D62" s="470" t="s">
        <v>222</v>
      </c>
      <c r="E62" s="243" t="s">
        <v>223</v>
      </c>
      <c r="F62" s="457" t="s">
        <v>432</v>
      </c>
      <c r="G62" s="469" t="s">
        <v>223</v>
      </c>
      <c r="H62" s="244">
        <v>14</v>
      </c>
      <c r="I62" s="457" t="s">
        <v>432</v>
      </c>
      <c r="J62" s="469">
        <v>14</v>
      </c>
      <c r="K62" s="244">
        <v>40</v>
      </c>
      <c r="L62" s="457" t="s">
        <v>432</v>
      </c>
      <c r="M62" s="494">
        <v>40</v>
      </c>
      <c r="O62" s="242" t="s">
        <v>222</v>
      </c>
      <c r="P62" s="457" t="s">
        <v>432</v>
      </c>
      <c r="Q62" s="495" t="s">
        <v>222</v>
      </c>
      <c r="R62" s="243" t="s">
        <v>223</v>
      </c>
      <c r="S62" s="457" t="s">
        <v>432</v>
      </c>
      <c r="T62" s="496" t="s">
        <v>223</v>
      </c>
      <c r="U62" s="244">
        <v>14</v>
      </c>
      <c r="V62" s="457" t="s">
        <v>432</v>
      </c>
      <c r="W62" s="495">
        <v>14</v>
      </c>
      <c r="X62" s="244">
        <v>40</v>
      </c>
      <c r="Y62" s="457" t="s">
        <v>432</v>
      </c>
      <c r="Z62" s="497">
        <v>40</v>
      </c>
      <c r="AD62" s="261"/>
    </row>
    <row r="63" spans="2:30" s="241" customFormat="1" ht="35.25" customHeight="1">
      <c r="B63" s="242" t="s">
        <v>224</v>
      </c>
      <c r="C63" s="457" t="s">
        <v>432</v>
      </c>
      <c r="D63" s="470" t="s">
        <v>224</v>
      </c>
      <c r="E63" s="243" t="s">
        <v>225</v>
      </c>
      <c r="F63" s="457" t="s">
        <v>432</v>
      </c>
      <c r="G63" s="469" t="s">
        <v>225</v>
      </c>
      <c r="H63" s="244">
        <v>15</v>
      </c>
      <c r="I63" s="457" t="s">
        <v>432</v>
      </c>
      <c r="J63" s="469">
        <v>15</v>
      </c>
      <c r="K63" s="244">
        <v>41</v>
      </c>
      <c r="L63" s="457" t="s">
        <v>432</v>
      </c>
      <c r="M63" s="494">
        <v>41</v>
      </c>
      <c r="O63" s="242" t="s">
        <v>224</v>
      </c>
      <c r="P63" s="457" t="s">
        <v>432</v>
      </c>
      <c r="Q63" s="495" t="s">
        <v>224</v>
      </c>
      <c r="R63" s="243" t="s">
        <v>225</v>
      </c>
      <c r="S63" s="457" t="s">
        <v>432</v>
      </c>
      <c r="T63" s="496" t="s">
        <v>225</v>
      </c>
      <c r="U63" s="244">
        <v>15</v>
      </c>
      <c r="V63" s="457" t="s">
        <v>432</v>
      </c>
      <c r="W63" s="495">
        <v>15</v>
      </c>
      <c r="X63" s="244">
        <v>41</v>
      </c>
      <c r="Y63" s="457" t="s">
        <v>432</v>
      </c>
      <c r="Z63" s="497">
        <v>41</v>
      </c>
      <c r="AD63" s="261"/>
    </row>
    <row r="64" spans="2:30" s="241" customFormat="1" ht="35.25" customHeight="1">
      <c r="B64" s="242" t="s">
        <v>226</v>
      </c>
      <c r="C64" s="457" t="s">
        <v>432</v>
      </c>
      <c r="D64" s="470" t="s">
        <v>226</v>
      </c>
      <c r="E64" s="243" t="s">
        <v>191</v>
      </c>
      <c r="F64" s="457" t="s">
        <v>432</v>
      </c>
      <c r="G64" s="469" t="s">
        <v>191</v>
      </c>
      <c r="H64" s="244">
        <v>16</v>
      </c>
      <c r="I64" s="457" t="s">
        <v>432</v>
      </c>
      <c r="J64" s="469">
        <v>16</v>
      </c>
      <c r="K64" s="244">
        <v>42</v>
      </c>
      <c r="L64" s="457" t="s">
        <v>432</v>
      </c>
      <c r="M64" s="494">
        <v>42</v>
      </c>
      <c r="O64" s="242" t="s">
        <v>226</v>
      </c>
      <c r="P64" s="457" t="s">
        <v>432</v>
      </c>
      <c r="Q64" s="495" t="s">
        <v>226</v>
      </c>
      <c r="R64" s="243" t="s">
        <v>191</v>
      </c>
      <c r="S64" s="457" t="s">
        <v>432</v>
      </c>
      <c r="T64" s="496" t="s">
        <v>191</v>
      </c>
      <c r="U64" s="244">
        <v>16</v>
      </c>
      <c r="V64" s="457" t="s">
        <v>432</v>
      </c>
      <c r="W64" s="495">
        <v>16</v>
      </c>
      <c r="X64" s="244">
        <v>42</v>
      </c>
      <c r="Y64" s="457" t="s">
        <v>432</v>
      </c>
      <c r="Z64" s="497">
        <v>42</v>
      </c>
      <c r="AD64" s="261"/>
    </row>
    <row r="65" spans="2:30" s="241" customFormat="1" ht="35.25" customHeight="1">
      <c r="B65" s="242" t="s">
        <v>227</v>
      </c>
      <c r="C65" s="457" t="s">
        <v>432</v>
      </c>
      <c r="D65" s="470" t="s">
        <v>227</v>
      </c>
      <c r="E65" s="243" t="s">
        <v>12</v>
      </c>
      <c r="F65" s="457" t="s">
        <v>432</v>
      </c>
      <c r="G65" s="469" t="s">
        <v>12</v>
      </c>
      <c r="H65" s="244">
        <v>17</v>
      </c>
      <c r="I65" s="457" t="s">
        <v>432</v>
      </c>
      <c r="J65" s="469">
        <v>17</v>
      </c>
      <c r="K65" s="244">
        <v>43</v>
      </c>
      <c r="L65" s="457" t="s">
        <v>432</v>
      </c>
      <c r="M65" s="494">
        <v>43</v>
      </c>
      <c r="O65" s="242" t="s">
        <v>227</v>
      </c>
      <c r="P65" s="457" t="s">
        <v>432</v>
      </c>
      <c r="Q65" s="495" t="s">
        <v>227</v>
      </c>
      <c r="R65" s="243" t="s">
        <v>12</v>
      </c>
      <c r="S65" s="457" t="s">
        <v>432</v>
      </c>
      <c r="T65" s="496" t="s">
        <v>12</v>
      </c>
      <c r="U65" s="244">
        <v>17</v>
      </c>
      <c r="V65" s="457" t="s">
        <v>432</v>
      </c>
      <c r="W65" s="495">
        <v>17</v>
      </c>
      <c r="X65" s="244">
        <v>43</v>
      </c>
      <c r="Y65" s="457" t="s">
        <v>432</v>
      </c>
      <c r="Z65" s="497">
        <v>43</v>
      </c>
      <c r="AD65" s="261"/>
    </row>
    <row r="66" spans="2:30" s="241" customFormat="1" ht="35.25" customHeight="1">
      <c r="B66" s="242" t="s">
        <v>228</v>
      </c>
      <c r="C66" s="457" t="s">
        <v>432</v>
      </c>
      <c r="D66" s="470" t="s">
        <v>228</v>
      </c>
      <c r="E66" s="243" t="s">
        <v>229</v>
      </c>
      <c r="F66" s="457" t="s">
        <v>432</v>
      </c>
      <c r="G66" s="469" t="s">
        <v>229</v>
      </c>
      <c r="H66" s="244">
        <v>18</v>
      </c>
      <c r="I66" s="457" t="s">
        <v>432</v>
      </c>
      <c r="J66" s="469">
        <v>18</v>
      </c>
      <c r="K66" s="244">
        <v>44</v>
      </c>
      <c r="L66" s="457" t="s">
        <v>432</v>
      </c>
      <c r="M66" s="494">
        <v>44</v>
      </c>
      <c r="O66" s="242" t="s">
        <v>228</v>
      </c>
      <c r="P66" s="457" t="s">
        <v>432</v>
      </c>
      <c r="Q66" s="495" t="s">
        <v>228</v>
      </c>
      <c r="R66" s="243" t="s">
        <v>229</v>
      </c>
      <c r="S66" s="457" t="s">
        <v>432</v>
      </c>
      <c r="T66" s="496" t="s">
        <v>229</v>
      </c>
      <c r="U66" s="244">
        <v>18</v>
      </c>
      <c r="V66" s="457" t="s">
        <v>432</v>
      </c>
      <c r="W66" s="495">
        <v>18</v>
      </c>
      <c r="X66" s="244">
        <v>44</v>
      </c>
      <c r="Y66" s="457" t="s">
        <v>432</v>
      </c>
      <c r="Z66" s="497">
        <v>44</v>
      </c>
      <c r="AD66" s="261"/>
    </row>
    <row r="67" spans="2:30" s="241" customFormat="1" ht="35.25" customHeight="1">
      <c r="B67" s="242" t="s">
        <v>230</v>
      </c>
      <c r="C67" s="457" t="s">
        <v>432</v>
      </c>
      <c r="D67" s="470" t="s">
        <v>230</v>
      </c>
      <c r="E67" s="243" t="s">
        <v>231</v>
      </c>
      <c r="F67" s="457" t="s">
        <v>432</v>
      </c>
      <c r="G67" s="469" t="s">
        <v>231</v>
      </c>
      <c r="H67" s="244">
        <v>19</v>
      </c>
      <c r="I67" s="457" t="s">
        <v>432</v>
      </c>
      <c r="J67" s="469">
        <v>19</v>
      </c>
      <c r="K67" s="244">
        <v>45</v>
      </c>
      <c r="L67" s="457" t="s">
        <v>432</v>
      </c>
      <c r="M67" s="494">
        <v>45</v>
      </c>
      <c r="O67" s="242" t="s">
        <v>230</v>
      </c>
      <c r="P67" s="457" t="s">
        <v>432</v>
      </c>
      <c r="Q67" s="495" t="s">
        <v>230</v>
      </c>
      <c r="R67" s="243" t="s">
        <v>231</v>
      </c>
      <c r="S67" s="457" t="s">
        <v>432</v>
      </c>
      <c r="T67" s="496" t="s">
        <v>231</v>
      </c>
      <c r="U67" s="244">
        <v>19</v>
      </c>
      <c r="V67" s="457" t="s">
        <v>432</v>
      </c>
      <c r="W67" s="495">
        <v>19</v>
      </c>
      <c r="X67" s="244">
        <v>45</v>
      </c>
      <c r="Y67" s="457" t="s">
        <v>432</v>
      </c>
      <c r="Z67" s="497">
        <v>45</v>
      </c>
      <c r="AD67" s="261"/>
    </row>
    <row r="68" spans="2:30" s="241" customFormat="1" ht="35.25" customHeight="1">
      <c r="B68" s="242" t="s">
        <v>232</v>
      </c>
      <c r="C68" s="457" t="s">
        <v>432</v>
      </c>
      <c r="D68" s="470" t="s">
        <v>232</v>
      </c>
      <c r="E68" s="243" t="s">
        <v>188</v>
      </c>
      <c r="F68" s="457" t="s">
        <v>432</v>
      </c>
      <c r="G68" s="469" t="s">
        <v>188</v>
      </c>
      <c r="H68" s="244">
        <v>20</v>
      </c>
      <c r="I68" s="457" t="s">
        <v>432</v>
      </c>
      <c r="J68" s="469">
        <v>20</v>
      </c>
      <c r="K68" s="244">
        <v>46</v>
      </c>
      <c r="L68" s="457" t="s">
        <v>432</v>
      </c>
      <c r="M68" s="494">
        <v>46</v>
      </c>
      <c r="O68" s="242" t="s">
        <v>232</v>
      </c>
      <c r="P68" s="457" t="s">
        <v>432</v>
      </c>
      <c r="Q68" s="495" t="s">
        <v>232</v>
      </c>
      <c r="R68" s="243" t="s">
        <v>188</v>
      </c>
      <c r="S68" s="457" t="s">
        <v>432</v>
      </c>
      <c r="T68" s="496" t="s">
        <v>188</v>
      </c>
      <c r="U68" s="244">
        <v>20</v>
      </c>
      <c r="V68" s="457" t="s">
        <v>432</v>
      </c>
      <c r="W68" s="495">
        <v>20</v>
      </c>
      <c r="X68" s="244">
        <v>46</v>
      </c>
      <c r="Y68" s="457" t="s">
        <v>432</v>
      </c>
      <c r="Z68" s="497">
        <v>46</v>
      </c>
      <c r="AD68" s="261"/>
    </row>
    <row r="69" spans="2:30" s="241" customFormat="1" ht="35.25" customHeight="1">
      <c r="B69" s="242" t="s">
        <v>233</v>
      </c>
      <c r="C69" s="457" t="s">
        <v>432</v>
      </c>
      <c r="D69" s="470" t="s">
        <v>233</v>
      </c>
      <c r="E69" s="243" t="s">
        <v>31</v>
      </c>
      <c r="F69" s="457" t="s">
        <v>432</v>
      </c>
      <c r="G69" s="469" t="s">
        <v>31</v>
      </c>
      <c r="H69" s="244">
        <v>21</v>
      </c>
      <c r="I69" s="457" t="s">
        <v>432</v>
      </c>
      <c r="J69" s="469">
        <v>21</v>
      </c>
      <c r="K69" s="244">
        <v>47</v>
      </c>
      <c r="L69" s="457" t="s">
        <v>432</v>
      </c>
      <c r="M69" s="494">
        <v>47</v>
      </c>
      <c r="O69" s="242" t="s">
        <v>233</v>
      </c>
      <c r="P69" s="457" t="s">
        <v>432</v>
      </c>
      <c r="Q69" s="495" t="s">
        <v>233</v>
      </c>
      <c r="R69" s="243" t="s">
        <v>31</v>
      </c>
      <c r="S69" s="457" t="s">
        <v>432</v>
      </c>
      <c r="T69" s="496" t="s">
        <v>31</v>
      </c>
      <c r="U69" s="244">
        <v>21</v>
      </c>
      <c r="V69" s="457" t="s">
        <v>432</v>
      </c>
      <c r="W69" s="495">
        <v>21</v>
      </c>
      <c r="X69" s="244">
        <v>47</v>
      </c>
      <c r="Y69" s="457" t="s">
        <v>432</v>
      </c>
      <c r="Z69" s="497">
        <v>47</v>
      </c>
      <c r="AD69" s="261"/>
    </row>
    <row r="70" spans="2:30" s="241" customFormat="1" ht="35.25" customHeight="1">
      <c r="B70" s="242" t="s">
        <v>234</v>
      </c>
      <c r="C70" s="457" t="s">
        <v>432</v>
      </c>
      <c r="D70" s="470" t="s">
        <v>234</v>
      </c>
      <c r="E70" s="243" t="s">
        <v>235</v>
      </c>
      <c r="F70" s="457" t="s">
        <v>432</v>
      </c>
      <c r="G70" s="469" t="s">
        <v>235</v>
      </c>
      <c r="H70" s="244">
        <v>22</v>
      </c>
      <c r="I70" s="457" t="s">
        <v>432</v>
      </c>
      <c r="J70" s="469">
        <v>22</v>
      </c>
      <c r="K70" s="244">
        <v>48</v>
      </c>
      <c r="L70" s="457" t="s">
        <v>432</v>
      </c>
      <c r="M70" s="494">
        <v>48</v>
      </c>
      <c r="O70" s="242" t="s">
        <v>234</v>
      </c>
      <c r="P70" s="457" t="s">
        <v>432</v>
      </c>
      <c r="Q70" s="495" t="s">
        <v>234</v>
      </c>
      <c r="R70" s="243" t="s">
        <v>235</v>
      </c>
      <c r="S70" s="457" t="s">
        <v>432</v>
      </c>
      <c r="T70" s="496" t="s">
        <v>235</v>
      </c>
      <c r="U70" s="244">
        <v>22</v>
      </c>
      <c r="V70" s="457" t="s">
        <v>432</v>
      </c>
      <c r="W70" s="495">
        <v>22</v>
      </c>
      <c r="X70" s="244">
        <v>48</v>
      </c>
      <c r="Y70" s="457" t="s">
        <v>432</v>
      </c>
      <c r="Z70" s="497">
        <v>48</v>
      </c>
      <c r="AD70" s="261"/>
    </row>
    <row r="71" spans="2:30" s="241" customFormat="1" ht="35.25" customHeight="1">
      <c r="B71" s="242" t="s">
        <v>236</v>
      </c>
      <c r="C71" s="457" t="s">
        <v>432</v>
      </c>
      <c r="D71" s="470" t="s">
        <v>236</v>
      </c>
      <c r="E71" s="243" t="s">
        <v>237</v>
      </c>
      <c r="F71" s="457" t="s">
        <v>432</v>
      </c>
      <c r="G71" s="469" t="s">
        <v>237</v>
      </c>
      <c r="H71" s="244">
        <v>23</v>
      </c>
      <c r="I71" s="457" t="s">
        <v>432</v>
      </c>
      <c r="J71" s="469">
        <v>23</v>
      </c>
      <c r="K71" s="244">
        <v>49</v>
      </c>
      <c r="L71" s="457" t="s">
        <v>432</v>
      </c>
      <c r="M71" s="494">
        <v>49</v>
      </c>
      <c r="O71" s="242" t="s">
        <v>236</v>
      </c>
      <c r="P71" s="457" t="s">
        <v>432</v>
      </c>
      <c r="Q71" s="495" t="s">
        <v>236</v>
      </c>
      <c r="R71" s="243" t="s">
        <v>237</v>
      </c>
      <c r="S71" s="457" t="s">
        <v>432</v>
      </c>
      <c r="T71" s="496" t="s">
        <v>237</v>
      </c>
      <c r="U71" s="244">
        <v>23</v>
      </c>
      <c r="V71" s="457" t="s">
        <v>432</v>
      </c>
      <c r="W71" s="495">
        <v>23</v>
      </c>
      <c r="X71" s="244">
        <v>49</v>
      </c>
      <c r="Y71" s="457" t="s">
        <v>432</v>
      </c>
      <c r="Z71" s="497">
        <v>49</v>
      </c>
      <c r="AD71" s="261"/>
    </row>
    <row r="72" spans="2:30" s="241" customFormat="1" ht="35.25" customHeight="1">
      <c r="B72" s="242" t="s">
        <v>187</v>
      </c>
      <c r="C72" s="457" t="s">
        <v>432</v>
      </c>
      <c r="D72" s="470" t="s">
        <v>187</v>
      </c>
      <c r="E72" s="243" t="s">
        <v>238</v>
      </c>
      <c r="F72" s="457" t="s">
        <v>432</v>
      </c>
      <c r="G72" s="469" t="s">
        <v>238</v>
      </c>
      <c r="H72" s="244">
        <v>24</v>
      </c>
      <c r="I72" s="457" t="s">
        <v>432</v>
      </c>
      <c r="J72" s="469">
        <v>24</v>
      </c>
      <c r="K72" s="244">
        <v>50</v>
      </c>
      <c r="L72" s="457" t="s">
        <v>432</v>
      </c>
      <c r="M72" s="494">
        <v>50</v>
      </c>
      <c r="O72" s="242" t="s">
        <v>187</v>
      </c>
      <c r="P72" s="457" t="s">
        <v>432</v>
      </c>
      <c r="Q72" s="495" t="s">
        <v>187</v>
      </c>
      <c r="R72" s="243" t="s">
        <v>238</v>
      </c>
      <c r="S72" s="457" t="s">
        <v>432</v>
      </c>
      <c r="T72" s="496" t="s">
        <v>238</v>
      </c>
      <c r="U72" s="244">
        <v>24</v>
      </c>
      <c r="V72" s="457" t="s">
        <v>432</v>
      </c>
      <c r="W72" s="495">
        <v>24</v>
      </c>
      <c r="X72" s="244">
        <v>50</v>
      </c>
      <c r="Y72" s="457" t="s">
        <v>432</v>
      </c>
      <c r="Z72" s="497">
        <v>50</v>
      </c>
      <c r="AD72" s="261"/>
    </row>
    <row r="73" spans="2:30" s="241" customFormat="1" ht="35.25" customHeight="1">
      <c r="B73" s="242" t="s">
        <v>239</v>
      </c>
      <c r="C73" s="457" t="s">
        <v>432</v>
      </c>
      <c r="D73" s="470" t="s">
        <v>239</v>
      </c>
      <c r="E73" s="243" t="s">
        <v>240</v>
      </c>
      <c r="F73" s="457" t="s">
        <v>432</v>
      </c>
      <c r="G73" s="469" t="s">
        <v>240</v>
      </c>
      <c r="H73" s="244">
        <v>25</v>
      </c>
      <c r="I73" s="457" t="s">
        <v>432</v>
      </c>
      <c r="J73" s="469">
        <v>25</v>
      </c>
      <c r="K73" s="244">
        <v>51</v>
      </c>
      <c r="L73" s="457" t="s">
        <v>432</v>
      </c>
      <c r="M73" s="494">
        <v>51</v>
      </c>
      <c r="O73" s="242" t="s">
        <v>239</v>
      </c>
      <c r="P73" s="457" t="s">
        <v>432</v>
      </c>
      <c r="Q73" s="495" t="s">
        <v>239</v>
      </c>
      <c r="R73" s="243" t="s">
        <v>240</v>
      </c>
      <c r="S73" s="457" t="s">
        <v>432</v>
      </c>
      <c r="T73" s="496" t="s">
        <v>240</v>
      </c>
      <c r="U73" s="244">
        <v>25</v>
      </c>
      <c r="V73" s="457" t="s">
        <v>432</v>
      </c>
      <c r="W73" s="495">
        <v>25</v>
      </c>
      <c r="X73" s="244">
        <v>51</v>
      </c>
      <c r="Y73" s="457" t="s">
        <v>432</v>
      </c>
      <c r="Z73" s="497">
        <v>51</v>
      </c>
      <c r="AD73" s="261"/>
    </row>
    <row r="74" spans="2:30" s="241" customFormat="1" ht="35.25" customHeight="1">
      <c r="B74" s="242" t="s">
        <v>189</v>
      </c>
      <c r="C74" s="457" t="s">
        <v>432</v>
      </c>
      <c r="D74" s="470" t="s">
        <v>189</v>
      </c>
      <c r="E74" s="243" t="s">
        <v>241</v>
      </c>
      <c r="F74" s="457" t="s">
        <v>432</v>
      </c>
      <c r="G74" s="469" t="s">
        <v>241</v>
      </c>
      <c r="H74" s="244">
        <v>26</v>
      </c>
      <c r="I74" s="457" t="s">
        <v>432</v>
      </c>
      <c r="J74" s="469">
        <v>26</v>
      </c>
      <c r="K74" s="244">
        <v>52</v>
      </c>
      <c r="L74" s="457" t="s">
        <v>432</v>
      </c>
      <c r="M74" s="494">
        <v>52</v>
      </c>
      <c r="O74" s="242" t="s">
        <v>189</v>
      </c>
      <c r="P74" s="457" t="s">
        <v>432</v>
      </c>
      <c r="Q74" s="495" t="s">
        <v>189</v>
      </c>
      <c r="R74" s="243" t="s">
        <v>241</v>
      </c>
      <c r="S74" s="457" t="s">
        <v>432</v>
      </c>
      <c r="T74" s="496" t="s">
        <v>241</v>
      </c>
      <c r="U74" s="244">
        <v>26</v>
      </c>
      <c r="V74" s="457" t="s">
        <v>432</v>
      </c>
      <c r="W74" s="495">
        <v>26</v>
      </c>
      <c r="X74" s="244">
        <v>52</v>
      </c>
      <c r="Y74" s="457" t="s">
        <v>432</v>
      </c>
      <c r="Z74" s="497">
        <v>52</v>
      </c>
      <c r="AD74" s="261"/>
    </row>
    <row r="75" spans="2:30" s="241" customFormat="1" ht="35.25" customHeight="1">
      <c r="B75" s="242" t="s">
        <v>242</v>
      </c>
      <c r="C75" s="457" t="s">
        <v>432</v>
      </c>
      <c r="D75" s="470" t="s">
        <v>242</v>
      </c>
      <c r="E75" s="243" t="s">
        <v>243</v>
      </c>
      <c r="F75" s="457" t="s">
        <v>432</v>
      </c>
      <c r="G75" s="469" t="s">
        <v>243</v>
      </c>
      <c r="H75" s="244" t="s">
        <v>244</v>
      </c>
      <c r="I75" s="457" t="s">
        <v>432</v>
      </c>
      <c r="J75" s="470" t="s">
        <v>244</v>
      </c>
      <c r="K75" s="244" t="s">
        <v>245</v>
      </c>
      <c r="L75" s="457" t="s">
        <v>432</v>
      </c>
      <c r="M75" s="494" t="s">
        <v>245</v>
      </c>
      <c r="O75" s="242" t="s">
        <v>242</v>
      </c>
      <c r="P75" s="457" t="s">
        <v>432</v>
      </c>
      <c r="Q75" s="495" t="s">
        <v>242</v>
      </c>
      <c r="R75" s="243" t="s">
        <v>243</v>
      </c>
      <c r="S75" s="457" t="s">
        <v>432</v>
      </c>
      <c r="T75" s="496" t="s">
        <v>243</v>
      </c>
      <c r="U75" s="244" t="s">
        <v>244</v>
      </c>
      <c r="V75" s="457" t="s">
        <v>432</v>
      </c>
      <c r="W75" s="495" t="s">
        <v>244</v>
      </c>
      <c r="X75" s="244" t="s">
        <v>245</v>
      </c>
      <c r="Y75" s="457" t="s">
        <v>432</v>
      </c>
      <c r="Z75" s="497" t="s">
        <v>245</v>
      </c>
      <c r="AD75" s="261"/>
    </row>
    <row r="76" spans="2:30" s="241" customFormat="1" ht="35.25" customHeight="1">
      <c r="B76" s="242" t="s">
        <v>246</v>
      </c>
      <c r="C76" s="457" t="s">
        <v>432</v>
      </c>
      <c r="D76" s="470" t="s">
        <v>246</v>
      </c>
      <c r="E76" s="243" t="s">
        <v>247</v>
      </c>
      <c r="F76" s="457" t="s">
        <v>432</v>
      </c>
      <c r="G76" s="469" t="s">
        <v>247</v>
      </c>
      <c r="H76" s="244" t="s">
        <v>248</v>
      </c>
      <c r="I76" s="457" t="s">
        <v>432</v>
      </c>
      <c r="J76" s="470" t="s">
        <v>248</v>
      </c>
      <c r="K76" s="244" t="s">
        <v>249</v>
      </c>
      <c r="L76" s="457" t="s">
        <v>432</v>
      </c>
      <c r="M76" s="494" t="s">
        <v>249</v>
      </c>
      <c r="O76" s="242" t="s">
        <v>246</v>
      </c>
      <c r="P76" s="457" t="s">
        <v>432</v>
      </c>
      <c r="Q76" s="495" t="s">
        <v>246</v>
      </c>
      <c r="R76" s="243" t="s">
        <v>247</v>
      </c>
      <c r="S76" s="457" t="s">
        <v>432</v>
      </c>
      <c r="T76" s="496" t="s">
        <v>247</v>
      </c>
      <c r="U76" s="244" t="s">
        <v>248</v>
      </c>
      <c r="V76" s="457" t="s">
        <v>432</v>
      </c>
      <c r="W76" s="495" t="s">
        <v>248</v>
      </c>
      <c r="X76" s="244" t="s">
        <v>249</v>
      </c>
      <c r="Y76" s="457" t="s">
        <v>432</v>
      </c>
      <c r="Z76" s="497" t="s">
        <v>249</v>
      </c>
      <c r="AD76" s="261"/>
    </row>
    <row r="77" spans="2:30" s="241" customFormat="1" ht="35.25" customHeight="1">
      <c r="B77" s="242" t="s">
        <v>250</v>
      </c>
      <c r="C77" s="457" t="s">
        <v>432</v>
      </c>
      <c r="D77" s="470" t="s">
        <v>250</v>
      </c>
      <c r="E77" s="243" t="s">
        <v>251</v>
      </c>
      <c r="F77" s="457" t="s">
        <v>432</v>
      </c>
      <c r="G77" s="469" t="s">
        <v>251</v>
      </c>
      <c r="H77" s="244" t="s">
        <v>252</v>
      </c>
      <c r="I77" s="457" t="s">
        <v>432</v>
      </c>
      <c r="J77" s="470" t="s">
        <v>252</v>
      </c>
      <c r="K77" s="244" t="s">
        <v>253</v>
      </c>
      <c r="L77" s="457" t="s">
        <v>432</v>
      </c>
      <c r="M77" s="494" t="s">
        <v>253</v>
      </c>
      <c r="O77" s="242" t="s">
        <v>250</v>
      </c>
      <c r="P77" s="457" t="s">
        <v>432</v>
      </c>
      <c r="Q77" s="495" t="s">
        <v>250</v>
      </c>
      <c r="R77" s="243" t="s">
        <v>251</v>
      </c>
      <c r="S77" s="457" t="s">
        <v>432</v>
      </c>
      <c r="T77" s="496" t="s">
        <v>251</v>
      </c>
      <c r="U77" s="244" t="s">
        <v>252</v>
      </c>
      <c r="V77" s="457" t="s">
        <v>432</v>
      </c>
      <c r="W77" s="495" t="s">
        <v>252</v>
      </c>
      <c r="X77" s="244" t="s">
        <v>253</v>
      </c>
      <c r="Y77" s="457" t="s">
        <v>432</v>
      </c>
      <c r="Z77" s="497" t="s">
        <v>253</v>
      </c>
      <c r="AD77" s="261"/>
    </row>
    <row r="78" spans="2:30" s="241" customFormat="1" ht="35.25" customHeight="1">
      <c r="B78" s="242" t="s">
        <v>254</v>
      </c>
      <c r="C78" s="457" t="s">
        <v>432</v>
      </c>
      <c r="D78" s="470" t="s">
        <v>254</v>
      </c>
      <c r="E78" s="243" t="s">
        <v>255</v>
      </c>
      <c r="F78" s="457" t="s">
        <v>432</v>
      </c>
      <c r="G78" s="469" t="s">
        <v>255</v>
      </c>
      <c r="H78" s="244" t="s">
        <v>17</v>
      </c>
      <c r="I78" s="457" t="s">
        <v>432</v>
      </c>
      <c r="J78" s="470" t="s">
        <v>17</v>
      </c>
      <c r="K78" s="244" t="s">
        <v>256</v>
      </c>
      <c r="L78" s="457" t="s">
        <v>432</v>
      </c>
      <c r="M78" s="494" t="s">
        <v>256</v>
      </c>
      <c r="O78" s="242" t="s">
        <v>254</v>
      </c>
      <c r="P78" s="457" t="s">
        <v>432</v>
      </c>
      <c r="Q78" s="495" t="s">
        <v>254</v>
      </c>
      <c r="R78" s="243" t="s">
        <v>255</v>
      </c>
      <c r="S78" s="457" t="s">
        <v>432</v>
      </c>
      <c r="T78" s="496" t="s">
        <v>255</v>
      </c>
      <c r="U78" s="244" t="s">
        <v>17</v>
      </c>
      <c r="V78" s="457" t="s">
        <v>432</v>
      </c>
      <c r="W78" s="495" t="s">
        <v>17</v>
      </c>
      <c r="X78" s="244" t="s">
        <v>256</v>
      </c>
      <c r="Y78" s="457" t="s">
        <v>432</v>
      </c>
      <c r="Z78" s="497" t="s">
        <v>256</v>
      </c>
      <c r="AD78" s="261"/>
    </row>
    <row r="79" spans="2:30" s="241" customFormat="1" ht="35.25" customHeight="1">
      <c r="B79" s="242" t="s">
        <v>257</v>
      </c>
      <c r="C79" s="457" t="s">
        <v>432</v>
      </c>
      <c r="D79" s="470" t="s">
        <v>257</v>
      </c>
      <c r="E79" s="243" t="s">
        <v>258</v>
      </c>
      <c r="F79" s="457" t="s">
        <v>432</v>
      </c>
      <c r="G79" s="469" t="s">
        <v>258</v>
      </c>
      <c r="H79" s="244" t="s">
        <v>259</v>
      </c>
      <c r="I79" s="457" t="s">
        <v>432</v>
      </c>
      <c r="J79" s="470" t="s">
        <v>259</v>
      </c>
      <c r="K79" s="244" t="s">
        <v>260</v>
      </c>
      <c r="L79" s="457" t="s">
        <v>432</v>
      </c>
      <c r="M79" s="494" t="s">
        <v>260</v>
      </c>
      <c r="O79" s="242" t="s">
        <v>257</v>
      </c>
      <c r="P79" s="457" t="s">
        <v>432</v>
      </c>
      <c r="Q79" s="495" t="s">
        <v>257</v>
      </c>
      <c r="R79" s="243" t="s">
        <v>258</v>
      </c>
      <c r="S79" s="457" t="s">
        <v>432</v>
      </c>
      <c r="T79" s="496" t="s">
        <v>258</v>
      </c>
      <c r="U79" s="244" t="s">
        <v>259</v>
      </c>
      <c r="V79" s="457" t="s">
        <v>432</v>
      </c>
      <c r="W79" s="495" t="s">
        <v>259</v>
      </c>
      <c r="X79" s="244" t="s">
        <v>260</v>
      </c>
      <c r="Y79" s="457" t="s">
        <v>432</v>
      </c>
      <c r="Z79" s="497" t="s">
        <v>260</v>
      </c>
      <c r="AD79" s="261"/>
    </row>
    <row r="80" spans="2:30" s="241" customFormat="1" ht="35.25" customHeight="1">
      <c r="B80" s="242" t="s">
        <v>261</v>
      </c>
      <c r="C80" s="457" t="s">
        <v>432</v>
      </c>
      <c r="D80" s="470" t="s">
        <v>261</v>
      </c>
      <c r="E80" s="243" t="s">
        <v>262</v>
      </c>
      <c r="F80" s="457" t="s">
        <v>432</v>
      </c>
      <c r="G80" s="469" t="s">
        <v>262</v>
      </c>
      <c r="H80" s="244" t="s">
        <v>263</v>
      </c>
      <c r="I80" s="457" t="s">
        <v>432</v>
      </c>
      <c r="J80" s="470" t="s">
        <v>263</v>
      </c>
      <c r="K80" s="244" t="s">
        <v>264</v>
      </c>
      <c r="L80" s="457" t="s">
        <v>432</v>
      </c>
      <c r="M80" s="494" t="s">
        <v>264</v>
      </c>
      <c r="O80" s="242" t="s">
        <v>261</v>
      </c>
      <c r="P80" s="457" t="s">
        <v>432</v>
      </c>
      <c r="Q80" s="495" t="s">
        <v>261</v>
      </c>
      <c r="R80" s="243" t="s">
        <v>262</v>
      </c>
      <c r="S80" s="457" t="s">
        <v>432</v>
      </c>
      <c r="T80" s="496" t="s">
        <v>262</v>
      </c>
      <c r="U80" s="244" t="s">
        <v>263</v>
      </c>
      <c r="V80" s="457" t="s">
        <v>432</v>
      </c>
      <c r="W80" s="495" t="s">
        <v>263</v>
      </c>
      <c r="X80" s="244" t="s">
        <v>264</v>
      </c>
      <c r="Y80" s="457" t="s">
        <v>432</v>
      </c>
      <c r="Z80" s="497" t="s">
        <v>264</v>
      </c>
      <c r="AD80" s="261"/>
    </row>
    <row r="81" spans="2:30" s="241" customFormat="1" ht="35.25" customHeight="1">
      <c r="B81" s="242" t="s">
        <v>265</v>
      </c>
      <c r="C81" s="457" t="s">
        <v>432</v>
      </c>
      <c r="D81" s="470" t="s">
        <v>265</v>
      </c>
      <c r="E81" s="243" t="s">
        <v>266</v>
      </c>
      <c r="F81" s="457" t="s">
        <v>432</v>
      </c>
      <c r="G81" s="469" t="s">
        <v>266</v>
      </c>
      <c r="H81" s="244" t="s">
        <v>267</v>
      </c>
      <c r="I81" s="457" t="s">
        <v>432</v>
      </c>
      <c r="J81" s="470" t="s">
        <v>267</v>
      </c>
      <c r="K81" s="244" t="s">
        <v>268</v>
      </c>
      <c r="L81" s="457" t="s">
        <v>432</v>
      </c>
      <c r="M81" s="494" t="s">
        <v>268</v>
      </c>
      <c r="O81" s="242" t="s">
        <v>265</v>
      </c>
      <c r="P81" s="457" t="s">
        <v>432</v>
      </c>
      <c r="Q81" s="495" t="s">
        <v>265</v>
      </c>
      <c r="R81" s="243" t="s">
        <v>266</v>
      </c>
      <c r="S81" s="457" t="s">
        <v>432</v>
      </c>
      <c r="T81" s="496" t="s">
        <v>266</v>
      </c>
      <c r="U81" s="244" t="s">
        <v>267</v>
      </c>
      <c r="V81" s="457" t="s">
        <v>432</v>
      </c>
      <c r="W81" s="495" t="s">
        <v>267</v>
      </c>
      <c r="X81" s="244" t="s">
        <v>268</v>
      </c>
      <c r="Y81" s="457" t="s">
        <v>432</v>
      </c>
      <c r="Z81" s="497" t="s">
        <v>268</v>
      </c>
      <c r="AD81" s="261"/>
    </row>
    <row r="82" spans="2:30" s="241" customFormat="1" ht="35.25" customHeight="1">
      <c r="B82" s="242" t="s">
        <v>269</v>
      </c>
      <c r="C82" s="457" t="s">
        <v>432</v>
      </c>
      <c r="D82" s="470" t="s">
        <v>269</v>
      </c>
      <c r="E82" s="243" t="s">
        <v>270</v>
      </c>
      <c r="F82" s="457" t="s">
        <v>432</v>
      </c>
      <c r="G82" s="469" t="s">
        <v>270</v>
      </c>
      <c r="H82" s="244" t="s">
        <v>271</v>
      </c>
      <c r="I82" s="457" t="s">
        <v>432</v>
      </c>
      <c r="J82" s="470" t="s">
        <v>271</v>
      </c>
      <c r="K82" s="244" t="s">
        <v>272</v>
      </c>
      <c r="L82" s="457" t="s">
        <v>432</v>
      </c>
      <c r="M82" s="494" t="s">
        <v>272</v>
      </c>
      <c r="O82" s="242" t="s">
        <v>269</v>
      </c>
      <c r="P82" s="457" t="s">
        <v>432</v>
      </c>
      <c r="Q82" s="495" t="s">
        <v>269</v>
      </c>
      <c r="R82" s="243" t="s">
        <v>270</v>
      </c>
      <c r="S82" s="457" t="s">
        <v>432</v>
      </c>
      <c r="T82" s="496" t="s">
        <v>270</v>
      </c>
      <c r="U82" s="244" t="s">
        <v>271</v>
      </c>
      <c r="V82" s="457" t="s">
        <v>432</v>
      </c>
      <c r="W82" s="495" t="s">
        <v>271</v>
      </c>
      <c r="X82" s="244" t="s">
        <v>272</v>
      </c>
      <c r="Y82" s="457" t="s">
        <v>432</v>
      </c>
      <c r="Z82" s="497" t="s">
        <v>272</v>
      </c>
      <c r="AD82" s="261"/>
    </row>
    <row r="83" spans="2:30" s="241" customFormat="1" ht="35.25" customHeight="1">
      <c r="B83" s="242" t="s">
        <v>273</v>
      </c>
      <c r="C83" s="457" t="s">
        <v>432</v>
      </c>
      <c r="D83" s="470" t="s">
        <v>273</v>
      </c>
      <c r="E83" s="243" t="s">
        <v>274</v>
      </c>
      <c r="F83" s="457" t="s">
        <v>432</v>
      </c>
      <c r="G83" s="469" t="s">
        <v>274</v>
      </c>
      <c r="H83" s="244" t="s">
        <v>275</v>
      </c>
      <c r="I83" s="457" t="s">
        <v>432</v>
      </c>
      <c r="J83" s="470" t="s">
        <v>275</v>
      </c>
      <c r="K83" s="244"/>
      <c r="L83" s="457" t="s">
        <v>432</v>
      </c>
      <c r="M83" s="494"/>
      <c r="O83" s="242" t="s">
        <v>273</v>
      </c>
      <c r="P83" s="457" t="s">
        <v>432</v>
      </c>
      <c r="Q83" s="495" t="s">
        <v>273</v>
      </c>
      <c r="R83" s="243" t="s">
        <v>274</v>
      </c>
      <c r="S83" s="457" t="s">
        <v>432</v>
      </c>
      <c r="T83" s="496" t="s">
        <v>274</v>
      </c>
      <c r="U83" s="244" t="s">
        <v>275</v>
      </c>
      <c r="V83" s="457" t="s">
        <v>432</v>
      </c>
      <c r="W83" s="495" t="s">
        <v>275</v>
      </c>
      <c r="X83" s="244"/>
      <c r="Y83" s="457" t="s">
        <v>432</v>
      </c>
      <c r="Z83" s="497"/>
      <c r="AD83" s="261"/>
    </row>
    <row r="84" spans="2:30" s="253" customFormat="1" ht="16.5" customHeight="1">
      <c r="B84" s="249"/>
      <c r="C84" s="250"/>
      <c r="D84" s="250"/>
      <c r="E84" s="250"/>
      <c r="F84" s="250"/>
      <c r="G84" s="250"/>
      <c r="H84" s="250"/>
      <c r="I84" s="250"/>
      <c r="J84" s="250"/>
      <c r="K84" s="250"/>
      <c r="L84" s="250"/>
      <c r="M84" s="251"/>
      <c r="N84" s="252"/>
      <c r="O84" s="249"/>
      <c r="P84" s="250"/>
      <c r="Q84" s="250"/>
      <c r="R84" s="250"/>
      <c r="S84" s="250"/>
      <c r="T84" s="250"/>
      <c r="U84" s="250"/>
      <c r="V84" s="250"/>
      <c r="W84" s="250"/>
      <c r="X84" s="250"/>
      <c r="Y84" s="250"/>
      <c r="Z84" s="251"/>
      <c r="AA84" s="252"/>
      <c r="AD84" s="262"/>
    </row>
    <row r="85" spans="2:30" ht="9.75" customHeight="1"/>
    <row r="86" spans="2:30" ht="9.75" customHeight="1"/>
    <row r="87" spans="2:30" ht="30">
      <c r="B87" s="477" t="s">
        <v>194</v>
      </c>
      <c r="C87" s="456"/>
      <c r="D87" s="478" t="s">
        <v>195</v>
      </c>
      <c r="E87" s="471" t="s">
        <v>278</v>
      </c>
      <c r="F87" s="472"/>
      <c r="G87" s="472"/>
      <c r="H87" s="472"/>
      <c r="I87" s="472"/>
      <c r="J87" s="472"/>
      <c r="K87" s="472"/>
      <c r="L87" s="472"/>
      <c r="M87" s="473"/>
      <c r="O87" s="477" t="s">
        <v>194</v>
      </c>
      <c r="P87" s="456"/>
      <c r="Q87" s="478" t="s">
        <v>195</v>
      </c>
      <c r="R87" s="483" t="s">
        <v>279</v>
      </c>
      <c r="S87" s="484"/>
      <c r="T87" s="484"/>
      <c r="U87" s="484"/>
      <c r="V87" s="484"/>
      <c r="W87" s="484"/>
      <c r="X87" s="484"/>
      <c r="Y87" s="484"/>
      <c r="Z87" s="485"/>
    </row>
    <row r="88" spans="2:30" ht="30">
      <c r="B88" s="481" t="s">
        <v>199</v>
      </c>
      <c r="C88" s="479" t="s">
        <v>432</v>
      </c>
      <c r="D88" s="518" t="str">
        <f>B88</f>
        <v>Aa</v>
      </c>
      <c r="E88" s="235" t="s">
        <v>198</v>
      </c>
      <c r="F88" s="235"/>
      <c r="G88" s="236"/>
      <c r="H88" s="236"/>
      <c r="I88" s="236"/>
      <c r="J88" s="236"/>
      <c r="K88" s="236"/>
      <c r="L88" s="236"/>
      <c r="M88" s="237"/>
      <c r="O88" s="481" t="s">
        <v>199</v>
      </c>
      <c r="P88" s="479" t="s">
        <v>432</v>
      </c>
      <c r="Q88" s="519" t="str">
        <f>O88</f>
        <v>Aa</v>
      </c>
      <c r="R88" s="235" t="s">
        <v>198</v>
      </c>
      <c r="S88" s="235"/>
      <c r="T88" s="236"/>
      <c r="U88" s="236"/>
      <c r="V88" s="236"/>
      <c r="W88" s="236"/>
      <c r="X88" s="236"/>
      <c r="Y88" s="236"/>
      <c r="Z88" s="237"/>
    </row>
    <row r="89" spans="2:30">
      <c r="B89" s="238"/>
      <c r="C89" s="239"/>
      <c r="D89" s="239"/>
      <c r="E89" s="239"/>
      <c r="F89" s="239"/>
      <c r="G89" s="239"/>
      <c r="H89" s="239"/>
      <c r="I89" s="239"/>
      <c r="J89" s="239"/>
      <c r="K89" s="239"/>
      <c r="L89" s="239"/>
      <c r="M89" s="240"/>
      <c r="O89" s="238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40"/>
    </row>
    <row r="90" spans="2:30" ht="19.5" customHeight="1">
      <c r="B90" s="458" t="s">
        <v>200</v>
      </c>
      <c r="C90" s="859" t="s">
        <v>431</v>
      </c>
      <c r="D90" s="860"/>
      <c r="E90" s="459" t="s">
        <v>435</v>
      </c>
      <c r="F90" s="859" t="s">
        <v>431</v>
      </c>
      <c r="G90" s="860"/>
      <c r="H90" s="459" t="s">
        <v>433</v>
      </c>
      <c r="I90" s="859" t="s">
        <v>431</v>
      </c>
      <c r="J90" s="860"/>
      <c r="K90" s="459" t="s">
        <v>434</v>
      </c>
      <c r="L90" s="859" t="s">
        <v>431</v>
      </c>
      <c r="M90" s="861"/>
      <c r="O90" s="458" t="s">
        <v>200</v>
      </c>
      <c r="P90" s="834" t="s">
        <v>431</v>
      </c>
      <c r="Q90" s="835"/>
      <c r="R90" s="459" t="s">
        <v>435</v>
      </c>
      <c r="S90" s="834" t="s">
        <v>431</v>
      </c>
      <c r="T90" s="835"/>
      <c r="U90" s="459" t="s">
        <v>433</v>
      </c>
      <c r="V90" s="834" t="s">
        <v>431</v>
      </c>
      <c r="W90" s="835"/>
      <c r="X90" s="459" t="s">
        <v>434</v>
      </c>
      <c r="Y90" s="834" t="s">
        <v>431</v>
      </c>
      <c r="Z90" s="836"/>
    </row>
    <row r="91" spans="2:30" s="241" customFormat="1" ht="35.25" customHeight="1">
      <c r="B91" s="242" t="s">
        <v>106</v>
      </c>
      <c r="C91" s="457" t="s">
        <v>432</v>
      </c>
      <c r="D91" s="498" t="s">
        <v>106</v>
      </c>
      <c r="E91" s="243" t="s">
        <v>201</v>
      </c>
      <c r="F91" s="457" t="s">
        <v>432</v>
      </c>
      <c r="G91" s="499" t="s">
        <v>201</v>
      </c>
      <c r="H91" s="244">
        <v>1</v>
      </c>
      <c r="I91" s="457" t="s">
        <v>432</v>
      </c>
      <c r="J91" s="498">
        <v>1</v>
      </c>
      <c r="K91" s="244">
        <v>27</v>
      </c>
      <c r="L91" s="457" t="s">
        <v>432</v>
      </c>
      <c r="M91" s="500">
        <v>27</v>
      </c>
      <c r="O91" s="242" t="s">
        <v>106</v>
      </c>
      <c r="P91" s="457" t="s">
        <v>432</v>
      </c>
      <c r="Q91" s="501" t="s">
        <v>106</v>
      </c>
      <c r="R91" s="243" t="s">
        <v>201</v>
      </c>
      <c r="S91" s="457" t="s">
        <v>432</v>
      </c>
      <c r="T91" s="502" t="s">
        <v>201</v>
      </c>
      <c r="U91" s="244">
        <v>1</v>
      </c>
      <c r="V91" s="457" t="s">
        <v>432</v>
      </c>
      <c r="W91" s="501">
        <v>1</v>
      </c>
      <c r="X91" s="244">
        <v>27</v>
      </c>
      <c r="Y91" s="457" t="s">
        <v>432</v>
      </c>
      <c r="Z91" s="503">
        <v>27</v>
      </c>
      <c r="AD91" s="261"/>
    </row>
    <row r="92" spans="2:30" s="241" customFormat="1" ht="35.25" customHeight="1">
      <c r="B92" s="242" t="s">
        <v>107</v>
      </c>
      <c r="C92" s="457" t="s">
        <v>432</v>
      </c>
      <c r="D92" s="498" t="s">
        <v>107</v>
      </c>
      <c r="E92" s="243" t="s">
        <v>202</v>
      </c>
      <c r="F92" s="457" t="s">
        <v>432</v>
      </c>
      <c r="G92" s="499" t="s">
        <v>202</v>
      </c>
      <c r="H92" s="244">
        <v>2</v>
      </c>
      <c r="I92" s="457" t="s">
        <v>432</v>
      </c>
      <c r="J92" s="498">
        <v>2</v>
      </c>
      <c r="K92" s="244">
        <v>28</v>
      </c>
      <c r="L92" s="457" t="s">
        <v>432</v>
      </c>
      <c r="M92" s="500">
        <v>28</v>
      </c>
      <c r="O92" s="242" t="s">
        <v>107</v>
      </c>
      <c r="P92" s="457" t="s">
        <v>432</v>
      </c>
      <c r="Q92" s="501" t="s">
        <v>107</v>
      </c>
      <c r="R92" s="243" t="s">
        <v>202</v>
      </c>
      <c r="S92" s="457" t="s">
        <v>432</v>
      </c>
      <c r="T92" s="502" t="s">
        <v>202</v>
      </c>
      <c r="U92" s="244">
        <v>2</v>
      </c>
      <c r="V92" s="457" t="s">
        <v>432</v>
      </c>
      <c r="W92" s="501">
        <v>2</v>
      </c>
      <c r="X92" s="244">
        <v>28</v>
      </c>
      <c r="Y92" s="457" t="s">
        <v>432</v>
      </c>
      <c r="Z92" s="503">
        <v>28</v>
      </c>
      <c r="AD92" s="261"/>
    </row>
    <row r="93" spans="2:30" s="241" customFormat="1" ht="35.25" customHeight="1">
      <c r="B93" s="242" t="s">
        <v>108</v>
      </c>
      <c r="C93" s="457" t="s">
        <v>432</v>
      </c>
      <c r="D93" s="498" t="s">
        <v>108</v>
      </c>
      <c r="E93" s="243" t="s">
        <v>203</v>
      </c>
      <c r="F93" s="457" t="s">
        <v>432</v>
      </c>
      <c r="G93" s="499" t="s">
        <v>203</v>
      </c>
      <c r="H93" s="244">
        <v>3</v>
      </c>
      <c r="I93" s="457" t="s">
        <v>432</v>
      </c>
      <c r="J93" s="498">
        <v>3</v>
      </c>
      <c r="K93" s="244">
        <v>29</v>
      </c>
      <c r="L93" s="457" t="s">
        <v>432</v>
      </c>
      <c r="M93" s="500">
        <v>29</v>
      </c>
      <c r="O93" s="242" t="s">
        <v>108</v>
      </c>
      <c r="P93" s="457" t="s">
        <v>432</v>
      </c>
      <c r="Q93" s="501" t="s">
        <v>108</v>
      </c>
      <c r="R93" s="243" t="s">
        <v>203</v>
      </c>
      <c r="S93" s="457" t="s">
        <v>432</v>
      </c>
      <c r="T93" s="502" t="s">
        <v>203</v>
      </c>
      <c r="U93" s="244">
        <v>3</v>
      </c>
      <c r="V93" s="457" t="s">
        <v>432</v>
      </c>
      <c r="W93" s="501">
        <v>3</v>
      </c>
      <c r="X93" s="244">
        <v>29</v>
      </c>
      <c r="Y93" s="457" t="s">
        <v>432</v>
      </c>
      <c r="Z93" s="503">
        <v>29</v>
      </c>
      <c r="AD93" s="261"/>
    </row>
    <row r="94" spans="2:30" s="241" customFormat="1" ht="35.25" customHeight="1">
      <c r="B94" s="242" t="s">
        <v>8</v>
      </c>
      <c r="C94" s="457" t="s">
        <v>432</v>
      </c>
      <c r="D94" s="498" t="s">
        <v>8</v>
      </c>
      <c r="E94" s="243" t="s">
        <v>204</v>
      </c>
      <c r="F94" s="457" t="s">
        <v>432</v>
      </c>
      <c r="G94" s="499" t="s">
        <v>204</v>
      </c>
      <c r="H94" s="244">
        <v>4</v>
      </c>
      <c r="I94" s="457" t="s">
        <v>432</v>
      </c>
      <c r="J94" s="498">
        <v>4</v>
      </c>
      <c r="K94" s="244">
        <v>30</v>
      </c>
      <c r="L94" s="457" t="s">
        <v>432</v>
      </c>
      <c r="M94" s="500">
        <v>30</v>
      </c>
      <c r="O94" s="242" t="s">
        <v>8</v>
      </c>
      <c r="P94" s="457" t="s">
        <v>432</v>
      </c>
      <c r="Q94" s="501" t="s">
        <v>8</v>
      </c>
      <c r="R94" s="243" t="s">
        <v>204</v>
      </c>
      <c r="S94" s="457" t="s">
        <v>432</v>
      </c>
      <c r="T94" s="502" t="s">
        <v>204</v>
      </c>
      <c r="U94" s="244">
        <v>4</v>
      </c>
      <c r="V94" s="457" t="s">
        <v>432</v>
      </c>
      <c r="W94" s="501">
        <v>4</v>
      </c>
      <c r="X94" s="244">
        <v>30</v>
      </c>
      <c r="Y94" s="457" t="s">
        <v>432</v>
      </c>
      <c r="Z94" s="503">
        <v>30</v>
      </c>
      <c r="AD94" s="261"/>
    </row>
    <row r="95" spans="2:30" s="241" customFormat="1" ht="35.25" customHeight="1">
      <c r="B95" s="242" t="s">
        <v>205</v>
      </c>
      <c r="C95" s="457" t="s">
        <v>432</v>
      </c>
      <c r="D95" s="498" t="s">
        <v>205</v>
      </c>
      <c r="E95" s="243" t="s">
        <v>206</v>
      </c>
      <c r="F95" s="457" t="s">
        <v>432</v>
      </c>
      <c r="G95" s="499" t="s">
        <v>206</v>
      </c>
      <c r="H95" s="244">
        <v>5</v>
      </c>
      <c r="I95" s="457" t="s">
        <v>432</v>
      </c>
      <c r="J95" s="498">
        <v>5</v>
      </c>
      <c r="K95" s="244">
        <v>31</v>
      </c>
      <c r="L95" s="457" t="s">
        <v>432</v>
      </c>
      <c r="M95" s="500">
        <v>31</v>
      </c>
      <c r="O95" s="242" t="s">
        <v>205</v>
      </c>
      <c r="P95" s="457" t="s">
        <v>432</v>
      </c>
      <c r="Q95" s="501" t="s">
        <v>205</v>
      </c>
      <c r="R95" s="243" t="s">
        <v>206</v>
      </c>
      <c r="S95" s="457" t="s">
        <v>432</v>
      </c>
      <c r="T95" s="502" t="s">
        <v>206</v>
      </c>
      <c r="U95" s="244">
        <v>5</v>
      </c>
      <c r="V95" s="457" t="s">
        <v>432</v>
      </c>
      <c r="W95" s="501">
        <v>5</v>
      </c>
      <c r="X95" s="244">
        <v>31</v>
      </c>
      <c r="Y95" s="457" t="s">
        <v>432</v>
      </c>
      <c r="Z95" s="503">
        <v>31</v>
      </c>
      <c r="AD95" s="261"/>
    </row>
    <row r="96" spans="2:30" s="241" customFormat="1" ht="35.25" customHeight="1">
      <c r="B96" s="242" t="s">
        <v>207</v>
      </c>
      <c r="C96" s="457" t="s">
        <v>432</v>
      </c>
      <c r="D96" s="498" t="s">
        <v>207</v>
      </c>
      <c r="E96" s="243" t="s">
        <v>208</v>
      </c>
      <c r="F96" s="457" t="s">
        <v>432</v>
      </c>
      <c r="G96" s="499" t="s">
        <v>208</v>
      </c>
      <c r="H96" s="244">
        <v>6</v>
      </c>
      <c r="I96" s="457" t="s">
        <v>432</v>
      </c>
      <c r="J96" s="498">
        <v>6</v>
      </c>
      <c r="K96" s="244">
        <v>32</v>
      </c>
      <c r="L96" s="457" t="s">
        <v>432</v>
      </c>
      <c r="M96" s="500">
        <v>32</v>
      </c>
      <c r="O96" s="242" t="s">
        <v>207</v>
      </c>
      <c r="P96" s="457" t="s">
        <v>432</v>
      </c>
      <c r="Q96" s="501" t="s">
        <v>207</v>
      </c>
      <c r="R96" s="243" t="s">
        <v>208</v>
      </c>
      <c r="S96" s="457" t="s">
        <v>432</v>
      </c>
      <c r="T96" s="502" t="s">
        <v>208</v>
      </c>
      <c r="U96" s="244">
        <v>6</v>
      </c>
      <c r="V96" s="457" t="s">
        <v>432</v>
      </c>
      <c r="W96" s="501">
        <v>6</v>
      </c>
      <c r="X96" s="244">
        <v>32</v>
      </c>
      <c r="Y96" s="457" t="s">
        <v>432</v>
      </c>
      <c r="Z96" s="503">
        <v>32</v>
      </c>
      <c r="AD96" s="261"/>
    </row>
    <row r="97" spans="2:30" s="241" customFormat="1" ht="35.25" customHeight="1">
      <c r="B97" s="242" t="s">
        <v>209</v>
      </c>
      <c r="C97" s="457" t="s">
        <v>432</v>
      </c>
      <c r="D97" s="498" t="s">
        <v>209</v>
      </c>
      <c r="E97" s="243" t="s">
        <v>210</v>
      </c>
      <c r="F97" s="457" t="s">
        <v>432</v>
      </c>
      <c r="G97" s="499" t="s">
        <v>210</v>
      </c>
      <c r="H97" s="244">
        <v>7</v>
      </c>
      <c r="I97" s="457" t="s">
        <v>432</v>
      </c>
      <c r="J97" s="498">
        <v>7</v>
      </c>
      <c r="K97" s="244">
        <v>33</v>
      </c>
      <c r="L97" s="457" t="s">
        <v>432</v>
      </c>
      <c r="M97" s="500">
        <v>33</v>
      </c>
      <c r="O97" s="242" t="s">
        <v>209</v>
      </c>
      <c r="P97" s="457" t="s">
        <v>432</v>
      </c>
      <c r="Q97" s="501" t="s">
        <v>209</v>
      </c>
      <c r="R97" s="243" t="s">
        <v>210</v>
      </c>
      <c r="S97" s="457" t="s">
        <v>432</v>
      </c>
      <c r="T97" s="502" t="s">
        <v>210</v>
      </c>
      <c r="U97" s="244">
        <v>7</v>
      </c>
      <c r="V97" s="457" t="s">
        <v>432</v>
      </c>
      <c r="W97" s="501">
        <v>7</v>
      </c>
      <c r="X97" s="244">
        <v>33</v>
      </c>
      <c r="Y97" s="457" t="s">
        <v>432</v>
      </c>
      <c r="Z97" s="503">
        <v>33</v>
      </c>
      <c r="AD97" s="261"/>
    </row>
    <row r="98" spans="2:30" s="241" customFormat="1" ht="35.25" customHeight="1">
      <c r="B98" s="242" t="s">
        <v>211</v>
      </c>
      <c r="C98" s="457" t="s">
        <v>432</v>
      </c>
      <c r="D98" s="498" t="s">
        <v>211</v>
      </c>
      <c r="E98" s="243" t="s">
        <v>212</v>
      </c>
      <c r="F98" s="457" t="s">
        <v>432</v>
      </c>
      <c r="G98" s="499" t="s">
        <v>212</v>
      </c>
      <c r="H98" s="244">
        <v>8</v>
      </c>
      <c r="I98" s="457" t="s">
        <v>432</v>
      </c>
      <c r="J98" s="498">
        <v>8</v>
      </c>
      <c r="K98" s="244">
        <v>34</v>
      </c>
      <c r="L98" s="457" t="s">
        <v>432</v>
      </c>
      <c r="M98" s="500">
        <v>34</v>
      </c>
      <c r="O98" s="242" t="s">
        <v>211</v>
      </c>
      <c r="P98" s="457" t="s">
        <v>432</v>
      </c>
      <c r="Q98" s="501" t="s">
        <v>211</v>
      </c>
      <c r="R98" s="243" t="s">
        <v>212</v>
      </c>
      <c r="S98" s="457" t="s">
        <v>432</v>
      </c>
      <c r="T98" s="502" t="s">
        <v>212</v>
      </c>
      <c r="U98" s="244">
        <v>8</v>
      </c>
      <c r="V98" s="457" t="s">
        <v>432</v>
      </c>
      <c r="W98" s="501">
        <v>8</v>
      </c>
      <c r="X98" s="244">
        <v>34</v>
      </c>
      <c r="Y98" s="457" t="s">
        <v>432</v>
      </c>
      <c r="Z98" s="503">
        <v>34</v>
      </c>
      <c r="AD98" s="261"/>
    </row>
    <row r="99" spans="2:30" s="241" customFormat="1" ht="35.25" customHeight="1">
      <c r="B99" s="242" t="s">
        <v>213</v>
      </c>
      <c r="C99" s="457" t="s">
        <v>432</v>
      </c>
      <c r="D99" s="498" t="s">
        <v>213</v>
      </c>
      <c r="E99" s="243" t="s">
        <v>214</v>
      </c>
      <c r="F99" s="457" t="s">
        <v>432</v>
      </c>
      <c r="G99" s="499" t="s">
        <v>214</v>
      </c>
      <c r="H99" s="244">
        <v>9</v>
      </c>
      <c r="I99" s="457" t="s">
        <v>432</v>
      </c>
      <c r="J99" s="498">
        <v>9</v>
      </c>
      <c r="K99" s="244">
        <v>35</v>
      </c>
      <c r="L99" s="457" t="s">
        <v>432</v>
      </c>
      <c r="M99" s="500">
        <v>35</v>
      </c>
      <c r="O99" s="242" t="s">
        <v>213</v>
      </c>
      <c r="P99" s="457" t="s">
        <v>432</v>
      </c>
      <c r="Q99" s="501" t="s">
        <v>213</v>
      </c>
      <c r="R99" s="243" t="s">
        <v>214</v>
      </c>
      <c r="S99" s="457" t="s">
        <v>432</v>
      </c>
      <c r="T99" s="502" t="s">
        <v>214</v>
      </c>
      <c r="U99" s="244">
        <v>9</v>
      </c>
      <c r="V99" s="457" t="s">
        <v>432</v>
      </c>
      <c r="W99" s="501">
        <v>9</v>
      </c>
      <c r="X99" s="244">
        <v>35</v>
      </c>
      <c r="Y99" s="457" t="s">
        <v>432</v>
      </c>
      <c r="Z99" s="503">
        <v>35</v>
      </c>
      <c r="AD99" s="261"/>
    </row>
    <row r="100" spans="2:30" s="241" customFormat="1" ht="35.25" customHeight="1">
      <c r="B100" s="242" t="s">
        <v>215</v>
      </c>
      <c r="C100" s="457" t="s">
        <v>432</v>
      </c>
      <c r="D100" s="498" t="s">
        <v>215</v>
      </c>
      <c r="E100" s="243" t="s">
        <v>216</v>
      </c>
      <c r="F100" s="457" t="s">
        <v>432</v>
      </c>
      <c r="G100" s="499" t="s">
        <v>216</v>
      </c>
      <c r="H100" s="244">
        <v>10</v>
      </c>
      <c r="I100" s="457" t="s">
        <v>432</v>
      </c>
      <c r="J100" s="498">
        <v>10</v>
      </c>
      <c r="K100" s="244">
        <v>36</v>
      </c>
      <c r="L100" s="457" t="s">
        <v>432</v>
      </c>
      <c r="M100" s="500">
        <v>36</v>
      </c>
      <c r="O100" s="242" t="s">
        <v>215</v>
      </c>
      <c r="P100" s="457" t="s">
        <v>432</v>
      </c>
      <c r="Q100" s="501" t="s">
        <v>215</v>
      </c>
      <c r="R100" s="243" t="s">
        <v>216</v>
      </c>
      <c r="S100" s="457" t="s">
        <v>432</v>
      </c>
      <c r="T100" s="502" t="s">
        <v>216</v>
      </c>
      <c r="U100" s="244">
        <v>10</v>
      </c>
      <c r="V100" s="457" t="s">
        <v>432</v>
      </c>
      <c r="W100" s="501">
        <v>10</v>
      </c>
      <c r="X100" s="244">
        <v>36</v>
      </c>
      <c r="Y100" s="457" t="s">
        <v>432</v>
      </c>
      <c r="Z100" s="503">
        <v>36</v>
      </c>
      <c r="AD100" s="261"/>
    </row>
    <row r="101" spans="2:30" s="241" customFormat="1" ht="35.25" customHeight="1">
      <c r="B101" s="242" t="s">
        <v>217</v>
      </c>
      <c r="C101" s="457" t="s">
        <v>432</v>
      </c>
      <c r="D101" s="498" t="s">
        <v>217</v>
      </c>
      <c r="E101" s="243" t="s">
        <v>218</v>
      </c>
      <c r="F101" s="457" t="s">
        <v>432</v>
      </c>
      <c r="G101" s="499" t="s">
        <v>218</v>
      </c>
      <c r="H101" s="244">
        <v>11</v>
      </c>
      <c r="I101" s="457" t="s">
        <v>432</v>
      </c>
      <c r="J101" s="498">
        <v>11</v>
      </c>
      <c r="K101" s="244">
        <v>37</v>
      </c>
      <c r="L101" s="457" t="s">
        <v>432</v>
      </c>
      <c r="M101" s="500">
        <v>37</v>
      </c>
      <c r="O101" s="242" t="s">
        <v>217</v>
      </c>
      <c r="P101" s="457" t="s">
        <v>432</v>
      </c>
      <c r="Q101" s="501" t="s">
        <v>217</v>
      </c>
      <c r="R101" s="243" t="s">
        <v>218</v>
      </c>
      <c r="S101" s="457" t="s">
        <v>432</v>
      </c>
      <c r="T101" s="502" t="s">
        <v>218</v>
      </c>
      <c r="U101" s="244">
        <v>11</v>
      </c>
      <c r="V101" s="457" t="s">
        <v>432</v>
      </c>
      <c r="W101" s="501">
        <v>11</v>
      </c>
      <c r="X101" s="244">
        <v>37</v>
      </c>
      <c r="Y101" s="457" t="s">
        <v>432</v>
      </c>
      <c r="Z101" s="503">
        <v>37</v>
      </c>
      <c r="AD101" s="261"/>
    </row>
    <row r="102" spans="2:30" s="241" customFormat="1" ht="35.25" customHeight="1">
      <c r="B102" s="242" t="s">
        <v>15</v>
      </c>
      <c r="C102" s="457" t="s">
        <v>432</v>
      </c>
      <c r="D102" s="498" t="s">
        <v>15</v>
      </c>
      <c r="E102" s="243" t="s">
        <v>219</v>
      </c>
      <c r="F102" s="457" t="s">
        <v>432</v>
      </c>
      <c r="G102" s="499" t="s">
        <v>219</v>
      </c>
      <c r="H102" s="244">
        <v>12</v>
      </c>
      <c r="I102" s="457" t="s">
        <v>432</v>
      </c>
      <c r="J102" s="498">
        <v>12</v>
      </c>
      <c r="K102" s="244">
        <v>38</v>
      </c>
      <c r="L102" s="457" t="s">
        <v>432</v>
      </c>
      <c r="M102" s="500">
        <v>38</v>
      </c>
      <c r="O102" s="242" t="s">
        <v>15</v>
      </c>
      <c r="P102" s="457" t="s">
        <v>432</v>
      </c>
      <c r="Q102" s="501" t="s">
        <v>15</v>
      </c>
      <c r="R102" s="243" t="s">
        <v>219</v>
      </c>
      <c r="S102" s="457" t="s">
        <v>432</v>
      </c>
      <c r="T102" s="502" t="s">
        <v>219</v>
      </c>
      <c r="U102" s="244">
        <v>12</v>
      </c>
      <c r="V102" s="457" t="s">
        <v>432</v>
      </c>
      <c r="W102" s="501">
        <v>12</v>
      </c>
      <c r="X102" s="244">
        <v>38</v>
      </c>
      <c r="Y102" s="457" t="s">
        <v>432</v>
      </c>
      <c r="Z102" s="503">
        <v>38</v>
      </c>
      <c r="AD102" s="261"/>
    </row>
    <row r="103" spans="2:30" s="241" customFormat="1" ht="35.25" customHeight="1">
      <c r="B103" s="242" t="s">
        <v>220</v>
      </c>
      <c r="C103" s="457" t="s">
        <v>432</v>
      </c>
      <c r="D103" s="498" t="s">
        <v>220</v>
      </c>
      <c r="E103" s="243" t="s">
        <v>221</v>
      </c>
      <c r="F103" s="457" t="s">
        <v>432</v>
      </c>
      <c r="G103" s="499" t="s">
        <v>221</v>
      </c>
      <c r="H103" s="244">
        <v>13</v>
      </c>
      <c r="I103" s="457" t="s">
        <v>432</v>
      </c>
      <c r="J103" s="498">
        <v>13</v>
      </c>
      <c r="K103" s="244">
        <v>39</v>
      </c>
      <c r="L103" s="457" t="s">
        <v>432</v>
      </c>
      <c r="M103" s="500">
        <v>39</v>
      </c>
      <c r="O103" s="242" t="s">
        <v>220</v>
      </c>
      <c r="P103" s="457" t="s">
        <v>432</v>
      </c>
      <c r="Q103" s="501" t="s">
        <v>220</v>
      </c>
      <c r="R103" s="243" t="s">
        <v>221</v>
      </c>
      <c r="S103" s="457" t="s">
        <v>432</v>
      </c>
      <c r="T103" s="502" t="s">
        <v>221</v>
      </c>
      <c r="U103" s="244">
        <v>13</v>
      </c>
      <c r="V103" s="457" t="s">
        <v>432</v>
      </c>
      <c r="W103" s="501">
        <v>13</v>
      </c>
      <c r="X103" s="244">
        <v>39</v>
      </c>
      <c r="Y103" s="457" t="s">
        <v>432</v>
      </c>
      <c r="Z103" s="503">
        <v>39</v>
      </c>
      <c r="AD103" s="261"/>
    </row>
    <row r="104" spans="2:30" s="241" customFormat="1" ht="35.25" customHeight="1">
      <c r="B104" s="242" t="s">
        <v>222</v>
      </c>
      <c r="C104" s="457" t="s">
        <v>432</v>
      </c>
      <c r="D104" s="498" t="s">
        <v>222</v>
      </c>
      <c r="E104" s="243" t="s">
        <v>223</v>
      </c>
      <c r="F104" s="457" t="s">
        <v>432</v>
      </c>
      <c r="G104" s="499" t="s">
        <v>223</v>
      </c>
      <c r="H104" s="244">
        <v>14</v>
      </c>
      <c r="I104" s="457" t="s">
        <v>432</v>
      </c>
      <c r="J104" s="498">
        <v>14</v>
      </c>
      <c r="K104" s="244">
        <v>40</v>
      </c>
      <c r="L104" s="457" t="s">
        <v>432</v>
      </c>
      <c r="M104" s="500">
        <v>40</v>
      </c>
      <c r="O104" s="242" t="s">
        <v>222</v>
      </c>
      <c r="P104" s="457" t="s">
        <v>432</v>
      </c>
      <c r="Q104" s="501" t="s">
        <v>222</v>
      </c>
      <c r="R104" s="243" t="s">
        <v>223</v>
      </c>
      <c r="S104" s="457" t="s">
        <v>432</v>
      </c>
      <c r="T104" s="502" t="s">
        <v>223</v>
      </c>
      <c r="U104" s="244">
        <v>14</v>
      </c>
      <c r="V104" s="457" t="s">
        <v>432</v>
      </c>
      <c r="W104" s="501">
        <v>14</v>
      </c>
      <c r="X104" s="244">
        <v>40</v>
      </c>
      <c r="Y104" s="457" t="s">
        <v>432</v>
      </c>
      <c r="Z104" s="503">
        <v>40</v>
      </c>
      <c r="AD104" s="261"/>
    </row>
    <row r="105" spans="2:30" s="241" customFormat="1" ht="35.25" customHeight="1">
      <c r="B105" s="242" t="s">
        <v>224</v>
      </c>
      <c r="C105" s="457" t="s">
        <v>432</v>
      </c>
      <c r="D105" s="498" t="s">
        <v>224</v>
      </c>
      <c r="E105" s="243" t="s">
        <v>225</v>
      </c>
      <c r="F105" s="457" t="s">
        <v>432</v>
      </c>
      <c r="G105" s="499" t="s">
        <v>225</v>
      </c>
      <c r="H105" s="244">
        <v>15</v>
      </c>
      <c r="I105" s="457" t="s">
        <v>432</v>
      </c>
      <c r="J105" s="498">
        <v>15</v>
      </c>
      <c r="K105" s="244">
        <v>41</v>
      </c>
      <c r="L105" s="457" t="s">
        <v>432</v>
      </c>
      <c r="M105" s="500">
        <v>41</v>
      </c>
      <c r="O105" s="242" t="s">
        <v>224</v>
      </c>
      <c r="P105" s="457" t="s">
        <v>432</v>
      </c>
      <c r="Q105" s="501" t="s">
        <v>224</v>
      </c>
      <c r="R105" s="243" t="s">
        <v>225</v>
      </c>
      <c r="S105" s="457" t="s">
        <v>432</v>
      </c>
      <c r="T105" s="502" t="s">
        <v>225</v>
      </c>
      <c r="U105" s="244">
        <v>15</v>
      </c>
      <c r="V105" s="457" t="s">
        <v>432</v>
      </c>
      <c r="W105" s="501">
        <v>15</v>
      </c>
      <c r="X105" s="244">
        <v>41</v>
      </c>
      <c r="Y105" s="457" t="s">
        <v>432</v>
      </c>
      <c r="Z105" s="503">
        <v>41</v>
      </c>
      <c r="AD105" s="261"/>
    </row>
    <row r="106" spans="2:30" s="241" customFormat="1" ht="35.25" customHeight="1">
      <c r="B106" s="242" t="s">
        <v>226</v>
      </c>
      <c r="C106" s="457" t="s">
        <v>432</v>
      </c>
      <c r="D106" s="498" t="s">
        <v>226</v>
      </c>
      <c r="E106" s="243" t="s">
        <v>191</v>
      </c>
      <c r="F106" s="457" t="s">
        <v>432</v>
      </c>
      <c r="G106" s="499" t="s">
        <v>191</v>
      </c>
      <c r="H106" s="244">
        <v>16</v>
      </c>
      <c r="I106" s="457" t="s">
        <v>432</v>
      </c>
      <c r="J106" s="498">
        <v>16</v>
      </c>
      <c r="K106" s="244">
        <v>42</v>
      </c>
      <c r="L106" s="457" t="s">
        <v>432</v>
      </c>
      <c r="M106" s="500">
        <v>42</v>
      </c>
      <c r="O106" s="242" t="s">
        <v>226</v>
      </c>
      <c r="P106" s="457" t="s">
        <v>432</v>
      </c>
      <c r="Q106" s="501" t="s">
        <v>226</v>
      </c>
      <c r="R106" s="243" t="s">
        <v>191</v>
      </c>
      <c r="S106" s="457" t="s">
        <v>432</v>
      </c>
      <c r="T106" s="502" t="s">
        <v>191</v>
      </c>
      <c r="U106" s="244">
        <v>16</v>
      </c>
      <c r="V106" s="457" t="s">
        <v>432</v>
      </c>
      <c r="W106" s="501">
        <v>16</v>
      </c>
      <c r="X106" s="244">
        <v>42</v>
      </c>
      <c r="Y106" s="457" t="s">
        <v>432</v>
      </c>
      <c r="Z106" s="503">
        <v>42</v>
      </c>
      <c r="AD106" s="261"/>
    </row>
    <row r="107" spans="2:30" s="241" customFormat="1" ht="35.25" customHeight="1">
      <c r="B107" s="242" t="s">
        <v>227</v>
      </c>
      <c r="C107" s="457" t="s">
        <v>432</v>
      </c>
      <c r="D107" s="498" t="s">
        <v>227</v>
      </c>
      <c r="E107" s="243" t="s">
        <v>12</v>
      </c>
      <c r="F107" s="457" t="s">
        <v>432</v>
      </c>
      <c r="G107" s="499" t="s">
        <v>12</v>
      </c>
      <c r="H107" s="244">
        <v>17</v>
      </c>
      <c r="I107" s="457" t="s">
        <v>432</v>
      </c>
      <c r="J107" s="498">
        <v>17</v>
      </c>
      <c r="K107" s="244">
        <v>43</v>
      </c>
      <c r="L107" s="457" t="s">
        <v>432</v>
      </c>
      <c r="M107" s="500">
        <v>43</v>
      </c>
      <c r="O107" s="242" t="s">
        <v>227</v>
      </c>
      <c r="P107" s="457" t="s">
        <v>432</v>
      </c>
      <c r="Q107" s="501" t="s">
        <v>227</v>
      </c>
      <c r="R107" s="243" t="s">
        <v>12</v>
      </c>
      <c r="S107" s="457" t="s">
        <v>432</v>
      </c>
      <c r="T107" s="502" t="s">
        <v>12</v>
      </c>
      <c r="U107" s="244">
        <v>17</v>
      </c>
      <c r="V107" s="457" t="s">
        <v>432</v>
      </c>
      <c r="W107" s="501">
        <v>17</v>
      </c>
      <c r="X107" s="244">
        <v>43</v>
      </c>
      <c r="Y107" s="457" t="s">
        <v>432</v>
      </c>
      <c r="Z107" s="503">
        <v>43</v>
      </c>
      <c r="AD107" s="261"/>
    </row>
    <row r="108" spans="2:30" s="241" customFormat="1" ht="35.25" customHeight="1">
      <c r="B108" s="242" t="s">
        <v>228</v>
      </c>
      <c r="C108" s="457" t="s">
        <v>432</v>
      </c>
      <c r="D108" s="498" t="s">
        <v>228</v>
      </c>
      <c r="E108" s="243" t="s">
        <v>229</v>
      </c>
      <c r="F108" s="457" t="s">
        <v>432</v>
      </c>
      <c r="G108" s="499" t="s">
        <v>229</v>
      </c>
      <c r="H108" s="244">
        <v>18</v>
      </c>
      <c r="I108" s="457" t="s">
        <v>432</v>
      </c>
      <c r="J108" s="498">
        <v>18</v>
      </c>
      <c r="K108" s="244">
        <v>44</v>
      </c>
      <c r="L108" s="457" t="s">
        <v>432</v>
      </c>
      <c r="M108" s="500">
        <v>44</v>
      </c>
      <c r="O108" s="242" t="s">
        <v>228</v>
      </c>
      <c r="P108" s="457" t="s">
        <v>432</v>
      </c>
      <c r="Q108" s="501" t="s">
        <v>228</v>
      </c>
      <c r="R108" s="243" t="s">
        <v>229</v>
      </c>
      <c r="S108" s="457" t="s">
        <v>432</v>
      </c>
      <c r="T108" s="502" t="s">
        <v>229</v>
      </c>
      <c r="U108" s="244">
        <v>18</v>
      </c>
      <c r="V108" s="457" t="s">
        <v>432</v>
      </c>
      <c r="W108" s="501">
        <v>18</v>
      </c>
      <c r="X108" s="244">
        <v>44</v>
      </c>
      <c r="Y108" s="457" t="s">
        <v>432</v>
      </c>
      <c r="Z108" s="503">
        <v>44</v>
      </c>
      <c r="AD108" s="261"/>
    </row>
    <row r="109" spans="2:30" s="241" customFormat="1" ht="35.25" customHeight="1">
      <c r="B109" s="242" t="s">
        <v>230</v>
      </c>
      <c r="C109" s="457" t="s">
        <v>432</v>
      </c>
      <c r="D109" s="498" t="s">
        <v>230</v>
      </c>
      <c r="E109" s="243" t="s">
        <v>231</v>
      </c>
      <c r="F109" s="457" t="s">
        <v>432</v>
      </c>
      <c r="G109" s="499" t="s">
        <v>231</v>
      </c>
      <c r="H109" s="244">
        <v>19</v>
      </c>
      <c r="I109" s="457" t="s">
        <v>432</v>
      </c>
      <c r="J109" s="498">
        <v>19</v>
      </c>
      <c r="K109" s="244">
        <v>45</v>
      </c>
      <c r="L109" s="457" t="s">
        <v>432</v>
      </c>
      <c r="M109" s="500">
        <v>45</v>
      </c>
      <c r="O109" s="242" t="s">
        <v>230</v>
      </c>
      <c r="P109" s="457" t="s">
        <v>432</v>
      </c>
      <c r="Q109" s="501" t="s">
        <v>230</v>
      </c>
      <c r="R109" s="243" t="s">
        <v>231</v>
      </c>
      <c r="S109" s="457" t="s">
        <v>432</v>
      </c>
      <c r="T109" s="502" t="s">
        <v>231</v>
      </c>
      <c r="U109" s="244">
        <v>19</v>
      </c>
      <c r="V109" s="457" t="s">
        <v>432</v>
      </c>
      <c r="W109" s="501">
        <v>19</v>
      </c>
      <c r="X109" s="244">
        <v>45</v>
      </c>
      <c r="Y109" s="457" t="s">
        <v>432</v>
      </c>
      <c r="Z109" s="503">
        <v>45</v>
      </c>
      <c r="AD109" s="261"/>
    </row>
    <row r="110" spans="2:30" s="241" customFormat="1" ht="35.25" customHeight="1">
      <c r="B110" s="242" t="s">
        <v>232</v>
      </c>
      <c r="C110" s="457" t="s">
        <v>432</v>
      </c>
      <c r="D110" s="498" t="s">
        <v>232</v>
      </c>
      <c r="E110" s="243" t="s">
        <v>188</v>
      </c>
      <c r="F110" s="457" t="s">
        <v>432</v>
      </c>
      <c r="G110" s="499" t="s">
        <v>188</v>
      </c>
      <c r="H110" s="244">
        <v>20</v>
      </c>
      <c r="I110" s="457" t="s">
        <v>432</v>
      </c>
      <c r="J110" s="498">
        <v>20</v>
      </c>
      <c r="K110" s="244">
        <v>46</v>
      </c>
      <c r="L110" s="457" t="s">
        <v>432</v>
      </c>
      <c r="M110" s="500">
        <v>46</v>
      </c>
      <c r="O110" s="242" t="s">
        <v>232</v>
      </c>
      <c r="P110" s="457" t="s">
        <v>432</v>
      </c>
      <c r="Q110" s="501" t="s">
        <v>232</v>
      </c>
      <c r="R110" s="243" t="s">
        <v>188</v>
      </c>
      <c r="S110" s="457" t="s">
        <v>432</v>
      </c>
      <c r="T110" s="502" t="s">
        <v>188</v>
      </c>
      <c r="U110" s="244">
        <v>20</v>
      </c>
      <c r="V110" s="457" t="s">
        <v>432</v>
      </c>
      <c r="W110" s="501">
        <v>20</v>
      </c>
      <c r="X110" s="244">
        <v>46</v>
      </c>
      <c r="Y110" s="457" t="s">
        <v>432</v>
      </c>
      <c r="Z110" s="503">
        <v>46</v>
      </c>
      <c r="AD110" s="261"/>
    </row>
    <row r="111" spans="2:30" s="241" customFormat="1" ht="35.25" customHeight="1">
      <c r="B111" s="242" t="s">
        <v>233</v>
      </c>
      <c r="C111" s="457" t="s">
        <v>432</v>
      </c>
      <c r="D111" s="498" t="s">
        <v>233</v>
      </c>
      <c r="E111" s="243" t="s">
        <v>31</v>
      </c>
      <c r="F111" s="457" t="s">
        <v>432</v>
      </c>
      <c r="G111" s="499" t="s">
        <v>31</v>
      </c>
      <c r="H111" s="244">
        <v>21</v>
      </c>
      <c r="I111" s="457" t="s">
        <v>432</v>
      </c>
      <c r="J111" s="498">
        <v>21</v>
      </c>
      <c r="K111" s="244">
        <v>47</v>
      </c>
      <c r="L111" s="457" t="s">
        <v>432</v>
      </c>
      <c r="M111" s="500">
        <v>47</v>
      </c>
      <c r="O111" s="242" t="s">
        <v>233</v>
      </c>
      <c r="P111" s="457" t="s">
        <v>432</v>
      </c>
      <c r="Q111" s="501" t="s">
        <v>233</v>
      </c>
      <c r="R111" s="243" t="s">
        <v>31</v>
      </c>
      <c r="S111" s="457" t="s">
        <v>432</v>
      </c>
      <c r="T111" s="502" t="s">
        <v>31</v>
      </c>
      <c r="U111" s="244">
        <v>21</v>
      </c>
      <c r="V111" s="457" t="s">
        <v>432</v>
      </c>
      <c r="W111" s="501">
        <v>21</v>
      </c>
      <c r="X111" s="244">
        <v>47</v>
      </c>
      <c r="Y111" s="457" t="s">
        <v>432</v>
      </c>
      <c r="Z111" s="503">
        <v>47</v>
      </c>
      <c r="AD111" s="261"/>
    </row>
    <row r="112" spans="2:30" s="241" customFormat="1" ht="35.25" customHeight="1">
      <c r="B112" s="242" t="s">
        <v>234</v>
      </c>
      <c r="C112" s="457" t="s">
        <v>432</v>
      </c>
      <c r="D112" s="498" t="s">
        <v>234</v>
      </c>
      <c r="E112" s="243" t="s">
        <v>235</v>
      </c>
      <c r="F112" s="457" t="s">
        <v>432</v>
      </c>
      <c r="G112" s="499" t="s">
        <v>235</v>
      </c>
      <c r="H112" s="244">
        <v>22</v>
      </c>
      <c r="I112" s="457" t="s">
        <v>432</v>
      </c>
      <c r="J112" s="498">
        <v>22</v>
      </c>
      <c r="K112" s="244">
        <v>48</v>
      </c>
      <c r="L112" s="457" t="s">
        <v>432</v>
      </c>
      <c r="M112" s="500">
        <v>48</v>
      </c>
      <c r="O112" s="242" t="s">
        <v>234</v>
      </c>
      <c r="P112" s="457" t="s">
        <v>432</v>
      </c>
      <c r="Q112" s="501" t="s">
        <v>234</v>
      </c>
      <c r="R112" s="243" t="s">
        <v>235</v>
      </c>
      <c r="S112" s="457" t="s">
        <v>432</v>
      </c>
      <c r="T112" s="502" t="s">
        <v>235</v>
      </c>
      <c r="U112" s="244">
        <v>22</v>
      </c>
      <c r="V112" s="457" t="s">
        <v>432</v>
      </c>
      <c r="W112" s="501">
        <v>22</v>
      </c>
      <c r="X112" s="244">
        <v>48</v>
      </c>
      <c r="Y112" s="457" t="s">
        <v>432</v>
      </c>
      <c r="Z112" s="503">
        <v>48</v>
      </c>
      <c r="AD112" s="261"/>
    </row>
    <row r="113" spans="2:30" s="241" customFormat="1" ht="35.25" customHeight="1">
      <c r="B113" s="242" t="s">
        <v>236</v>
      </c>
      <c r="C113" s="457" t="s">
        <v>432</v>
      </c>
      <c r="D113" s="498" t="s">
        <v>236</v>
      </c>
      <c r="E113" s="243" t="s">
        <v>237</v>
      </c>
      <c r="F113" s="457" t="s">
        <v>432</v>
      </c>
      <c r="G113" s="499" t="s">
        <v>237</v>
      </c>
      <c r="H113" s="244">
        <v>23</v>
      </c>
      <c r="I113" s="457" t="s">
        <v>432</v>
      </c>
      <c r="J113" s="498">
        <v>23</v>
      </c>
      <c r="K113" s="244">
        <v>49</v>
      </c>
      <c r="L113" s="457" t="s">
        <v>432</v>
      </c>
      <c r="M113" s="500">
        <v>49</v>
      </c>
      <c r="O113" s="242" t="s">
        <v>236</v>
      </c>
      <c r="P113" s="457" t="s">
        <v>432</v>
      </c>
      <c r="Q113" s="501" t="s">
        <v>236</v>
      </c>
      <c r="R113" s="243" t="s">
        <v>237</v>
      </c>
      <c r="S113" s="457" t="s">
        <v>432</v>
      </c>
      <c r="T113" s="502" t="s">
        <v>237</v>
      </c>
      <c r="U113" s="244">
        <v>23</v>
      </c>
      <c r="V113" s="457" t="s">
        <v>432</v>
      </c>
      <c r="W113" s="501">
        <v>23</v>
      </c>
      <c r="X113" s="244">
        <v>49</v>
      </c>
      <c r="Y113" s="457" t="s">
        <v>432</v>
      </c>
      <c r="Z113" s="503">
        <v>49</v>
      </c>
      <c r="AD113" s="261"/>
    </row>
    <row r="114" spans="2:30" s="241" customFormat="1" ht="35.25" customHeight="1">
      <c r="B114" s="242" t="s">
        <v>187</v>
      </c>
      <c r="C114" s="457" t="s">
        <v>432</v>
      </c>
      <c r="D114" s="498" t="s">
        <v>187</v>
      </c>
      <c r="E114" s="243" t="s">
        <v>238</v>
      </c>
      <c r="F114" s="457" t="s">
        <v>432</v>
      </c>
      <c r="G114" s="499" t="s">
        <v>238</v>
      </c>
      <c r="H114" s="244">
        <v>24</v>
      </c>
      <c r="I114" s="457" t="s">
        <v>432</v>
      </c>
      <c r="J114" s="498">
        <v>24</v>
      </c>
      <c r="K114" s="244">
        <v>50</v>
      </c>
      <c r="L114" s="457" t="s">
        <v>432</v>
      </c>
      <c r="M114" s="500">
        <v>50</v>
      </c>
      <c r="O114" s="242" t="s">
        <v>187</v>
      </c>
      <c r="P114" s="457" t="s">
        <v>432</v>
      </c>
      <c r="Q114" s="501" t="s">
        <v>187</v>
      </c>
      <c r="R114" s="243" t="s">
        <v>238</v>
      </c>
      <c r="S114" s="457" t="s">
        <v>432</v>
      </c>
      <c r="T114" s="502" t="s">
        <v>238</v>
      </c>
      <c r="U114" s="244">
        <v>24</v>
      </c>
      <c r="V114" s="457" t="s">
        <v>432</v>
      </c>
      <c r="W114" s="501">
        <v>24</v>
      </c>
      <c r="X114" s="244">
        <v>50</v>
      </c>
      <c r="Y114" s="457" t="s">
        <v>432</v>
      </c>
      <c r="Z114" s="503">
        <v>50</v>
      </c>
      <c r="AD114" s="261"/>
    </row>
    <row r="115" spans="2:30" s="241" customFormat="1" ht="35.25" customHeight="1">
      <c r="B115" s="242" t="s">
        <v>239</v>
      </c>
      <c r="C115" s="457" t="s">
        <v>432</v>
      </c>
      <c r="D115" s="498" t="s">
        <v>239</v>
      </c>
      <c r="E115" s="243" t="s">
        <v>240</v>
      </c>
      <c r="F115" s="457" t="s">
        <v>432</v>
      </c>
      <c r="G115" s="499" t="s">
        <v>240</v>
      </c>
      <c r="H115" s="244">
        <v>25</v>
      </c>
      <c r="I115" s="457" t="s">
        <v>432</v>
      </c>
      <c r="J115" s="498">
        <v>25</v>
      </c>
      <c r="K115" s="244">
        <v>51</v>
      </c>
      <c r="L115" s="457" t="s">
        <v>432</v>
      </c>
      <c r="M115" s="500">
        <v>51</v>
      </c>
      <c r="O115" s="242" t="s">
        <v>239</v>
      </c>
      <c r="P115" s="457" t="s">
        <v>432</v>
      </c>
      <c r="Q115" s="501" t="s">
        <v>239</v>
      </c>
      <c r="R115" s="243" t="s">
        <v>240</v>
      </c>
      <c r="S115" s="457" t="s">
        <v>432</v>
      </c>
      <c r="T115" s="502" t="s">
        <v>240</v>
      </c>
      <c r="U115" s="244">
        <v>25</v>
      </c>
      <c r="V115" s="457" t="s">
        <v>432</v>
      </c>
      <c r="W115" s="501">
        <v>25</v>
      </c>
      <c r="X115" s="244">
        <v>51</v>
      </c>
      <c r="Y115" s="457" t="s">
        <v>432</v>
      </c>
      <c r="Z115" s="503">
        <v>51</v>
      </c>
      <c r="AD115" s="261"/>
    </row>
    <row r="116" spans="2:30" s="241" customFormat="1" ht="35.25" customHeight="1">
      <c r="B116" s="242" t="s">
        <v>189</v>
      </c>
      <c r="C116" s="457" t="s">
        <v>432</v>
      </c>
      <c r="D116" s="498" t="s">
        <v>189</v>
      </c>
      <c r="E116" s="243" t="s">
        <v>241</v>
      </c>
      <c r="F116" s="457" t="s">
        <v>432</v>
      </c>
      <c r="G116" s="499" t="s">
        <v>241</v>
      </c>
      <c r="H116" s="244">
        <v>26</v>
      </c>
      <c r="I116" s="457" t="s">
        <v>432</v>
      </c>
      <c r="J116" s="498">
        <v>26</v>
      </c>
      <c r="K116" s="244">
        <v>52</v>
      </c>
      <c r="L116" s="457" t="s">
        <v>432</v>
      </c>
      <c r="M116" s="500">
        <v>52</v>
      </c>
      <c r="O116" s="242" t="s">
        <v>189</v>
      </c>
      <c r="P116" s="457" t="s">
        <v>432</v>
      </c>
      <c r="Q116" s="501" t="s">
        <v>189</v>
      </c>
      <c r="R116" s="243" t="s">
        <v>241</v>
      </c>
      <c r="S116" s="457" t="s">
        <v>432</v>
      </c>
      <c r="T116" s="502" t="s">
        <v>241</v>
      </c>
      <c r="U116" s="244">
        <v>26</v>
      </c>
      <c r="V116" s="457" t="s">
        <v>432</v>
      </c>
      <c r="W116" s="501">
        <v>26</v>
      </c>
      <c r="X116" s="244">
        <v>52</v>
      </c>
      <c r="Y116" s="457" t="s">
        <v>432</v>
      </c>
      <c r="Z116" s="503">
        <v>52</v>
      </c>
      <c r="AD116" s="261"/>
    </row>
    <row r="117" spans="2:30" s="241" customFormat="1" ht="35.25" customHeight="1">
      <c r="B117" s="242" t="s">
        <v>242</v>
      </c>
      <c r="C117" s="457" t="s">
        <v>432</v>
      </c>
      <c r="D117" s="498" t="s">
        <v>242</v>
      </c>
      <c r="E117" s="243" t="s">
        <v>243</v>
      </c>
      <c r="F117" s="457" t="s">
        <v>432</v>
      </c>
      <c r="G117" s="499" t="s">
        <v>243</v>
      </c>
      <c r="H117" s="244" t="s">
        <v>244</v>
      </c>
      <c r="I117" s="457" t="s">
        <v>432</v>
      </c>
      <c r="J117" s="498" t="s">
        <v>244</v>
      </c>
      <c r="K117" s="244" t="s">
        <v>245</v>
      </c>
      <c r="L117" s="457" t="s">
        <v>432</v>
      </c>
      <c r="M117" s="500" t="s">
        <v>245</v>
      </c>
      <c r="O117" s="242" t="s">
        <v>242</v>
      </c>
      <c r="P117" s="457" t="s">
        <v>432</v>
      </c>
      <c r="Q117" s="501" t="s">
        <v>242</v>
      </c>
      <c r="R117" s="243" t="s">
        <v>243</v>
      </c>
      <c r="S117" s="457" t="s">
        <v>432</v>
      </c>
      <c r="T117" s="502" t="s">
        <v>243</v>
      </c>
      <c r="U117" s="244" t="s">
        <v>244</v>
      </c>
      <c r="V117" s="457" t="s">
        <v>432</v>
      </c>
      <c r="W117" s="501" t="s">
        <v>244</v>
      </c>
      <c r="X117" s="244" t="s">
        <v>245</v>
      </c>
      <c r="Y117" s="457" t="s">
        <v>432</v>
      </c>
      <c r="Z117" s="503" t="s">
        <v>245</v>
      </c>
      <c r="AD117" s="261"/>
    </row>
    <row r="118" spans="2:30" s="241" customFormat="1" ht="35.25" customHeight="1">
      <c r="B118" s="242" t="s">
        <v>246</v>
      </c>
      <c r="C118" s="457" t="s">
        <v>432</v>
      </c>
      <c r="D118" s="498" t="s">
        <v>246</v>
      </c>
      <c r="E118" s="243" t="s">
        <v>247</v>
      </c>
      <c r="F118" s="457" t="s">
        <v>432</v>
      </c>
      <c r="G118" s="499" t="s">
        <v>247</v>
      </c>
      <c r="H118" s="244" t="s">
        <v>248</v>
      </c>
      <c r="I118" s="457" t="s">
        <v>432</v>
      </c>
      <c r="J118" s="498" t="s">
        <v>248</v>
      </c>
      <c r="K118" s="244" t="s">
        <v>249</v>
      </c>
      <c r="L118" s="457" t="s">
        <v>432</v>
      </c>
      <c r="M118" s="500" t="s">
        <v>249</v>
      </c>
      <c r="O118" s="242" t="s">
        <v>246</v>
      </c>
      <c r="P118" s="457" t="s">
        <v>432</v>
      </c>
      <c r="Q118" s="501" t="s">
        <v>246</v>
      </c>
      <c r="R118" s="243" t="s">
        <v>247</v>
      </c>
      <c r="S118" s="457" t="s">
        <v>432</v>
      </c>
      <c r="T118" s="502" t="s">
        <v>247</v>
      </c>
      <c r="U118" s="244" t="s">
        <v>248</v>
      </c>
      <c r="V118" s="457" t="s">
        <v>432</v>
      </c>
      <c r="W118" s="501" t="s">
        <v>248</v>
      </c>
      <c r="X118" s="244" t="s">
        <v>249</v>
      </c>
      <c r="Y118" s="457" t="s">
        <v>432</v>
      </c>
      <c r="Z118" s="503" t="s">
        <v>249</v>
      </c>
      <c r="AD118" s="261"/>
    </row>
    <row r="119" spans="2:30" s="241" customFormat="1" ht="35.25" customHeight="1">
      <c r="B119" s="242" t="s">
        <v>250</v>
      </c>
      <c r="C119" s="457" t="s">
        <v>432</v>
      </c>
      <c r="D119" s="498" t="s">
        <v>250</v>
      </c>
      <c r="E119" s="243" t="s">
        <v>251</v>
      </c>
      <c r="F119" s="457" t="s">
        <v>432</v>
      </c>
      <c r="G119" s="499" t="s">
        <v>251</v>
      </c>
      <c r="H119" s="244" t="s">
        <v>252</v>
      </c>
      <c r="I119" s="457" t="s">
        <v>432</v>
      </c>
      <c r="J119" s="498" t="s">
        <v>252</v>
      </c>
      <c r="K119" s="244" t="s">
        <v>253</v>
      </c>
      <c r="L119" s="457" t="s">
        <v>432</v>
      </c>
      <c r="M119" s="500" t="s">
        <v>253</v>
      </c>
      <c r="O119" s="242" t="s">
        <v>250</v>
      </c>
      <c r="P119" s="457" t="s">
        <v>432</v>
      </c>
      <c r="Q119" s="501" t="s">
        <v>250</v>
      </c>
      <c r="R119" s="243" t="s">
        <v>251</v>
      </c>
      <c r="S119" s="457" t="s">
        <v>432</v>
      </c>
      <c r="T119" s="502" t="s">
        <v>251</v>
      </c>
      <c r="U119" s="244" t="s">
        <v>252</v>
      </c>
      <c r="V119" s="457" t="s">
        <v>432</v>
      </c>
      <c r="W119" s="501" t="s">
        <v>252</v>
      </c>
      <c r="X119" s="244" t="s">
        <v>253</v>
      </c>
      <c r="Y119" s="457" t="s">
        <v>432</v>
      </c>
      <c r="Z119" s="503" t="s">
        <v>253</v>
      </c>
      <c r="AD119" s="261"/>
    </row>
    <row r="120" spans="2:30" s="241" customFormat="1" ht="35.25" customHeight="1">
      <c r="B120" s="242" t="s">
        <v>254</v>
      </c>
      <c r="C120" s="457" t="s">
        <v>432</v>
      </c>
      <c r="D120" s="498" t="s">
        <v>254</v>
      </c>
      <c r="E120" s="243" t="s">
        <v>255</v>
      </c>
      <c r="F120" s="457" t="s">
        <v>432</v>
      </c>
      <c r="G120" s="499" t="s">
        <v>255</v>
      </c>
      <c r="H120" s="244" t="s">
        <v>17</v>
      </c>
      <c r="I120" s="457" t="s">
        <v>432</v>
      </c>
      <c r="J120" s="498" t="s">
        <v>17</v>
      </c>
      <c r="K120" s="244" t="s">
        <v>256</v>
      </c>
      <c r="L120" s="457" t="s">
        <v>432</v>
      </c>
      <c r="M120" s="500" t="s">
        <v>256</v>
      </c>
      <c r="O120" s="242" t="s">
        <v>254</v>
      </c>
      <c r="P120" s="457" t="s">
        <v>432</v>
      </c>
      <c r="Q120" s="501" t="s">
        <v>254</v>
      </c>
      <c r="R120" s="243" t="s">
        <v>255</v>
      </c>
      <c r="S120" s="457" t="s">
        <v>432</v>
      </c>
      <c r="T120" s="502" t="s">
        <v>255</v>
      </c>
      <c r="U120" s="244" t="s">
        <v>17</v>
      </c>
      <c r="V120" s="457" t="s">
        <v>432</v>
      </c>
      <c r="W120" s="501" t="s">
        <v>17</v>
      </c>
      <c r="X120" s="244" t="s">
        <v>256</v>
      </c>
      <c r="Y120" s="457" t="s">
        <v>432</v>
      </c>
      <c r="Z120" s="503" t="s">
        <v>256</v>
      </c>
      <c r="AD120" s="261"/>
    </row>
    <row r="121" spans="2:30" s="241" customFormat="1" ht="35.25" customHeight="1">
      <c r="B121" s="242" t="s">
        <v>257</v>
      </c>
      <c r="C121" s="457" t="s">
        <v>432</v>
      </c>
      <c r="D121" s="498" t="s">
        <v>257</v>
      </c>
      <c r="E121" s="243" t="s">
        <v>258</v>
      </c>
      <c r="F121" s="457" t="s">
        <v>432</v>
      </c>
      <c r="G121" s="499" t="s">
        <v>258</v>
      </c>
      <c r="H121" s="244" t="s">
        <v>259</v>
      </c>
      <c r="I121" s="457" t="s">
        <v>432</v>
      </c>
      <c r="J121" s="498" t="s">
        <v>259</v>
      </c>
      <c r="K121" s="244" t="s">
        <v>260</v>
      </c>
      <c r="L121" s="457" t="s">
        <v>432</v>
      </c>
      <c r="M121" s="500" t="s">
        <v>260</v>
      </c>
      <c r="O121" s="242" t="s">
        <v>257</v>
      </c>
      <c r="P121" s="457" t="s">
        <v>432</v>
      </c>
      <c r="Q121" s="501" t="s">
        <v>257</v>
      </c>
      <c r="R121" s="243" t="s">
        <v>258</v>
      </c>
      <c r="S121" s="457" t="s">
        <v>432</v>
      </c>
      <c r="T121" s="502" t="s">
        <v>258</v>
      </c>
      <c r="U121" s="244" t="s">
        <v>259</v>
      </c>
      <c r="V121" s="457" t="s">
        <v>432</v>
      </c>
      <c r="W121" s="501" t="s">
        <v>259</v>
      </c>
      <c r="X121" s="244" t="s">
        <v>260</v>
      </c>
      <c r="Y121" s="457" t="s">
        <v>432</v>
      </c>
      <c r="Z121" s="503" t="s">
        <v>260</v>
      </c>
      <c r="AD121" s="261"/>
    </row>
    <row r="122" spans="2:30" s="241" customFormat="1" ht="35.25" customHeight="1">
      <c r="B122" s="242" t="s">
        <v>261</v>
      </c>
      <c r="C122" s="457" t="s">
        <v>432</v>
      </c>
      <c r="D122" s="498" t="s">
        <v>261</v>
      </c>
      <c r="E122" s="243" t="s">
        <v>262</v>
      </c>
      <c r="F122" s="457" t="s">
        <v>432</v>
      </c>
      <c r="G122" s="499" t="s">
        <v>262</v>
      </c>
      <c r="H122" s="244" t="s">
        <v>263</v>
      </c>
      <c r="I122" s="457" t="s">
        <v>432</v>
      </c>
      <c r="J122" s="498" t="s">
        <v>263</v>
      </c>
      <c r="K122" s="244" t="s">
        <v>264</v>
      </c>
      <c r="L122" s="457" t="s">
        <v>432</v>
      </c>
      <c r="M122" s="500" t="s">
        <v>264</v>
      </c>
      <c r="O122" s="242" t="s">
        <v>261</v>
      </c>
      <c r="P122" s="457" t="s">
        <v>432</v>
      </c>
      <c r="Q122" s="501" t="s">
        <v>261</v>
      </c>
      <c r="R122" s="243" t="s">
        <v>262</v>
      </c>
      <c r="S122" s="457" t="s">
        <v>432</v>
      </c>
      <c r="T122" s="502" t="s">
        <v>262</v>
      </c>
      <c r="U122" s="244" t="s">
        <v>263</v>
      </c>
      <c r="V122" s="457" t="s">
        <v>432</v>
      </c>
      <c r="W122" s="501" t="s">
        <v>263</v>
      </c>
      <c r="X122" s="244" t="s">
        <v>264</v>
      </c>
      <c r="Y122" s="457" t="s">
        <v>432</v>
      </c>
      <c r="Z122" s="503" t="s">
        <v>264</v>
      </c>
      <c r="AD122" s="261"/>
    </row>
    <row r="123" spans="2:30" s="241" customFormat="1" ht="35.25" customHeight="1">
      <c r="B123" s="242" t="s">
        <v>265</v>
      </c>
      <c r="C123" s="457" t="s">
        <v>432</v>
      </c>
      <c r="D123" s="498" t="s">
        <v>265</v>
      </c>
      <c r="E123" s="243" t="s">
        <v>266</v>
      </c>
      <c r="F123" s="457" t="s">
        <v>432</v>
      </c>
      <c r="G123" s="499" t="s">
        <v>266</v>
      </c>
      <c r="H123" s="244" t="s">
        <v>267</v>
      </c>
      <c r="I123" s="457" t="s">
        <v>432</v>
      </c>
      <c r="J123" s="498" t="s">
        <v>267</v>
      </c>
      <c r="K123" s="244" t="s">
        <v>268</v>
      </c>
      <c r="L123" s="457" t="s">
        <v>432</v>
      </c>
      <c r="M123" s="500" t="s">
        <v>268</v>
      </c>
      <c r="O123" s="242" t="s">
        <v>265</v>
      </c>
      <c r="P123" s="457" t="s">
        <v>432</v>
      </c>
      <c r="Q123" s="501" t="s">
        <v>265</v>
      </c>
      <c r="R123" s="243" t="s">
        <v>266</v>
      </c>
      <c r="S123" s="457" t="s">
        <v>432</v>
      </c>
      <c r="T123" s="502" t="s">
        <v>266</v>
      </c>
      <c r="U123" s="244" t="s">
        <v>267</v>
      </c>
      <c r="V123" s="457" t="s">
        <v>432</v>
      </c>
      <c r="W123" s="501" t="s">
        <v>267</v>
      </c>
      <c r="X123" s="244" t="s">
        <v>268</v>
      </c>
      <c r="Y123" s="457" t="s">
        <v>432</v>
      </c>
      <c r="Z123" s="503" t="s">
        <v>268</v>
      </c>
      <c r="AD123" s="261"/>
    </row>
    <row r="124" spans="2:30" s="241" customFormat="1" ht="35.25" customHeight="1">
      <c r="B124" s="242" t="s">
        <v>269</v>
      </c>
      <c r="C124" s="457" t="s">
        <v>432</v>
      </c>
      <c r="D124" s="498" t="s">
        <v>269</v>
      </c>
      <c r="E124" s="243" t="s">
        <v>270</v>
      </c>
      <c r="F124" s="457" t="s">
        <v>432</v>
      </c>
      <c r="G124" s="499" t="s">
        <v>270</v>
      </c>
      <c r="H124" s="244" t="s">
        <v>271</v>
      </c>
      <c r="I124" s="457" t="s">
        <v>432</v>
      </c>
      <c r="J124" s="498" t="s">
        <v>271</v>
      </c>
      <c r="K124" s="244" t="s">
        <v>272</v>
      </c>
      <c r="L124" s="457" t="s">
        <v>432</v>
      </c>
      <c r="M124" s="500" t="s">
        <v>272</v>
      </c>
      <c r="O124" s="242" t="s">
        <v>269</v>
      </c>
      <c r="P124" s="457" t="s">
        <v>432</v>
      </c>
      <c r="Q124" s="501" t="s">
        <v>269</v>
      </c>
      <c r="R124" s="243" t="s">
        <v>270</v>
      </c>
      <c r="S124" s="457" t="s">
        <v>432</v>
      </c>
      <c r="T124" s="502" t="s">
        <v>270</v>
      </c>
      <c r="U124" s="244" t="s">
        <v>271</v>
      </c>
      <c r="V124" s="457" t="s">
        <v>432</v>
      </c>
      <c r="W124" s="501" t="s">
        <v>271</v>
      </c>
      <c r="X124" s="244" t="s">
        <v>272</v>
      </c>
      <c r="Y124" s="457" t="s">
        <v>432</v>
      </c>
      <c r="Z124" s="503" t="s">
        <v>272</v>
      </c>
      <c r="AD124" s="261"/>
    </row>
    <row r="125" spans="2:30" s="241" customFormat="1" ht="35.25" customHeight="1">
      <c r="B125" s="242" t="s">
        <v>273</v>
      </c>
      <c r="C125" s="457" t="s">
        <v>432</v>
      </c>
      <c r="D125" s="498" t="s">
        <v>273</v>
      </c>
      <c r="E125" s="243" t="s">
        <v>274</v>
      </c>
      <c r="F125" s="457" t="s">
        <v>432</v>
      </c>
      <c r="G125" s="499" t="s">
        <v>274</v>
      </c>
      <c r="H125" s="244" t="s">
        <v>275</v>
      </c>
      <c r="I125" s="457" t="s">
        <v>432</v>
      </c>
      <c r="J125" s="498" t="s">
        <v>275</v>
      </c>
      <c r="K125" s="244"/>
      <c r="L125" s="457" t="s">
        <v>432</v>
      </c>
      <c r="M125" s="500"/>
      <c r="O125" s="242" t="s">
        <v>273</v>
      </c>
      <c r="P125" s="457" t="s">
        <v>432</v>
      </c>
      <c r="Q125" s="501" t="s">
        <v>273</v>
      </c>
      <c r="R125" s="243" t="s">
        <v>274</v>
      </c>
      <c r="S125" s="457" t="s">
        <v>432</v>
      </c>
      <c r="T125" s="502" t="s">
        <v>274</v>
      </c>
      <c r="U125" s="244" t="s">
        <v>275</v>
      </c>
      <c r="V125" s="457" t="s">
        <v>432</v>
      </c>
      <c r="W125" s="501" t="s">
        <v>275</v>
      </c>
      <c r="X125" s="244"/>
      <c r="Y125" s="457" t="s">
        <v>432</v>
      </c>
      <c r="Z125" s="503"/>
      <c r="AD125" s="261"/>
    </row>
    <row r="126" spans="2:30" ht="15">
      <c r="B126" s="254"/>
      <c r="C126" s="255"/>
      <c r="D126" s="255"/>
      <c r="E126" s="255"/>
      <c r="F126" s="255"/>
      <c r="G126" s="255"/>
      <c r="H126" s="255"/>
      <c r="I126" s="255"/>
      <c r="J126" s="255"/>
      <c r="K126" s="255"/>
      <c r="L126" s="255"/>
      <c r="M126" s="256"/>
      <c r="N126" s="257"/>
      <c r="O126" s="254"/>
      <c r="P126" s="255"/>
      <c r="Q126" s="255"/>
      <c r="R126" s="255"/>
      <c r="S126" s="255"/>
      <c r="T126" s="255"/>
      <c r="U126" s="255"/>
      <c r="V126" s="255"/>
      <c r="W126" s="255"/>
      <c r="X126" s="255"/>
      <c r="Y126" s="255"/>
      <c r="Z126" s="258"/>
      <c r="AA126" s="252"/>
    </row>
    <row r="129" spans="2:30" ht="30">
      <c r="B129" s="477" t="s">
        <v>194</v>
      </c>
      <c r="C129" s="456"/>
      <c r="D129" s="478" t="s">
        <v>195</v>
      </c>
      <c r="E129" s="489" t="s">
        <v>280</v>
      </c>
      <c r="F129" s="490"/>
      <c r="G129" s="490"/>
      <c r="H129" s="490"/>
      <c r="I129" s="490"/>
      <c r="J129" s="490"/>
      <c r="K129" s="490"/>
      <c r="L129" s="490"/>
      <c r="M129" s="491"/>
      <c r="O129" s="477" t="s">
        <v>194</v>
      </c>
      <c r="P129" s="456"/>
      <c r="Q129" s="478" t="s">
        <v>195</v>
      </c>
      <c r="R129" s="508" t="s">
        <v>281</v>
      </c>
      <c r="S129" s="509"/>
      <c r="T129" s="509"/>
      <c r="U129" s="509"/>
      <c r="V129" s="509"/>
      <c r="W129" s="509"/>
      <c r="X129" s="509"/>
      <c r="Y129" s="509"/>
      <c r="Z129" s="510"/>
    </row>
    <row r="130" spans="2:30" ht="36">
      <c r="B130" s="481" t="s">
        <v>199</v>
      </c>
      <c r="C130" s="479" t="s">
        <v>432</v>
      </c>
      <c r="D130" s="516" t="str">
        <f>B130</f>
        <v>Aa</v>
      </c>
      <c r="E130" s="486" t="s">
        <v>198</v>
      </c>
      <c r="F130" s="486"/>
      <c r="G130" s="487"/>
      <c r="H130" s="487"/>
      <c r="I130" s="487"/>
      <c r="J130" s="487"/>
      <c r="K130" s="487"/>
      <c r="L130" s="487"/>
      <c r="M130" s="488"/>
      <c r="O130" s="481" t="s">
        <v>199</v>
      </c>
      <c r="P130" s="479" t="s">
        <v>432</v>
      </c>
      <c r="Q130" s="517" t="str">
        <f>O130</f>
        <v>Aa</v>
      </c>
      <c r="R130" s="486" t="s">
        <v>198</v>
      </c>
      <c r="S130" s="486"/>
      <c r="T130" s="487"/>
      <c r="U130" s="487"/>
      <c r="V130" s="487"/>
      <c r="W130" s="487"/>
      <c r="X130" s="487"/>
      <c r="Y130" s="487"/>
      <c r="Z130" s="488"/>
    </row>
    <row r="131" spans="2:30">
      <c r="B131" s="238"/>
      <c r="C131" s="239"/>
      <c r="D131" s="239"/>
      <c r="E131" s="239"/>
      <c r="F131" s="239"/>
      <c r="G131" s="239"/>
      <c r="H131" s="239"/>
      <c r="I131" s="239"/>
      <c r="J131" s="239"/>
      <c r="K131" s="239"/>
      <c r="L131" s="239"/>
      <c r="M131" s="240"/>
      <c r="O131" s="238"/>
      <c r="P131" s="239"/>
      <c r="Q131" s="239"/>
      <c r="R131" s="239"/>
      <c r="S131" s="239"/>
      <c r="T131" s="239"/>
      <c r="U131" s="239"/>
      <c r="V131" s="239"/>
      <c r="W131" s="239"/>
      <c r="X131" s="239"/>
      <c r="Y131" s="239"/>
      <c r="Z131" s="240"/>
    </row>
    <row r="132" spans="2:30" ht="19.5" customHeight="1">
      <c r="B132" s="458" t="s">
        <v>200</v>
      </c>
      <c r="C132" s="837" t="s">
        <v>431</v>
      </c>
      <c r="D132" s="838"/>
      <c r="E132" s="459" t="s">
        <v>435</v>
      </c>
      <c r="F132" s="837" t="s">
        <v>431</v>
      </c>
      <c r="G132" s="838"/>
      <c r="H132" s="459" t="s">
        <v>433</v>
      </c>
      <c r="I132" s="837" t="s">
        <v>431</v>
      </c>
      <c r="J132" s="838"/>
      <c r="K132" s="459" t="s">
        <v>434</v>
      </c>
      <c r="L132" s="837" t="s">
        <v>431</v>
      </c>
      <c r="M132" s="839"/>
      <c r="O132" s="458" t="s">
        <v>200</v>
      </c>
      <c r="P132" s="854" t="s">
        <v>431</v>
      </c>
      <c r="Q132" s="855"/>
      <c r="R132" s="459" t="s">
        <v>435</v>
      </c>
      <c r="S132" s="854" t="s">
        <v>431</v>
      </c>
      <c r="T132" s="855"/>
      <c r="U132" s="459" t="s">
        <v>433</v>
      </c>
      <c r="V132" s="854" t="s">
        <v>431</v>
      </c>
      <c r="W132" s="855"/>
      <c r="X132" s="459" t="s">
        <v>434</v>
      </c>
      <c r="Y132" s="854" t="s">
        <v>431</v>
      </c>
      <c r="Z132" s="862"/>
    </row>
    <row r="133" spans="2:30" s="241" customFormat="1" ht="35.25" customHeight="1">
      <c r="B133" s="242" t="s">
        <v>106</v>
      </c>
      <c r="C133" s="457" t="s">
        <v>432</v>
      </c>
      <c r="D133" s="504" t="s">
        <v>106</v>
      </c>
      <c r="E133" s="243" t="s">
        <v>201</v>
      </c>
      <c r="F133" s="457" t="s">
        <v>432</v>
      </c>
      <c r="G133" s="505" t="s">
        <v>201</v>
      </c>
      <c r="H133" s="244">
        <v>1</v>
      </c>
      <c r="I133" s="457" t="s">
        <v>432</v>
      </c>
      <c r="J133" s="506">
        <v>1</v>
      </c>
      <c r="K133" s="244">
        <v>27</v>
      </c>
      <c r="L133" s="457" t="s">
        <v>432</v>
      </c>
      <c r="M133" s="507">
        <v>27</v>
      </c>
      <c r="O133" s="242" t="s">
        <v>106</v>
      </c>
      <c r="P133" s="457" t="s">
        <v>432</v>
      </c>
      <c r="Q133" s="511" t="s">
        <v>106</v>
      </c>
      <c r="R133" s="243" t="s">
        <v>201</v>
      </c>
      <c r="S133" s="457" t="s">
        <v>432</v>
      </c>
      <c r="T133" s="512" t="s">
        <v>201</v>
      </c>
      <c r="U133" s="244">
        <v>1</v>
      </c>
      <c r="V133" s="457" t="s">
        <v>432</v>
      </c>
      <c r="W133" s="511">
        <v>1</v>
      </c>
      <c r="X133" s="244">
        <v>27</v>
      </c>
      <c r="Y133" s="457" t="s">
        <v>432</v>
      </c>
      <c r="Z133" s="513">
        <v>27</v>
      </c>
      <c r="AD133" s="261"/>
    </row>
    <row r="134" spans="2:30" s="241" customFormat="1" ht="35.25" customHeight="1">
      <c r="B134" s="242" t="s">
        <v>107</v>
      </c>
      <c r="C134" s="457" t="s">
        <v>432</v>
      </c>
      <c r="D134" s="504" t="s">
        <v>107</v>
      </c>
      <c r="E134" s="243" t="s">
        <v>202</v>
      </c>
      <c r="F134" s="457" t="s">
        <v>432</v>
      </c>
      <c r="G134" s="505" t="s">
        <v>202</v>
      </c>
      <c r="H134" s="244">
        <v>2</v>
      </c>
      <c r="I134" s="457" t="s">
        <v>432</v>
      </c>
      <c r="J134" s="506">
        <v>2</v>
      </c>
      <c r="K134" s="244">
        <v>28</v>
      </c>
      <c r="L134" s="457" t="s">
        <v>432</v>
      </c>
      <c r="M134" s="507">
        <v>28</v>
      </c>
      <c r="O134" s="242" t="s">
        <v>107</v>
      </c>
      <c r="P134" s="457" t="s">
        <v>432</v>
      </c>
      <c r="Q134" s="511" t="s">
        <v>107</v>
      </c>
      <c r="R134" s="243" t="s">
        <v>202</v>
      </c>
      <c r="S134" s="457" t="s">
        <v>432</v>
      </c>
      <c r="T134" s="512" t="s">
        <v>202</v>
      </c>
      <c r="U134" s="244">
        <v>2</v>
      </c>
      <c r="V134" s="457" t="s">
        <v>432</v>
      </c>
      <c r="W134" s="511">
        <v>2</v>
      </c>
      <c r="X134" s="244">
        <v>28</v>
      </c>
      <c r="Y134" s="457" t="s">
        <v>432</v>
      </c>
      <c r="Z134" s="513">
        <v>28</v>
      </c>
      <c r="AD134" s="261"/>
    </row>
    <row r="135" spans="2:30" s="241" customFormat="1" ht="35.25" customHeight="1">
      <c r="B135" s="242" t="s">
        <v>108</v>
      </c>
      <c r="C135" s="457" t="s">
        <v>432</v>
      </c>
      <c r="D135" s="504" t="s">
        <v>108</v>
      </c>
      <c r="E135" s="243" t="s">
        <v>203</v>
      </c>
      <c r="F135" s="457" t="s">
        <v>432</v>
      </c>
      <c r="G135" s="505" t="s">
        <v>203</v>
      </c>
      <c r="H135" s="244">
        <v>3</v>
      </c>
      <c r="I135" s="457" t="s">
        <v>432</v>
      </c>
      <c r="J135" s="506">
        <v>3</v>
      </c>
      <c r="K135" s="244">
        <v>29</v>
      </c>
      <c r="L135" s="457" t="s">
        <v>432</v>
      </c>
      <c r="M135" s="507">
        <v>29</v>
      </c>
      <c r="O135" s="242" t="s">
        <v>108</v>
      </c>
      <c r="P135" s="457" t="s">
        <v>432</v>
      </c>
      <c r="Q135" s="511" t="s">
        <v>108</v>
      </c>
      <c r="R135" s="243" t="s">
        <v>203</v>
      </c>
      <c r="S135" s="457" t="s">
        <v>432</v>
      </c>
      <c r="T135" s="512" t="s">
        <v>203</v>
      </c>
      <c r="U135" s="244">
        <v>3</v>
      </c>
      <c r="V135" s="457" t="s">
        <v>432</v>
      </c>
      <c r="W135" s="511">
        <v>3</v>
      </c>
      <c r="X135" s="244">
        <v>29</v>
      </c>
      <c r="Y135" s="457" t="s">
        <v>432</v>
      </c>
      <c r="Z135" s="513">
        <v>29</v>
      </c>
      <c r="AD135" s="261"/>
    </row>
    <row r="136" spans="2:30" s="241" customFormat="1" ht="35.25" customHeight="1">
      <c r="B136" s="242" t="s">
        <v>8</v>
      </c>
      <c r="C136" s="457" t="s">
        <v>432</v>
      </c>
      <c r="D136" s="504" t="s">
        <v>8</v>
      </c>
      <c r="E136" s="243" t="s">
        <v>204</v>
      </c>
      <c r="F136" s="457" t="s">
        <v>432</v>
      </c>
      <c r="G136" s="505" t="s">
        <v>204</v>
      </c>
      <c r="H136" s="244">
        <v>4</v>
      </c>
      <c r="I136" s="457" t="s">
        <v>432</v>
      </c>
      <c r="J136" s="506">
        <v>4</v>
      </c>
      <c r="K136" s="244">
        <v>30</v>
      </c>
      <c r="L136" s="457" t="s">
        <v>432</v>
      </c>
      <c r="M136" s="507">
        <v>30</v>
      </c>
      <c r="O136" s="242" t="s">
        <v>8</v>
      </c>
      <c r="P136" s="457" t="s">
        <v>432</v>
      </c>
      <c r="Q136" s="511" t="s">
        <v>8</v>
      </c>
      <c r="R136" s="243" t="s">
        <v>204</v>
      </c>
      <c r="S136" s="457" t="s">
        <v>432</v>
      </c>
      <c r="T136" s="512" t="s">
        <v>204</v>
      </c>
      <c r="U136" s="244">
        <v>4</v>
      </c>
      <c r="V136" s="457" t="s">
        <v>432</v>
      </c>
      <c r="W136" s="511">
        <v>4</v>
      </c>
      <c r="X136" s="244">
        <v>30</v>
      </c>
      <c r="Y136" s="457" t="s">
        <v>432</v>
      </c>
      <c r="Z136" s="513">
        <v>30</v>
      </c>
      <c r="AD136" s="261"/>
    </row>
    <row r="137" spans="2:30" s="241" customFormat="1" ht="35.25" customHeight="1">
      <c r="B137" s="242" t="s">
        <v>205</v>
      </c>
      <c r="C137" s="457" t="s">
        <v>432</v>
      </c>
      <c r="D137" s="504" t="s">
        <v>205</v>
      </c>
      <c r="E137" s="243" t="s">
        <v>206</v>
      </c>
      <c r="F137" s="457" t="s">
        <v>432</v>
      </c>
      <c r="G137" s="505" t="s">
        <v>206</v>
      </c>
      <c r="H137" s="244">
        <v>5</v>
      </c>
      <c r="I137" s="457" t="s">
        <v>432</v>
      </c>
      <c r="J137" s="506">
        <v>5</v>
      </c>
      <c r="K137" s="244">
        <v>31</v>
      </c>
      <c r="L137" s="457" t="s">
        <v>432</v>
      </c>
      <c r="M137" s="507">
        <v>31</v>
      </c>
      <c r="O137" s="242" t="s">
        <v>205</v>
      </c>
      <c r="P137" s="457" t="s">
        <v>432</v>
      </c>
      <c r="Q137" s="511" t="s">
        <v>205</v>
      </c>
      <c r="R137" s="243" t="s">
        <v>206</v>
      </c>
      <c r="S137" s="457" t="s">
        <v>432</v>
      </c>
      <c r="T137" s="512" t="s">
        <v>206</v>
      </c>
      <c r="U137" s="244">
        <v>5</v>
      </c>
      <c r="V137" s="457" t="s">
        <v>432</v>
      </c>
      <c r="W137" s="511">
        <v>5</v>
      </c>
      <c r="X137" s="244">
        <v>31</v>
      </c>
      <c r="Y137" s="457" t="s">
        <v>432</v>
      </c>
      <c r="Z137" s="513">
        <v>31</v>
      </c>
      <c r="AD137" s="261"/>
    </row>
    <row r="138" spans="2:30" s="241" customFormat="1" ht="35.25" customHeight="1">
      <c r="B138" s="242" t="s">
        <v>207</v>
      </c>
      <c r="C138" s="457" t="s">
        <v>432</v>
      </c>
      <c r="D138" s="504" t="s">
        <v>207</v>
      </c>
      <c r="E138" s="243" t="s">
        <v>208</v>
      </c>
      <c r="F138" s="457" t="s">
        <v>432</v>
      </c>
      <c r="G138" s="505" t="s">
        <v>208</v>
      </c>
      <c r="H138" s="244">
        <v>6</v>
      </c>
      <c r="I138" s="457" t="s">
        <v>432</v>
      </c>
      <c r="J138" s="506">
        <v>6</v>
      </c>
      <c r="K138" s="244">
        <v>32</v>
      </c>
      <c r="L138" s="457" t="s">
        <v>432</v>
      </c>
      <c r="M138" s="507">
        <v>32</v>
      </c>
      <c r="O138" s="242" t="s">
        <v>207</v>
      </c>
      <c r="P138" s="457" t="s">
        <v>432</v>
      </c>
      <c r="Q138" s="511" t="s">
        <v>207</v>
      </c>
      <c r="R138" s="243" t="s">
        <v>208</v>
      </c>
      <c r="S138" s="457" t="s">
        <v>432</v>
      </c>
      <c r="T138" s="512" t="s">
        <v>208</v>
      </c>
      <c r="U138" s="244">
        <v>6</v>
      </c>
      <c r="V138" s="457" t="s">
        <v>432</v>
      </c>
      <c r="W138" s="511">
        <v>6</v>
      </c>
      <c r="X138" s="244">
        <v>32</v>
      </c>
      <c r="Y138" s="457" t="s">
        <v>432</v>
      </c>
      <c r="Z138" s="513">
        <v>32</v>
      </c>
      <c r="AD138" s="261"/>
    </row>
    <row r="139" spans="2:30" s="241" customFormat="1" ht="35.25" customHeight="1">
      <c r="B139" s="242" t="s">
        <v>209</v>
      </c>
      <c r="C139" s="457" t="s">
        <v>432</v>
      </c>
      <c r="D139" s="504" t="s">
        <v>209</v>
      </c>
      <c r="E139" s="243" t="s">
        <v>210</v>
      </c>
      <c r="F139" s="457" t="s">
        <v>432</v>
      </c>
      <c r="G139" s="505" t="s">
        <v>210</v>
      </c>
      <c r="H139" s="244">
        <v>7</v>
      </c>
      <c r="I139" s="457" t="s">
        <v>432</v>
      </c>
      <c r="J139" s="506">
        <v>7</v>
      </c>
      <c r="K139" s="244">
        <v>33</v>
      </c>
      <c r="L139" s="457" t="s">
        <v>432</v>
      </c>
      <c r="M139" s="507">
        <v>33</v>
      </c>
      <c r="O139" s="242" t="s">
        <v>209</v>
      </c>
      <c r="P139" s="457" t="s">
        <v>432</v>
      </c>
      <c r="Q139" s="511" t="s">
        <v>209</v>
      </c>
      <c r="R139" s="243" t="s">
        <v>210</v>
      </c>
      <c r="S139" s="457" t="s">
        <v>432</v>
      </c>
      <c r="T139" s="512" t="s">
        <v>210</v>
      </c>
      <c r="U139" s="244">
        <v>7</v>
      </c>
      <c r="V139" s="457" t="s">
        <v>432</v>
      </c>
      <c r="W139" s="511">
        <v>7</v>
      </c>
      <c r="X139" s="244">
        <v>33</v>
      </c>
      <c r="Y139" s="457" t="s">
        <v>432</v>
      </c>
      <c r="Z139" s="513">
        <v>33</v>
      </c>
      <c r="AD139" s="261"/>
    </row>
    <row r="140" spans="2:30" s="241" customFormat="1" ht="35.25" customHeight="1">
      <c r="B140" s="242" t="s">
        <v>211</v>
      </c>
      <c r="C140" s="457" t="s">
        <v>432</v>
      </c>
      <c r="D140" s="504" t="s">
        <v>211</v>
      </c>
      <c r="E140" s="243" t="s">
        <v>212</v>
      </c>
      <c r="F140" s="457" t="s">
        <v>432</v>
      </c>
      <c r="G140" s="505" t="s">
        <v>212</v>
      </c>
      <c r="H140" s="244">
        <v>8</v>
      </c>
      <c r="I140" s="457" t="s">
        <v>432</v>
      </c>
      <c r="J140" s="506">
        <v>8</v>
      </c>
      <c r="K140" s="244">
        <v>34</v>
      </c>
      <c r="L140" s="457" t="s">
        <v>432</v>
      </c>
      <c r="M140" s="507">
        <v>34</v>
      </c>
      <c r="O140" s="242" t="s">
        <v>211</v>
      </c>
      <c r="P140" s="457" t="s">
        <v>432</v>
      </c>
      <c r="Q140" s="511" t="s">
        <v>211</v>
      </c>
      <c r="R140" s="243" t="s">
        <v>212</v>
      </c>
      <c r="S140" s="457" t="s">
        <v>432</v>
      </c>
      <c r="T140" s="512" t="s">
        <v>212</v>
      </c>
      <c r="U140" s="244">
        <v>8</v>
      </c>
      <c r="V140" s="457" t="s">
        <v>432</v>
      </c>
      <c r="W140" s="511">
        <v>8</v>
      </c>
      <c r="X140" s="244">
        <v>34</v>
      </c>
      <c r="Y140" s="457" t="s">
        <v>432</v>
      </c>
      <c r="Z140" s="513">
        <v>34</v>
      </c>
      <c r="AD140" s="261"/>
    </row>
    <row r="141" spans="2:30" s="241" customFormat="1" ht="35.25" customHeight="1">
      <c r="B141" s="242" t="s">
        <v>213</v>
      </c>
      <c r="C141" s="457" t="s">
        <v>432</v>
      </c>
      <c r="D141" s="504" t="s">
        <v>213</v>
      </c>
      <c r="E141" s="243" t="s">
        <v>214</v>
      </c>
      <c r="F141" s="457" t="s">
        <v>432</v>
      </c>
      <c r="G141" s="505" t="s">
        <v>214</v>
      </c>
      <c r="H141" s="244">
        <v>9</v>
      </c>
      <c r="I141" s="457" t="s">
        <v>432</v>
      </c>
      <c r="J141" s="506">
        <v>9</v>
      </c>
      <c r="K141" s="244">
        <v>35</v>
      </c>
      <c r="L141" s="457" t="s">
        <v>432</v>
      </c>
      <c r="M141" s="507">
        <v>35</v>
      </c>
      <c r="O141" s="242" t="s">
        <v>213</v>
      </c>
      <c r="P141" s="457" t="s">
        <v>432</v>
      </c>
      <c r="Q141" s="511" t="s">
        <v>213</v>
      </c>
      <c r="R141" s="243" t="s">
        <v>214</v>
      </c>
      <c r="S141" s="457" t="s">
        <v>432</v>
      </c>
      <c r="T141" s="512" t="s">
        <v>214</v>
      </c>
      <c r="U141" s="244">
        <v>9</v>
      </c>
      <c r="V141" s="457" t="s">
        <v>432</v>
      </c>
      <c r="W141" s="511">
        <v>9</v>
      </c>
      <c r="X141" s="244">
        <v>35</v>
      </c>
      <c r="Y141" s="457" t="s">
        <v>432</v>
      </c>
      <c r="Z141" s="513">
        <v>35</v>
      </c>
      <c r="AD141" s="261"/>
    </row>
    <row r="142" spans="2:30" s="241" customFormat="1" ht="35.25" customHeight="1">
      <c r="B142" s="242" t="s">
        <v>215</v>
      </c>
      <c r="C142" s="457" t="s">
        <v>432</v>
      </c>
      <c r="D142" s="504" t="s">
        <v>215</v>
      </c>
      <c r="E142" s="243" t="s">
        <v>216</v>
      </c>
      <c r="F142" s="457" t="s">
        <v>432</v>
      </c>
      <c r="G142" s="505" t="s">
        <v>216</v>
      </c>
      <c r="H142" s="244">
        <v>10</v>
      </c>
      <c r="I142" s="457" t="s">
        <v>432</v>
      </c>
      <c r="J142" s="506">
        <v>10</v>
      </c>
      <c r="K142" s="244">
        <v>36</v>
      </c>
      <c r="L142" s="457" t="s">
        <v>432</v>
      </c>
      <c r="M142" s="507">
        <v>36</v>
      </c>
      <c r="O142" s="242" t="s">
        <v>215</v>
      </c>
      <c r="P142" s="457" t="s">
        <v>432</v>
      </c>
      <c r="Q142" s="511" t="s">
        <v>215</v>
      </c>
      <c r="R142" s="243" t="s">
        <v>216</v>
      </c>
      <c r="S142" s="457" t="s">
        <v>432</v>
      </c>
      <c r="T142" s="512" t="s">
        <v>216</v>
      </c>
      <c r="U142" s="244">
        <v>10</v>
      </c>
      <c r="V142" s="457" t="s">
        <v>432</v>
      </c>
      <c r="W142" s="511">
        <v>10</v>
      </c>
      <c r="X142" s="244">
        <v>36</v>
      </c>
      <c r="Y142" s="457" t="s">
        <v>432</v>
      </c>
      <c r="Z142" s="513">
        <v>36</v>
      </c>
      <c r="AD142" s="261"/>
    </row>
    <row r="143" spans="2:30" s="241" customFormat="1" ht="35.25" customHeight="1">
      <c r="B143" s="242" t="s">
        <v>217</v>
      </c>
      <c r="C143" s="457" t="s">
        <v>432</v>
      </c>
      <c r="D143" s="504" t="s">
        <v>217</v>
      </c>
      <c r="E143" s="243" t="s">
        <v>218</v>
      </c>
      <c r="F143" s="457" t="s">
        <v>432</v>
      </c>
      <c r="G143" s="505" t="s">
        <v>218</v>
      </c>
      <c r="H143" s="244">
        <v>11</v>
      </c>
      <c r="I143" s="457" t="s">
        <v>432</v>
      </c>
      <c r="J143" s="506">
        <v>11</v>
      </c>
      <c r="K143" s="244">
        <v>37</v>
      </c>
      <c r="L143" s="457" t="s">
        <v>432</v>
      </c>
      <c r="M143" s="507">
        <v>37</v>
      </c>
      <c r="O143" s="242" t="s">
        <v>217</v>
      </c>
      <c r="P143" s="457" t="s">
        <v>432</v>
      </c>
      <c r="Q143" s="511" t="s">
        <v>217</v>
      </c>
      <c r="R143" s="243" t="s">
        <v>218</v>
      </c>
      <c r="S143" s="457" t="s">
        <v>432</v>
      </c>
      <c r="T143" s="512" t="s">
        <v>218</v>
      </c>
      <c r="U143" s="244">
        <v>11</v>
      </c>
      <c r="V143" s="457" t="s">
        <v>432</v>
      </c>
      <c r="W143" s="511">
        <v>11</v>
      </c>
      <c r="X143" s="244">
        <v>37</v>
      </c>
      <c r="Y143" s="457" t="s">
        <v>432</v>
      </c>
      <c r="Z143" s="513">
        <v>37</v>
      </c>
      <c r="AD143" s="261"/>
    </row>
    <row r="144" spans="2:30" s="241" customFormat="1" ht="35.25" customHeight="1">
      <c r="B144" s="242" t="s">
        <v>15</v>
      </c>
      <c r="C144" s="457" t="s">
        <v>432</v>
      </c>
      <c r="D144" s="504" t="s">
        <v>15</v>
      </c>
      <c r="E144" s="243" t="s">
        <v>219</v>
      </c>
      <c r="F144" s="457" t="s">
        <v>432</v>
      </c>
      <c r="G144" s="505" t="s">
        <v>219</v>
      </c>
      <c r="H144" s="244">
        <v>12</v>
      </c>
      <c r="I144" s="457" t="s">
        <v>432</v>
      </c>
      <c r="J144" s="506">
        <v>12</v>
      </c>
      <c r="K144" s="244">
        <v>38</v>
      </c>
      <c r="L144" s="457" t="s">
        <v>432</v>
      </c>
      <c r="M144" s="507">
        <v>38</v>
      </c>
      <c r="O144" s="242" t="s">
        <v>15</v>
      </c>
      <c r="P144" s="457" t="s">
        <v>432</v>
      </c>
      <c r="Q144" s="511" t="s">
        <v>15</v>
      </c>
      <c r="R144" s="243" t="s">
        <v>219</v>
      </c>
      <c r="S144" s="457" t="s">
        <v>432</v>
      </c>
      <c r="T144" s="512" t="s">
        <v>219</v>
      </c>
      <c r="U144" s="244">
        <v>12</v>
      </c>
      <c r="V144" s="457" t="s">
        <v>432</v>
      </c>
      <c r="W144" s="511">
        <v>12</v>
      </c>
      <c r="X144" s="244">
        <v>38</v>
      </c>
      <c r="Y144" s="457" t="s">
        <v>432</v>
      </c>
      <c r="Z144" s="513">
        <v>38</v>
      </c>
      <c r="AD144" s="261"/>
    </row>
    <row r="145" spans="2:30" s="241" customFormat="1" ht="35.25" customHeight="1">
      <c r="B145" s="242" t="s">
        <v>220</v>
      </c>
      <c r="C145" s="457" t="s">
        <v>432</v>
      </c>
      <c r="D145" s="504" t="s">
        <v>220</v>
      </c>
      <c r="E145" s="243" t="s">
        <v>221</v>
      </c>
      <c r="F145" s="457" t="s">
        <v>432</v>
      </c>
      <c r="G145" s="505" t="s">
        <v>221</v>
      </c>
      <c r="H145" s="244">
        <v>13</v>
      </c>
      <c r="I145" s="457" t="s">
        <v>432</v>
      </c>
      <c r="J145" s="506">
        <v>13</v>
      </c>
      <c r="K145" s="244">
        <v>39</v>
      </c>
      <c r="L145" s="457" t="s">
        <v>432</v>
      </c>
      <c r="M145" s="507">
        <v>39</v>
      </c>
      <c r="O145" s="242" t="s">
        <v>220</v>
      </c>
      <c r="P145" s="457" t="s">
        <v>432</v>
      </c>
      <c r="Q145" s="511" t="s">
        <v>220</v>
      </c>
      <c r="R145" s="243" t="s">
        <v>221</v>
      </c>
      <c r="S145" s="457" t="s">
        <v>432</v>
      </c>
      <c r="T145" s="512" t="s">
        <v>221</v>
      </c>
      <c r="U145" s="244">
        <v>13</v>
      </c>
      <c r="V145" s="457" t="s">
        <v>432</v>
      </c>
      <c r="W145" s="511">
        <v>13</v>
      </c>
      <c r="X145" s="244">
        <v>39</v>
      </c>
      <c r="Y145" s="457" t="s">
        <v>432</v>
      </c>
      <c r="Z145" s="513">
        <v>39</v>
      </c>
      <c r="AD145" s="261"/>
    </row>
    <row r="146" spans="2:30" s="241" customFormat="1" ht="35.25" customHeight="1">
      <c r="B146" s="242" t="s">
        <v>222</v>
      </c>
      <c r="C146" s="457" t="s">
        <v>432</v>
      </c>
      <c r="D146" s="504" t="s">
        <v>222</v>
      </c>
      <c r="E146" s="243" t="s">
        <v>223</v>
      </c>
      <c r="F146" s="457" t="s">
        <v>432</v>
      </c>
      <c r="G146" s="505" t="s">
        <v>223</v>
      </c>
      <c r="H146" s="244">
        <v>14</v>
      </c>
      <c r="I146" s="457" t="s">
        <v>432</v>
      </c>
      <c r="J146" s="506">
        <v>14</v>
      </c>
      <c r="K146" s="244">
        <v>40</v>
      </c>
      <c r="L146" s="457" t="s">
        <v>432</v>
      </c>
      <c r="M146" s="507">
        <v>40</v>
      </c>
      <c r="O146" s="242" t="s">
        <v>222</v>
      </c>
      <c r="P146" s="457" t="s">
        <v>432</v>
      </c>
      <c r="Q146" s="511" t="s">
        <v>222</v>
      </c>
      <c r="R146" s="243" t="s">
        <v>223</v>
      </c>
      <c r="S146" s="457" t="s">
        <v>432</v>
      </c>
      <c r="T146" s="512" t="s">
        <v>223</v>
      </c>
      <c r="U146" s="244">
        <v>14</v>
      </c>
      <c r="V146" s="457" t="s">
        <v>432</v>
      </c>
      <c r="W146" s="511">
        <v>14</v>
      </c>
      <c r="X146" s="244">
        <v>40</v>
      </c>
      <c r="Y146" s="457" t="s">
        <v>432</v>
      </c>
      <c r="Z146" s="513">
        <v>40</v>
      </c>
      <c r="AD146" s="261"/>
    </row>
    <row r="147" spans="2:30" s="241" customFormat="1" ht="35.25" customHeight="1">
      <c r="B147" s="242" t="s">
        <v>224</v>
      </c>
      <c r="C147" s="457" t="s">
        <v>432</v>
      </c>
      <c r="D147" s="504" t="s">
        <v>224</v>
      </c>
      <c r="E147" s="243" t="s">
        <v>225</v>
      </c>
      <c r="F147" s="457" t="s">
        <v>432</v>
      </c>
      <c r="G147" s="505" t="s">
        <v>225</v>
      </c>
      <c r="H147" s="244">
        <v>15</v>
      </c>
      <c r="I147" s="457" t="s">
        <v>432</v>
      </c>
      <c r="J147" s="506">
        <v>15</v>
      </c>
      <c r="K147" s="244">
        <v>41</v>
      </c>
      <c r="L147" s="457" t="s">
        <v>432</v>
      </c>
      <c r="M147" s="507">
        <v>41</v>
      </c>
      <c r="O147" s="242" t="s">
        <v>224</v>
      </c>
      <c r="P147" s="457" t="s">
        <v>432</v>
      </c>
      <c r="Q147" s="511" t="s">
        <v>224</v>
      </c>
      <c r="R147" s="243" t="s">
        <v>225</v>
      </c>
      <c r="S147" s="457" t="s">
        <v>432</v>
      </c>
      <c r="T147" s="512" t="s">
        <v>225</v>
      </c>
      <c r="U147" s="244">
        <v>15</v>
      </c>
      <c r="V147" s="457" t="s">
        <v>432</v>
      </c>
      <c r="W147" s="511">
        <v>15</v>
      </c>
      <c r="X147" s="244">
        <v>41</v>
      </c>
      <c r="Y147" s="457" t="s">
        <v>432</v>
      </c>
      <c r="Z147" s="513">
        <v>41</v>
      </c>
      <c r="AD147" s="261"/>
    </row>
    <row r="148" spans="2:30" s="241" customFormat="1" ht="35.25" customHeight="1">
      <c r="B148" s="242" t="s">
        <v>226</v>
      </c>
      <c r="C148" s="457" t="s">
        <v>432</v>
      </c>
      <c r="D148" s="504" t="s">
        <v>226</v>
      </c>
      <c r="E148" s="243" t="s">
        <v>191</v>
      </c>
      <c r="F148" s="457" t="s">
        <v>432</v>
      </c>
      <c r="G148" s="505" t="s">
        <v>191</v>
      </c>
      <c r="H148" s="244">
        <v>16</v>
      </c>
      <c r="I148" s="457" t="s">
        <v>432</v>
      </c>
      <c r="J148" s="506">
        <v>16</v>
      </c>
      <c r="K148" s="244">
        <v>42</v>
      </c>
      <c r="L148" s="457" t="s">
        <v>432</v>
      </c>
      <c r="M148" s="507">
        <v>42</v>
      </c>
      <c r="O148" s="242" t="s">
        <v>226</v>
      </c>
      <c r="P148" s="457" t="s">
        <v>432</v>
      </c>
      <c r="Q148" s="511" t="s">
        <v>226</v>
      </c>
      <c r="R148" s="243" t="s">
        <v>191</v>
      </c>
      <c r="S148" s="457" t="s">
        <v>432</v>
      </c>
      <c r="T148" s="512" t="s">
        <v>191</v>
      </c>
      <c r="U148" s="244">
        <v>16</v>
      </c>
      <c r="V148" s="457" t="s">
        <v>432</v>
      </c>
      <c r="W148" s="511">
        <v>16</v>
      </c>
      <c r="X148" s="244">
        <v>42</v>
      </c>
      <c r="Y148" s="457" t="s">
        <v>432</v>
      </c>
      <c r="Z148" s="513">
        <v>42</v>
      </c>
      <c r="AD148" s="261"/>
    </row>
    <row r="149" spans="2:30" s="241" customFormat="1" ht="35.25" customHeight="1">
      <c r="B149" s="242" t="s">
        <v>227</v>
      </c>
      <c r="C149" s="457" t="s">
        <v>432</v>
      </c>
      <c r="D149" s="504" t="s">
        <v>227</v>
      </c>
      <c r="E149" s="243" t="s">
        <v>12</v>
      </c>
      <c r="F149" s="457" t="s">
        <v>432</v>
      </c>
      <c r="G149" s="505" t="s">
        <v>12</v>
      </c>
      <c r="H149" s="244">
        <v>17</v>
      </c>
      <c r="I149" s="457" t="s">
        <v>432</v>
      </c>
      <c r="J149" s="506">
        <v>17</v>
      </c>
      <c r="K149" s="244">
        <v>43</v>
      </c>
      <c r="L149" s="457" t="s">
        <v>432</v>
      </c>
      <c r="M149" s="507">
        <v>43</v>
      </c>
      <c r="O149" s="242" t="s">
        <v>227</v>
      </c>
      <c r="P149" s="457" t="s">
        <v>432</v>
      </c>
      <c r="Q149" s="511" t="s">
        <v>227</v>
      </c>
      <c r="R149" s="243" t="s">
        <v>12</v>
      </c>
      <c r="S149" s="457" t="s">
        <v>432</v>
      </c>
      <c r="T149" s="512" t="s">
        <v>12</v>
      </c>
      <c r="U149" s="244">
        <v>17</v>
      </c>
      <c r="V149" s="457" t="s">
        <v>432</v>
      </c>
      <c r="W149" s="511">
        <v>17</v>
      </c>
      <c r="X149" s="244">
        <v>43</v>
      </c>
      <c r="Y149" s="457" t="s">
        <v>432</v>
      </c>
      <c r="Z149" s="513">
        <v>43</v>
      </c>
      <c r="AD149" s="261"/>
    </row>
    <row r="150" spans="2:30" s="241" customFormat="1" ht="35.25" customHeight="1">
      <c r="B150" s="242" t="s">
        <v>228</v>
      </c>
      <c r="C150" s="457" t="s">
        <v>432</v>
      </c>
      <c r="D150" s="504" t="s">
        <v>228</v>
      </c>
      <c r="E150" s="243" t="s">
        <v>229</v>
      </c>
      <c r="F150" s="457" t="s">
        <v>432</v>
      </c>
      <c r="G150" s="505" t="s">
        <v>229</v>
      </c>
      <c r="H150" s="244">
        <v>18</v>
      </c>
      <c r="I150" s="457" t="s">
        <v>432</v>
      </c>
      <c r="J150" s="506">
        <v>18</v>
      </c>
      <c r="K150" s="244">
        <v>44</v>
      </c>
      <c r="L150" s="457" t="s">
        <v>432</v>
      </c>
      <c r="M150" s="507">
        <v>44</v>
      </c>
      <c r="O150" s="242" t="s">
        <v>228</v>
      </c>
      <c r="P150" s="457" t="s">
        <v>432</v>
      </c>
      <c r="Q150" s="511" t="s">
        <v>228</v>
      </c>
      <c r="R150" s="243" t="s">
        <v>229</v>
      </c>
      <c r="S150" s="457" t="s">
        <v>432</v>
      </c>
      <c r="T150" s="512" t="s">
        <v>229</v>
      </c>
      <c r="U150" s="244">
        <v>18</v>
      </c>
      <c r="V150" s="457" t="s">
        <v>432</v>
      </c>
      <c r="W150" s="511">
        <v>18</v>
      </c>
      <c r="X150" s="244">
        <v>44</v>
      </c>
      <c r="Y150" s="457" t="s">
        <v>432</v>
      </c>
      <c r="Z150" s="513">
        <v>44</v>
      </c>
      <c r="AD150" s="261"/>
    </row>
    <row r="151" spans="2:30" s="241" customFormat="1" ht="35.25" customHeight="1">
      <c r="B151" s="242" t="s">
        <v>230</v>
      </c>
      <c r="C151" s="457" t="s">
        <v>432</v>
      </c>
      <c r="D151" s="504" t="s">
        <v>230</v>
      </c>
      <c r="E151" s="243" t="s">
        <v>231</v>
      </c>
      <c r="F151" s="457" t="s">
        <v>432</v>
      </c>
      <c r="G151" s="505" t="s">
        <v>231</v>
      </c>
      <c r="H151" s="244">
        <v>19</v>
      </c>
      <c r="I151" s="457" t="s">
        <v>432</v>
      </c>
      <c r="J151" s="506">
        <v>19</v>
      </c>
      <c r="K151" s="244">
        <v>45</v>
      </c>
      <c r="L151" s="457" t="s">
        <v>432</v>
      </c>
      <c r="M151" s="507">
        <v>45</v>
      </c>
      <c r="O151" s="242" t="s">
        <v>230</v>
      </c>
      <c r="P151" s="457" t="s">
        <v>432</v>
      </c>
      <c r="Q151" s="511" t="s">
        <v>230</v>
      </c>
      <c r="R151" s="243" t="s">
        <v>231</v>
      </c>
      <c r="S151" s="457" t="s">
        <v>432</v>
      </c>
      <c r="T151" s="512" t="s">
        <v>231</v>
      </c>
      <c r="U151" s="244">
        <v>19</v>
      </c>
      <c r="V151" s="457" t="s">
        <v>432</v>
      </c>
      <c r="W151" s="511">
        <v>19</v>
      </c>
      <c r="X151" s="244">
        <v>45</v>
      </c>
      <c r="Y151" s="457" t="s">
        <v>432</v>
      </c>
      <c r="Z151" s="513">
        <v>45</v>
      </c>
      <c r="AD151" s="261"/>
    </row>
    <row r="152" spans="2:30" s="241" customFormat="1" ht="35.25" customHeight="1">
      <c r="B152" s="242" t="s">
        <v>232</v>
      </c>
      <c r="C152" s="457" t="s">
        <v>432</v>
      </c>
      <c r="D152" s="504" t="s">
        <v>232</v>
      </c>
      <c r="E152" s="243" t="s">
        <v>188</v>
      </c>
      <c r="F152" s="457" t="s">
        <v>432</v>
      </c>
      <c r="G152" s="505" t="s">
        <v>188</v>
      </c>
      <c r="H152" s="244">
        <v>20</v>
      </c>
      <c r="I152" s="457" t="s">
        <v>432</v>
      </c>
      <c r="J152" s="506">
        <v>20</v>
      </c>
      <c r="K152" s="244">
        <v>46</v>
      </c>
      <c r="L152" s="457" t="s">
        <v>432</v>
      </c>
      <c r="M152" s="507">
        <v>46</v>
      </c>
      <c r="O152" s="242" t="s">
        <v>232</v>
      </c>
      <c r="P152" s="457" t="s">
        <v>432</v>
      </c>
      <c r="Q152" s="511" t="s">
        <v>232</v>
      </c>
      <c r="R152" s="243" t="s">
        <v>188</v>
      </c>
      <c r="S152" s="457" t="s">
        <v>432</v>
      </c>
      <c r="T152" s="512" t="s">
        <v>188</v>
      </c>
      <c r="U152" s="244">
        <v>20</v>
      </c>
      <c r="V152" s="457" t="s">
        <v>432</v>
      </c>
      <c r="W152" s="511">
        <v>20</v>
      </c>
      <c r="X152" s="244">
        <v>46</v>
      </c>
      <c r="Y152" s="457" t="s">
        <v>432</v>
      </c>
      <c r="Z152" s="513">
        <v>46</v>
      </c>
      <c r="AD152" s="261"/>
    </row>
    <row r="153" spans="2:30" s="241" customFormat="1" ht="35.25" customHeight="1">
      <c r="B153" s="242" t="s">
        <v>233</v>
      </c>
      <c r="C153" s="457" t="s">
        <v>432</v>
      </c>
      <c r="D153" s="504" t="s">
        <v>233</v>
      </c>
      <c r="E153" s="243" t="s">
        <v>31</v>
      </c>
      <c r="F153" s="457" t="s">
        <v>432</v>
      </c>
      <c r="G153" s="505" t="s">
        <v>31</v>
      </c>
      <c r="H153" s="244">
        <v>21</v>
      </c>
      <c r="I153" s="457" t="s">
        <v>432</v>
      </c>
      <c r="J153" s="506">
        <v>21</v>
      </c>
      <c r="K153" s="244">
        <v>47</v>
      </c>
      <c r="L153" s="457" t="s">
        <v>432</v>
      </c>
      <c r="M153" s="507">
        <v>47</v>
      </c>
      <c r="O153" s="242" t="s">
        <v>233</v>
      </c>
      <c r="P153" s="457" t="s">
        <v>432</v>
      </c>
      <c r="Q153" s="511" t="s">
        <v>233</v>
      </c>
      <c r="R153" s="243" t="s">
        <v>31</v>
      </c>
      <c r="S153" s="457" t="s">
        <v>432</v>
      </c>
      <c r="T153" s="512" t="s">
        <v>31</v>
      </c>
      <c r="U153" s="244">
        <v>21</v>
      </c>
      <c r="V153" s="457" t="s">
        <v>432</v>
      </c>
      <c r="W153" s="511">
        <v>21</v>
      </c>
      <c r="X153" s="244">
        <v>47</v>
      </c>
      <c r="Y153" s="457" t="s">
        <v>432</v>
      </c>
      <c r="Z153" s="513">
        <v>47</v>
      </c>
      <c r="AD153" s="261"/>
    </row>
    <row r="154" spans="2:30" s="241" customFormat="1" ht="35.25" customHeight="1">
      <c r="B154" s="242" t="s">
        <v>234</v>
      </c>
      <c r="C154" s="457" t="s">
        <v>432</v>
      </c>
      <c r="D154" s="504" t="s">
        <v>234</v>
      </c>
      <c r="E154" s="243" t="s">
        <v>235</v>
      </c>
      <c r="F154" s="457" t="s">
        <v>432</v>
      </c>
      <c r="G154" s="505" t="s">
        <v>235</v>
      </c>
      <c r="H154" s="244">
        <v>22</v>
      </c>
      <c r="I154" s="457" t="s">
        <v>432</v>
      </c>
      <c r="J154" s="506">
        <v>22</v>
      </c>
      <c r="K154" s="244">
        <v>48</v>
      </c>
      <c r="L154" s="457" t="s">
        <v>432</v>
      </c>
      <c r="M154" s="507">
        <v>48</v>
      </c>
      <c r="O154" s="242" t="s">
        <v>234</v>
      </c>
      <c r="P154" s="457" t="s">
        <v>432</v>
      </c>
      <c r="Q154" s="511" t="s">
        <v>234</v>
      </c>
      <c r="R154" s="243" t="s">
        <v>235</v>
      </c>
      <c r="S154" s="457" t="s">
        <v>432</v>
      </c>
      <c r="T154" s="512" t="s">
        <v>235</v>
      </c>
      <c r="U154" s="244">
        <v>22</v>
      </c>
      <c r="V154" s="457" t="s">
        <v>432</v>
      </c>
      <c r="W154" s="511">
        <v>22</v>
      </c>
      <c r="X154" s="244">
        <v>48</v>
      </c>
      <c r="Y154" s="457" t="s">
        <v>432</v>
      </c>
      <c r="Z154" s="513">
        <v>48</v>
      </c>
      <c r="AD154" s="261"/>
    </row>
    <row r="155" spans="2:30" s="241" customFormat="1" ht="35.25" customHeight="1">
      <c r="B155" s="242" t="s">
        <v>236</v>
      </c>
      <c r="C155" s="457" t="s">
        <v>432</v>
      </c>
      <c r="D155" s="504" t="s">
        <v>236</v>
      </c>
      <c r="E155" s="243" t="s">
        <v>237</v>
      </c>
      <c r="F155" s="457" t="s">
        <v>432</v>
      </c>
      <c r="G155" s="505" t="s">
        <v>237</v>
      </c>
      <c r="H155" s="244">
        <v>23</v>
      </c>
      <c r="I155" s="457" t="s">
        <v>432</v>
      </c>
      <c r="J155" s="506">
        <v>23</v>
      </c>
      <c r="K155" s="244">
        <v>49</v>
      </c>
      <c r="L155" s="457" t="s">
        <v>432</v>
      </c>
      <c r="M155" s="507">
        <v>49</v>
      </c>
      <c r="O155" s="242" t="s">
        <v>236</v>
      </c>
      <c r="P155" s="457" t="s">
        <v>432</v>
      </c>
      <c r="Q155" s="511" t="s">
        <v>236</v>
      </c>
      <c r="R155" s="243" t="s">
        <v>237</v>
      </c>
      <c r="S155" s="457" t="s">
        <v>432</v>
      </c>
      <c r="T155" s="512" t="s">
        <v>237</v>
      </c>
      <c r="U155" s="244">
        <v>23</v>
      </c>
      <c r="V155" s="457" t="s">
        <v>432</v>
      </c>
      <c r="W155" s="511">
        <v>23</v>
      </c>
      <c r="X155" s="244">
        <v>49</v>
      </c>
      <c r="Y155" s="457" t="s">
        <v>432</v>
      </c>
      <c r="Z155" s="513">
        <v>49</v>
      </c>
      <c r="AD155" s="261"/>
    </row>
    <row r="156" spans="2:30" s="241" customFormat="1" ht="35.25" customHeight="1">
      <c r="B156" s="242" t="s">
        <v>187</v>
      </c>
      <c r="C156" s="457" t="s">
        <v>432</v>
      </c>
      <c r="D156" s="504" t="s">
        <v>187</v>
      </c>
      <c r="E156" s="243" t="s">
        <v>238</v>
      </c>
      <c r="F156" s="457" t="s">
        <v>432</v>
      </c>
      <c r="G156" s="505" t="s">
        <v>238</v>
      </c>
      <c r="H156" s="244">
        <v>24</v>
      </c>
      <c r="I156" s="457" t="s">
        <v>432</v>
      </c>
      <c r="J156" s="506">
        <v>24</v>
      </c>
      <c r="K156" s="244">
        <v>50</v>
      </c>
      <c r="L156" s="457" t="s">
        <v>432</v>
      </c>
      <c r="M156" s="507">
        <v>50</v>
      </c>
      <c r="O156" s="242" t="s">
        <v>187</v>
      </c>
      <c r="P156" s="457" t="s">
        <v>432</v>
      </c>
      <c r="Q156" s="511" t="s">
        <v>187</v>
      </c>
      <c r="R156" s="243" t="s">
        <v>238</v>
      </c>
      <c r="S156" s="457" t="s">
        <v>432</v>
      </c>
      <c r="T156" s="512" t="s">
        <v>238</v>
      </c>
      <c r="U156" s="244">
        <v>24</v>
      </c>
      <c r="V156" s="457" t="s">
        <v>432</v>
      </c>
      <c r="W156" s="511">
        <v>24</v>
      </c>
      <c r="X156" s="244">
        <v>50</v>
      </c>
      <c r="Y156" s="457" t="s">
        <v>432</v>
      </c>
      <c r="Z156" s="513">
        <v>50</v>
      </c>
      <c r="AD156" s="261"/>
    </row>
    <row r="157" spans="2:30" s="241" customFormat="1" ht="35.25" customHeight="1">
      <c r="B157" s="242" t="s">
        <v>239</v>
      </c>
      <c r="C157" s="457" t="s">
        <v>432</v>
      </c>
      <c r="D157" s="504" t="s">
        <v>239</v>
      </c>
      <c r="E157" s="243" t="s">
        <v>240</v>
      </c>
      <c r="F157" s="457" t="s">
        <v>432</v>
      </c>
      <c r="G157" s="505" t="s">
        <v>240</v>
      </c>
      <c r="H157" s="244">
        <v>25</v>
      </c>
      <c r="I157" s="457" t="s">
        <v>432</v>
      </c>
      <c r="J157" s="506">
        <v>25</v>
      </c>
      <c r="K157" s="244">
        <v>51</v>
      </c>
      <c r="L157" s="457" t="s">
        <v>432</v>
      </c>
      <c r="M157" s="507">
        <v>51</v>
      </c>
      <c r="O157" s="242" t="s">
        <v>239</v>
      </c>
      <c r="P157" s="457" t="s">
        <v>432</v>
      </c>
      <c r="Q157" s="511" t="s">
        <v>239</v>
      </c>
      <c r="R157" s="243" t="s">
        <v>240</v>
      </c>
      <c r="S157" s="457" t="s">
        <v>432</v>
      </c>
      <c r="T157" s="512" t="s">
        <v>240</v>
      </c>
      <c r="U157" s="244">
        <v>25</v>
      </c>
      <c r="V157" s="457" t="s">
        <v>432</v>
      </c>
      <c r="W157" s="511">
        <v>25</v>
      </c>
      <c r="X157" s="244">
        <v>51</v>
      </c>
      <c r="Y157" s="457" t="s">
        <v>432</v>
      </c>
      <c r="Z157" s="513">
        <v>51</v>
      </c>
      <c r="AD157" s="261"/>
    </row>
    <row r="158" spans="2:30" s="241" customFormat="1" ht="35.25" customHeight="1">
      <c r="B158" s="242" t="s">
        <v>189</v>
      </c>
      <c r="C158" s="457" t="s">
        <v>432</v>
      </c>
      <c r="D158" s="504" t="s">
        <v>189</v>
      </c>
      <c r="E158" s="243" t="s">
        <v>241</v>
      </c>
      <c r="F158" s="457" t="s">
        <v>432</v>
      </c>
      <c r="G158" s="505" t="s">
        <v>241</v>
      </c>
      <c r="H158" s="244">
        <v>26</v>
      </c>
      <c r="I158" s="457" t="s">
        <v>432</v>
      </c>
      <c r="J158" s="506">
        <v>26</v>
      </c>
      <c r="K158" s="244">
        <v>52</v>
      </c>
      <c r="L158" s="457" t="s">
        <v>432</v>
      </c>
      <c r="M158" s="507">
        <v>52</v>
      </c>
      <c r="O158" s="242" t="s">
        <v>189</v>
      </c>
      <c r="P158" s="457" t="s">
        <v>432</v>
      </c>
      <c r="Q158" s="511" t="s">
        <v>189</v>
      </c>
      <c r="R158" s="243" t="s">
        <v>241</v>
      </c>
      <c r="S158" s="457" t="s">
        <v>432</v>
      </c>
      <c r="T158" s="512" t="s">
        <v>241</v>
      </c>
      <c r="U158" s="244">
        <v>26</v>
      </c>
      <c r="V158" s="457" t="s">
        <v>432</v>
      </c>
      <c r="W158" s="511">
        <v>26</v>
      </c>
      <c r="X158" s="244">
        <v>52</v>
      </c>
      <c r="Y158" s="457" t="s">
        <v>432</v>
      </c>
      <c r="Z158" s="513">
        <v>52</v>
      </c>
      <c r="AD158" s="261"/>
    </row>
    <row r="159" spans="2:30" s="241" customFormat="1" ht="35.25" customHeight="1">
      <c r="B159" s="242" t="s">
        <v>242</v>
      </c>
      <c r="C159" s="457" t="s">
        <v>432</v>
      </c>
      <c r="D159" s="504" t="s">
        <v>242</v>
      </c>
      <c r="E159" s="243" t="s">
        <v>243</v>
      </c>
      <c r="F159" s="457" t="s">
        <v>432</v>
      </c>
      <c r="G159" s="505" t="s">
        <v>243</v>
      </c>
      <c r="H159" s="244" t="s">
        <v>244</v>
      </c>
      <c r="I159" s="457" t="s">
        <v>432</v>
      </c>
      <c r="J159" s="506" t="s">
        <v>244</v>
      </c>
      <c r="K159" s="244" t="s">
        <v>245</v>
      </c>
      <c r="L159" s="457" t="s">
        <v>432</v>
      </c>
      <c r="M159" s="507" t="s">
        <v>245</v>
      </c>
      <c r="O159" s="242" t="s">
        <v>242</v>
      </c>
      <c r="P159" s="457" t="s">
        <v>432</v>
      </c>
      <c r="Q159" s="511" t="s">
        <v>242</v>
      </c>
      <c r="R159" s="243" t="s">
        <v>243</v>
      </c>
      <c r="S159" s="457" t="s">
        <v>432</v>
      </c>
      <c r="T159" s="512" t="s">
        <v>243</v>
      </c>
      <c r="U159" s="244" t="s">
        <v>244</v>
      </c>
      <c r="V159" s="457" t="s">
        <v>432</v>
      </c>
      <c r="W159" s="511" t="s">
        <v>244</v>
      </c>
      <c r="X159" s="244" t="s">
        <v>245</v>
      </c>
      <c r="Y159" s="457" t="s">
        <v>432</v>
      </c>
      <c r="Z159" s="513" t="s">
        <v>245</v>
      </c>
      <c r="AD159" s="261"/>
    </row>
    <row r="160" spans="2:30" s="241" customFormat="1" ht="35.25" customHeight="1">
      <c r="B160" s="242" t="s">
        <v>246</v>
      </c>
      <c r="C160" s="457" t="s">
        <v>432</v>
      </c>
      <c r="D160" s="504" t="s">
        <v>246</v>
      </c>
      <c r="E160" s="243" t="s">
        <v>247</v>
      </c>
      <c r="F160" s="457" t="s">
        <v>432</v>
      </c>
      <c r="G160" s="505" t="s">
        <v>247</v>
      </c>
      <c r="H160" s="244" t="s">
        <v>248</v>
      </c>
      <c r="I160" s="457" t="s">
        <v>432</v>
      </c>
      <c r="J160" s="506" t="s">
        <v>248</v>
      </c>
      <c r="K160" s="244" t="s">
        <v>249</v>
      </c>
      <c r="L160" s="457" t="s">
        <v>432</v>
      </c>
      <c r="M160" s="507" t="s">
        <v>249</v>
      </c>
      <c r="O160" s="242" t="s">
        <v>246</v>
      </c>
      <c r="P160" s="457" t="s">
        <v>432</v>
      </c>
      <c r="Q160" s="511" t="s">
        <v>246</v>
      </c>
      <c r="R160" s="243" t="s">
        <v>247</v>
      </c>
      <c r="S160" s="457" t="s">
        <v>432</v>
      </c>
      <c r="T160" s="512" t="s">
        <v>247</v>
      </c>
      <c r="U160" s="244" t="s">
        <v>248</v>
      </c>
      <c r="V160" s="457" t="s">
        <v>432</v>
      </c>
      <c r="W160" s="511" t="s">
        <v>248</v>
      </c>
      <c r="X160" s="244" t="s">
        <v>249</v>
      </c>
      <c r="Y160" s="457" t="s">
        <v>432</v>
      </c>
      <c r="Z160" s="513" t="s">
        <v>249</v>
      </c>
      <c r="AD160" s="261"/>
    </row>
    <row r="161" spans="2:30" s="241" customFormat="1" ht="35.25" customHeight="1">
      <c r="B161" s="242" t="s">
        <v>250</v>
      </c>
      <c r="C161" s="457" t="s">
        <v>432</v>
      </c>
      <c r="D161" s="504" t="s">
        <v>250</v>
      </c>
      <c r="E161" s="243" t="s">
        <v>251</v>
      </c>
      <c r="F161" s="457" t="s">
        <v>432</v>
      </c>
      <c r="G161" s="505" t="s">
        <v>251</v>
      </c>
      <c r="H161" s="244" t="s">
        <v>252</v>
      </c>
      <c r="I161" s="457" t="s">
        <v>432</v>
      </c>
      <c r="J161" s="506" t="s">
        <v>252</v>
      </c>
      <c r="K161" s="244" t="s">
        <v>253</v>
      </c>
      <c r="L161" s="457" t="s">
        <v>432</v>
      </c>
      <c r="M161" s="507" t="s">
        <v>253</v>
      </c>
      <c r="O161" s="242" t="s">
        <v>250</v>
      </c>
      <c r="P161" s="457" t="s">
        <v>432</v>
      </c>
      <c r="Q161" s="511" t="s">
        <v>250</v>
      </c>
      <c r="R161" s="243" t="s">
        <v>251</v>
      </c>
      <c r="S161" s="457" t="s">
        <v>432</v>
      </c>
      <c r="T161" s="512" t="s">
        <v>251</v>
      </c>
      <c r="U161" s="244" t="s">
        <v>252</v>
      </c>
      <c r="V161" s="457" t="s">
        <v>432</v>
      </c>
      <c r="W161" s="511" t="s">
        <v>252</v>
      </c>
      <c r="X161" s="244" t="s">
        <v>253</v>
      </c>
      <c r="Y161" s="457" t="s">
        <v>432</v>
      </c>
      <c r="Z161" s="513" t="s">
        <v>253</v>
      </c>
      <c r="AD161" s="261"/>
    </row>
    <row r="162" spans="2:30" s="241" customFormat="1" ht="35.25" customHeight="1">
      <c r="B162" s="242" t="s">
        <v>254</v>
      </c>
      <c r="C162" s="457" t="s">
        <v>432</v>
      </c>
      <c r="D162" s="504" t="s">
        <v>254</v>
      </c>
      <c r="E162" s="243" t="s">
        <v>255</v>
      </c>
      <c r="F162" s="457" t="s">
        <v>432</v>
      </c>
      <c r="G162" s="505" t="s">
        <v>255</v>
      </c>
      <c r="H162" s="244" t="s">
        <v>17</v>
      </c>
      <c r="I162" s="457" t="s">
        <v>432</v>
      </c>
      <c r="J162" s="506" t="s">
        <v>17</v>
      </c>
      <c r="K162" s="244" t="s">
        <v>256</v>
      </c>
      <c r="L162" s="457" t="s">
        <v>432</v>
      </c>
      <c r="M162" s="507" t="s">
        <v>256</v>
      </c>
      <c r="O162" s="242" t="s">
        <v>254</v>
      </c>
      <c r="P162" s="457" t="s">
        <v>432</v>
      </c>
      <c r="Q162" s="511" t="s">
        <v>254</v>
      </c>
      <c r="R162" s="243" t="s">
        <v>255</v>
      </c>
      <c r="S162" s="457" t="s">
        <v>432</v>
      </c>
      <c r="T162" s="512" t="s">
        <v>255</v>
      </c>
      <c r="U162" s="244" t="s">
        <v>17</v>
      </c>
      <c r="V162" s="457" t="s">
        <v>432</v>
      </c>
      <c r="W162" s="511" t="s">
        <v>17</v>
      </c>
      <c r="X162" s="244" t="s">
        <v>256</v>
      </c>
      <c r="Y162" s="457" t="s">
        <v>432</v>
      </c>
      <c r="Z162" s="513" t="s">
        <v>256</v>
      </c>
      <c r="AD162" s="261"/>
    </row>
    <row r="163" spans="2:30" s="241" customFormat="1" ht="35.25" customHeight="1">
      <c r="B163" s="242" t="s">
        <v>257</v>
      </c>
      <c r="C163" s="457" t="s">
        <v>432</v>
      </c>
      <c r="D163" s="504" t="s">
        <v>257</v>
      </c>
      <c r="E163" s="243" t="s">
        <v>258</v>
      </c>
      <c r="F163" s="457" t="s">
        <v>432</v>
      </c>
      <c r="G163" s="505" t="s">
        <v>258</v>
      </c>
      <c r="H163" s="244" t="s">
        <v>259</v>
      </c>
      <c r="I163" s="457" t="s">
        <v>432</v>
      </c>
      <c r="J163" s="506" t="s">
        <v>259</v>
      </c>
      <c r="K163" s="244" t="s">
        <v>260</v>
      </c>
      <c r="L163" s="457" t="s">
        <v>432</v>
      </c>
      <c r="M163" s="507" t="s">
        <v>260</v>
      </c>
      <c r="O163" s="242" t="s">
        <v>257</v>
      </c>
      <c r="P163" s="457" t="s">
        <v>432</v>
      </c>
      <c r="Q163" s="511" t="s">
        <v>257</v>
      </c>
      <c r="R163" s="243" t="s">
        <v>258</v>
      </c>
      <c r="S163" s="457" t="s">
        <v>432</v>
      </c>
      <c r="T163" s="512" t="s">
        <v>258</v>
      </c>
      <c r="U163" s="244" t="s">
        <v>259</v>
      </c>
      <c r="V163" s="457" t="s">
        <v>432</v>
      </c>
      <c r="W163" s="511" t="s">
        <v>259</v>
      </c>
      <c r="X163" s="244" t="s">
        <v>260</v>
      </c>
      <c r="Y163" s="457" t="s">
        <v>432</v>
      </c>
      <c r="Z163" s="513" t="s">
        <v>260</v>
      </c>
      <c r="AD163" s="261"/>
    </row>
    <row r="164" spans="2:30" s="241" customFormat="1" ht="35.25" customHeight="1">
      <c r="B164" s="242" t="s">
        <v>261</v>
      </c>
      <c r="C164" s="457" t="s">
        <v>432</v>
      </c>
      <c r="D164" s="504" t="s">
        <v>261</v>
      </c>
      <c r="E164" s="243" t="s">
        <v>262</v>
      </c>
      <c r="F164" s="457" t="s">
        <v>432</v>
      </c>
      <c r="G164" s="505" t="s">
        <v>262</v>
      </c>
      <c r="H164" s="244" t="s">
        <v>263</v>
      </c>
      <c r="I164" s="457" t="s">
        <v>432</v>
      </c>
      <c r="J164" s="506" t="s">
        <v>263</v>
      </c>
      <c r="K164" s="244" t="s">
        <v>264</v>
      </c>
      <c r="L164" s="457" t="s">
        <v>432</v>
      </c>
      <c r="M164" s="507" t="s">
        <v>264</v>
      </c>
      <c r="O164" s="242" t="s">
        <v>261</v>
      </c>
      <c r="P164" s="457" t="s">
        <v>432</v>
      </c>
      <c r="Q164" s="511" t="s">
        <v>261</v>
      </c>
      <c r="R164" s="243" t="s">
        <v>262</v>
      </c>
      <c r="S164" s="457" t="s">
        <v>432</v>
      </c>
      <c r="T164" s="512" t="s">
        <v>262</v>
      </c>
      <c r="U164" s="244" t="s">
        <v>263</v>
      </c>
      <c r="V164" s="457" t="s">
        <v>432</v>
      </c>
      <c r="W164" s="511" t="s">
        <v>263</v>
      </c>
      <c r="X164" s="244" t="s">
        <v>264</v>
      </c>
      <c r="Y164" s="457" t="s">
        <v>432</v>
      </c>
      <c r="Z164" s="513" t="s">
        <v>264</v>
      </c>
      <c r="AD164" s="261"/>
    </row>
    <row r="165" spans="2:30" s="241" customFormat="1" ht="35.25" customHeight="1">
      <c r="B165" s="242" t="s">
        <v>265</v>
      </c>
      <c r="C165" s="457" t="s">
        <v>432</v>
      </c>
      <c r="D165" s="504" t="s">
        <v>265</v>
      </c>
      <c r="E165" s="243" t="s">
        <v>266</v>
      </c>
      <c r="F165" s="457" t="s">
        <v>432</v>
      </c>
      <c r="G165" s="505" t="s">
        <v>266</v>
      </c>
      <c r="H165" s="244" t="s">
        <v>267</v>
      </c>
      <c r="I165" s="457" t="s">
        <v>432</v>
      </c>
      <c r="J165" s="506" t="s">
        <v>267</v>
      </c>
      <c r="K165" s="244" t="s">
        <v>268</v>
      </c>
      <c r="L165" s="457" t="s">
        <v>432</v>
      </c>
      <c r="M165" s="507" t="s">
        <v>268</v>
      </c>
      <c r="O165" s="242" t="s">
        <v>265</v>
      </c>
      <c r="P165" s="457" t="s">
        <v>432</v>
      </c>
      <c r="Q165" s="511" t="s">
        <v>265</v>
      </c>
      <c r="R165" s="243" t="s">
        <v>266</v>
      </c>
      <c r="S165" s="457" t="s">
        <v>432</v>
      </c>
      <c r="T165" s="512" t="s">
        <v>266</v>
      </c>
      <c r="U165" s="244" t="s">
        <v>267</v>
      </c>
      <c r="V165" s="457" t="s">
        <v>432</v>
      </c>
      <c r="W165" s="511" t="s">
        <v>267</v>
      </c>
      <c r="X165" s="244" t="s">
        <v>268</v>
      </c>
      <c r="Y165" s="457" t="s">
        <v>432</v>
      </c>
      <c r="Z165" s="513" t="s">
        <v>268</v>
      </c>
      <c r="AD165" s="261"/>
    </row>
    <row r="166" spans="2:30" s="241" customFormat="1" ht="35.25" customHeight="1">
      <c r="B166" s="242" t="s">
        <v>269</v>
      </c>
      <c r="C166" s="457" t="s">
        <v>432</v>
      </c>
      <c r="D166" s="504" t="s">
        <v>269</v>
      </c>
      <c r="E166" s="243" t="s">
        <v>270</v>
      </c>
      <c r="F166" s="457" t="s">
        <v>432</v>
      </c>
      <c r="G166" s="505" t="s">
        <v>270</v>
      </c>
      <c r="H166" s="244" t="s">
        <v>271</v>
      </c>
      <c r="I166" s="457" t="s">
        <v>432</v>
      </c>
      <c r="J166" s="506" t="s">
        <v>271</v>
      </c>
      <c r="K166" s="244" t="s">
        <v>272</v>
      </c>
      <c r="L166" s="457" t="s">
        <v>432</v>
      </c>
      <c r="M166" s="507" t="s">
        <v>272</v>
      </c>
      <c r="O166" s="242" t="s">
        <v>269</v>
      </c>
      <c r="P166" s="457" t="s">
        <v>432</v>
      </c>
      <c r="Q166" s="511" t="s">
        <v>269</v>
      </c>
      <c r="R166" s="243" t="s">
        <v>270</v>
      </c>
      <c r="S166" s="457" t="s">
        <v>432</v>
      </c>
      <c r="T166" s="512" t="s">
        <v>270</v>
      </c>
      <c r="U166" s="244" t="s">
        <v>271</v>
      </c>
      <c r="V166" s="457" t="s">
        <v>432</v>
      </c>
      <c r="W166" s="511" t="s">
        <v>271</v>
      </c>
      <c r="X166" s="244" t="s">
        <v>272</v>
      </c>
      <c r="Y166" s="457" t="s">
        <v>432</v>
      </c>
      <c r="Z166" s="513" t="s">
        <v>272</v>
      </c>
      <c r="AD166" s="261"/>
    </row>
    <row r="167" spans="2:30" s="241" customFormat="1" ht="35.25" customHeight="1">
      <c r="B167" s="242" t="s">
        <v>273</v>
      </c>
      <c r="C167" s="457" t="s">
        <v>432</v>
      </c>
      <c r="D167" s="504" t="s">
        <v>273</v>
      </c>
      <c r="E167" s="243" t="s">
        <v>274</v>
      </c>
      <c r="F167" s="457" t="s">
        <v>432</v>
      </c>
      <c r="G167" s="505" t="s">
        <v>274</v>
      </c>
      <c r="H167" s="244" t="s">
        <v>275</v>
      </c>
      <c r="I167" s="457" t="s">
        <v>432</v>
      </c>
      <c r="J167" s="506" t="s">
        <v>275</v>
      </c>
      <c r="K167" s="244"/>
      <c r="L167" s="457" t="s">
        <v>432</v>
      </c>
      <c r="M167" s="507"/>
      <c r="O167" s="242" t="s">
        <v>273</v>
      </c>
      <c r="P167" s="457" t="s">
        <v>432</v>
      </c>
      <c r="Q167" s="511" t="s">
        <v>273</v>
      </c>
      <c r="R167" s="243" t="s">
        <v>274</v>
      </c>
      <c r="S167" s="457" t="s">
        <v>432</v>
      </c>
      <c r="T167" s="512" t="s">
        <v>274</v>
      </c>
      <c r="U167" s="244" t="s">
        <v>275</v>
      </c>
      <c r="V167" s="457" t="s">
        <v>432</v>
      </c>
      <c r="W167" s="511" t="s">
        <v>275</v>
      </c>
      <c r="X167" s="244"/>
      <c r="Y167" s="457" t="s">
        <v>432</v>
      </c>
      <c r="Z167" s="513"/>
      <c r="AD167" s="261"/>
    </row>
    <row r="168" spans="2:30" s="253" customFormat="1" ht="15">
      <c r="B168" s="249"/>
      <c r="C168" s="250"/>
      <c r="D168" s="250"/>
      <c r="E168" s="250"/>
      <c r="F168" s="250"/>
      <c r="G168" s="250"/>
      <c r="H168" s="250"/>
      <c r="I168" s="250"/>
      <c r="J168" s="250"/>
      <c r="K168" s="250"/>
      <c r="L168" s="250"/>
      <c r="M168" s="251"/>
      <c r="O168" s="254"/>
      <c r="P168" s="255"/>
      <c r="Q168" s="255"/>
      <c r="R168" s="255"/>
      <c r="S168" s="255"/>
      <c r="T168" s="255"/>
      <c r="U168" s="255"/>
      <c r="V168" s="255"/>
      <c r="W168" s="255"/>
      <c r="X168" s="255"/>
      <c r="Y168" s="255"/>
      <c r="Z168" s="258"/>
      <c r="AD168" s="262"/>
    </row>
    <row r="169" spans="2:30" ht="9.75" customHeight="1">
      <c r="N169" s="253"/>
      <c r="AA169" s="257"/>
    </row>
  </sheetData>
  <mergeCells count="42">
    <mergeCell ref="S132:T132"/>
    <mergeCell ref="V132:W132"/>
    <mergeCell ref="Y132:Z132"/>
    <mergeCell ref="S48:T48"/>
    <mergeCell ref="P90:Q90"/>
    <mergeCell ref="S90:T90"/>
    <mergeCell ref="V48:W48"/>
    <mergeCell ref="Y48:Z48"/>
    <mergeCell ref="V90:W90"/>
    <mergeCell ref="Y90:Z90"/>
    <mergeCell ref="C132:D132"/>
    <mergeCell ref="F132:G132"/>
    <mergeCell ref="I132:J132"/>
    <mergeCell ref="L132:M132"/>
    <mergeCell ref="P6:Q6"/>
    <mergeCell ref="P48:Q48"/>
    <mergeCell ref="P132:Q132"/>
    <mergeCell ref="C48:D48"/>
    <mergeCell ref="F48:G48"/>
    <mergeCell ref="I48:J48"/>
    <mergeCell ref="L48:M48"/>
    <mergeCell ref="C90:D90"/>
    <mergeCell ref="F90:G90"/>
    <mergeCell ref="I90:J90"/>
    <mergeCell ref="L90:M90"/>
    <mergeCell ref="V6:W6"/>
    <mergeCell ref="Y6:Z6"/>
    <mergeCell ref="AP13:AX16"/>
    <mergeCell ref="AP7:AX7"/>
    <mergeCell ref="AP8:AX8"/>
    <mergeCell ref="AP10:AX10"/>
    <mergeCell ref="AP11:AX11"/>
    <mergeCell ref="C6:D6"/>
    <mergeCell ref="F6:G6"/>
    <mergeCell ref="I6:J6"/>
    <mergeCell ref="L6:M6"/>
    <mergeCell ref="S6:T6"/>
    <mergeCell ref="AP12:AX12"/>
    <mergeCell ref="AO13:AO16"/>
    <mergeCell ref="AP9:AX9"/>
    <mergeCell ref="AC7:AM7"/>
    <mergeCell ref="AF8:AM10"/>
  </mergeCells>
  <hyperlinks>
    <hyperlink ref="AS35" r:id="rId1" display="http://joseph.larmarange.net/IMG/pdf/memo_caracteres_speciaux_windows.pdf"/>
    <hyperlink ref="AC22" r:id="rId2"/>
    <hyperlink ref="AC25" r:id="rId3"/>
    <hyperlink ref="AC28" r:id="rId4"/>
    <hyperlink ref="AC31" r:id="rId5"/>
    <hyperlink ref="AC32" r:id="rId6"/>
    <hyperlink ref="AC35" r:id="rId7"/>
    <hyperlink ref="AC38" r:id="rId8" tooltip="Télécharger" display="http://joseph.larmarange.net/IMG/pdf/memo_caracteres_speciaux_windows.pdf"/>
    <hyperlink ref="AC41" r:id="rId9"/>
    <hyperlink ref="AC46" r:id="rId10"/>
  </hyperlinks>
  <pageMargins left="0.59055118110236227" right="0" top="0.59055118110236227" bottom="0" header="0" footer="0"/>
  <pageSetup paperSize="9" scale="58" orientation="landscape" horizontalDpi="4294967295" verticalDpi="0" r:id="rId11"/>
  <headerFooter alignWithMargins="0"/>
  <rowBreaks count="3" manualBreakCount="3">
    <brk id="43" max="16383" man="1"/>
    <brk id="85" max="36" man="1"/>
    <brk id="127" max="16383" man="1"/>
  </rowBreaks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2</vt:i4>
      </vt:variant>
    </vt:vector>
  </HeadingPairs>
  <TitlesOfParts>
    <vt:vector size="12" baseType="lpstr">
      <vt:lpstr>Salades Allégées liste</vt:lpstr>
      <vt:lpstr>Salades Allégées 1 à 5</vt:lpstr>
      <vt:lpstr>Salades Allégées 6 à 10</vt:lpstr>
      <vt:lpstr>Salades Allégées 11 à 15 </vt:lpstr>
      <vt:lpstr>Salades Allégées 16 à 20</vt:lpstr>
      <vt:lpstr>Salades Allégées 21 à 24</vt:lpstr>
      <vt:lpstr>proportions 1 portion</vt:lpstr>
      <vt:lpstr>classement</vt:lpstr>
      <vt:lpstr>salades repas filtre</vt:lpstr>
      <vt:lpstr>Police de symboles</vt:lpstr>
      <vt:lpstr>'Police de symboles'!Impression_des_titres</vt:lpstr>
      <vt:lpstr>'Police de symboles'!Zone_d_impression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Leboucher</dc:creator>
  <cp:lastModifiedBy>Joel Leboucher</cp:lastModifiedBy>
  <dcterms:created xsi:type="dcterms:W3CDTF">2016-09-14T05:29:25Z</dcterms:created>
  <dcterms:modified xsi:type="dcterms:W3CDTF">2016-10-01T18:19:06Z</dcterms:modified>
</cp:coreProperties>
</file>