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Bureau\pour UPRT\A ENVOYER\recettes\"/>
    </mc:Choice>
  </mc:AlternateContent>
  <bookViews>
    <workbookView xWindow="0" yWindow="0" windowWidth="21600" windowHeight="9435" firstSheet="6" activeTab="10"/>
  </bookViews>
  <sheets>
    <sheet name="Nota" sheetId="16" r:id="rId1"/>
    <sheet name="Recettes collectivité % pertes" sheetId="37" r:id="rId2"/>
    <sheet name="Modèle compta avec % pertes" sheetId="36" r:id="rId3"/>
    <sheet name="Modèle compta sans % pertes" sheetId="35" r:id="rId4"/>
    <sheet name="Mode d'emploi" sheetId="34" r:id="rId5"/>
    <sheet name="Poids-Modele-Simple" sheetId="32" r:id="rId6"/>
    <sheet name="Portions-Modèle-Simple" sheetId="33" r:id="rId7"/>
    <sheet name="Portion-Modèle-_2_parties" sheetId="10" r:id="rId8"/>
    <sheet name="Poids_Modele-2_parties" sheetId="18" r:id="rId9"/>
    <sheet name="COLLECTIVITE au poids" sheetId="30" r:id="rId10"/>
    <sheet name="COLLECTIVITE a la portion" sheetId="31" r:id="rId11"/>
    <sheet name="Vocabulaire " sheetId="25" r:id="rId12"/>
    <sheet name="Conversions en Kg" sheetId="29" r:id="rId13"/>
    <sheet name="Flèches et symboles" sheetId="27" r:id="rId14"/>
    <sheet name="images et numérotation" sheetId="21" r:id="rId15"/>
  </sheets>
  <externalReferences>
    <externalReference r:id="rId16"/>
  </externalReferences>
  <definedNames>
    <definedName name="_xlnm._FilterDatabase" localSheetId="0" hidden="1">Nota!#REF!</definedName>
    <definedName name="_xlnm._FilterDatabase" localSheetId="11" hidden="1">'Vocabulaire '!#REF!</definedName>
    <definedName name="année">#REF!</definedName>
    <definedName name="conflit01">#REF!</definedName>
    <definedName name="fériés">#REF!</definedName>
    <definedName name="Hr">#REF!</definedName>
    <definedName name="j">#REF!</definedName>
    <definedName name="LISTE1">#REF!</definedName>
    <definedName name="moisan">#REF!</definedName>
    <definedName name="np">#REF!</definedName>
    <definedName name="pâques">#REF!</definedName>
    <definedName name="X_Werte">OFFSET('[1]Suivi d''activité'!$C$7,1,0,COUNTA('[1]Suivi d''activité'!$C$8:$C$20),1)</definedName>
    <definedName name="Y1_Werte">OFFSET('[1]Suivi d''activité'!$D$7,1,0,COUNT('[1]Suivi d''activité'!$D$8:$D$20),1)</definedName>
    <definedName name="Y2_Werte">OFFSET('[1]Suivi d''activité'!$E$7,1,0,COUNT('[1]Suivi d''activité'!$E$8:$E$20),1)</definedName>
    <definedName name="_xlnm.Print_Area" localSheetId="4">'Mode d''emploi'!$A$7:$M$33</definedName>
    <definedName name="_xlnm.Print_Area" localSheetId="2">'Modèle compta avec % pertes'!$A$2:$O$25</definedName>
    <definedName name="_xlnm.Print_Area" localSheetId="3">'Modèle compta sans % pertes'!$A$3:$M$24</definedName>
    <definedName name="_xlnm.Print_Area" localSheetId="1">'Recettes collectivité % pertes'!$A$1:$O$51</definedName>
  </definedNames>
  <calcPr calcId="152511"/>
</workbook>
</file>

<file path=xl/calcChain.xml><?xml version="1.0" encoding="utf-8"?>
<calcChain xmlns="http://schemas.openxmlformats.org/spreadsheetml/2006/main">
  <c r="B4" i="37" l="1"/>
  <c r="G4" i="37"/>
  <c r="F8" i="37"/>
  <c r="G8" i="37"/>
  <c r="I4" i="37" s="1"/>
  <c r="I8" i="37"/>
  <c r="F10" i="37"/>
  <c r="G10" i="37"/>
  <c r="I10" i="37" s="1"/>
  <c r="F11" i="37"/>
  <c r="G11" i="37"/>
  <c r="I11" i="37"/>
  <c r="F14" i="37"/>
  <c r="F15" i="37"/>
  <c r="G15" i="37"/>
  <c r="F16" i="37"/>
  <c r="G16" i="37"/>
  <c r="F17" i="37"/>
  <c r="G17" i="37"/>
  <c r="F18" i="37"/>
  <c r="G18" i="37"/>
  <c r="F19" i="37"/>
  <c r="G19" i="37"/>
  <c r="F20" i="37"/>
  <c r="G20" i="37"/>
  <c r="F21" i="37"/>
  <c r="F59" i="37"/>
  <c r="G59" i="37"/>
  <c r="M54" i="37" s="1"/>
  <c r="G60" i="37"/>
  <c r="K60" i="37"/>
  <c r="K61" i="37" s="1"/>
  <c r="G61" i="37"/>
  <c r="G62" i="37"/>
  <c r="G63" i="37"/>
  <c r="G64" i="37"/>
  <c r="F69" i="37"/>
  <c r="G70" i="37"/>
  <c r="G69" i="37" s="1"/>
  <c r="K70" i="37"/>
  <c r="G71" i="37"/>
  <c r="I71" i="37" s="1"/>
  <c r="K71" i="37"/>
  <c r="F72" i="37"/>
  <c r="G72" i="37"/>
  <c r="F73" i="37"/>
  <c r="G73" i="37"/>
  <c r="F74" i="37"/>
  <c r="G74" i="37"/>
  <c r="F75" i="37"/>
  <c r="G75" i="37"/>
  <c r="F76" i="37"/>
  <c r="F79" i="37"/>
  <c r="F78" i="37" s="1"/>
  <c r="K78" i="37" s="1"/>
  <c r="K79" i="37" s="1"/>
  <c r="G79" i="37"/>
  <c r="G78" i="37" s="1"/>
  <c r="F80" i="37"/>
  <c r="G80" i="37"/>
  <c r="F81" i="37"/>
  <c r="G81" i="37"/>
  <c r="I81" i="37" s="1"/>
  <c r="F82" i="37"/>
  <c r="F83" i="37"/>
  <c r="F84" i="37"/>
  <c r="F85" i="37"/>
  <c r="B7" i="36"/>
  <c r="F11" i="36"/>
  <c r="G11" i="36"/>
  <c r="F14" i="36"/>
  <c r="F15" i="36"/>
  <c r="F16" i="36"/>
  <c r="G16" i="36"/>
  <c r="F17" i="36"/>
  <c r="G17" i="36"/>
  <c r="F18" i="36"/>
  <c r="G18" i="36"/>
  <c r="F19" i="36"/>
  <c r="G19" i="36"/>
  <c r="F20" i="36"/>
  <c r="G20" i="36"/>
  <c r="F21" i="36"/>
  <c r="F35" i="36"/>
  <c r="G35" i="36"/>
  <c r="F38" i="36"/>
  <c r="F39" i="36"/>
  <c r="F40" i="36"/>
  <c r="G40" i="36"/>
  <c r="G38" i="36" s="1"/>
  <c r="F41" i="36"/>
  <c r="G41" i="36"/>
  <c r="F42" i="36"/>
  <c r="G42" i="36"/>
  <c r="F43" i="36"/>
  <c r="G43" i="36"/>
  <c r="F44" i="36"/>
  <c r="G44" i="36"/>
  <c r="F45" i="36"/>
  <c r="B6" i="35"/>
  <c r="E10" i="35"/>
  <c r="E15" i="35"/>
  <c r="E16" i="35"/>
  <c r="E17" i="35"/>
  <c r="E18" i="35"/>
  <c r="E19" i="35"/>
  <c r="E32" i="35"/>
  <c r="E37" i="35"/>
  <c r="E38" i="35"/>
  <c r="E35" i="35" s="1"/>
  <c r="E39" i="35"/>
  <c r="E40" i="35"/>
  <c r="E41" i="35"/>
  <c r="B10" i="34"/>
  <c r="E21" i="34" s="1"/>
  <c r="E43" i="34"/>
  <c r="E49" i="34"/>
  <c r="E50" i="34"/>
  <c r="E51" i="34"/>
  <c r="E52" i="34"/>
  <c r="E53" i="34"/>
  <c r="I79" i="37" l="1"/>
  <c r="I80" i="37"/>
  <c r="I74" i="37"/>
  <c r="I72" i="37"/>
  <c r="I18" i="37"/>
  <c r="I16" i="37"/>
  <c r="I75" i="37"/>
  <c r="G55" i="37"/>
  <c r="I59" i="37" s="1"/>
  <c r="I73" i="37"/>
  <c r="F71" i="37"/>
  <c r="F70" i="37"/>
  <c r="G14" i="37"/>
  <c r="I20" i="37" s="1"/>
  <c r="I70" i="37"/>
  <c r="G31" i="36"/>
  <c r="I42" i="36" s="1"/>
  <c r="G14" i="36"/>
  <c r="E28" i="35"/>
  <c r="G35" i="35"/>
  <c r="G40" i="35"/>
  <c r="G38" i="35"/>
  <c r="E13" i="35"/>
  <c r="E6" i="35"/>
  <c r="G17" i="35" s="1"/>
  <c r="E24" i="34"/>
  <c r="E22" i="34"/>
  <c r="E20" i="34"/>
  <c r="E14" i="34"/>
  <c r="E47" i="34"/>
  <c r="E38" i="34" s="1"/>
  <c r="E23" i="34"/>
  <c r="G65" i="32"/>
  <c r="I65" i="32" s="1"/>
  <c r="F65" i="32"/>
  <c r="G64" i="32"/>
  <c r="I64" i="32" s="1"/>
  <c r="F64" i="32"/>
  <c r="I63" i="32"/>
  <c r="G63" i="32"/>
  <c r="F63" i="32"/>
  <c r="G62" i="32"/>
  <c r="G61" i="32"/>
  <c r="I61" i="32" s="1"/>
  <c r="F61" i="32"/>
  <c r="G60" i="32"/>
  <c r="I60" i="32" s="1"/>
  <c r="F60" i="32"/>
  <c r="I59" i="32"/>
  <c r="G59" i="32"/>
  <c r="F59" i="32"/>
  <c r="G58" i="32"/>
  <c r="G57" i="32"/>
  <c r="I57" i="32" s="1"/>
  <c r="F57" i="32"/>
  <c r="G56" i="32"/>
  <c r="I56" i="32" s="1"/>
  <c r="F56" i="32"/>
  <c r="I55" i="32"/>
  <c r="G55" i="32"/>
  <c r="F55" i="32"/>
  <c r="G54" i="32"/>
  <c r="G53" i="32"/>
  <c r="I53" i="32" s="1"/>
  <c r="F53" i="32"/>
  <c r="G52" i="32"/>
  <c r="I52" i="32" s="1"/>
  <c r="F52" i="32"/>
  <c r="I51" i="32"/>
  <c r="G51" i="32"/>
  <c r="F51" i="32"/>
  <c r="G50" i="32"/>
  <c r="G49" i="32"/>
  <c r="I49" i="32" s="1"/>
  <c r="F49" i="32"/>
  <c r="G48" i="32"/>
  <c r="G64" i="33"/>
  <c r="I64" i="33" s="1"/>
  <c r="F64" i="33"/>
  <c r="G63" i="33"/>
  <c r="I63" i="33" s="1"/>
  <c r="F63" i="33"/>
  <c r="I62" i="33"/>
  <c r="G62" i="33"/>
  <c r="F62" i="33"/>
  <c r="G61" i="33"/>
  <c r="G60" i="33"/>
  <c r="I60" i="33" s="1"/>
  <c r="F60" i="33"/>
  <c r="G59" i="33"/>
  <c r="I59" i="33" s="1"/>
  <c r="F59" i="33"/>
  <c r="I58" i="33"/>
  <c r="G58" i="33"/>
  <c r="F58" i="33"/>
  <c r="G57" i="33"/>
  <c r="G56" i="33"/>
  <c r="I56" i="33" s="1"/>
  <c r="F56" i="33"/>
  <c r="G55" i="33"/>
  <c r="F55" i="33" s="1"/>
  <c r="I54" i="33"/>
  <c r="G54" i="33"/>
  <c r="F54" i="33"/>
  <c r="G53" i="33"/>
  <c r="G52" i="33"/>
  <c r="I52" i="33" s="1"/>
  <c r="F52" i="33"/>
  <c r="G51" i="33"/>
  <c r="I51" i="33" s="1"/>
  <c r="F51" i="33"/>
  <c r="I50" i="33"/>
  <c r="G50" i="33"/>
  <c r="F50" i="33"/>
  <c r="G49" i="33"/>
  <c r="G48" i="33"/>
  <c r="I48" i="33" s="1"/>
  <c r="F48" i="33"/>
  <c r="G93" i="33"/>
  <c r="G92" i="33"/>
  <c r="G91" i="33"/>
  <c r="G90" i="33"/>
  <c r="G89" i="33"/>
  <c r="G88" i="33"/>
  <c r="G87" i="33"/>
  <c r="G86" i="33"/>
  <c r="G85" i="33"/>
  <c r="G84" i="33"/>
  <c r="G83" i="33"/>
  <c r="G82" i="33"/>
  <c r="G81" i="33"/>
  <c r="F81" i="33" s="1"/>
  <c r="I81" i="33" s="1"/>
  <c r="G80" i="33"/>
  <c r="G79" i="33"/>
  <c r="F79" i="33" s="1"/>
  <c r="I79" i="33" s="1"/>
  <c r="G78" i="33"/>
  <c r="G77" i="33"/>
  <c r="F78" i="33"/>
  <c r="F82" i="33"/>
  <c r="F83" i="33"/>
  <c r="I83" i="33" s="1"/>
  <c r="F85" i="33"/>
  <c r="I85" i="33"/>
  <c r="F86" i="33"/>
  <c r="F87" i="33"/>
  <c r="I87" i="33" s="1"/>
  <c r="F89" i="33"/>
  <c r="I89" i="33"/>
  <c r="F90" i="33"/>
  <c r="F91" i="33"/>
  <c r="I91" i="33" s="1"/>
  <c r="F93" i="33"/>
  <c r="I93" i="33"/>
  <c r="F77" i="33"/>
  <c r="I77" i="33" s="1"/>
  <c r="G94" i="32"/>
  <c r="I94" i="32" s="1"/>
  <c r="F94" i="32"/>
  <c r="G93" i="32"/>
  <c r="I93" i="32" s="1"/>
  <c r="F93" i="32"/>
  <c r="I92" i="32"/>
  <c r="G92" i="32"/>
  <c r="F92" i="32"/>
  <c r="G91" i="32"/>
  <c r="G90" i="32"/>
  <c r="I90" i="32" s="1"/>
  <c r="F90" i="32"/>
  <c r="G89" i="32"/>
  <c r="I89" i="32" s="1"/>
  <c r="F89" i="32"/>
  <c r="I88" i="32"/>
  <c r="G88" i="32"/>
  <c r="F88" i="32"/>
  <c r="G87" i="32"/>
  <c r="G86" i="32"/>
  <c r="I86" i="32" s="1"/>
  <c r="F86" i="32"/>
  <c r="G85" i="32"/>
  <c r="I85" i="32" s="1"/>
  <c r="F85" i="32"/>
  <c r="I84" i="32"/>
  <c r="G84" i="32"/>
  <c r="F84" i="32"/>
  <c r="G83" i="32"/>
  <c r="G82" i="32"/>
  <c r="I82" i="32" s="1"/>
  <c r="F82" i="32"/>
  <c r="G81" i="32"/>
  <c r="I81" i="32" s="1"/>
  <c r="F81" i="32"/>
  <c r="I80" i="32"/>
  <c r="G80" i="32"/>
  <c r="F80" i="32"/>
  <c r="G79" i="32"/>
  <c r="G78" i="32"/>
  <c r="I78" i="32" s="1"/>
  <c r="F78" i="32"/>
  <c r="G77" i="32"/>
  <c r="AR35" i="33"/>
  <c r="I35" i="33"/>
  <c r="G35" i="33"/>
  <c r="F35" i="33"/>
  <c r="AR34" i="33"/>
  <c r="I34" i="33"/>
  <c r="G34" i="33"/>
  <c r="F34" i="33"/>
  <c r="AR33" i="33"/>
  <c r="I33" i="33"/>
  <c r="G33" i="33"/>
  <c r="F33" i="33"/>
  <c r="AR32" i="33"/>
  <c r="I32" i="33"/>
  <c r="G32" i="33"/>
  <c r="F32" i="33"/>
  <c r="AR31" i="33"/>
  <c r="I31" i="33"/>
  <c r="G31" i="33"/>
  <c r="F31" i="33"/>
  <c r="I30" i="33"/>
  <c r="G30" i="33"/>
  <c r="F30" i="33"/>
  <c r="I29" i="33"/>
  <c r="G29" i="33"/>
  <c r="F29" i="33"/>
  <c r="I28" i="33"/>
  <c r="G28" i="33"/>
  <c r="F28" i="33"/>
  <c r="I27" i="33"/>
  <c r="G27" i="33"/>
  <c r="F27" i="33"/>
  <c r="AV26" i="33"/>
  <c r="AV27" i="33" s="1"/>
  <c r="AV28" i="33" s="1"/>
  <c r="AT26" i="33"/>
  <c r="AT27" i="33" s="1"/>
  <c r="AT28" i="33" s="1"/>
  <c r="I26" i="33"/>
  <c r="G26" i="33"/>
  <c r="F26" i="33"/>
  <c r="AV25" i="33"/>
  <c r="I25" i="33"/>
  <c r="G25" i="33"/>
  <c r="F25" i="33"/>
  <c r="I24" i="33"/>
  <c r="G24" i="33"/>
  <c r="F24" i="33"/>
  <c r="G23" i="33"/>
  <c r="F23" i="33"/>
  <c r="I22" i="33"/>
  <c r="G22" i="33"/>
  <c r="F22" i="33"/>
  <c r="I21" i="33"/>
  <c r="G21" i="33"/>
  <c r="F21" i="33"/>
  <c r="I20" i="33"/>
  <c r="G20" i="33"/>
  <c r="F20" i="33"/>
  <c r="I19" i="33"/>
  <c r="G19" i="33"/>
  <c r="F19" i="33"/>
  <c r="N15" i="33"/>
  <c r="AR93" i="33"/>
  <c r="AR92" i="33"/>
  <c r="AR91" i="33"/>
  <c r="AR90" i="33"/>
  <c r="AR89" i="33"/>
  <c r="AV84" i="33"/>
  <c r="AV85" i="33" s="1"/>
  <c r="AV86" i="33" s="1"/>
  <c r="AT84" i="33"/>
  <c r="AT85" i="33" s="1"/>
  <c r="AT86" i="33" s="1"/>
  <c r="AV83" i="33"/>
  <c r="N73" i="33"/>
  <c r="N44" i="33"/>
  <c r="AR64" i="33"/>
  <c r="AR63" i="33"/>
  <c r="AR62" i="33"/>
  <c r="AR61" i="33"/>
  <c r="AR60" i="33"/>
  <c r="AV55" i="33"/>
  <c r="AV56" i="33" s="1"/>
  <c r="AV57" i="33" s="1"/>
  <c r="AT55" i="33"/>
  <c r="AT56" i="33" s="1"/>
  <c r="AT57" i="33" s="1"/>
  <c r="AV54" i="33"/>
  <c r="AR65" i="32"/>
  <c r="AR64" i="32"/>
  <c r="AR63" i="32"/>
  <c r="AR62" i="32"/>
  <c r="AR61" i="32"/>
  <c r="AV56" i="32"/>
  <c r="AV57" i="32" s="1"/>
  <c r="AV58" i="32" s="1"/>
  <c r="AT56" i="32"/>
  <c r="AT57" i="32" s="1"/>
  <c r="AT58" i="32" s="1"/>
  <c r="AV55" i="32"/>
  <c r="B44" i="32"/>
  <c r="AR94" i="32"/>
  <c r="AR93" i="32"/>
  <c r="AR92" i="32"/>
  <c r="AR91" i="32"/>
  <c r="AR90" i="32"/>
  <c r="AV85" i="32"/>
  <c r="AV86" i="32" s="1"/>
  <c r="AV87" i="32" s="1"/>
  <c r="AT85" i="32"/>
  <c r="AT86" i="32" s="1"/>
  <c r="AT87" i="32" s="1"/>
  <c r="AV84" i="32"/>
  <c r="B73" i="32"/>
  <c r="I21" i="32"/>
  <c r="I22" i="32"/>
  <c r="I23" i="32"/>
  <c r="I24" i="32"/>
  <c r="I25" i="32"/>
  <c r="I26" i="32"/>
  <c r="I27" i="32"/>
  <c r="I28" i="32"/>
  <c r="I29" i="32"/>
  <c r="I30" i="32"/>
  <c r="I31" i="32"/>
  <c r="I32" i="32"/>
  <c r="I33" i="32"/>
  <c r="I34" i="32"/>
  <c r="I35" i="32"/>
  <c r="I36" i="32"/>
  <c r="F21" i="32"/>
  <c r="F22" i="32"/>
  <c r="F23" i="32"/>
  <c r="F24" i="32"/>
  <c r="F25" i="32"/>
  <c r="F26" i="32"/>
  <c r="F27" i="32"/>
  <c r="F28" i="32"/>
  <c r="F29" i="32"/>
  <c r="F30" i="32"/>
  <c r="F31" i="32"/>
  <c r="F32" i="32"/>
  <c r="F33" i="32"/>
  <c r="F34" i="32"/>
  <c r="F35" i="32"/>
  <c r="F36" i="32"/>
  <c r="G36" i="32"/>
  <c r="G35" i="32"/>
  <c r="G34" i="32"/>
  <c r="G33" i="32"/>
  <c r="G32" i="32"/>
  <c r="G31" i="32"/>
  <c r="G30" i="32"/>
  <c r="G29" i="32"/>
  <c r="G28" i="32"/>
  <c r="G22" i="32"/>
  <c r="G21" i="32"/>
  <c r="AR36" i="32"/>
  <c r="AR35" i="32"/>
  <c r="AR34" i="32"/>
  <c r="AR33" i="32"/>
  <c r="AR32" i="32"/>
  <c r="AV27" i="32"/>
  <c r="AV28" i="32" s="1"/>
  <c r="AV29" i="32" s="1"/>
  <c r="AT27" i="32"/>
  <c r="AT28" i="32" s="1"/>
  <c r="AT29" i="32" s="1"/>
  <c r="AV26" i="32"/>
  <c r="B15" i="32"/>
  <c r="G25" i="32" s="1"/>
  <c r="F134" i="31"/>
  <c r="G133" i="31"/>
  <c r="G132" i="31"/>
  <c r="F132" i="31" s="1"/>
  <c r="G131" i="31"/>
  <c r="F131" i="31"/>
  <c r="G130" i="31"/>
  <c r="F130" i="31" s="1"/>
  <c r="I130" i="31" s="1"/>
  <c r="G129" i="31"/>
  <c r="G128" i="31"/>
  <c r="F128" i="31" s="1"/>
  <c r="I126" i="31"/>
  <c r="F126" i="31"/>
  <c r="G125" i="31"/>
  <c r="G124" i="31"/>
  <c r="G123" i="31"/>
  <c r="F123" i="31" s="1"/>
  <c r="I123" i="31" s="1"/>
  <c r="G122" i="31"/>
  <c r="F122" i="31" s="1"/>
  <c r="BI121" i="31"/>
  <c r="G121" i="31"/>
  <c r="F121" i="31" s="1"/>
  <c r="BI120" i="31"/>
  <c r="G120" i="31"/>
  <c r="F120" i="31" s="1"/>
  <c r="BI119" i="31"/>
  <c r="G119" i="31"/>
  <c r="F119" i="31" s="1"/>
  <c r="BI118" i="31"/>
  <c r="G118" i="31"/>
  <c r="F118" i="31" s="1"/>
  <c r="BI117" i="31"/>
  <c r="G117" i="31"/>
  <c r="G116" i="31"/>
  <c r="F116" i="31" s="1"/>
  <c r="F114" i="31"/>
  <c r="I113" i="31"/>
  <c r="G113" i="31"/>
  <c r="F113" i="31"/>
  <c r="BM112" i="31"/>
  <c r="BM113" i="31" s="1"/>
  <c r="BM114" i="31" s="1"/>
  <c r="BK112" i="31"/>
  <c r="BK113" i="31" s="1"/>
  <c r="BK114" i="31" s="1"/>
  <c r="I112" i="31"/>
  <c r="G112" i="31"/>
  <c r="F112" i="31"/>
  <c r="BM111" i="31"/>
  <c r="I111" i="31"/>
  <c r="G111" i="31"/>
  <c r="F111" i="31"/>
  <c r="I110" i="31"/>
  <c r="G110" i="31"/>
  <c r="F110" i="31"/>
  <c r="I109" i="31"/>
  <c r="G109" i="31"/>
  <c r="F109" i="31"/>
  <c r="G107" i="31"/>
  <c r="F107" i="31" s="1"/>
  <c r="G106" i="31"/>
  <c r="F106" i="31" s="1"/>
  <c r="I106" i="31" s="1"/>
  <c r="G105" i="31"/>
  <c r="G104" i="31"/>
  <c r="N101" i="31"/>
  <c r="AV98" i="31"/>
  <c r="AE98" i="31"/>
  <c r="AR37" i="31"/>
  <c r="AR36" i="31"/>
  <c r="AR35" i="31"/>
  <c r="AR34" i="31"/>
  <c r="AR33" i="31"/>
  <c r="AV28" i="31"/>
  <c r="AV29" i="31" s="1"/>
  <c r="AV30" i="31" s="1"/>
  <c r="AT28" i="31"/>
  <c r="AT29" i="31" s="1"/>
  <c r="AT30" i="31" s="1"/>
  <c r="AV27" i="31"/>
  <c r="F92" i="31"/>
  <c r="I91" i="31"/>
  <c r="G91" i="31"/>
  <c r="F91" i="31"/>
  <c r="I90" i="31"/>
  <c r="G90" i="31"/>
  <c r="F90" i="31"/>
  <c r="I89" i="31"/>
  <c r="G89" i="31"/>
  <c r="F89" i="31"/>
  <c r="I88" i="31"/>
  <c r="G88" i="31"/>
  <c r="F88" i="31"/>
  <c r="G87" i="31"/>
  <c r="F87" i="31" s="1"/>
  <c r="G86" i="31"/>
  <c r="I84" i="31"/>
  <c r="F84" i="31"/>
  <c r="I83" i="31"/>
  <c r="G83" i="31"/>
  <c r="F83" i="31"/>
  <c r="I82" i="31"/>
  <c r="G82" i="31"/>
  <c r="F82" i="31"/>
  <c r="I81" i="31"/>
  <c r="G81" i="31"/>
  <c r="F81" i="31"/>
  <c r="I80" i="31"/>
  <c r="G80" i="31"/>
  <c r="F80" i="31"/>
  <c r="BI79" i="31"/>
  <c r="I79" i="31"/>
  <c r="G79" i="31"/>
  <c r="F79" i="31"/>
  <c r="BI78" i="31"/>
  <c r="I78" i="31"/>
  <c r="G78" i="31"/>
  <c r="F78" i="31"/>
  <c r="BI77" i="31"/>
  <c r="I77" i="31"/>
  <c r="G77" i="31"/>
  <c r="F77" i="31"/>
  <c r="BI76" i="31"/>
  <c r="I76" i="31"/>
  <c r="G76" i="31"/>
  <c r="F76" i="31"/>
  <c r="BI75" i="31"/>
  <c r="G75" i="31"/>
  <c r="F75" i="31" s="1"/>
  <c r="G74" i="31"/>
  <c r="K74" i="31" s="1"/>
  <c r="K75" i="31" s="1"/>
  <c r="F72" i="31"/>
  <c r="I71" i="31"/>
  <c r="G71" i="31"/>
  <c r="F71" i="31"/>
  <c r="BM70" i="31"/>
  <c r="BM71" i="31" s="1"/>
  <c r="BM72" i="31" s="1"/>
  <c r="BK70" i="31"/>
  <c r="BK71" i="31" s="1"/>
  <c r="BK72" i="31" s="1"/>
  <c r="I70" i="31"/>
  <c r="G70" i="31"/>
  <c r="F70" i="31"/>
  <c r="BM69" i="31"/>
  <c r="I69" i="31"/>
  <c r="G69" i="31"/>
  <c r="F69" i="31"/>
  <c r="I68" i="31"/>
  <c r="G68" i="31"/>
  <c r="F68" i="31"/>
  <c r="I67" i="31"/>
  <c r="G67" i="31"/>
  <c r="F67" i="31"/>
  <c r="I65" i="31"/>
  <c r="G65" i="31"/>
  <c r="F65" i="31"/>
  <c r="I64" i="31"/>
  <c r="G64" i="31"/>
  <c r="F64" i="31"/>
  <c r="I63" i="31"/>
  <c r="G63" i="31"/>
  <c r="F63" i="31"/>
  <c r="G62" i="31"/>
  <c r="F62" i="31" s="1"/>
  <c r="M58" i="31" s="1"/>
  <c r="N59" i="31"/>
  <c r="AV56" i="31"/>
  <c r="AE56" i="31"/>
  <c r="G49" i="31"/>
  <c r="G48" i="31"/>
  <c r="G47" i="31"/>
  <c r="G46" i="31"/>
  <c r="G45" i="31"/>
  <c r="G44" i="31"/>
  <c r="G41" i="31"/>
  <c r="G40" i="31"/>
  <c r="G39" i="31"/>
  <c r="G38" i="31"/>
  <c r="G37" i="31"/>
  <c r="G36" i="31"/>
  <c r="G35" i="31"/>
  <c r="G34" i="31"/>
  <c r="G33" i="31"/>
  <c r="F33" i="31" s="1"/>
  <c r="I33" i="31" s="1"/>
  <c r="G32" i="31"/>
  <c r="G29" i="31"/>
  <c r="G28" i="31"/>
  <c r="G27" i="31"/>
  <c r="G26" i="31"/>
  <c r="G25" i="31"/>
  <c r="G23" i="31"/>
  <c r="G22" i="31"/>
  <c r="G21" i="31"/>
  <c r="G20" i="31"/>
  <c r="N17" i="31"/>
  <c r="I49" i="31"/>
  <c r="I48" i="31"/>
  <c r="I47" i="31"/>
  <c r="I46" i="31"/>
  <c r="I41" i="31"/>
  <c r="I40" i="31"/>
  <c r="I39" i="31"/>
  <c r="I38" i="31"/>
  <c r="I37" i="31"/>
  <c r="I36" i="31"/>
  <c r="I35" i="31"/>
  <c r="I34" i="31"/>
  <c r="I29" i="31"/>
  <c r="I28" i="31"/>
  <c r="I27" i="31"/>
  <c r="I26" i="31"/>
  <c r="I25" i="31"/>
  <c r="I23" i="31"/>
  <c r="I22" i="31"/>
  <c r="I21" i="31"/>
  <c r="F29" i="31"/>
  <c r="F30" i="31"/>
  <c r="F34" i="31"/>
  <c r="F35" i="31"/>
  <c r="F36" i="31"/>
  <c r="F37" i="31"/>
  <c r="F38" i="31"/>
  <c r="F39" i="31"/>
  <c r="F40" i="31"/>
  <c r="F41" i="31"/>
  <c r="F42" i="31"/>
  <c r="F44" i="31"/>
  <c r="I44" i="31" s="1"/>
  <c r="F45" i="31"/>
  <c r="I45" i="31" s="1"/>
  <c r="F46" i="31"/>
  <c r="F47" i="31"/>
  <c r="F48" i="31"/>
  <c r="F49" i="31"/>
  <c r="F50" i="31"/>
  <c r="F25" i="31"/>
  <c r="F26" i="31"/>
  <c r="F27" i="31"/>
  <c r="F28" i="31"/>
  <c r="F24" i="31" s="1"/>
  <c r="F21" i="31"/>
  <c r="F22" i="31"/>
  <c r="F23" i="31"/>
  <c r="F20" i="31"/>
  <c r="I20" i="31" s="1"/>
  <c r="I42" i="31"/>
  <c r="BM15" i="30"/>
  <c r="I91" i="30"/>
  <c r="F91" i="30"/>
  <c r="I90" i="30"/>
  <c r="F90" i="30"/>
  <c r="I89" i="30"/>
  <c r="F89" i="30"/>
  <c r="I88" i="30"/>
  <c r="F88" i="30"/>
  <c r="I86" i="30"/>
  <c r="F86" i="30"/>
  <c r="F85" i="30"/>
  <c r="I84" i="30"/>
  <c r="I83" i="30"/>
  <c r="F83" i="30"/>
  <c r="I82" i="30"/>
  <c r="F82" i="30"/>
  <c r="I81" i="30"/>
  <c r="F81" i="30"/>
  <c r="I80" i="30"/>
  <c r="F80" i="30"/>
  <c r="AR79" i="30"/>
  <c r="I79" i="30"/>
  <c r="F79" i="30"/>
  <c r="AR78" i="30"/>
  <c r="I78" i="30"/>
  <c r="F78" i="30"/>
  <c r="AR77" i="30"/>
  <c r="I77" i="30"/>
  <c r="F77" i="30"/>
  <c r="AR76" i="30"/>
  <c r="AR75" i="30"/>
  <c r="I74" i="30"/>
  <c r="F74" i="30"/>
  <c r="F73" i="30"/>
  <c r="AV70" i="30"/>
  <c r="AV71" i="30" s="1"/>
  <c r="AV72" i="30" s="1"/>
  <c r="AT70" i="30"/>
  <c r="AT71" i="30" s="1"/>
  <c r="AT72" i="30" s="1"/>
  <c r="AV69" i="30"/>
  <c r="F66" i="30"/>
  <c r="F61" i="30"/>
  <c r="B58" i="30"/>
  <c r="G90" i="30" s="1"/>
  <c r="AE56" i="30"/>
  <c r="F126" i="30"/>
  <c r="I125" i="30"/>
  <c r="AR124" i="30"/>
  <c r="AR123" i="30"/>
  <c r="AR122" i="30"/>
  <c r="AR121" i="30"/>
  <c r="AR120" i="30"/>
  <c r="AV115" i="30"/>
  <c r="AV116" i="30" s="1"/>
  <c r="AV117" i="30" s="1"/>
  <c r="AT115" i="30"/>
  <c r="AT116" i="30" s="1"/>
  <c r="AT117" i="30" s="1"/>
  <c r="F114" i="30"/>
  <c r="F107" i="30"/>
  <c r="F102" i="30"/>
  <c r="B99" i="30"/>
  <c r="G131" i="30" s="1"/>
  <c r="AE97" i="30"/>
  <c r="AR38" i="30"/>
  <c r="AR37" i="30"/>
  <c r="AR36" i="30"/>
  <c r="AR35" i="30"/>
  <c r="AR34" i="30"/>
  <c r="AV29" i="30"/>
  <c r="AV30" i="30" s="1"/>
  <c r="AV31" i="30" s="1"/>
  <c r="AT29" i="30"/>
  <c r="AT30" i="30" s="1"/>
  <c r="AT31" i="30" s="1"/>
  <c r="AV28" i="30"/>
  <c r="I50" i="30"/>
  <c r="I49" i="30"/>
  <c r="I48" i="30"/>
  <c r="I47" i="30"/>
  <c r="I45" i="30"/>
  <c r="I43" i="30"/>
  <c r="I42" i="30"/>
  <c r="I41" i="30"/>
  <c r="I40" i="30"/>
  <c r="I39" i="30"/>
  <c r="I38" i="30"/>
  <c r="I37" i="30"/>
  <c r="I36" i="30"/>
  <c r="I35" i="30"/>
  <c r="I34" i="30"/>
  <c r="I33" i="30"/>
  <c r="F50" i="30"/>
  <c r="F49" i="30"/>
  <c r="F48" i="30"/>
  <c r="F47" i="30"/>
  <c r="F45" i="30"/>
  <c r="F34" i="30"/>
  <c r="F35" i="30"/>
  <c r="F36" i="30"/>
  <c r="F37" i="30"/>
  <c r="F38" i="30"/>
  <c r="F39" i="30"/>
  <c r="F40" i="30"/>
  <c r="F41" i="30"/>
  <c r="F42" i="30"/>
  <c r="F44" i="30"/>
  <c r="B17" i="30"/>
  <c r="G47" i="30" s="1"/>
  <c r="F20" i="30"/>
  <c r="F33" i="30"/>
  <c r="F32" i="30"/>
  <c r="F25" i="30"/>
  <c r="I20" i="18"/>
  <c r="G20" i="18"/>
  <c r="F20" i="18"/>
  <c r="I19" i="18"/>
  <c r="G19" i="18"/>
  <c r="F19" i="18"/>
  <c r="I18" i="18"/>
  <c r="G18" i="18"/>
  <c r="F18" i="18"/>
  <c r="G17" i="18"/>
  <c r="I79" i="18"/>
  <c r="G79" i="18"/>
  <c r="F79" i="18"/>
  <c r="I78" i="18"/>
  <c r="G78" i="18"/>
  <c r="F78" i="18"/>
  <c r="I77" i="18"/>
  <c r="G77" i="18"/>
  <c r="F77" i="18"/>
  <c r="G76" i="18"/>
  <c r="I49" i="18"/>
  <c r="G49" i="18"/>
  <c r="I48" i="18"/>
  <c r="G48" i="18"/>
  <c r="I47" i="18"/>
  <c r="G47" i="18"/>
  <c r="F49" i="18"/>
  <c r="I15" i="37" l="1"/>
  <c r="I19" i="37"/>
  <c r="I14" i="37"/>
  <c r="I17" i="37"/>
  <c r="I55" i="37"/>
  <c r="I69" i="37"/>
  <c r="I78" i="37"/>
  <c r="I38" i="36"/>
  <c r="G7" i="36"/>
  <c r="I41" i="36"/>
  <c r="M30" i="36"/>
  <c r="I35" i="36"/>
  <c r="I43" i="36"/>
  <c r="I40" i="36"/>
  <c r="I44" i="36"/>
  <c r="K27" i="35"/>
  <c r="G32" i="35"/>
  <c r="G28" i="35" s="1"/>
  <c r="G37" i="35"/>
  <c r="G39" i="35"/>
  <c r="G41" i="35"/>
  <c r="G16" i="35"/>
  <c r="G18" i="35"/>
  <c r="G15" i="35"/>
  <c r="G13" i="35"/>
  <c r="G10" i="35"/>
  <c r="G6" i="35" s="1"/>
  <c r="G19" i="35"/>
  <c r="K37" i="34"/>
  <c r="G50" i="34"/>
  <c r="G52" i="34"/>
  <c r="G53" i="34"/>
  <c r="G49" i="34"/>
  <c r="G43" i="34"/>
  <c r="G38" i="34" s="1"/>
  <c r="G51" i="34"/>
  <c r="G22" i="34"/>
  <c r="E18" i="34"/>
  <c r="G47" i="34"/>
  <c r="G24" i="34"/>
  <c r="E10" i="34"/>
  <c r="G21" i="34" s="1"/>
  <c r="F50" i="32"/>
  <c r="F54" i="32"/>
  <c r="I54" i="32" s="1"/>
  <c r="F58" i="32"/>
  <c r="I58" i="32" s="1"/>
  <c r="F62" i="32"/>
  <c r="I62" i="32" s="1"/>
  <c r="G47" i="32"/>
  <c r="F49" i="33"/>
  <c r="F46" i="33" s="1"/>
  <c r="F53" i="33"/>
  <c r="I53" i="33" s="1"/>
  <c r="I55" i="33"/>
  <c r="F57" i="33"/>
  <c r="I57" i="33" s="1"/>
  <c r="F61" i="33"/>
  <c r="I61" i="33" s="1"/>
  <c r="G46" i="33"/>
  <c r="F92" i="33"/>
  <c r="I92" i="33" s="1"/>
  <c r="I90" i="33"/>
  <c r="F88" i="33"/>
  <c r="I88" i="33" s="1"/>
  <c r="I86" i="33"/>
  <c r="F84" i="33"/>
  <c r="I84" i="33" s="1"/>
  <c r="I82" i="33"/>
  <c r="F80" i="33"/>
  <c r="I80" i="33" s="1"/>
  <c r="I78" i="33"/>
  <c r="G75" i="33"/>
  <c r="M71" i="33" s="1"/>
  <c r="F79" i="32"/>
  <c r="F83" i="32"/>
  <c r="I83" i="32" s="1"/>
  <c r="F87" i="32"/>
  <c r="I87" i="32" s="1"/>
  <c r="F91" i="32"/>
  <c r="I91" i="32" s="1"/>
  <c r="G76" i="32"/>
  <c r="F17" i="33"/>
  <c r="M14" i="33" s="1"/>
  <c r="G17" i="33"/>
  <c r="M13" i="33" s="1"/>
  <c r="I17" i="33"/>
  <c r="I23" i="33"/>
  <c r="N45" i="32"/>
  <c r="N74" i="32"/>
  <c r="G23" i="32"/>
  <c r="G27" i="32"/>
  <c r="G26" i="32"/>
  <c r="G20" i="32"/>
  <c r="G24" i="32"/>
  <c r="N16" i="32"/>
  <c r="F66" i="31"/>
  <c r="G66" i="31"/>
  <c r="G108" i="31"/>
  <c r="I131" i="31"/>
  <c r="G73" i="31"/>
  <c r="I87" i="31"/>
  <c r="F43" i="31"/>
  <c r="F108" i="31"/>
  <c r="K66" i="31"/>
  <c r="K67" i="31" s="1"/>
  <c r="I62" i="31"/>
  <c r="I61" i="31" s="1"/>
  <c r="I66" i="31"/>
  <c r="I75" i="31"/>
  <c r="F125" i="31"/>
  <c r="I125" i="31" s="1"/>
  <c r="I132" i="31"/>
  <c r="I108" i="31"/>
  <c r="F133" i="31"/>
  <c r="I133" i="31" s="1"/>
  <c r="I128" i="31"/>
  <c r="I118" i="31"/>
  <c r="I119" i="31"/>
  <c r="I120" i="31"/>
  <c r="I121" i="31"/>
  <c r="I122" i="31"/>
  <c r="F124" i="31"/>
  <c r="I124" i="31" s="1"/>
  <c r="I116" i="31"/>
  <c r="F105" i="31"/>
  <c r="I105" i="31" s="1"/>
  <c r="I107" i="31"/>
  <c r="F104" i="31"/>
  <c r="F117" i="31"/>
  <c r="I117" i="31" s="1"/>
  <c r="F129" i="31"/>
  <c r="I129" i="31" s="1"/>
  <c r="G103" i="31"/>
  <c r="G115" i="31"/>
  <c r="G127" i="31"/>
  <c r="F61" i="31"/>
  <c r="F74" i="31"/>
  <c r="F73" i="31" s="1"/>
  <c r="F86" i="31"/>
  <c r="F85" i="31" s="1"/>
  <c r="K85" i="31" s="1"/>
  <c r="K86" i="31" s="1"/>
  <c r="G61" i="31"/>
  <c r="G85" i="31"/>
  <c r="F19" i="31"/>
  <c r="M16" i="31"/>
  <c r="F32" i="31"/>
  <c r="G43" i="31"/>
  <c r="I24" i="31"/>
  <c r="I43" i="31"/>
  <c r="G19" i="31"/>
  <c r="M15" i="31" s="1"/>
  <c r="I19" i="31"/>
  <c r="G82" i="30"/>
  <c r="G83" i="30"/>
  <c r="G64" i="30"/>
  <c r="G70" i="30"/>
  <c r="G69" i="30"/>
  <c r="G89" i="30"/>
  <c r="G62" i="30"/>
  <c r="F62" i="30" s="1"/>
  <c r="G65" i="30"/>
  <c r="F65" i="30" s="1"/>
  <c r="I65" i="30" s="1"/>
  <c r="G74" i="30"/>
  <c r="G88" i="30"/>
  <c r="G68" i="30"/>
  <c r="G71" i="30"/>
  <c r="G81" i="30"/>
  <c r="G87" i="30"/>
  <c r="G91" i="30"/>
  <c r="N59" i="30"/>
  <c r="G63" i="30"/>
  <c r="G67" i="30"/>
  <c r="G75" i="30"/>
  <c r="F75" i="30" s="1"/>
  <c r="I75" i="30" s="1"/>
  <c r="G76" i="30"/>
  <c r="G77" i="30"/>
  <c r="G78" i="30"/>
  <c r="G79" i="30"/>
  <c r="G80" i="30"/>
  <c r="G86" i="30"/>
  <c r="G49" i="30"/>
  <c r="G29" i="30"/>
  <c r="G24" i="30"/>
  <c r="F24" i="30" s="1"/>
  <c r="I24" i="30" s="1"/>
  <c r="G45" i="30"/>
  <c r="G35" i="30"/>
  <c r="G39" i="30"/>
  <c r="G23" i="30"/>
  <c r="F23" i="30" s="1"/>
  <c r="G28" i="30"/>
  <c r="G34" i="30"/>
  <c r="G38" i="30"/>
  <c r="G42" i="30"/>
  <c r="G48" i="30"/>
  <c r="G21" i="30"/>
  <c r="G26" i="30"/>
  <c r="F26" i="30" s="1"/>
  <c r="I26" i="30" s="1"/>
  <c r="G30" i="30"/>
  <c r="G36" i="30"/>
  <c r="G40" i="30"/>
  <c r="G46" i="30"/>
  <c r="F46" i="30" s="1"/>
  <c r="I46" i="30" s="1"/>
  <c r="I44" i="30" s="1"/>
  <c r="G50" i="30"/>
  <c r="G22" i="30"/>
  <c r="G27" i="30"/>
  <c r="G33" i="30"/>
  <c r="G37" i="30"/>
  <c r="G41" i="30"/>
  <c r="F131" i="30"/>
  <c r="I131" i="30" s="1"/>
  <c r="G106" i="30"/>
  <c r="G110" i="30"/>
  <c r="G115" i="30"/>
  <c r="G128" i="30"/>
  <c r="G132" i="30"/>
  <c r="N100" i="30"/>
  <c r="G104" i="30"/>
  <c r="G108" i="30"/>
  <c r="G112" i="30"/>
  <c r="G117" i="30"/>
  <c r="G119" i="30"/>
  <c r="G130" i="30"/>
  <c r="G103" i="30"/>
  <c r="G111" i="30"/>
  <c r="G118" i="30"/>
  <c r="G129" i="30"/>
  <c r="G105" i="30"/>
  <c r="G109" i="30"/>
  <c r="G116" i="30"/>
  <c r="G120" i="30"/>
  <c r="G121" i="30"/>
  <c r="G122" i="30"/>
  <c r="G123" i="30"/>
  <c r="G124" i="30"/>
  <c r="G127" i="30"/>
  <c r="I32" i="30"/>
  <c r="N18" i="30"/>
  <c r="F17" i="18"/>
  <c r="F76" i="18"/>
  <c r="I11" i="36" l="1"/>
  <c r="I7" i="36" s="1"/>
  <c r="I19" i="36"/>
  <c r="I17" i="36"/>
  <c r="I16" i="36"/>
  <c r="I20" i="36"/>
  <c r="I18" i="36"/>
  <c r="I31" i="36"/>
  <c r="I14" i="36"/>
  <c r="G14" i="34"/>
  <c r="G20" i="34"/>
  <c r="G23" i="34"/>
  <c r="G18" i="34"/>
  <c r="F47" i="32"/>
  <c r="I47" i="32" s="1"/>
  <c r="I50" i="32"/>
  <c r="I49" i="33"/>
  <c r="I46" i="33" s="1"/>
  <c r="F75" i="33"/>
  <c r="I75" i="33"/>
  <c r="F76" i="32"/>
  <c r="I76" i="32" s="1"/>
  <c r="I79" i="32"/>
  <c r="M72" i="33"/>
  <c r="M42" i="33"/>
  <c r="F20" i="32"/>
  <c r="I20" i="32" s="1"/>
  <c r="G18" i="32"/>
  <c r="G15" i="32" s="1"/>
  <c r="I74" i="31"/>
  <c r="I73" i="31" s="1"/>
  <c r="I32" i="31"/>
  <c r="F31" i="31"/>
  <c r="I127" i="31"/>
  <c r="F127" i="31"/>
  <c r="I115" i="31"/>
  <c r="M100" i="31"/>
  <c r="F103" i="31"/>
  <c r="F115" i="31"/>
  <c r="M99" i="31"/>
  <c r="G100" i="31"/>
  <c r="I104" i="31"/>
  <c r="I103" i="31" s="1"/>
  <c r="I58" i="31"/>
  <c r="I86" i="31"/>
  <c r="I85" i="31" s="1"/>
  <c r="M57" i="31"/>
  <c r="G58" i="31"/>
  <c r="F58" i="31" s="1"/>
  <c r="G24" i="31"/>
  <c r="G61" i="30"/>
  <c r="F76" i="30"/>
  <c r="I76" i="30" s="1"/>
  <c r="I73" i="30" s="1"/>
  <c r="I62" i="30"/>
  <c r="G85" i="30"/>
  <c r="I64" i="30"/>
  <c r="F64" i="30"/>
  <c r="G73" i="30"/>
  <c r="F69" i="30"/>
  <c r="I69" i="30" s="1"/>
  <c r="I70" i="30"/>
  <c r="F70" i="30"/>
  <c r="G66" i="30"/>
  <c r="F67" i="30"/>
  <c r="I67" i="30" s="1"/>
  <c r="F71" i="30"/>
  <c r="I71" i="30" s="1"/>
  <c r="F68" i="30"/>
  <c r="I68" i="30" s="1"/>
  <c r="F87" i="30"/>
  <c r="I87" i="30" s="1"/>
  <c r="I85" i="30" s="1"/>
  <c r="F63" i="30"/>
  <c r="I63" i="30" s="1"/>
  <c r="I23" i="30"/>
  <c r="G20" i="30"/>
  <c r="F105" i="30"/>
  <c r="I105" i="30" s="1"/>
  <c r="F112" i="30"/>
  <c r="I112" i="30" s="1"/>
  <c r="F122" i="30"/>
  <c r="I122" i="30" s="1"/>
  <c r="F109" i="30"/>
  <c r="I109" i="30" s="1"/>
  <c r="F111" i="30"/>
  <c r="I111" i="30" s="1"/>
  <c r="F117" i="30"/>
  <c r="I117" i="30" s="1"/>
  <c r="F110" i="30"/>
  <c r="I110" i="30" s="1"/>
  <c r="F121" i="30"/>
  <c r="I121" i="30" s="1"/>
  <c r="F106" i="30"/>
  <c r="I106" i="30" s="1"/>
  <c r="F124" i="30"/>
  <c r="I124" i="30" s="1"/>
  <c r="F120" i="30"/>
  <c r="I120" i="30" s="1"/>
  <c r="F129" i="30"/>
  <c r="I129" i="30" s="1"/>
  <c r="F130" i="30"/>
  <c r="I130" i="30" s="1"/>
  <c r="F108" i="30"/>
  <c r="I108" i="30" s="1"/>
  <c r="G107" i="30"/>
  <c r="F128" i="30"/>
  <c r="I128" i="30" s="1"/>
  <c r="G126" i="30"/>
  <c r="F127" i="30"/>
  <c r="I127" i="30" s="1"/>
  <c r="F103" i="30"/>
  <c r="I103" i="30" s="1"/>
  <c r="G102" i="30"/>
  <c r="F132" i="30"/>
  <c r="I132" i="30" s="1"/>
  <c r="F123" i="30"/>
  <c r="I123" i="30" s="1"/>
  <c r="F116" i="30"/>
  <c r="I116" i="30" s="1"/>
  <c r="F118" i="30"/>
  <c r="I118" i="30" s="1"/>
  <c r="F119" i="30"/>
  <c r="I119" i="30" s="1"/>
  <c r="F104" i="30"/>
  <c r="I104" i="30" s="1"/>
  <c r="G114" i="30"/>
  <c r="F115" i="30"/>
  <c r="I115" i="30" s="1"/>
  <c r="F22" i="30"/>
  <c r="I22" i="30" s="1"/>
  <c r="G44" i="30"/>
  <c r="G32" i="30"/>
  <c r="F28" i="30"/>
  <c r="I28" i="30" s="1"/>
  <c r="F30" i="30"/>
  <c r="I30" i="30" s="1"/>
  <c r="F27" i="30"/>
  <c r="I27" i="30" s="1"/>
  <c r="G25" i="30"/>
  <c r="F29" i="30"/>
  <c r="I29" i="30" s="1"/>
  <c r="F21" i="30"/>
  <c r="I21" i="30" s="1"/>
  <c r="G10" i="34" l="1"/>
  <c r="M43" i="33"/>
  <c r="M72" i="32"/>
  <c r="I18" i="32"/>
  <c r="F18" i="32"/>
  <c r="F15" i="32" s="1"/>
  <c r="M14" i="32" s="1"/>
  <c r="I100" i="31"/>
  <c r="F100" i="31" s="1"/>
  <c r="I31" i="31"/>
  <c r="I16" i="31" s="1"/>
  <c r="G58" i="30"/>
  <c r="I61" i="30"/>
  <c r="I58" i="30" s="1"/>
  <c r="I66" i="30"/>
  <c r="G17" i="30"/>
  <c r="G99" i="30"/>
  <c r="I126" i="30"/>
  <c r="I25" i="30"/>
  <c r="I114" i="30"/>
  <c r="I107" i="30"/>
  <c r="I102" i="30"/>
  <c r="I20" i="30"/>
  <c r="I17" i="30" s="1"/>
  <c r="I15" i="32" l="1"/>
  <c r="F58" i="30"/>
  <c r="F17" i="30"/>
  <c r="I99" i="30"/>
  <c r="F99" i="30" s="1"/>
  <c r="AR91" i="10" l="1"/>
  <c r="G91" i="10"/>
  <c r="AR90" i="10"/>
  <c r="G90" i="10"/>
  <c r="AR89" i="10"/>
  <c r="G89" i="10"/>
  <c r="AR88" i="10"/>
  <c r="G88" i="10"/>
  <c r="AR87" i="10"/>
  <c r="G87" i="10"/>
  <c r="G86" i="10"/>
  <c r="F86" i="10"/>
  <c r="G85" i="10"/>
  <c r="F85" i="10" s="1"/>
  <c r="G84" i="10"/>
  <c r="F84" i="10" s="1"/>
  <c r="G83" i="10"/>
  <c r="AV82" i="10"/>
  <c r="AV83" i="10" s="1"/>
  <c r="AV84" i="10" s="1"/>
  <c r="AT82" i="10"/>
  <c r="AT83" i="10" s="1"/>
  <c r="AT84" i="10" s="1"/>
  <c r="G82" i="10"/>
  <c r="F82" i="10" s="1"/>
  <c r="AV81" i="10"/>
  <c r="I81" i="10"/>
  <c r="G81" i="10"/>
  <c r="F81" i="10"/>
  <c r="K80" i="10"/>
  <c r="F80" i="10"/>
  <c r="G78" i="10"/>
  <c r="F78" i="10" s="1"/>
  <c r="G77" i="10"/>
  <c r="F77" i="10"/>
  <c r="G76" i="10"/>
  <c r="F76" i="10" s="1"/>
  <c r="G75" i="10"/>
  <c r="F75" i="10"/>
  <c r="I74" i="10"/>
  <c r="K73" i="10"/>
  <c r="N71" i="10"/>
  <c r="K51" i="10"/>
  <c r="K22" i="10"/>
  <c r="G52" i="10"/>
  <c r="F52" i="10"/>
  <c r="G24" i="10"/>
  <c r="G23" i="10"/>
  <c r="F18" i="10"/>
  <c r="F19" i="10"/>
  <c r="F20" i="10"/>
  <c r="AR33" i="10"/>
  <c r="I33" i="10"/>
  <c r="G33" i="10"/>
  <c r="F33" i="10"/>
  <c r="AR32" i="10"/>
  <c r="I32" i="10"/>
  <c r="G32" i="10"/>
  <c r="F32" i="10"/>
  <c r="AR31" i="10"/>
  <c r="I31" i="10"/>
  <c r="G31" i="10"/>
  <c r="F31" i="10"/>
  <c r="AR30" i="10"/>
  <c r="I30" i="10"/>
  <c r="G30" i="10"/>
  <c r="F30" i="10"/>
  <c r="AR29" i="10"/>
  <c r="I29" i="10"/>
  <c r="G29" i="10"/>
  <c r="F29" i="10"/>
  <c r="G28" i="10"/>
  <c r="F28" i="10"/>
  <c r="G27" i="10"/>
  <c r="F27" i="10"/>
  <c r="G26" i="10"/>
  <c r="F26" i="10"/>
  <c r="G25" i="10"/>
  <c r="AV24" i="10"/>
  <c r="AV25" i="10" s="1"/>
  <c r="AV26" i="10" s="1"/>
  <c r="AT24" i="10"/>
  <c r="AT25" i="10" s="1"/>
  <c r="AT26" i="10" s="1"/>
  <c r="F24" i="10"/>
  <c r="AV23" i="10"/>
  <c r="I23" i="10"/>
  <c r="F23" i="10"/>
  <c r="F22" i="10"/>
  <c r="I20" i="10"/>
  <c r="G20" i="10"/>
  <c r="I19" i="10"/>
  <c r="G19" i="10"/>
  <c r="I18" i="10"/>
  <c r="G18" i="10"/>
  <c r="G15" i="10" s="1"/>
  <c r="G17" i="10"/>
  <c r="F17" i="10"/>
  <c r="I16" i="10"/>
  <c r="K15" i="10"/>
  <c r="N13" i="10"/>
  <c r="I62" i="10"/>
  <c r="G62" i="10"/>
  <c r="I61" i="10"/>
  <c r="G61" i="10"/>
  <c r="I60" i="10"/>
  <c r="G60" i="10"/>
  <c r="I59" i="10"/>
  <c r="G59" i="10"/>
  <c r="I58" i="10"/>
  <c r="G58" i="10"/>
  <c r="G57" i="10"/>
  <c r="G56" i="10"/>
  <c r="G55" i="10"/>
  <c r="G54" i="10"/>
  <c r="F54" i="10" s="1"/>
  <c r="G53" i="10"/>
  <c r="I52" i="10"/>
  <c r="I49" i="10"/>
  <c r="G49" i="10"/>
  <c r="I48" i="10"/>
  <c r="G48" i="10"/>
  <c r="I47" i="10"/>
  <c r="G47" i="10"/>
  <c r="G46" i="10"/>
  <c r="N42" i="10"/>
  <c r="F55" i="10"/>
  <c r="F56" i="10"/>
  <c r="F57" i="10"/>
  <c r="F58" i="10"/>
  <c r="F59" i="10"/>
  <c r="F60" i="10"/>
  <c r="F61" i="10"/>
  <c r="F62" i="10"/>
  <c r="F53" i="10"/>
  <c r="K44" i="10"/>
  <c r="AR62" i="10"/>
  <c r="AR61" i="10"/>
  <c r="AR60" i="10"/>
  <c r="AR59" i="10"/>
  <c r="AR58" i="10"/>
  <c r="AV53" i="10"/>
  <c r="AV54" i="10" s="1"/>
  <c r="AV55" i="10" s="1"/>
  <c r="AT53" i="10"/>
  <c r="AT54" i="10" s="1"/>
  <c r="AT55" i="10" s="1"/>
  <c r="AV52" i="10"/>
  <c r="F51" i="10"/>
  <c r="F48" i="10"/>
  <c r="F47" i="10"/>
  <c r="I45" i="10"/>
  <c r="N72" i="18"/>
  <c r="AR33" i="18"/>
  <c r="AR32" i="18"/>
  <c r="AR31" i="18"/>
  <c r="AR30" i="18"/>
  <c r="AR29" i="18"/>
  <c r="AV24" i="18"/>
  <c r="AV25" i="18" s="1"/>
  <c r="AV26" i="18" s="1"/>
  <c r="AT24" i="18"/>
  <c r="AT25" i="18" s="1"/>
  <c r="AT26" i="18" s="1"/>
  <c r="AV23" i="18"/>
  <c r="AR62" i="18"/>
  <c r="AR61" i="18"/>
  <c r="AR60" i="18"/>
  <c r="AR59" i="18"/>
  <c r="AR58" i="18"/>
  <c r="AV53" i="18"/>
  <c r="AV54" i="18" s="1"/>
  <c r="AV55" i="18" s="1"/>
  <c r="AT53" i="18"/>
  <c r="AT54" i="18" s="1"/>
  <c r="AT55" i="18" s="1"/>
  <c r="AV52" i="18"/>
  <c r="AR92" i="18"/>
  <c r="AR91" i="18"/>
  <c r="AR90" i="18"/>
  <c r="AR89" i="18"/>
  <c r="AR88" i="18"/>
  <c r="AT84" i="18"/>
  <c r="AT85" i="18" s="1"/>
  <c r="AV83" i="18"/>
  <c r="AV84" i="18" s="1"/>
  <c r="AV85" i="18" s="1"/>
  <c r="AT83" i="18"/>
  <c r="AV82" i="18"/>
  <c r="G22" i="10" l="1"/>
  <c r="F87" i="10"/>
  <c r="F88" i="10"/>
  <c r="F89" i="10"/>
  <c r="F90" i="10"/>
  <c r="F91" i="10"/>
  <c r="G73" i="10"/>
  <c r="G80" i="10"/>
  <c r="F83" i="10"/>
  <c r="G12" i="10"/>
  <c r="I22" i="10" s="1"/>
  <c r="F25" i="10"/>
  <c r="G51" i="10"/>
  <c r="G70" i="10" l="1"/>
  <c r="I24" i="10"/>
  <c r="I27" i="10"/>
  <c r="M11" i="10"/>
  <c r="I25" i="10"/>
  <c r="I15" i="10"/>
  <c r="I12" i="10" s="1"/>
  <c r="I28" i="10"/>
  <c r="I26" i="10"/>
  <c r="I17" i="10"/>
  <c r="I88" i="10" l="1"/>
  <c r="I91" i="10"/>
  <c r="I89" i="10"/>
  <c r="I90" i="10"/>
  <c r="I87" i="10"/>
  <c r="I73" i="10"/>
  <c r="I78" i="10"/>
  <c r="I77" i="10"/>
  <c r="I76" i="10"/>
  <c r="M69" i="10"/>
  <c r="I82" i="10"/>
  <c r="I83" i="10"/>
  <c r="I86" i="10"/>
  <c r="I85" i="10"/>
  <c r="I75" i="10"/>
  <c r="I84" i="10"/>
  <c r="I80" i="10"/>
  <c r="I70" i="10" l="1"/>
  <c r="F13" i="29" l="1"/>
  <c r="F15" i="29"/>
  <c r="F40" i="29"/>
  <c r="F42" i="29"/>
  <c r="F44" i="29"/>
  <c r="F45" i="29"/>
  <c r="F49" i="29"/>
  <c r="F51" i="29"/>
  <c r="F52" i="29"/>
  <c r="F59" i="29"/>
  <c r="L52" i="29"/>
  <c r="L59" i="29"/>
  <c r="L60" i="29"/>
  <c r="L61" i="29"/>
  <c r="F10" i="29"/>
  <c r="F14" i="29"/>
  <c r="F47" i="29"/>
  <c r="L19" i="29"/>
  <c r="L20" i="29"/>
  <c r="L47" i="29"/>
  <c r="L50" i="29"/>
  <c r="L57" i="29"/>
  <c r="F39" i="29"/>
  <c r="L15" i="29"/>
  <c r="L69" i="29"/>
  <c r="L70" i="29"/>
  <c r="F26" i="29"/>
  <c r="R53" i="29"/>
  <c r="L25" i="29"/>
  <c r="L62" i="29"/>
  <c r="F27" i="29"/>
  <c r="R54" i="29"/>
  <c r="L26" i="29"/>
  <c r="L63" i="29"/>
  <c r="F31" i="29"/>
  <c r="R55" i="29"/>
  <c r="L64" i="29"/>
  <c r="F32" i="29"/>
  <c r="R56" i="29"/>
  <c r="R59" i="29"/>
  <c r="F33" i="29"/>
  <c r="R60" i="29"/>
  <c r="L68" i="29"/>
  <c r="L49" i="29"/>
  <c r="L65" i="29"/>
  <c r="L66" i="29"/>
  <c r="L67" i="29"/>
  <c r="F30" i="29"/>
  <c r="F29" i="29"/>
  <c r="F34" i="29"/>
  <c r="F28" i="29"/>
  <c r="L22" i="29"/>
  <c r="L28" i="29"/>
  <c r="L29" i="29"/>
  <c r="L23" i="29"/>
  <c r="L24" i="29"/>
  <c r="L27" i="29"/>
  <c r="R57" i="29"/>
  <c r="R61" i="29"/>
  <c r="R58" i="29"/>
  <c r="R51" i="29"/>
  <c r="R52" i="29"/>
  <c r="F62" i="29"/>
  <c r="L13" i="29"/>
  <c r="L12" i="29"/>
  <c r="F48" i="29"/>
  <c r="F56" i="29"/>
  <c r="L10" i="29"/>
  <c r="L21" i="29"/>
  <c r="R13" i="29"/>
  <c r="R49" i="29"/>
  <c r="R48" i="29"/>
  <c r="F35" i="29"/>
  <c r="R27" i="29"/>
  <c r="R28" i="29"/>
  <c r="R29" i="29"/>
  <c r="R30" i="29"/>
  <c r="R31" i="29"/>
  <c r="R39" i="29"/>
  <c r="R43" i="29"/>
  <c r="R42" i="29"/>
  <c r="R41" i="29"/>
  <c r="R40" i="29"/>
  <c r="R44" i="29"/>
  <c r="F58" i="29"/>
  <c r="F54" i="29"/>
  <c r="F53" i="29"/>
  <c r="L53" i="29"/>
  <c r="F16" i="29"/>
  <c r="F17" i="29"/>
  <c r="F19" i="29"/>
  <c r="R18" i="29"/>
  <c r="R19" i="29"/>
  <c r="R20" i="29"/>
  <c r="R21" i="29"/>
  <c r="R22" i="29"/>
  <c r="R23" i="29"/>
  <c r="R24" i="29"/>
  <c r="F50" i="29"/>
  <c r="F68" i="29"/>
  <c r="L11" i="29"/>
  <c r="L16" i="29"/>
  <c r="R26" i="29"/>
  <c r="R36" i="29"/>
  <c r="F38" i="29"/>
  <c r="F67" i="29"/>
  <c r="L32" i="29"/>
  <c r="R11" i="29"/>
  <c r="R25" i="29"/>
  <c r="R10" i="29"/>
  <c r="R38" i="29"/>
  <c r="L43" i="29"/>
  <c r="F23" i="29"/>
  <c r="F24" i="29"/>
  <c r="R14" i="29"/>
  <c r="F66" i="29"/>
  <c r="F64" i="29"/>
  <c r="F65" i="29"/>
  <c r="R35" i="29"/>
  <c r="R33" i="29"/>
  <c r="R34" i="29"/>
  <c r="R17" i="29"/>
  <c r="R15" i="29"/>
  <c r="R16" i="29"/>
  <c r="F37" i="29"/>
  <c r="L18" i="29"/>
  <c r="F25" i="29"/>
  <c r="F21" i="29"/>
  <c r="F22" i="29"/>
  <c r="F60" i="29"/>
  <c r="F12" i="29"/>
  <c r="L56" i="29"/>
  <c r="L51" i="29"/>
  <c r="F41" i="29"/>
  <c r="R47" i="29"/>
  <c r="R45" i="29"/>
  <c r="F46" i="29"/>
  <c r="L45" i="29"/>
  <c r="L58" i="29"/>
  <c r="R32" i="29"/>
  <c r="F11" i="29"/>
  <c r="F61" i="29"/>
  <c r="F43" i="29"/>
  <c r="F69" i="29"/>
  <c r="L48" i="29"/>
  <c r="L55" i="29"/>
  <c r="L54" i="29"/>
  <c r="L71" i="29"/>
  <c r="L31" i="29"/>
  <c r="L35" i="29"/>
  <c r="L36" i="29"/>
  <c r="L37" i="29"/>
  <c r="L34" i="29"/>
  <c r="L42" i="29"/>
  <c r="L44" i="29"/>
  <c r="R46" i="29"/>
  <c r="F20" i="29"/>
  <c r="L38" i="29"/>
  <c r="L39" i="29"/>
  <c r="L41" i="29"/>
  <c r="L40" i="29"/>
  <c r="I23" i="18" l="1"/>
  <c r="G23" i="18"/>
  <c r="K22" i="18"/>
  <c r="F22" i="18"/>
  <c r="K15" i="18"/>
  <c r="B12" i="18"/>
  <c r="G33" i="18" l="1"/>
  <c r="F33" i="18" s="1"/>
  <c r="N13" i="18"/>
  <c r="G27" i="18"/>
  <c r="G31" i="18"/>
  <c r="G28" i="18"/>
  <c r="G26" i="18"/>
  <c r="G30" i="18"/>
  <c r="G24" i="18"/>
  <c r="G32" i="18"/>
  <c r="G25" i="18"/>
  <c r="G29" i="18"/>
  <c r="I82" i="18"/>
  <c r="G82" i="18"/>
  <c r="K81" i="18"/>
  <c r="F81" i="18"/>
  <c r="K74" i="18"/>
  <c r="B71" i="18"/>
  <c r="G84" i="18" s="1"/>
  <c r="I62" i="18"/>
  <c r="I61" i="18"/>
  <c r="I60" i="18"/>
  <c r="I59" i="18"/>
  <c r="I58" i="18"/>
  <c r="I52" i="18"/>
  <c r="G52" i="18"/>
  <c r="K51" i="18"/>
  <c r="K44" i="18"/>
  <c r="F51" i="18"/>
  <c r="B41" i="18"/>
  <c r="G62" i="18" l="1"/>
  <c r="N42" i="18"/>
  <c r="G89" i="18"/>
  <c r="F89" i="18" s="1"/>
  <c r="F26" i="18"/>
  <c r="F29" i="18"/>
  <c r="F30" i="18"/>
  <c r="F31" i="18"/>
  <c r="F25" i="18"/>
  <c r="F32" i="18"/>
  <c r="G15" i="18"/>
  <c r="F27" i="18"/>
  <c r="F24" i="18"/>
  <c r="G22" i="18"/>
  <c r="F28" i="18"/>
  <c r="G90" i="18"/>
  <c r="G88" i="18"/>
  <c r="G92" i="18"/>
  <c r="G91" i="18"/>
  <c r="F84" i="18"/>
  <c r="G86" i="18"/>
  <c r="F86" i="18" s="1"/>
  <c r="G83" i="18"/>
  <c r="F83" i="18" s="1"/>
  <c r="G85" i="18"/>
  <c r="F85" i="18" s="1"/>
  <c r="G87" i="18"/>
  <c r="F87" i="18" s="1"/>
  <c r="G46" i="18"/>
  <c r="G53" i="18"/>
  <c r="G57" i="18"/>
  <c r="F57" i="18" s="1"/>
  <c r="F46" i="18"/>
  <c r="G61" i="18"/>
  <c r="F61" i="18" s="1"/>
  <c r="F53" i="18"/>
  <c r="F62" i="18"/>
  <c r="G60" i="18"/>
  <c r="G55" i="18"/>
  <c r="G59" i="18"/>
  <c r="G56" i="18"/>
  <c r="G54" i="18"/>
  <c r="G58" i="18"/>
  <c r="G12" i="18" l="1"/>
  <c r="F88" i="18"/>
  <c r="F90" i="18"/>
  <c r="F91" i="18"/>
  <c r="F92" i="18"/>
  <c r="G74" i="18"/>
  <c r="G81" i="18"/>
  <c r="F54" i="18"/>
  <c r="F58" i="18"/>
  <c r="F56" i="18"/>
  <c r="F55" i="18"/>
  <c r="F60" i="18"/>
  <c r="F47" i="18"/>
  <c r="G51" i="18"/>
  <c r="F48" i="18"/>
  <c r="F59" i="18"/>
  <c r="G44" i="18"/>
  <c r="I15" i="18" l="1"/>
  <c r="I17" i="18"/>
  <c r="I33" i="18"/>
  <c r="I26" i="18"/>
  <c r="I30" i="18"/>
  <c r="I27" i="18"/>
  <c r="I25" i="18"/>
  <c r="I28" i="18"/>
  <c r="I29" i="18"/>
  <c r="I31" i="18"/>
  <c r="I32" i="18"/>
  <c r="I24" i="18"/>
  <c r="I22" i="18"/>
  <c r="I12" i="18" s="1"/>
  <c r="G71" i="18"/>
  <c r="G41" i="18"/>
  <c r="I81" i="18" l="1"/>
  <c r="I76" i="18"/>
  <c r="I89" i="18"/>
  <c r="I88" i="18"/>
  <c r="I92" i="18"/>
  <c r="I91" i="18"/>
  <c r="I90" i="18"/>
  <c r="I84" i="18"/>
  <c r="I87" i="18"/>
  <c r="I85" i="18"/>
  <c r="I83" i="18"/>
  <c r="I86" i="18"/>
  <c r="I74" i="18"/>
  <c r="I71" i="18" s="1"/>
  <c r="I54" i="18"/>
  <c r="I57" i="18"/>
  <c r="I56" i="18"/>
  <c r="I55" i="18"/>
  <c r="I46" i="18"/>
  <c r="I53" i="18"/>
  <c r="I51" i="18"/>
  <c r="I44" i="18"/>
  <c r="I41" i="18" l="1"/>
  <c r="F46" i="10"/>
  <c r="G44" i="10"/>
  <c r="G41" i="10" s="1"/>
  <c r="I54" i="10" l="1"/>
  <c r="I46" i="10"/>
  <c r="I56" i="10"/>
  <c r="I53" i="10"/>
  <c r="I57" i="10"/>
  <c r="I55" i="10"/>
  <c r="I51" i="10"/>
  <c r="M40" i="10"/>
  <c r="I44" i="10"/>
  <c r="I41" i="10" l="1"/>
  <c r="G31" i="31"/>
  <c r="G16" i="31"/>
  <c r="F16" i="31" s="1"/>
  <c r="M43" i="32" l="1"/>
</calcChain>
</file>

<file path=xl/sharedStrings.xml><?xml version="1.0" encoding="utf-8"?>
<sst xmlns="http://schemas.openxmlformats.org/spreadsheetml/2006/main" count="6465" uniqueCount="1148">
  <si>
    <t>% Perte</t>
  </si>
  <si>
    <t>B</t>
  </si>
  <si>
    <t>C</t>
  </si>
  <si>
    <t>D</t>
  </si>
  <si>
    <t>E</t>
  </si>
  <si>
    <t>F</t>
  </si>
  <si>
    <t>G</t>
  </si>
  <si>
    <t>H</t>
  </si>
  <si>
    <t>I</t>
  </si>
  <si>
    <t>J</t>
  </si>
  <si>
    <t>L</t>
  </si>
  <si>
    <t>Kg</t>
  </si>
  <si>
    <t>MOUSSE A LA VANILLE</t>
  </si>
  <si>
    <t>Matière d'œuvre</t>
  </si>
  <si>
    <t>Quantité</t>
  </si>
  <si>
    <t>APPAREIL MOUSSANT</t>
  </si>
  <si>
    <t>crème fouettée 35% MG</t>
  </si>
  <si>
    <t>APPAREIL CRÉMEUX</t>
  </si>
  <si>
    <t>Crème Anglaise</t>
  </si>
  <si>
    <t>lait</t>
  </si>
  <si>
    <t xml:space="preserve">crème </t>
  </si>
  <si>
    <t>jaunes d'œufs</t>
  </si>
  <si>
    <t>sucre</t>
  </si>
  <si>
    <t>gélatine</t>
  </si>
  <si>
    <t>vanille</t>
  </si>
  <si>
    <t>réaliser une crème anglaise</t>
  </si>
  <si>
    <t>ajouter la gélatine préalablement trempée dans l'eau froide</t>
  </si>
  <si>
    <t>refroidir la crème rapidement pour qu'elle atteigne 35°C</t>
  </si>
  <si>
    <t>ajouter délicatement la crème mousseuse</t>
  </si>
  <si>
    <t>A</t>
  </si>
  <si>
    <t>P</t>
  </si>
  <si>
    <t>R</t>
  </si>
  <si>
    <t>❶</t>
  </si>
  <si>
    <t>Abaisser la temp. à coeur</t>
  </si>
  <si>
    <t>①</t>
  </si>
  <si>
    <t>Egrener</t>
  </si>
  <si>
    <t>Parfumer</t>
  </si>
  <si>
    <t>Respecter le délai de 2 H</t>
  </si>
  <si>
    <t>Abaisser</t>
  </si>
  <si>
    <t>Dépouiller</t>
  </si>
  <si>
    <t>Habiller</t>
  </si>
  <si>
    <t>Réduire</t>
  </si>
  <si>
    <t>❷</t>
  </si>
  <si>
    <t>Accompagner</t>
  </si>
  <si>
    <t>②</t>
  </si>
  <si>
    <t>Eliminer</t>
  </si>
  <si>
    <t>Parsemer</t>
  </si>
  <si>
    <t>Retirer</t>
  </si>
  <si>
    <t>Abricoter</t>
  </si>
  <si>
    <t>Dérober</t>
  </si>
  <si>
    <t>Hacher</t>
  </si>
  <si>
    <t>Relever</t>
  </si>
  <si>
    <t>❸</t>
  </si>
  <si>
    <t>Additionner</t>
  </si>
  <si>
    <t>③</t>
  </si>
  <si>
    <t>Enfourner</t>
  </si>
  <si>
    <t>Peler</t>
  </si>
  <si>
    <t>Retourner</t>
  </si>
  <si>
    <t>Arroser</t>
  </si>
  <si>
    <t>Désosser</t>
  </si>
  <si>
    <t>Historier</t>
  </si>
  <si>
    <t>❹</t>
  </si>
  <si>
    <t>Adjoindre</t>
  </si>
  <si>
    <t>④</t>
  </si>
  <si>
    <t>Porter à ébullition</t>
  </si>
  <si>
    <t>Rincer</t>
  </si>
  <si>
    <t>Assaisonner</t>
  </si>
  <si>
    <t>Dessécher</t>
  </si>
  <si>
    <t>Revenir</t>
  </si>
  <si>
    <t>❺</t>
  </si>
  <si>
    <t>Agir rapidement</t>
  </si>
  <si>
    <t>⑤</t>
  </si>
  <si>
    <t>Etaler</t>
  </si>
  <si>
    <t>Préchauffer</t>
  </si>
  <si>
    <t>S</t>
  </si>
  <si>
    <t>Détendre</t>
  </si>
  <si>
    <t>Inciser</t>
  </si>
  <si>
    <t>Rissoler</t>
  </si>
  <si>
    <t>❻</t>
  </si>
  <si>
    <t>Ajouter</t>
  </si>
  <si>
    <t>Prélever</t>
  </si>
  <si>
    <t>Saupoudrer</t>
  </si>
  <si>
    <t>Barder</t>
  </si>
  <si>
    <t>⑥</t>
  </si>
  <si>
    <t>Dorer</t>
  </si>
  <si>
    <t>Rompre</t>
  </si>
  <si>
    <t>❼</t>
  </si>
  <si>
    <t>Aplatir</t>
  </si>
  <si>
    <t>Faire bouillir</t>
  </si>
  <si>
    <t>Préparer</t>
  </si>
  <si>
    <t>Servir</t>
  </si>
  <si>
    <t>Beurrer</t>
  </si>
  <si>
    <t>⑦</t>
  </si>
  <si>
    <t>Dresser</t>
  </si>
  <si>
    <t>Lier</t>
  </si>
  <si>
    <t>Rôtir</t>
  </si>
  <si>
    <t>❽</t>
  </si>
  <si>
    <t>Protéger</t>
  </si>
  <si>
    <t>Snacker</t>
  </si>
  <si>
    <t>Blanchir</t>
  </si>
  <si>
    <t>Limoner</t>
  </si>
  <si>
    <t>Battre</t>
  </si>
  <si>
    <t>Garnir</t>
  </si>
  <si>
    <t>T</t>
  </si>
  <si>
    <t>Blondir</t>
  </si>
  <si>
    <t>Ebarber</t>
  </si>
  <si>
    <t>Lisser</t>
  </si>
  <si>
    <t>Saigner</t>
  </si>
  <si>
    <t>Réaliser</t>
  </si>
  <si>
    <t>Terminer</t>
  </si>
  <si>
    <t>Bouler</t>
  </si>
  <si>
    <t>Ecailler</t>
  </si>
  <si>
    <t>Lustrer</t>
  </si>
  <si>
    <t>Saisir</t>
  </si>
  <si>
    <t>Chauffer</t>
  </si>
  <si>
    <t>Incorporer</t>
  </si>
  <si>
    <t>Réchauffer en moins d'1 H</t>
  </si>
  <si>
    <t>U</t>
  </si>
  <si>
    <t>Braiser</t>
  </si>
  <si>
    <t>Ecaler</t>
  </si>
  <si>
    <t>M</t>
  </si>
  <si>
    <t>Sangler</t>
  </si>
  <si>
    <t>Conserver</t>
  </si>
  <si>
    <t>Indications packaging</t>
  </si>
  <si>
    <t>Recouvrir</t>
  </si>
  <si>
    <t>Utiliser</t>
  </si>
  <si>
    <t>Brider</t>
  </si>
  <si>
    <t>Ecorcher</t>
  </si>
  <si>
    <t>Macérer</t>
  </si>
  <si>
    <t>Sauter</t>
  </si>
  <si>
    <t>Contrôler</t>
  </si>
  <si>
    <t>Rectifier</t>
  </si>
  <si>
    <t>V</t>
  </si>
  <si>
    <t>Ecosser</t>
  </si>
  <si>
    <t>Manchonner</t>
  </si>
  <si>
    <t>Serrer</t>
  </si>
  <si>
    <t>Jeter</t>
  </si>
  <si>
    <t>Refroidir</t>
  </si>
  <si>
    <t>Vérifier la temp.</t>
  </si>
  <si>
    <t>Canneler</t>
  </si>
  <si>
    <t>Ecumer</t>
  </si>
  <si>
    <t>Marbrer</t>
  </si>
  <si>
    <t>Singer</t>
  </si>
  <si>
    <t>Décorer</t>
  </si>
  <si>
    <t>Réhydrater</t>
  </si>
  <si>
    <t>Verser</t>
  </si>
  <si>
    <t>Caraméliser</t>
  </si>
  <si>
    <t>Effilandrer</t>
  </si>
  <si>
    <t>Mariner</t>
  </si>
  <si>
    <t>Suer</t>
  </si>
  <si>
    <t>Délayer</t>
  </si>
  <si>
    <t>Laver</t>
  </si>
  <si>
    <t>Remonter en température</t>
  </si>
  <si>
    <t>Châtrer</t>
  </si>
  <si>
    <t>⑧</t>
  </si>
  <si>
    <t>Effiler</t>
  </si>
  <si>
    <t>Masquer</t>
  </si>
  <si>
    <t>Disperser</t>
  </si>
  <si>
    <t>Remplacer</t>
  </si>
  <si>
    <t>Chaufroiter</t>
  </si>
  <si>
    <t>⑨</t>
  </si>
  <si>
    <t>Egermer</t>
  </si>
  <si>
    <t>Masser</t>
  </si>
  <si>
    <t>Tailler</t>
  </si>
  <si>
    <t>Disposer</t>
  </si>
  <si>
    <t>Maintenir en temp. sup à 63°</t>
  </si>
  <si>
    <t>❾</t>
  </si>
  <si>
    <t>Remuer</t>
  </si>
  <si>
    <t>Chemiser</t>
  </si>
  <si>
    <t>⑩</t>
  </si>
  <si>
    <t>Egoutter</t>
  </si>
  <si>
    <t>Meringuer</t>
  </si>
  <si>
    <t>Tamiser</t>
  </si>
  <si>
    <t>Manipuler</t>
  </si>
  <si>
    <t>❿</t>
  </si>
  <si>
    <t>Répartir</t>
  </si>
  <si>
    <t>Chiqueter</t>
  </si>
  <si>
    <t>⑪</t>
  </si>
  <si>
    <t>Egrapper</t>
  </si>
  <si>
    <t>Mijoter</t>
  </si>
  <si>
    <t>Tamponner</t>
  </si>
  <si>
    <t>Mélanger</t>
  </si>
  <si>
    <t>⓫</t>
  </si>
  <si>
    <t>Repasser</t>
  </si>
  <si>
    <t>Ciseler</t>
  </si>
  <si>
    <t>⑫</t>
  </si>
  <si>
    <t>Monder</t>
  </si>
  <si>
    <t>Tapisser</t>
  </si>
  <si>
    <t>Mettre en cuisson</t>
  </si>
  <si>
    <t>Citronner</t>
  </si>
  <si>
    <t>⑬</t>
  </si>
  <si>
    <t>Monter</t>
  </si>
  <si>
    <t>Tourer</t>
  </si>
  <si>
    <t>Mixer</t>
  </si>
  <si>
    <t>Clarifier</t>
  </si>
  <si>
    <t>⑭</t>
  </si>
  <si>
    <t>Enrober</t>
  </si>
  <si>
    <t>Mortifier</t>
  </si>
  <si>
    <t>Tourner</t>
  </si>
  <si>
    <t>Coller</t>
  </si>
  <si>
    <t>⑮</t>
  </si>
  <si>
    <t>Eplucher</t>
  </si>
  <si>
    <t>⓬</t>
  </si>
  <si>
    <t>Mouiller</t>
  </si>
  <si>
    <t>Travailler</t>
  </si>
  <si>
    <t>Compoter</t>
  </si>
  <si>
    <t>⑯</t>
  </si>
  <si>
    <t>Escaloper</t>
  </si>
  <si>
    <t>N</t>
  </si>
  <si>
    <t>Tremper</t>
  </si>
  <si>
    <t>Concasser</t>
  </si>
  <si>
    <t>⑰</t>
  </si>
  <si>
    <t>Etuver</t>
  </si>
  <si>
    <t>Nacrer</t>
  </si>
  <si>
    <t>Tronçonner</t>
  </si>
  <si>
    <t>⓭</t>
  </si>
  <si>
    <t>Confire</t>
  </si>
  <si>
    <t>⑱</t>
  </si>
  <si>
    <t>Evider</t>
  </si>
  <si>
    <t>Napper</t>
  </si>
  <si>
    <t>Trousser</t>
  </si>
  <si>
    <t>⓮</t>
  </si>
  <si>
    <t>Contiser</t>
  </si>
  <si>
    <t>⑲</t>
  </si>
  <si>
    <t>Exprimer</t>
  </si>
  <si>
    <t>Turbiner</t>
  </si>
  <si>
    <t>⓯</t>
  </si>
  <si>
    <t>Corner</t>
  </si>
  <si>
    <t>⓰</t>
  </si>
  <si>
    <t>Corser</t>
  </si>
  <si>
    <t>Farcir</t>
  </si>
  <si>
    <t>Paner</t>
  </si>
  <si>
    <t>⓱</t>
  </si>
  <si>
    <t>Coucher</t>
  </si>
  <si>
    <t>Festonner</t>
  </si>
  <si>
    <t>Papilloter</t>
  </si>
  <si>
    <t>Vanner</t>
  </si>
  <si>
    <t>⓲</t>
  </si>
  <si>
    <t>Flamber</t>
  </si>
  <si>
    <t>Passer</t>
  </si>
  <si>
    <t>Videler</t>
  </si>
  <si>
    <t>⓳</t>
  </si>
  <si>
    <t>Crémer</t>
  </si>
  <si>
    <t>Flanquer</t>
  </si>
  <si>
    <t>Persiller</t>
  </si>
  <si>
    <t>Voiler</t>
  </si>
  <si>
    <t>⓴</t>
  </si>
  <si>
    <t>Crever</t>
  </si>
  <si>
    <t>Fleurer</t>
  </si>
  <si>
    <t>Piler</t>
  </si>
  <si>
    <t>Cuire</t>
  </si>
  <si>
    <t>Foisonner</t>
  </si>
  <si>
    <t>Pincer</t>
  </si>
  <si>
    <t>Z</t>
  </si>
  <si>
    <t>Foncer</t>
  </si>
  <si>
    <t>Piquer</t>
  </si>
  <si>
    <t>Zester</t>
  </si>
  <si>
    <t>Décanter</t>
  </si>
  <si>
    <t>Fondre</t>
  </si>
  <si>
    <t>Pocher</t>
  </si>
  <si>
    <t>Décercler</t>
  </si>
  <si>
    <t>Fouler</t>
  </si>
  <si>
    <t>Poêler</t>
  </si>
  <si>
    <t>Décortiquer</t>
  </si>
  <si>
    <t>Fraiser</t>
  </si>
  <si>
    <t>Pousser</t>
  </si>
  <si>
    <t>Décuire</t>
  </si>
  <si>
    <t>Fileter</t>
  </si>
  <si>
    <t>Puncher</t>
  </si>
  <si>
    <t>Déffilandrer</t>
  </si>
  <si>
    <t>Frapper</t>
  </si>
  <si>
    <t>Q</t>
  </si>
  <si>
    <t>Déglacer</t>
  </si>
  <si>
    <t>Frémir</t>
  </si>
  <si>
    <t>Quadriller</t>
  </si>
  <si>
    <t>Dégorger</t>
  </si>
  <si>
    <t>Frire</t>
  </si>
  <si>
    <t>Dégourdir</t>
  </si>
  <si>
    <t>Dégraisser</t>
  </si>
  <si>
    <t>Glacer</t>
  </si>
  <si>
    <t>Rabattre</t>
  </si>
  <si>
    <t>Déhousser</t>
  </si>
  <si>
    <t>Gommer</t>
  </si>
  <si>
    <t>Rafraîchir</t>
  </si>
  <si>
    <t>Dénerver</t>
  </si>
  <si>
    <t>Graisser</t>
  </si>
  <si>
    <t>Raidir</t>
  </si>
  <si>
    <t>Dénoyauter</t>
  </si>
  <si>
    <t>Gratiner</t>
  </si>
  <si>
    <t>Rassir</t>
  </si>
  <si>
    <t>Denteler</t>
  </si>
  <si>
    <t>Griller</t>
  </si>
  <si>
    <t>Rayer</t>
  </si>
  <si>
    <t>Progression</t>
  </si>
  <si>
    <t>Dupliquée pour</t>
  </si>
  <si>
    <t>Portions</t>
  </si>
  <si>
    <t>de</t>
  </si>
  <si>
    <t>Brut</t>
  </si>
  <si>
    <t>FICHE DE FABRICATION AU POIDS AVEC % DE PERTE</t>
  </si>
  <si>
    <t>Poids Net</t>
  </si>
  <si>
    <t>Kg brut</t>
  </si>
  <si>
    <t>Rôti de Porc (longe)</t>
  </si>
  <si>
    <t>Sel</t>
  </si>
  <si>
    <t>Poivre</t>
  </si>
  <si>
    <t>Fin de cuisson</t>
  </si>
  <si>
    <t>Huile d'arachide</t>
  </si>
  <si>
    <t>Oignons</t>
  </si>
  <si>
    <t>Carottes</t>
  </si>
  <si>
    <t>Eau</t>
  </si>
  <si>
    <t xml:space="preserve">   Mise en œuvre</t>
  </si>
  <si>
    <t>Fabrication du jus</t>
  </si>
  <si>
    <t>ROTI DE PORC….CUISSON BASSE TEMPÉRATURE</t>
  </si>
  <si>
    <t>ÉLÉMENT PRINCIPAL</t>
  </si>
  <si>
    <t>GARNITURE AROMATIQUE</t>
  </si>
  <si>
    <t>PHASES ESSENTIELLES DE PROGRESSION</t>
  </si>
  <si>
    <t>Vérifier : poids - température - DLC</t>
  </si>
  <si>
    <t>Respecter le protocole de dessouvidage</t>
  </si>
  <si>
    <t>Mettre sur grille</t>
  </si>
  <si>
    <t>Mettre en cuisson les rôtis au four à convection  T° + 100° C si le jus n'est pas nécessaire</t>
  </si>
  <si>
    <t>Mettre+ 120° C pour obtenir une base de jus. (Exudat)</t>
  </si>
  <si>
    <t>Placer un bac gastro avec un peu d'eau au bas du four pour récuperer le jus</t>
  </si>
  <si>
    <t>Sortir les rotis: T° à cœur 68°</t>
  </si>
  <si>
    <t>Débarrasser en bac couvert (repos environ 30' avant tranchage à chaud )</t>
  </si>
  <si>
    <t>Température cible après repos :roti de porc :72°/75°</t>
  </si>
  <si>
    <t>Température cible après repos :roti de échine : 80° (sortie du four 75°)</t>
  </si>
  <si>
    <t>Faire revenir la garniture aromatique avec une forte coloration</t>
  </si>
  <si>
    <t>Mouiller avec l'eau,cuisson 20'</t>
  </si>
  <si>
    <t>Ajouter la base de sucs (bac gastro sous les rotis)</t>
  </si>
  <si>
    <t>Passer au chinois en foulant.</t>
  </si>
  <si>
    <t>⑳</t>
  </si>
  <si>
    <t>Pour la couleur de numérotation cliquez sur Couleur de police et choisissez la couleur qui vous convient</t>
  </si>
  <si>
    <t>Dans cette colonne : fond de cellule de couleur  et Police couleur blanc</t>
  </si>
  <si>
    <t>Copiez / Collez les N° dans vos fiches</t>
  </si>
  <si>
    <t>ESTOUFFADE DE BŒUF BOURGUIGNONNE</t>
  </si>
  <si>
    <t>boeuf (gite) morceaux 80g</t>
  </si>
  <si>
    <t>vin rouge</t>
  </si>
  <si>
    <t>fond brun clair de veau</t>
  </si>
  <si>
    <t>farine</t>
  </si>
  <si>
    <t>persil</t>
  </si>
  <si>
    <t>huile</t>
  </si>
  <si>
    <t>carottes en rondelles ou dés surgelés</t>
  </si>
  <si>
    <t>oignons émincés surgelés</t>
  </si>
  <si>
    <t>ail haché surgelé</t>
  </si>
  <si>
    <t>bouquet garni ou herbes de provence</t>
  </si>
  <si>
    <t>gros sel</t>
  </si>
  <si>
    <t>poivre</t>
  </si>
  <si>
    <t>litres de vin et de fond brun</t>
  </si>
  <si>
    <t>Kg par convive plus  0.056Kg d'exsudat</t>
  </si>
  <si>
    <t>"= 216 G de liquide par convive</t>
  </si>
  <si>
    <t>80g de sauce par convive suffit</t>
  </si>
  <si>
    <t>GARNITURE DE FINITION</t>
  </si>
  <si>
    <t>champignons boite 5/1</t>
  </si>
  <si>
    <t>petits oignons grelots</t>
  </si>
  <si>
    <t>poitrine fraiche</t>
  </si>
  <si>
    <t>Kg de garniture de finition poids net</t>
  </si>
  <si>
    <t xml:space="preserve">Kg par convive : c'est un peu trop </t>
  </si>
  <si>
    <t>généreux pour la collectivité</t>
  </si>
  <si>
    <t>Kg de carottes et oignons</t>
  </si>
  <si>
    <t>Kg par convive</t>
  </si>
  <si>
    <t>vous pouvez en mixer 100g maxi</t>
  </si>
  <si>
    <t>par litre de sauce. Le reste ?</t>
  </si>
  <si>
    <t>1 Mise en place du poste de travail</t>
  </si>
  <si>
    <t xml:space="preserve"> Vérifier les D.L.C., peser les denrées. sélectionner le matériel nécessaire.</t>
  </si>
  <si>
    <t xml:space="preserve"> Laver et désinfecter le matériel et le poste de travail en suivant les protocoles.</t>
  </si>
  <si>
    <t>2 Préparations préliminaires</t>
  </si>
  <si>
    <t xml:space="preserve">Déconditionner la viande suivant la procédure. Réserver au froid dans un bac GN 211 en polycarbonate muni d'une grille </t>
  </si>
  <si>
    <t>égouttoir et d'un couvercle.</t>
  </si>
  <si>
    <t>Déconditionner la boîte de champignons suivant la procédure. Egoutter les champi-gnons dans un bac GN 1/1 H 65 perforé</t>
  </si>
  <si>
    <t>Récupérer le jus des champignons dans une calotte.</t>
  </si>
  <si>
    <t xml:space="preserve"> Laver, désinfecter et hacher le persil au cutter. Réserver au froid dans une calotte filmée.</t>
  </si>
  <si>
    <t>3 Marquer la cuisson de l'estouffade</t>
  </si>
  <si>
    <t xml:space="preserve"> Préchauffer le four sur la position chaleur sèche à + 250 °C.</t>
  </si>
  <si>
    <t xml:space="preserve"> Mettre les morceaux de viande sur une épaisseur dans 5 bacs GN 1/1 H 65 perforés.</t>
  </si>
  <si>
    <t>Étager les bacs sur l'échelle de cuisson. Mettre dans le bas de l'échelle un bac pour récupérer les graisses de cuisson.</t>
  </si>
  <si>
    <t>Enfourner et saisir la viande au four durant 5 à 7 minutes.</t>
  </si>
  <si>
    <t>Pendant le saisissement de la viande, dans la sauteuse, faire revenir à l'huile les oignons émincés et les carottes.</t>
  </si>
  <si>
    <t>Décanter les oignons et les carottes dans un bac GN 111 H 100 perforé pour égoutter la graisse de cuisson.</t>
  </si>
  <si>
    <t>Eiiminer l'huile de rissolage et les particules carbonisées de la sauteuse.</t>
  </si>
  <si>
    <t>Déposer dans la sauteuse, la viande saisie. les oignons et les carottes revenus, l'ail et le bouquet garni. Singer avec la farine</t>
  </si>
  <si>
    <t xml:space="preserve"> Bien mélanger tous les éléments ensemble pour les enrober de farine. Laisser cuire la farine,</t>
  </si>
  <si>
    <t>Piquer la sonde de cuisson au coeur d'un morceau de viande.</t>
  </si>
  <si>
    <t xml:space="preserve">Mouiller avec le vin rouge. Porter à ébullition et flamber le vin afin de lui retirer son acidi­té. Ajouter le fond brun clair. </t>
  </si>
  <si>
    <t>Réduire la source de chaleur et laisser cuire environ 2 heures. Atteindre la température à coeur de + 95 / 97 °C.</t>
  </si>
  <si>
    <t>Pour la cuisson au four</t>
  </si>
  <si>
    <t xml:space="preserve">Procéder avec la même méthode que ci- dessus. Après avoir singer la viande, la répar­tir dans 4 bacs GN /1 H 100, </t>
  </si>
  <si>
    <t xml:space="preserve">Mouiller équitablement chaque bac. Poser la sonde. Couvrir. - Cuire au four en position mixte à la température de + 170 °C </t>
  </si>
  <si>
    <t xml:space="preserve">pendant 2 h 30 environ. NB : pour éviter des manutentions et gagner du temps, d'une façon moins tradition­nelle mais très </t>
  </si>
  <si>
    <t xml:space="preserve"> efficace, tout en gardant les valeurs gustatives, on peut cuire l'estouf­fade selon la même méthode que la daube niçoise </t>
  </si>
  <si>
    <t xml:space="preserve"> (voir la recette).</t>
  </si>
  <si>
    <t>Glacer les petits oignons grelots (voir la recette au chapitre des légumes).</t>
  </si>
  <si>
    <t>Tailler la poitrine fraîche en petits lardons (pour une grosse quantité, utiliser le trancheur). Mettre les lardons dans</t>
  </si>
  <si>
    <t xml:space="preserve"> un bac GN 1/1 H 65 perforé,</t>
  </si>
  <si>
    <t>Cuire les lardons au four réglé sur la position vapeur pendant 5 minutes.</t>
  </si>
  <si>
    <t>Passer les champignons au four réglé sur la position vapeur pendant 3 minutes.</t>
  </si>
  <si>
    <t>5 Décanter l'estouffade</t>
  </si>
  <si>
    <t>Décanter les morceaux de boeuf dans 4 bacs GN 1/1 H 100.</t>
  </si>
  <si>
    <t>Répartir la garniture sur la viande. Réserver au chaud en attente de finition.</t>
  </si>
  <si>
    <t>6 Terminer la préparation de l'estouffade</t>
  </si>
  <si>
    <t>Au besoin, réduire le fond de cuisson de l'estouffade.</t>
  </si>
  <si>
    <t>Dépouiller et dégraisser la surface.</t>
  </si>
  <si>
    <t>Vérifier l'assaisonnement et la consistance de la sauce.</t>
  </si>
  <si>
    <t>Répartir la sauce sur la viande. Agiter les bacs d'un mouvement circulaire de façon à lier tous les éléments.</t>
  </si>
  <si>
    <t>Respecter la procédure de fin de cuisson.</t>
  </si>
  <si>
    <t>7 Dresser et servir</t>
  </si>
  <si>
    <t>Servir à l'assiette deux morceaux de viande et de la garniture. - Napper de sauce et persiller au départ de l'assiette.</t>
  </si>
  <si>
    <t>4 Porter à ébullition. Saler et poivrer.</t>
  </si>
  <si>
    <t>5 Préparer la garniture</t>
  </si>
  <si>
    <t>LA CUISINE COLLECTIVE Edi.BPI 2006  Michel Grossmann et Alain Le franc</t>
  </si>
  <si>
    <t>RECETTE EXTRAITE DU LIVRE :</t>
  </si>
  <si>
    <t>poids brut</t>
  </si>
  <si>
    <t>ATTENTION : pour la cuisine de collectivité on ne peut pas  mutiplier un recettes de restauration "classique"</t>
  </si>
  <si>
    <t>regardez ce qui se passe pour la cuisson</t>
  </si>
  <si>
    <t xml:space="preserve">j'ai  756 l de liquides (cuisson + exsudats) </t>
  </si>
  <si>
    <t>il me faut 80g de sauce par convive ( x 3500) = 280 litres de sauce</t>
  </si>
  <si>
    <t>j'ai 140 kg de garniture aromatique cuite</t>
  </si>
  <si>
    <t>je peux en mixer 100 g par litre de sauce pour liaison à condition de diminuer l'amidon</t>
  </si>
  <si>
    <t>soit (280l X 100g) = 28 Kg</t>
  </si>
  <si>
    <t>que faire des 112 Kg qui restent</t>
  </si>
  <si>
    <t>LA CUISINE DE COLLECTIVITÉ  demande une formation et une adaptation spécifique</t>
  </si>
  <si>
    <t>Couvrir et stocker en armoire chaude. Maintenir à la température de + 63 °C en attente de consommation.</t>
  </si>
  <si>
    <t>Cuisiniers : PESEZ …..Evitez les volumes , n'utilisez que les poids comme les pâtissiers</t>
  </si>
  <si>
    <t>les ¼ de botte de fines herbes en 0,25</t>
  </si>
  <si>
    <t xml:space="preserve">Convertissez tout de suite les volumes en poids sur la base de 1L = 1Kg </t>
  </si>
  <si>
    <t xml:space="preserve">Pour le lait entier, la densité donnée habituellement est de 1,03 par rapport à l'eau qui est de 1. </t>
  </si>
  <si>
    <t xml:space="preserve">On peut donc considérer que les 0,03 corespondent à la graisse du lait entier. </t>
  </si>
  <si>
    <t xml:space="preserve">Pour le lait demi-écrémé, la graisse ne devrait représenter que 0,03/2, donc 0,015. </t>
  </si>
  <si>
    <t>Donc la masse d'un litre de lait demi-écrémé doit être de 1,015 Kg (1015 g).</t>
  </si>
  <si>
    <t>l'huile = 0,920 Kg/L</t>
  </si>
  <si>
    <t>Alcool = 0,800 Kg/L</t>
  </si>
  <si>
    <t>eau salée nature = 1,130 Kg/L en fonction du sel ajouté</t>
  </si>
  <si>
    <t>densité des liquides pour cocktails</t>
  </si>
  <si>
    <t>dl</t>
  </si>
  <si>
    <t>cl</t>
  </si>
  <si>
    <t>ml</t>
  </si>
  <si>
    <t>Ces documents sont les fruits :</t>
  </si>
  <si>
    <t>de mon expérience et des utilitaires de la restauration collective</t>
  </si>
  <si>
    <t>de documents mis sur le net par des passionnés de cuisine</t>
  </si>
  <si>
    <t>Je les mets à disposition des professionnels et des jeunes cuisiniers en formation .</t>
  </si>
  <si>
    <t>A chacun de faire évoluer ces documents et de les modifier pour son utilisation.......</t>
  </si>
  <si>
    <t>Transmettez votre savoir et votre savoir faire  peu importe qui le récupère; pourvu qu'un plus grand nombre puisse en bénéficier.</t>
  </si>
  <si>
    <t>Joël LEBOUCHER …Octobre 2015</t>
  </si>
  <si>
    <t>Cuisine Centrale de Rochefort sur Mer  jusqu'en 2013</t>
  </si>
  <si>
    <t>Adhérent de :</t>
  </si>
  <si>
    <r>
      <t xml:space="preserve">l'UPRT : </t>
    </r>
    <r>
      <rPr>
        <sz val="22"/>
        <color indexed="9"/>
        <rFont val="Arial"/>
        <family val="2"/>
      </rPr>
      <t>Union des Personnels dela Restauration Territoriale</t>
    </r>
  </si>
  <si>
    <r>
      <t xml:space="preserve">l'ACEHF   </t>
    </r>
    <r>
      <rPr>
        <sz val="22"/>
        <color indexed="9"/>
        <rFont val="Arial"/>
        <family val="2"/>
      </rPr>
      <t>Association Culinaire des Etablissements Hospitaliers de France</t>
    </r>
  </si>
  <si>
    <r>
      <t>Restau'Co :</t>
    </r>
    <r>
      <rPr>
        <sz val="22"/>
        <color indexed="9"/>
        <rFont val="Arial"/>
        <family val="2"/>
      </rPr>
      <t xml:space="preserve"> réseau animateur au service de la restauration collective</t>
    </r>
  </si>
  <si>
    <t>l'Académie Nationale de Cuisine</t>
  </si>
  <si>
    <r>
      <t xml:space="preserve">Participant : </t>
    </r>
    <r>
      <rPr>
        <sz val="22"/>
        <color indexed="9"/>
        <rFont val="Arial"/>
        <family val="2"/>
      </rPr>
      <t>au site National de ressources "Hotellerie-Restauration"</t>
    </r>
  </si>
  <si>
    <t>Jury AFPA : cuisiniers et Agents de Restauration</t>
  </si>
  <si>
    <t>ICI</t>
  </si>
  <si>
    <t>AVANT de saisir quoique ce soit dans une cellule vérifiez bien qu'il n'y ait pas de formule en cliquant dessus</t>
  </si>
  <si>
    <t>?</t>
  </si>
  <si>
    <t>Poids unitaire</t>
  </si>
  <si>
    <t>Saisir le poids à fabriquer</t>
  </si>
  <si>
    <t>Comment remplir cette fiche en respectant un ordre logique</t>
  </si>
  <si>
    <t>1 - saisir les Denrées</t>
  </si>
  <si>
    <t>Poids Brut</t>
  </si>
  <si>
    <t>Nb d'unités</t>
  </si>
  <si>
    <t>polices</t>
  </si>
  <si>
    <t>Wingdings</t>
  </si>
  <si>
    <t>Wingdings2</t>
  </si>
  <si>
    <t>Wingdings3</t>
  </si>
  <si>
    <t>ZapfHumnst BT</t>
  </si>
  <si>
    <t>calibri</t>
  </si>
  <si>
    <t>¡</t>
  </si>
  <si>
    <t>&amp;</t>
  </si>
  <si>
    <t>s</t>
  </si>
  <si>
    <t>q</t>
  </si>
  <si>
    <t>u</t>
  </si>
  <si>
    <t>Symboles</t>
  </si>
  <si>
    <t>Ø</t>
  </si>
  <si>
    <t>Ɵ</t>
  </si>
  <si>
    <t>□</t>
  </si>
  <si>
    <t>équivalence ARIAL</t>
  </si>
  <si>
    <t>Formes</t>
  </si>
  <si>
    <t xml:space="preserve">Polices de caractèes utilisées : ARIAL et CALIBRI en fonction de la largeur de colonne </t>
  </si>
  <si>
    <t>ARIAL</t>
  </si>
  <si>
    <t>CALIBRI</t>
  </si>
  <si>
    <t>arial</t>
  </si>
  <si>
    <t xml:space="preserve">Dupliquée pour : </t>
  </si>
  <si>
    <t>2 - saisir les poids de votre recette Uniquement les POIDS dans cette colonne</t>
  </si>
  <si>
    <t>fiche de fabrication modèle B3 - 2009 - recette au POIDS</t>
  </si>
  <si>
    <t>% de perte</t>
  </si>
  <si>
    <t>3 - pourcentage de perte FACULTATIF pour obtenir un poids net assiette - perte à l'épluchage -au parage - en cuisson - etc..</t>
  </si>
  <si>
    <t>réaliser une crème fouettée</t>
  </si>
  <si>
    <t>si vous saisissez 2 œufs dans cette colonne cela faussera le poids total   Excel calculera 2 comme 2 Kg</t>
  </si>
  <si>
    <t>denrée</t>
  </si>
  <si>
    <t>PARTIE 1</t>
  </si>
  <si>
    <t>PARTIE 2</t>
  </si>
  <si>
    <t>nom de la préparation</t>
  </si>
  <si>
    <t>Aromatiser</t>
  </si>
  <si>
    <t>Broyer</t>
  </si>
  <si>
    <t>Brûler</t>
  </si>
  <si>
    <t>Culotter</t>
  </si>
  <si>
    <t>Démouler</t>
  </si>
  <si>
    <t>Détailler</t>
  </si>
  <si>
    <t>Doubler</t>
  </si>
  <si>
    <t>Ebaucher</t>
  </si>
  <si>
    <t>Emonder</t>
  </si>
  <si>
    <t>Equeter</t>
  </si>
  <si>
    <t>Façonner</t>
  </si>
  <si>
    <t>Farder</t>
  </si>
  <si>
    <t>Fariner</t>
  </si>
  <si>
    <t>Fouetter</t>
  </si>
  <si>
    <t>Fourrer</t>
  </si>
  <si>
    <t>Fraser</t>
  </si>
  <si>
    <t>Huiler</t>
  </si>
  <si>
    <t>Imbiber</t>
  </si>
  <si>
    <t>Infuser</t>
  </si>
  <si>
    <t>Lyophiliser</t>
  </si>
  <si>
    <t>Modeler</t>
  </si>
  <si>
    <t>Moiner</t>
  </si>
  <si>
    <t>Mousser</t>
  </si>
  <si>
    <t>Panacher</t>
  </si>
  <si>
    <t>Parer</t>
  </si>
  <si>
    <t>Pasteuriser</t>
  </si>
  <si>
    <t>Peser</t>
  </si>
  <si>
    <t>Pétrir</t>
  </si>
  <si>
    <t>Praliner</t>
  </si>
  <si>
    <t>Régénérer</t>
  </si>
  <si>
    <t>Relâcher</t>
  </si>
  <si>
    <t>Retomber</t>
  </si>
  <si>
    <t>Rioler</t>
  </si>
  <si>
    <t>Rouler</t>
  </si>
  <si>
    <t>Sabler</t>
  </si>
  <si>
    <t>Siroper</t>
  </si>
  <si>
    <t>Siroter</t>
  </si>
  <si>
    <t>Poudrer</t>
  </si>
  <si>
    <t>Stériliser</t>
  </si>
  <si>
    <t>Surgeler</t>
  </si>
  <si>
    <t>Tabler</t>
  </si>
  <si>
    <t>Mettre au point</t>
  </si>
  <si>
    <t>Upériser</t>
  </si>
  <si>
    <t>Cerner</t>
  </si>
  <si>
    <t>Dauber</t>
  </si>
  <si>
    <t>Détremper</t>
  </si>
  <si>
    <t>Echauder</t>
  </si>
  <si>
    <t>Etouffer</t>
  </si>
  <si>
    <t>Larder</t>
  </si>
  <si>
    <t>Roussir</t>
  </si>
  <si>
    <t>Tomber</t>
  </si>
  <si>
    <t>Chevaucher</t>
  </si>
  <si>
    <t>Clouter</t>
  </si>
  <si>
    <t>Craquer</t>
  </si>
  <si>
    <t>Etoffer</t>
  </si>
  <si>
    <t>Fixer</t>
  </si>
  <si>
    <t>Gerber</t>
  </si>
  <si>
    <t>Lever</t>
  </si>
  <si>
    <t>Luter</t>
  </si>
  <si>
    <t>Manier</t>
  </si>
  <si>
    <t>Marquer</t>
  </si>
  <si>
    <t>Plaquer</t>
  </si>
  <si>
    <t>Raccourcir</t>
  </si>
  <si>
    <t>Réserver</t>
  </si>
  <si>
    <t>Saumurer</t>
  </si>
  <si>
    <t>Sonder</t>
  </si>
  <si>
    <t>Torréfier</t>
  </si>
  <si>
    <t>VOCABULAIRE PROFESSIONNEL    un verbe…une action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</si>
  <si>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</si>
  <si>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</si>
  <si>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</si>
  <si>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</si>
  <si>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</si>
  <si>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</si>
  <si>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</si>
  <si>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</si>
  <si>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</si>
  <si>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</si>
  <si>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</si>
  <si>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</si>
  <si>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</si>
  <si>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</si>
  <si>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</si>
  <si>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</si>
  <si>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r</t>
  </si>
  <si>
    <t>t</t>
  </si>
  <si>
    <t>v</t>
  </si>
  <si>
    <t>w</t>
  </si>
  <si>
    <t>x</t>
  </si>
  <si>
    <t>y</t>
  </si>
  <si>
    <t>z</t>
  </si>
  <si>
    <t>K</t>
  </si>
  <si>
    <t>O</t>
  </si>
  <si>
    <t>W</t>
  </si>
  <si>
    <t>X</t>
  </si>
  <si>
    <t>Y</t>
  </si>
  <si>
    <t>é</t>
  </si>
  <si>
    <t>"</t>
  </si>
  <si>
    <t/>
  </si>
  <si>
    <t>(</t>
  </si>
  <si>
    <t>_</t>
  </si>
  <si>
    <t>ç</t>
  </si>
  <si>
    <t>à</t>
  </si>
  <si>
    <t>)</t>
  </si>
  <si>
    <t>€</t>
  </si>
  <si>
    <t>@</t>
  </si>
  <si>
    <t>}</t>
  </si>
  <si>
    <t>]</t>
  </si>
  <si>
    <t>^</t>
  </si>
  <si>
    <t>\</t>
  </si>
  <si>
    <t>`</t>
  </si>
  <si>
    <t>|</t>
  </si>
  <si>
    <t>[</t>
  </si>
  <si>
    <t>{</t>
  </si>
  <si>
    <t>#</t>
  </si>
  <si>
    <t>~</t>
  </si>
  <si>
    <t>$</t>
  </si>
  <si>
    <t>£</t>
  </si>
  <si>
    <t>¤</t>
  </si>
  <si>
    <t>*</t>
  </si>
  <si>
    <t>%</t>
  </si>
  <si>
    <t>Wingdings 3</t>
  </si>
  <si>
    <t>Wingdings 2</t>
  </si>
  <si>
    <t>Arial</t>
  </si>
  <si>
    <t>§</t>
  </si>
  <si>
    <t>Ö</t>
  </si>
  <si>
    <t>http://www.blog-excel.com/symboles-excel/</t>
  </si>
  <si>
    <t>http://lilapuce.net/Table-de-caracteres-speciaux</t>
  </si>
  <si>
    <t>Raccourcis</t>
  </si>
  <si>
    <t>Alt + 0220</t>
  </si>
  <si>
    <t>Alt + 0223</t>
  </si>
  <si>
    <t>Alt + 0230</t>
  </si>
  <si>
    <t>Alt + 0237</t>
  </si>
  <si>
    <t>Alt + 0247</t>
  </si>
  <si>
    <t>Alt + 0140</t>
  </si>
  <si>
    <t>Alt + 0156</t>
  </si>
  <si>
    <t>Alt + 11</t>
  </si>
  <si>
    <t>Alt + 12</t>
  </si>
  <si>
    <t>Alt + 13</t>
  </si>
  <si>
    <t>Alt + 14</t>
  </si>
  <si>
    <t>Alt + 6</t>
  </si>
  <si>
    <t>Ü</t>
  </si>
  <si>
    <t>ß</t>
  </si>
  <si>
    <t>æ</t>
  </si>
  <si>
    <t>í</t>
  </si>
  <si>
    <t>÷</t>
  </si>
  <si>
    <t>Œ</t>
  </si>
  <si>
    <t>œ</t>
  </si>
  <si>
    <t>♂</t>
  </si>
  <si>
    <t>♀</t>
  </si>
  <si>
    <t>♪</t>
  </si>
  <si>
    <t>♫</t>
  </si>
  <si>
    <t>♠</t>
  </si>
  <si>
    <t>Webdings</t>
  </si>
  <si>
    <t>Windgins</t>
  </si>
  <si>
    <t>Windings 2</t>
  </si>
  <si>
    <t>Windgings 3</t>
  </si>
  <si>
    <t>Arial Narrow</t>
  </si>
  <si>
    <t>°</t>
  </si>
  <si>
    <t>+</t>
  </si>
  <si>
    <t xml:space="preserve">' </t>
  </si>
  <si>
    <t>-</t>
  </si>
  <si>
    <t>è</t>
  </si>
  <si>
    <t>=</t>
  </si>
  <si>
    <t>Windgings</t>
  </si>
  <si>
    <t>Windgings 2</t>
  </si>
  <si>
    <t>PREMIERE RANGÉE DU CLAVIER</t>
  </si>
  <si>
    <t>¨</t>
  </si>
  <si>
    <t>µ</t>
  </si>
  <si>
    <t>ù</t>
  </si>
  <si>
    <t xml:space="preserve">PREMIERE RANGÉE </t>
  </si>
  <si>
    <t xml:space="preserve">DEUXIÈME RANGÉE </t>
  </si>
  <si>
    <t xml:space="preserve">TROISIÈME RANGÉE </t>
  </si>
  <si>
    <t>&lt;</t>
  </si>
  <si>
    <t>.</t>
  </si>
  <si>
    <t>/</t>
  </si>
  <si>
    <t>,</t>
  </si>
  <si>
    <t>;</t>
  </si>
  <si>
    <t>:</t>
  </si>
  <si>
    <t>!</t>
  </si>
  <si>
    <t xml:space="preserve">QUATRIÈME RANGÉE </t>
  </si>
  <si>
    <t>Alt + 0169</t>
  </si>
  <si>
    <t>ALT + 0171</t>
  </si>
  <si>
    <t>ALT + 0172</t>
  </si>
  <si>
    <t>ALT + 0174</t>
  </si>
  <si>
    <t>ALT + 0177</t>
  </si>
  <si>
    <t>ALT + 0179</t>
  </si>
  <si>
    <t>ALT + 0182</t>
  </si>
  <si>
    <t>ALT + 0183</t>
  </si>
  <si>
    <t>ALT + 0185</t>
  </si>
  <si>
    <t>ALT + 0187</t>
  </si>
  <si>
    <t>ALT + 0188</t>
  </si>
  <si>
    <t>ALT + 0189</t>
  </si>
  <si>
    <t>©</t>
  </si>
  <si>
    <t>«</t>
  </si>
  <si>
    <t>¬</t>
  </si>
  <si>
    <t>®</t>
  </si>
  <si>
    <t>±</t>
  </si>
  <si>
    <t>³</t>
  </si>
  <si>
    <t>¶</t>
  </si>
  <si>
    <t>·</t>
  </si>
  <si>
    <t>¹</t>
  </si>
  <si>
    <t>»</t>
  </si>
  <si>
    <t>¼</t>
  </si>
  <si>
    <t>½</t>
  </si>
  <si>
    <t>ABSENT DU CLAVIER</t>
  </si>
  <si>
    <t>Alt + 0190</t>
  </si>
  <si>
    <t>Alt + 0191</t>
  </si>
  <si>
    <t>Alt + 0192</t>
  </si>
  <si>
    <t>Alt + 0194</t>
  </si>
  <si>
    <t>Alt + 0195</t>
  </si>
  <si>
    <t>Alt + 0196</t>
  </si>
  <si>
    <t>Alt + 0197</t>
  </si>
  <si>
    <t>Alt + 0198</t>
  </si>
  <si>
    <t>Alt + 0199</t>
  </si>
  <si>
    <t>Alt + 0200</t>
  </si>
  <si>
    <t>Alt + 0201</t>
  </si>
  <si>
    <t>Alt + 0202</t>
  </si>
  <si>
    <t>¾</t>
  </si>
  <si>
    <t>¿</t>
  </si>
  <si>
    <t>À</t>
  </si>
  <si>
    <t>Â</t>
  </si>
  <si>
    <t>Ã</t>
  </si>
  <si>
    <t>Ä</t>
  </si>
  <si>
    <t>Å</t>
  </si>
  <si>
    <t>Æ</t>
  </si>
  <si>
    <t>Ç</t>
  </si>
  <si>
    <t>È</t>
  </si>
  <si>
    <t>É</t>
  </si>
  <si>
    <t>Ê</t>
  </si>
  <si>
    <t>Alt + 0203</t>
  </si>
  <si>
    <t>Alt + 0204</t>
  </si>
  <si>
    <t>Alt + 0205</t>
  </si>
  <si>
    <t>Alt + 0206</t>
  </si>
  <si>
    <t>Alt + 0207</t>
  </si>
  <si>
    <t>Alt + 0209</t>
  </si>
  <si>
    <t>Alt + 0212</t>
  </si>
  <si>
    <t>Alt + 0214</t>
  </si>
  <si>
    <t>Alt + 0215</t>
  </si>
  <si>
    <t>Alt + 0216</t>
  </si>
  <si>
    <t>Alt + 0217</t>
  </si>
  <si>
    <t>Alt + 0219</t>
  </si>
  <si>
    <t>Ë</t>
  </si>
  <si>
    <t>Ì</t>
  </si>
  <si>
    <t>Í</t>
  </si>
  <si>
    <t>Î</t>
  </si>
  <si>
    <t>Ï</t>
  </si>
  <si>
    <t>Ñ</t>
  </si>
  <si>
    <t>Ô</t>
  </si>
  <si>
    <t>×</t>
  </si>
  <si>
    <t>Ù</t>
  </si>
  <si>
    <t>Û</t>
  </si>
  <si>
    <t>INFOS COMPLÉMENTAIRES DU NET</t>
  </si>
  <si>
    <t>FLECHES à copier et coller dans vos fiches taille 10</t>
  </si>
  <si>
    <t>DIVERS à copier et coller dans vos fiches taille 10</t>
  </si>
  <si>
    <t>Sur ce document : police taille 18 pour faciliter le choix . Mais lorsque vous collez ce qui vous convient dans les recettes : TAILLE 10                                                    Sur ce document : police taille 18 pour faciliter le choix . Mais lorsque vous collez ce qui vous convient dans les recettes : TAILLE 10                                                           Sur ce document : police taille 18 pour faciliter le choix . Mais lorsque vous collez ce qui vous convient dans les recettes : TAILLE 10</t>
  </si>
  <si>
    <t>servez vous du vocabulaire professionnel</t>
  </si>
  <si>
    <t>un verbe une action</t>
  </si>
  <si>
    <t>MODÈLE VIERGE AVEC % DE PERTES A DUPLIQUER</t>
  </si>
  <si>
    <t>OU FAUT-IL SAISIR  DANS CE DOCUMENT</t>
  </si>
  <si>
    <t>ne rien saisir dans les cellules grisées…</t>
  </si>
  <si>
    <t>OU ? FAUT-IL SAISIR partout sauf dans les parties grisées</t>
  </si>
  <si>
    <t>SERVICE AU POIDS</t>
  </si>
  <si>
    <t xml:space="preserve">Ce modèle vous permet de coller en se suivant autant de recettes qu'Excel pourra en supporter </t>
  </si>
  <si>
    <t>5 - faire court : un verbe une action</t>
  </si>
  <si>
    <t xml:space="preserve"> ¼ de botte de fines herbes -  allez expliquer cela à Excel</t>
  </si>
  <si>
    <t>1 Décalite (dal) 10 L</t>
  </si>
  <si>
    <t>1 Hectolitre (hl) 100L</t>
  </si>
  <si>
    <t>1 Milligramme (mg) 0.001g</t>
  </si>
  <si>
    <t>1 Centigramme (cg) 0.01g</t>
  </si>
  <si>
    <t>1 Décigramme (dg) 0.1g</t>
  </si>
  <si>
    <t>1 gramme (g) 1g</t>
  </si>
  <si>
    <t>1 décagramme (dag) 10g</t>
  </si>
  <si>
    <t>1 hectogramme (hg) 100g</t>
  </si>
  <si>
    <t>1 kilogramme (kg) 1000g</t>
  </si>
  <si>
    <t>1 quintal (q) 100kg</t>
  </si>
  <si>
    <t>1 décilitre (dl) 0.1L</t>
  </si>
  <si>
    <t>1 centilitre (cl) 0.01L</t>
  </si>
  <si>
    <t>1 millilitre (ml) 0.001L</t>
  </si>
  <si>
    <t>Produits</t>
  </si>
  <si>
    <t>Œufs entiers</t>
  </si>
  <si>
    <t>Jaunes d'oeufs</t>
  </si>
  <si>
    <t>Blanc d'oeufs</t>
  </si>
  <si>
    <t>Baton de vanille</t>
  </si>
  <si>
    <t>1douzaine œufs</t>
  </si>
  <si>
    <t>Estimation litres en liquide</t>
  </si>
  <si>
    <t>Litre L</t>
  </si>
  <si>
    <t>décilitre dl</t>
  </si>
  <si>
    <t>Centilitre cl</t>
  </si>
  <si>
    <t>Poids</t>
  </si>
  <si>
    <t>1 litre</t>
  </si>
  <si>
    <t>10 dl</t>
  </si>
  <si>
    <t>100 cl</t>
  </si>
  <si>
    <t>1 kg (eau)</t>
  </si>
  <si>
    <t>1/2 litre</t>
  </si>
  <si>
    <t>5 dl</t>
  </si>
  <si>
    <t>50 cl</t>
  </si>
  <si>
    <t>500 g (eau)</t>
  </si>
  <si>
    <t>1/4 litre</t>
  </si>
  <si>
    <t>2.5 dl</t>
  </si>
  <si>
    <t>25 cl</t>
  </si>
  <si>
    <t>250 g (eau)</t>
  </si>
  <si>
    <t>1/8 litre</t>
  </si>
  <si>
    <t>1.25 dl</t>
  </si>
  <si>
    <t>12.5 cl</t>
  </si>
  <si>
    <t>125 g (eau)</t>
  </si>
  <si>
    <t>Ail gousse</t>
  </si>
  <si>
    <t>Avocat 1/2</t>
  </si>
  <si>
    <t>Banane</t>
  </si>
  <si>
    <t>Pêche</t>
  </si>
  <si>
    <t>Poivron</t>
  </si>
  <si>
    <t>Pomme</t>
  </si>
  <si>
    <t>Pomelos 1/2</t>
  </si>
  <si>
    <t>Pruneau</t>
  </si>
  <si>
    <t>Noix</t>
  </si>
  <si>
    <t>Oeuf gros</t>
  </si>
  <si>
    <t>Oeuf moyen</t>
  </si>
  <si>
    <t>Oeuf petit</t>
  </si>
  <si>
    <t>Orange</t>
  </si>
  <si>
    <t>1 Litre (L) 1L</t>
  </si>
  <si>
    <t>Carotte moyenne</t>
  </si>
  <si>
    <t>Oignon moyen</t>
  </si>
  <si>
    <t>Echalote moyenne</t>
  </si>
  <si>
    <t>Ail gousse moyenne</t>
  </si>
  <si>
    <t>Pomme de terre moyenne</t>
  </si>
  <si>
    <t>Céléri 1 branche</t>
  </si>
  <si>
    <t>Tomate moyenne</t>
  </si>
  <si>
    <t>Tomate petite</t>
  </si>
  <si>
    <t>Tomate grosse</t>
  </si>
  <si>
    <t>Citron moyen</t>
  </si>
  <si>
    <t>Orange moyenne</t>
  </si>
  <si>
    <t>Sucre morceaux</t>
  </si>
  <si>
    <t>Olives</t>
  </si>
  <si>
    <t>Beurre 1 noisette</t>
  </si>
  <si>
    <t>Beurre 1 noix</t>
  </si>
  <si>
    <t>Sel 1 pincée</t>
  </si>
  <si>
    <t>Farine 1 tasse</t>
  </si>
  <si>
    <t>Farine 1 cuillère café</t>
  </si>
  <si>
    <t>Farine 1 cuillère soupe</t>
  </si>
  <si>
    <t>Sucre semoule 1 tasse</t>
  </si>
  <si>
    <t>Sucre semoule 1 cuillère café</t>
  </si>
  <si>
    <t>Sucre semoule 1 cuillère soupe</t>
  </si>
  <si>
    <t>Sel fin 1 tasse</t>
  </si>
  <si>
    <t>Sel fin 1 cuillère café rase</t>
  </si>
  <si>
    <t>Sel fin 1 cuillère soupe rase</t>
  </si>
  <si>
    <t>Cacao poudre 1 cuillère soupe</t>
  </si>
  <si>
    <t>Maizena 1 cuillère soupe</t>
  </si>
  <si>
    <t>Beurre 1 tasse</t>
  </si>
  <si>
    <t>Beurre 1 cuillère café</t>
  </si>
  <si>
    <t>Beurre 1 cuillère soupe</t>
  </si>
  <si>
    <t>Sel pour 1 Kg Blé</t>
  </si>
  <si>
    <t>Sel pour 1 Kg Merguez</t>
  </si>
  <si>
    <t>Sel pour 1 Kg Foie gras</t>
  </si>
  <si>
    <t>Sel pour 1 Kg Pâtes alimentaires</t>
  </si>
  <si>
    <t>Sel pour 1 Kg Pommes terre</t>
  </si>
  <si>
    <t>Sel pour 1 Kg Saucisse a griller</t>
  </si>
  <si>
    <t>Sel pour 1 Kg Semoule a couscous</t>
  </si>
  <si>
    <t>Avocat entier</t>
  </si>
  <si>
    <t>Œufs 1 douzaine</t>
  </si>
  <si>
    <t>Œufs jaune</t>
  </si>
  <si>
    <t>Coquillette Verre de 20 cl</t>
  </si>
  <si>
    <t>Haricot sec Verre de 20 cl</t>
  </si>
  <si>
    <t>Lentilles Verre de 20 cl</t>
  </si>
  <si>
    <t>Semoule Verre de 20 cl</t>
  </si>
  <si>
    <t>Sucre Verre de 20 cl</t>
  </si>
  <si>
    <t>Riz long Verre de 20 cl</t>
  </si>
  <si>
    <t>Cacao Tasse thé de 15 cl</t>
  </si>
  <si>
    <t>Farine Tasse thé de 15 cl</t>
  </si>
  <si>
    <t>Noix épluchées Tasse thé de 15 cl</t>
  </si>
  <si>
    <t>Semoule Tasse thé de 15 cl</t>
  </si>
  <si>
    <t>Raisin sec Tasse thé de 15 cl</t>
  </si>
  <si>
    <t>Tapioca Tasse thé de 15 cl</t>
  </si>
  <si>
    <t>Eau grand verre à eau</t>
  </si>
  <si>
    <t>Cuillère soupe liquide</t>
  </si>
  <si>
    <t>Cuillère café liquide</t>
  </si>
  <si>
    <t>Ail tête</t>
  </si>
  <si>
    <t>Artichaut</t>
  </si>
  <si>
    <t>Céléri rave</t>
  </si>
  <si>
    <t>Choux fleur</t>
  </si>
  <si>
    <t>Choux vert</t>
  </si>
  <si>
    <t>Concombre</t>
  </si>
  <si>
    <t>Courgette</t>
  </si>
  <si>
    <t>Cresson botte</t>
  </si>
  <si>
    <t>Pomme terre grosse</t>
  </si>
  <si>
    <t>Pomme terre moyenne</t>
  </si>
  <si>
    <t>Pomme terre petite</t>
  </si>
  <si>
    <t>Abricot</t>
  </si>
  <si>
    <t>Ananas</t>
  </si>
  <si>
    <t>Clémentine</t>
  </si>
  <si>
    <t>Melon gros</t>
  </si>
  <si>
    <t>Melon portion</t>
  </si>
  <si>
    <t>Pamplemousse</t>
  </si>
  <si>
    <t>Canard vidé</t>
  </si>
  <si>
    <t>Lapin vidé</t>
  </si>
  <si>
    <t>Poulet 4/4</t>
  </si>
  <si>
    <t>Poulet pac</t>
  </si>
  <si>
    <t>Pied veau</t>
  </si>
  <si>
    <t>Porc jambon</t>
  </si>
  <si>
    <t>Porc longe</t>
  </si>
  <si>
    <t>Porc poitrine</t>
  </si>
  <si>
    <t>Bœuf filet</t>
  </si>
  <si>
    <t>Bœuf faux filet</t>
  </si>
  <si>
    <t>Bœuf train côtes milieu</t>
  </si>
  <si>
    <t>Bœuf entrecôte</t>
  </si>
  <si>
    <t>Mouton 1/2 carcasse</t>
  </si>
  <si>
    <t>Mouton gigot raccourci</t>
  </si>
  <si>
    <t>Mouton selle anglaise</t>
  </si>
  <si>
    <t>Mouton carré couvert (5+3)</t>
  </si>
  <si>
    <t>Mouton carré découvert (5)</t>
  </si>
  <si>
    <t>Mouton épaule</t>
  </si>
  <si>
    <t>Veau noix</t>
  </si>
  <si>
    <t>Veau sous noix</t>
  </si>
  <si>
    <t>Veau noix patissière</t>
  </si>
  <si>
    <t>Veau carré couvert (5+3)</t>
  </si>
  <si>
    <t>Veau carré découvert (5)</t>
  </si>
  <si>
    <t>Ecrevisse</t>
  </si>
  <si>
    <t>Homard petit</t>
  </si>
  <si>
    <t>Homard moyen</t>
  </si>
  <si>
    <t>Colin</t>
  </si>
  <si>
    <t>Daurade</t>
  </si>
  <si>
    <t>Hareng</t>
  </si>
  <si>
    <t>Merlan</t>
  </si>
  <si>
    <t>Sardine</t>
  </si>
  <si>
    <t>Turbot</t>
  </si>
  <si>
    <t>Truite portion</t>
  </si>
  <si>
    <t>Brochet</t>
  </si>
  <si>
    <t>Sole T1</t>
  </si>
  <si>
    <t>Sole T2</t>
  </si>
  <si>
    <t>Sole T3</t>
  </si>
  <si>
    <t>Sole T4 + de</t>
  </si>
  <si>
    <t>Thon boite 1/10</t>
  </si>
  <si>
    <t>Thon boite 1/8</t>
  </si>
  <si>
    <t>Thon boite 1/6 basse</t>
  </si>
  <si>
    <t>Thon boite 1/5</t>
  </si>
  <si>
    <t>Thon boite 1/3 saladière</t>
  </si>
  <si>
    <t>Thon boite 4/4 saladière</t>
  </si>
  <si>
    <t>Bœuf Cervelle</t>
  </si>
  <si>
    <t>Veau cervelle</t>
  </si>
  <si>
    <t xml:space="preserve">Mouton cervelle </t>
  </si>
  <si>
    <t xml:space="preserve">Porc cervelle </t>
  </si>
  <si>
    <t>Bœuf cœur</t>
  </si>
  <si>
    <t>Veau cœur</t>
  </si>
  <si>
    <t>Mouton cœur</t>
  </si>
  <si>
    <t>Porc cœur</t>
  </si>
  <si>
    <t>Bœuf foie</t>
  </si>
  <si>
    <t>Veau Foie</t>
  </si>
  <si>
    <t>Porc foie</t>
  </si>
  <si>
    <t>Bœuf langue</t>
  </si>
  <si>
    <t>Veau langue</t>
  </si>
  <si>
    <t>Veau ris</t>
  </si>
  <si>
    <t>Bœuf rognon</t>
  </si>
  <si>
    <t>Veau rognon</t>
  </si>
  <si>
    <t>Porc rognon</t>
  </si>
  <si>
    <t>Poireau blanc de</t>
  </si>
  <si>
    <t>Œufs blanc d'</t>
  </si>
  <si>
    <t>Cerises</t>
  </si>
  <si>
    <t>Echalote petite</t>
  </si>
  <si>
    <t>Echalote belle</t>
  </si>
  <si>
    <t>Farine Verre de 20 cl</t>
  </si>
  <si>
    <t>Fraise</t>
  </si>
  <si>
    <t>Oeuf  le blanc</t>
  </si>
  <si>
    <t>Poireau moyen</t>
  </si>
  <si>
    <t>Poireau beau</t>
  </si>
  <si>
    <t>Pomme fruit moyenne</t>
  </si>
  <si>
    <t>Pomme fruit grosse</t>
  </si>
  <si>
    <t>Convertissez  les volumes en poids sur la base de 1L = 1Kg  et le nombre de pièces en Kg</t>
  </si>
  <si>
    <r>
      <t xml:space="preserve">sauf cas exeptionnel pour recettes </t>
    </r>
    <r>
      <rPr>
        <b/>
        <sz val="11"/>
        <rFont val="Arial"/>
        <family val="2"/>
      </rPr>
      <t xml:space="preserve">de précision </t>
    </r>
  </si>
  <si>
    <t>POIDS qui était prévu</t>
  </si>
  <si>
    <t>PORTIONS qui étaient prévues</t>
  </si>
  <si>
    <t>denrées</t>
  </si>
  <si>
    <t>Équivalence Poids</t>
  </si>
  <si>
    <t>Saisissez votre Nb d'unités (encre rouge)</t>
  </si>
  <si>
    <t>modifier si besoin le poids unitaire (encre bleue)</t>
  </si>
  <si>
    <t>Saisissez votre Volume (encre rouge)</t>
  </si>
  <si>
    <t>Volumes</t>
  </si>
  <si>
    <t>MODE D'EMPLOI des fiches modèles comptabilité 2009</t>
  </si>
  <si>
    <t>SERVICE A LA PORTION</t>
  </si>
  <si>
    <t>fiche de fabrication modèle B3 - 2009 - AVEC % de perte SERVICE A LA PORTION</t>
  </si>
  <si>
    <t>Saisir le Nb de portions à Fabriquer</t>
  </si>
  <si>
    <t>MODÈLE VIERGE</t>
  </si>
  <si>
    <t>Denrée</t>
  </si>
  <si>
    <t>Crème ?</t>
  </si>
  <si>
    <t>ICI……..APPAREIL CRÉMEUX</t>
  </si>
  <si>
    <t>ICI……..APPAREIL MOUSSANT</t>
  </si>
  <si>
    <t>CUISSON</t>
  </si>
  <si>
    <t>Progression courte 1 verbe = 1 action</t>
  </si>
  <si>
    <t>OU Annotations spécifique à la recette</t>
  </si>
  <si>
    <t>produit</t>
  </si>
  <si>
    <t>PROGRESSION PREMIÈRE PARTIE</t>
  </si>
  <si>
    <t>PROGRESSION (suite)</t>
  </si>
  <si>
    <t>Déconditionner</t>
  </si>
  <si>
    <t xml:space="preserve"> Préchauffer </t>
  </si>
  <si>
    <t xml:space="preserve">Enfourner </t>
  </si>
  <si>
    <t xml:space="preserve">Décanter </t>
  </si>
  <si>
    <t xml:space="preserve">Déposer </t>
  </si>
  <si>
    <t xml:space="preserve">Réduire </t>
  </si>
  <si>
    <t xml:space="preserve">Tailler </t>
  </si>
  <si>
    <t xml:space="preserve">Dépouiller </t>
  </si>
  <si>
    <t xml:space="preserve">6 Terminer la préparation </t>
  </si>
  <si>
    <t>3 Marquer la cuisson</t>
  </si>
  <si>
    <t>LA RECETTE EST CALCULÉE SUR</t>
  </si>
  <si>
    <t>Cette recette est calculée sur le poids de viande</t>
  </si>
  <si>
    <t>Fiche de fabrication COLLECTIVITÉ  AU POIDS DE VIANDE avec % de perte Modèle B3 -2009</t>
  </si>
  <si>
    <t xml:space="preserve">Sortir </t>
  </si>
  <si>
    <t>Débarrasser</t>
  </si>
  <si>
    <t>Faire revenir</t>
  </si>
  <si>
    <t xml:space="preserve">Votre recette était prévue pour </t>
  </si>
  <si>
    <t>6 - à vous de saisir le poids à fabriquer en fonction de votre utilisation</t>
  </si>
  <si>
    <t>Cette fiche à été conçue pour  un</t>
  </si>
  <si>
    <t>fiche de fabrication modèle B3 - 2009 - AVEC % de perte - recette au POIDS</t>
  </si>
  <si>
    <t>4 - faire court : un verbe une action</t>
  </si>
  <si>
    <t>5 - à vous de saisir le poids à fabriquer en fonction de votre utilisation</t>
  </si>
  <si>
    <t>!!!!!</t>
  </si>
  <si>
    <t>!!!!! - Somme automatique de tous les poids saisis colonne B - NE PAS SUPPRIMER LA FONCTION</t>
  </si>
  <si>
    <t>4 - n'oubliez pas d'indiquer pour combien de portion ou quel nombre de couverts était prévue la recette que vous avez saisie</t>
  </si>
  <si>
    <t>LE POIDS DES VIANDES</t>
  </si>
  <si>
    <t>SAISIES SUR CES LIGNES</t>
  </si>
  <si>
    <t>viande 2</t>
  </si>
  <si>
    <t>viande 3</t>
  </si>
  <si>
    <t>viande 4</t>
  </si>
  <si>
    <t>Assaisonnement de la viande</t>
  </si>
  <si>
    <t>Net</t>
  </si>
  <si>
    <t>Poids perte</t>
  </si>
  <si>
    <t>LA RECETTE EST CALCULÉE SUR LE POIDS TOTAL DE VIANDE MIS EN ŒUVRE EN ÉLÉMENT PRINCIPAL</t>
  </si>
  <si>
    <t>viande 1</t>
  </si>
  <si>
    <t>NOM DE VOTRE RECETTE</t>
  </si>
  <si>
    <t>romarin</t>
  </si>
  <si>
    <t>miel</t>
  </si>
  <si>
    <t>sauce soja</t>
  </si>
  <si>
    <t>pour un rôti vous n'avez qu'une viande</t>
  </si>
  <si>
    <t>Mais pour un couscous…une potée..une paélla ?</t>
  </si>
  <si>
    <t>la garniture aromatique sert principalement</t>
  </si>
  <si>
    <t>servie au client mais souvent "jetée"</t>
  </si>
  <si>
    <t>pour la cuisson elle n'est pas toujours</t>
  </si>
  <si>
    <t>4 - faire court : un verbe une action  OU Annotations spécifique à la recette</t>
  </si>
  <si>
    <t>5 - a vous de saisir le poids en fonction de votre utilisation</t>
  </si>
  <si>
    <t>!!!!! - Somme automatique de tous les poids DE VIANDE EN ÉLÉMENT PRINCIPAL saisis colonne B - NE PAS SUPPRIMER LA FONCTION</t>
  </si>
  <si>
    <t>portion de viande de</t>
  </si>
  <si>
    <t>Kg net</t>
  </si>
  <si>
    <t>LA RECETTE EST CALCULÉE AU NOMBRE DE PORTIONS</t>
  </si>
  <si>
    <t>SEVIES AVEC LE POIDS DES VIANDES</t>
  </si>
  <si>
    <t>LA RECETTE EST CALCULÉE AVEC LE NOMBRE DE PORTIONS SERVIES AVEC (la ou les) VIANDE(s) MIS EN ŒUVRE EN ÉLÉMENT PRINCIPAL</t>
  </si>
  <si>
    <t>Fiche de fabrication COLLECTIVITÉ  SERVICE A LA PORTION avec % de perte Modèle B3 -2009</t>
  </si>
  <si>
    <t>Cette recette est calculée sur le le nombre de portions servies avec le poids de viande</t>
  </si>
  <si>
    <t>Votre recette était prévue pour COMBIEN DE PORTIONS</t>
  </si>
  <si>
    <t>Fiche de fabrication COLLECTIVITÉ  SERVICE A LA PORTION avec % de perte Modèle B3 -2008</t>
  </si>
  <si>
    <t>MODÈLE VIERGE….SAISISSEZ LE NOM DE VOTRE RECETTE</t>
  </si>
  <si>
    <t xml:space="preserve">Récupérer </t>
  </si>
  <si>
    <t xml:space="preserve"> Laver, </t>
  </si>
  <si>
    <t>Étager</t>
  </si>
  <si>
    <t xml:space="preserve">Piquer </t>
  </si>
  <si>
    <t xml:space="preserve">Couvrir </t>
  </si>
  <si>
    <t>4 Porter à ébullition. Assaisonner</t>
  </si>
  <si>
    <t>5 Décanter</t>
  </si>
  <si>
    <t>AUTEUR de la recette</t>
  </si>
  <si>
    <t>On ne peut pas dupliquer une recette classique</t>
  </si>
  <si>
    <t xml:space="preserve"> pour la collectivité sans adaptation</t>
  </si>
  <si>
    <t>POIDS DE LA RECETTE</t>
  </si>
  <si>
    <t>MODELE VIERGE…..NOM DE VOTRE RECETTE</t>
  </si>
  <si>
    <t>fiche de fabrication modèle SIMPLE - B3 - 2009 -  - recette au POIDS</t>
  </si>
  <si>
    <t>Kg Net</t>
  </si>
  <si>
    <t>fiche de fabrication modèle SIMPLE- B3 - 2009 - AVEC % de perte SERVICE A LA PORTION</t>
  </si>
  <si>
    <t>!!!!! - - n'oubliez pas d'indiquer pour combien de portion ou quel nombre de couverts était prévue la recette que vous avez saisie</t>
  </si>
  <si>
    <t>MODELE VIERGE….NOM DE VOTRE RECETTE</t>
  </si>
  <si>
    <t>Saisissez votre nombre d'unité (encre rouge)- Modifiez le poids unitaire (encre bleue) s'il n'est pas excact</t>
  </si>
  <si>
    <t>N°</t>
  </si>
  <si>
    <t>Fiche de fabrication AU POIDS Modèle  SIMPLE - 2009</t>
  </si>
  <si>
    <t>Fiche de fabrication A LA PORTION Modèle  SIMPLE - 2009</t>
  </si>
  <si>
    <t>Fiche de fabrication AU POIDS Modèle  EN deux PARTIES - 2009</t>
  </si>
  <si>
    <t>Fiche de fabrication A LA PORTION Modèle  EN deux PARTIES - 2009</t>
  </si>
  <si>
    <t>Fiche de fabrication COLLECTIVITÉ A LA PORTION Modèle 2009</t>
  </si>
  <si>
    <t>Un tableau de conversion</t>
  </si>
  <si>
    <t>Des modèles de FLECHES à copier et coller dans vos fiches et des Raccourcis claviers à partir de la colonne AC</t>
  </si>
  <si>
    <t>Des modèles d'IMAGES et de NUMÉROTATION à copier et coller dans vos fiches</t>
  </si>
  <si>
    <t>VOUS AVEZ AUSSI :</t>
  </si>
  <si>
    <t>Avec mode d'emploi et des modèles vierges pour vos utilisation</t>
  </si>
  <si>
    <t>Un vocabulare professionnel</t>
  </si>
  <si>
    <t>saisissez la progression</t>
  </si>
  <si>
    <t>saisissez les quantités à dupliquer…combien en voulez vous</t>
  </si>
  <si>
    <t>la recette de référence est prévue pour combien de couverts</t>
  </si>
  <si>
    <t>saisissez les grammages de votre recette de référence dans cette colonne</t>
  </si>
  <si>
    <t xml:space="preserve">d'appareil crémeux </t>
  </si>
  <si>
    <t xml:space="preserve">ATTENTION : pour les pourcentages bien additionner ce qui va ensemble </t>
  </si>
  <si>
    <t>d'appareil moussant</t>
  </si>
  <si>
    <t xml:space="preserve"> </t>
  </si>
  <si>
    <t>Toujours le même principe : Quantités de l'Auteur colonne à gauche</t>
  </si>
  <si>
    <t>Cellule ci-dessous  indiquez pour conbien de couverts l'auteur à prévu sa recette</t>
  </si>
  <si>
    <t>saisissez le nombre de portions que vous voulez fabriquer cellule ci desous</t>
  </si>
  <si>
    <t>FICHE DE FABRICATION A LA PORTION</t>
  </si>
  <si>
    <t>a condition d'ajuster la somme dans la cellule rouge si vous ajoutez des lignes</t>
  </si>
  <si>
    <t>Ce modèle vous permet de saisir autant de recettes qu'Excel pourra en supporter en se suivant</t>
  </si>
  <si>
    <t>MODE D'EMPLOI</t>
  </si>
  <si>
    <t>saisissez ls ingrédients</t>
  </si>
  <si>
    <t>saisissez le poids que vous voulez fabriquer cellule  en dessous</t>
  </si>
  <si>
    <t>FICHE DE FABRICATION AU POIDS</t>
  </si>
  <si>
    <t>a condition d'ajuster la somme dans les deux cellules rouges si vous ajoutez des lignes</t>
  </si>
  <si>
    <t>MODE D'EMPLOI des fiches modèles comptabilité</t>
  </si>
  <si>
    <t>Cellule E35 Vérifiez la somme si vous ajoutez des lignes</t>
  </si>
  <si>
    <t>Cellule B28 indiquez pour conbien de couverts l'auteur à prévu sa recette</t>
  </si>
  <si>
    <t>saisissez le nombre de portions que vous voulez fabriquer cellule K26</t>
  </si>
  <si>
    <t>MODELE COMPTABILITÉ…Recettes en 2 parties</t>
  </si>
  <si>
    <t xml:space="preserve"> FICHE  de FABRICATION A LA PORTION</t>
  </si>
  <si>
    <t>Cellules B6 et E13 Vérifiez les sommes si vous ajoutez des lignes</t>
  </si>
  <si>
    <t>saisissez le poids que vous voulez fabriquer cellule K4</t>
  </si>
  <si>
    <t xml:space="preserve"> FICHE de FABRICATION AU POIDS</t>
  </si>
  <si>
    <t>Cellule B30 indiquez pour conbien de couverts l'auteur à prévu sa recette</t>
  </si>
  <si>
    <t>La perte peut être a l'épluchage - au parage - en cuisson - au conditionnement etc,,,</t>
  </si>
  <si>
    <t>POIDS NET assiette colonne F / POIDS BRUT à commander colonne G</t>
  </si>
  <si>
    <t>saisissez le nombre de portions que vous voulez servir cellule M28</t>
  </si>
  <si>
    <t>FICHE DE FABRICATION A LA PORTION AVEC % DE PERTE..colonne C</t>
  </si>
  <si>
    <t>Toujours le même principe : Quantités de l'Auteur colonne à gauche avec %de perte colonne C</t>
  </si>
  <si>
    <t>Cellule B6 Vérifiez la somme si vous ajoutez des lignes</t>
  </si>
  <si>
    <t>saisissez le poids que vous voulez fabriquer cellule M4</t>
  </si>
  <si>
    <t>FICHE DE FABRICATION AU POIDS AVEC % DE PERTE... colonneC</t>
  </si>
  <si>
    <t>sans adaptation</t>
  </si>
  <si>
    <t>classique pour la collectivité</t>
  </si>
  <si>
    <t>On ne peut pas dupliquer une recette</t>
  </si>
  <si>
    <t>de bœuf cuit</t>
  </si>
  <si>
    <t>ELEMENT PRINCIPAL</t>
  </si>
  <si>
    <t>Cellule B55 indiquez pour conbien de couverts l'auteur à prévu sa recette</t>
  </si>
  <si>
    <t>Annotations</t>
  </si>
  <si>
    <t>portion de bœuf de</t>
  </si>
  <si>
    <t>saisissez le nombre de portions que vous voulez servir cellule M53</t>
  </si>
  <si>
    <t>MODE D'EMPLOI FICHE DE FABRICATION A LA PORTION AVEC % DE PERTE COLONNE C</t>
  </si>
  <si>
    <t>FICHE DE FABRICATION A LA PORTION AVEC % DE PERTE</t>
  </si>
  <si>
    <t>kg</t>
  </si>
  <si>
    <t>G18/G14</t>
  </si>
  <si>
    <t>cellule I18</t>
  </si>
  <si>
    <t>SI(B18="";"";(B18/B4)*M2)</t>
  </si>
  <si>
    <t>cellule G18</t>
  </si>
  <si>
    <t>G14/G8</t>
  </si>
  <si>
    <t>cellule I14</t>
  </si>
  <si>
    <t>SOMME(G15:G20)</t>
  </si>
  <si>
    <t>celluleG14</t>
  </si>
  <si>
    <t>du poids de porc brut</t>
  </si>
  <si>
    <t>G10/G8</t>
  </si>
  <si>
    <t>cellule I10</t>
  </si>
  <si>
    <t>SI(B10="";"";(B10/B8)*M2)</t>
  </si>
  <si>
    <t>celluleG10</t>
  </si>
  <si>
    <t>Assaisonnement</t>
  </si>
  <si>
    <t>F8/G8</t>
  </si>
  <si>
    <t>cellule I8</t>
  </si>
  <si>
    <t>SI(B8="";"";(B8/B4)*M2)</t>
  </si>
  <si>
    <t>cellule G8</t>
  </si>
  <si>
    <t>SI(C8&lt;=0;"";G8-(G8*C8%))</t>
  </si>
  <si>
    <t>cellule F8</t>
  </si>
  <si>
    <t>de porc cuit</t>
  </si>
  <si>
    <t xml:space="preserve">FORMULES </t>
  </si>
  <si>
    <t>Quant. Brut</t>
  </si>
  <si>
    <t>saisissez le poids que vous voulez fabriquer cellule M2</t>
  </si>
  <si>
    <t>MODE D'EMPLOI FICHE DE FABRICATION AU POIDS AVEC % DE PERTE COLONNE C</t>
  </si>
  <si>
    <t>Ce document est composé de  14 onglets Recettes Modèle Compta 2015</t>
  </si>
  <si>
    <t>Différence entre un fichier XLS et XLSX (ou XLSM)</t>
  </si>
  <si>
    <t>Largeurs de colonnes</t>
  </si>
  <si>
    <t>Vous pouvez retrouver ce modèle de fiche sur le site UPRT</t>
  </si>
  <si>
    <t>Onglet - Documents de travail - les Documents du Chef</t>
  </si>
  <si>
    <t>FF-MODÈLES DE FICHES TECHNIQUES</t>
  </si>
  <si>
    <t>ff-16-O-compta_2009.xlsx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</si>
</sst>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00"/>
    <numFmt numFmtId="165" formatCode="#,##0.00\ &quot;€&quot;"/>
    <numFmt numFmtId="166" formatCode="0.0%"/>
    <numFmt numFmtId="167" formatCode="0&quot;%&quot;"/>
    <numFmt numFmtId="168" formatCode="0.000&quot; Kg&quot;"/>
    <numFmt numFmtId="169" formatCode="#,##0.000"/>
    <numFmt numFmtId="170" formatCode="0&quot; Kg&quot;"/>
  </numFmts>
  <fonts count="30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u/>
      <sz val="10"/>
      <color indexed="12"/>
      <name val="Arial"/>
      <family val="2"/>
    </font>
    <font>
      <sz val="11"/>
      <color indexed="60"/>
      <name val="Calibri"/>
      <family val="2"/>
    </font>
    <font>
      <sz val="10"/>
      <name val="Courier New"/>
      <family val="3"/>
    </font>
    <font>
      <sz val="10"/>
      <name val="MS Sans Serif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u/>
      <sz val="15"/>
      <color indexed="12"/>
      <name val="Arial"/>
      <family val="2"/>
    </font>
    <font>
      <b/>
      <sz val="26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11"/>
      <name val="Arial"/>
      <family val="2"/>
    </font>
    <font>
      <sz val="16"/>
      <name val="Arial"/>
      <family val="2"/>
    </font>
    <font>
      <sz val="22"/>
      <color indexed="9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b/>
      <sz val="18"/>
      <color rgb="FFFF0000"/>
      <name val="Arial"/>
      <family val="2"/>
    </font>
    <font>
      <sz val="10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8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sz val="9"/>
      <color theme="6" tint="-0.249977111117893"/>
      <name val="Calibri"/>
      <family val="2"/>
      <scheme val="minor"/>
    </font>
    <font>
      <b/>
      <sz val="18"/>
      <color rgb="FF339933"/>
      <name val="Arial"/>
      <family val="2"/>
    </font>
    <font>
      <sz val="9"/>
      <color theme="9" tint="-0.249977111117893"/>
      <name val="Calibri"/>
      <family val="2"/>
      <scheme val="minor"/>
    </font>
    <font>
      <sz val="10"/>
      <color rgb="FF00B050"/>
      <name val="Arial"/>
      <family val="2"/>
    </font>
    <font>
      <b/>
      <sz val="12"/>
      <color rgb="FF008000"/>
      <name val="Calibri"/>
      <family val="2"/>
      <scheme val="minor"/>
    </font>
    <font>
      <b/>
      <sz val="18"/>
      <color rgb="FF008000"/>
      <name val="Calibri"/>
      <family val="2"/>
      <scheme val="minor"/>
    </font>
    <font>
      <sz val="10"/>
      <color rgb="FFFF0000"/>
      <name val="Arial"/>
      <family val="2"/>
    </font>
    <font>
      <b/>
      <sz val="18"/>
      <color rgb="FF7030A0"/>
      <name val="Calibri"/>
      <family val="2"/>
      <scheme val="minor"/>
    </font>
    <font>
      <sz val="12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800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indexed="17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sz val="8"/>
      <color theme="9" tint="-0.249977111117893"/>
      <name val="Calibri"/>
      <family val="2"/>
      <scheme val="minor"/>
    </font>
    <font>
      <sz val="12"/>
      <color theme="9" tint="-0.249977111117893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sz val="8"/>
      <color theme="8" tint="-0.249977111117893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b/>
      <sz val="18"/>
      <color theme="9" tint="-0.49998474074526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theme="1" tint="0.499984740745262"/>
      <name val="Arial"/>
      <family val="2"/>
    </font>
    <font>
      <sz val="12"/>
      <color rgb="FF0070C0"/>
      <name val="Calibri"/>
      <family val="2"/>
      <scheme val="minor"/>
    </font>
    <font>
      <sz val="9"/>
      <color theme="9" tint="-0.249977111117893"/>
      <name val="Arial"/>
      <family val="2"/>
    </font>
    <font>
      <b/>
      <sz val="14"/>
      <color theme="6" tint="-0.499984740745262"/>
      <name val="Calibri"/>
      <family val="2"/>
      <scheme val="minor"/>
    </font>
    <font>
      <sz val="9"/>
      <color rgb="FF7030A0"/>
      <name val="Arial"/>
      <family val="2"/>
    </font>
    <font>
      <b/>
      <sz val="14"/>
      <color rgb="FF0070C0"/>
      <name val="Calibri"/>
      <family val="2"/>
      <scheme val="minor"/>
    </font>
    <font>
      <sz val="9"/>
      <color rgb="FF0070C0"/>
      <name val="Arial"/>
      <family val="2"/>
    </font>
    <font>
      <b/>
      <sz val="14"/>
      <color rgb="FF7030A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9"/>
      <color rgb="FFC00000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</font>
    <font>
      <b/>
      <sz val="22"/>
      <color theme="6" tint="-0.249977111117893"/>
      <name val="Verdana"/>
      <family val="2"/>
    </font>
    <font>
      <sz val="22"/>
      <color theme="0"/>
      <name val="Verdana"/>
      <family val="2"/>
    </font>
    <font>
      <sz val="18"/>
      <color rgb="FF7030A0"/>
      <name val="Arial"/>
      <family val="2"/>
    </font>
    <font>
      <sz val="22"/>
      <color theme="1"/>
      <name val="Verdana"/>
      <family val="2"/>
    </font>
    <font>
      <b/>
      <sz val="22"/>
      <color theme="6" tint="-0.249977111117893"/>
      <name val="Arial"/>
      <family val="2"/>
    </font>
    <font>
      <b/>
      <sz val="22"/>
      <color theme="0"/>
      <name val="Arial"/>
      <family val="2"/>
    </font>
    <font>
      <sz val="22"/>
      <color theme="0"/>
      <name val="Arial"/>
      <family val="2"/>
    </font>
    <font>
      <b/>
      <sz val="11"/>
      <color theme="0"/>
      <name val="Arial"/>
      <family val="2"/>
    </font>
    <font>
      <b/>
      <sz val="18"/>
      <color theme="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6" tint="-0.249977111117893"/>
      <name val="Arial"/>
      <family val="2"/>
    </font>
    <font>
      <b/>
      <sz val="18"/>
      <color theme="6" tint="-0.249977111117893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  <font>
      <sz val="8"/>
      <color theme="6" tint="-0.249977111117893"/>
      <name val="Calibri"/>
      <family val="2"/>
      <scheme val="minor"/>
    </font>
    <font>
      <u/>
      <sz val="10"/>
      <color theme="10"/>
      <name val="Arial"/>
      <family val="2"/>
    </font>
    <font>
      <sz val="12"/>
      <name val="Arial"/>
      <family val="2"/>
    </font>
    <font>
      <b/>
      <sz val="11"/>
      <color rgb="FFC0000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22"/>
      <name val="Wingdings"/>
      <charset val="2"/>
    </font>
    <font>
      <sz val="22"/>
      <name val="Wingdings"/>
      <charset val="2"/>
    </font>
    <font>
      <b/>
      <sz val="22"/>
      <color rgb="FFC00000"/>
      <name val="Wingdings 2"/>
      <family val="1"/>
      <charset val="2"/>
    </font>
    <font>
      <b/>
      <sz val="22"/>
      <color rgb="FFC00000"/>
      <name val="Wingdings 3"/>
      <family val="1"/>
      <charset val="2"/>
    </font>
    <font>
      <sz val="22"/>
      <color theme="9" tint="-0.249977111117893"/>
      <name val="Wingdings 3"/>
      <family val="1"/>
      <charset val="2"/>
    </font>
    <font>
      <sz val="22"/>
      <name val="ZapfHumnst BT"/>
      <family val="2"/>
    </font>
    <font>
      <sz val="28"/>
      <name val="Calibri"/>
      <family val="2"/>
    </font>
    <font>
      <sz val="20"/>
      <name val="Calibri"/>
      <family val="2"/>
    </font>
    <font>
      <b/>
      <sz val="28"/>
      <name val="Calibri"/>
      <family val="2"/>
    </font>
    <font>
      <b/>
      <sz val="22"/>
      <name val="Arial"/>
      <family val="2"/>
    </font>
    <font>
      <sz val="22"/>
      <name val="Arial"/>
      <family val="2"/>
    </font>
    <font>
      <b/>
      <sz val="22"/>
      <color rgb="FFC00000"/>
      <name val="Arial"/>
      <family val="2"/>
    </font>
    <font>
      <sz val="22"/>
      <color theme="9" tint="-0.249977111117893"/>
      <name val="Arial"/>
      <family val="2"/>
    </font>
    <font>
      <sz val="22"/>
      <color rgb="FFC00000"/>
      <name val="Arial"/>
      <family val="2"/>
    </font>
    <font>
      <sz val="28"/>
      <name val="Arial"/>
      <family val="2"/>
    </font>
    <font>
      <sz val="20"/>
      <name val="Arial"/>
      <family val="2"/>
    </font>
    <font>
      <sz val="22"/>
      <color rgb="FFC00000"/>
      <name val="Wingdings 3"/>
      <family val="1"/>
      <charset val="2"/>
    </font>
    <font>
      <sz val="10"/>
      <name val="Calibri"/>
      <family val="2"/>
    </font>
    <font>
      <sz val="11"/>
      <color theme="3"/>
      <name val="Arial"/>
      <family val="2"/>
    </font>
    <font>
      <b/>
      <sz val="11"/>
      <color rgb="FFFF0000"/>
      <name val="Arial"/>
      <family val="2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1"/>
      <color theme="4"/>
      <name val="Arial"/>
      <family val="2"/>
    </font>
    <font>
      <sz val="11"/>
      <color theme="5"/>
      <name val="Arial"/>
      <family val="2"/>
    </font>
    <font>
      <sz val="11"/>
      <color theme="6"/>
      <name val="Arial"/>
      <family val="2"/>
    </font>
    <font>
      <sz val="11"/>
      <color theme="7"/>
      <name val="Arial"/>
      <family val="2"/>
    </font>
    <font>
      <sz val="11"/>
      <color theme="8"/>
      <name val="Arial"/>
      <family val="2"/>
    </font>
    <font>
      <sz val="11"/>
      <color theme="9"/>
      <name val="Arial"/>
      <family val="2"/>
    </font>
    <font>
      <sz val="11"/>
      <color theme="0" tint="-0.249977111117893"/>
      <name val="Arial"/>
      <family val="2"/>
    </font>
    <font>
      <sz val="11"/>
      <color theme="1" tint="0.14999847407452621"/>
      <name val="Arial"/>
      <family val="2"/>
    </font>
    <font>
      <sz val="11"/>
      <color theme="2" tint="-0.499984740745262"/>
      <name val="Arial"/>
      <family val="2"/>
    </font>
    <font>
      <sz val="11"/>
      <color theme="3" tint="0.39997558519241921"/>
      <name val="Arial"/>
      <family val="2"/>
    </font>
    <font>
      <sz val="11"/>
      <color theme="4" tint="0.39997558519241921"/>
      <name val="Arial"/>
      <family val="2"/>
    </font>
    <font>
      <sz val="11"/>
      <color theme="5" tint="0.39997558519241921"/>
      <name val="Arial"/>
      <family val="2"/>
    </font>
    <font>
      <sz val="11"/>
      <color theme="6" tint="0.39997558519241921"/>
      <name val="Arial"/>
      <family val="2"/>
    </font>
    <font>
      <sz val="11"/>
      <color theme="7" tint="0.39997558519241921"/>
      <name val="Arial"/>
      <family val="2"/>
    </font>
    <font>
      <sz val="11"/>
      <color theme="8" tint="0.39997558519241921"/>
      <name val="Arial"/>
      <family val="2"/>
    </font>
    <font>
      <sz val="11"/>
      <color theme="9" tint="0.39997558519241921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0"/>
      <color theme="0"/>
      <name val="Calibri"/>
      <family val="2"/>
      <scheme val="minor"/>
    </font>
    <font>
      <sz val="12"/>
      <color theme="6" tint="-0.499984740745262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u/>
      <sz val="12"/>
      <color theme="3" tint="-0.499984740745262"/>
      <name val="Calibri"/>
      <family val="2"/>
      <scheme val="minor"/>
    </font>
    <font>
      <b/>
      <sz val="14"/>
      <color indexed="17"/>
      <name val="Calibri"/>
      <family val="2"/>
      <scheme val="minor"/>
    </font>
    <font>
      <i/>
      <sz val="14"/>
      <name val="Calibri"/>
      <family val="2"/>
      <scheme val="minor"/>
    </font>
    <font>
      <sz val="14"/>
      <color theme="6" tint="-0.499984740745262"/>
      <name val="Calibri"/>
      <family val="2"/>
      <scheme val="minor"/>
    </font>
    <font>
      <b/>
      <sz val="8"/>
      <color theme="6" tint="-0.499984740745262"/>
      <name val="Calibri"/>
      <family val="2"/>
      <scheme val="minor"/>
    </font>
    <font>
      <sz val="8"/>
      <color theme="6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6" tint="-0.249977111117893"/>
      <name val="Arial"/>
      <family val="2"/>
    </font>
    <font>
      <b/>
      <sz val="9"/>
      <color theme="6" tint="-0.249977111117893"/>
      <name val="Arial"/>
      <family val="2"/>
    </font>
    <font>
      <b/>
      <sz val="9"/>
      <color theme="9" tint="-0.249977111117893"/>
      <name val="Arial"/>
      <family val="2"/>
    </font>
    <font>
      <b/>
      <sz val="10"/>
      <color theme="9" tint="-0.249977111117893"/>
      <name val="Arial"/>
      <family val="2"/>
    </font>
    <font>
      <b/>
      <sz val="16"/>
      <color theme="9" tint="-0.249977111117893"/>
      <name val="Arial"/>
      <family val="2"/>
    </font>
    <font>
      <b/>
      <sz val="16"/>
      <color theme="6" tint="-0.249977111117893"/>
      <name val="Arial"/>
      <family val="2"/>
    </font>
    <font>
      <sz val="16"/>
      <name val="Wingdings 2"/>
      <family val="1"/>
      <charset val="2"/>
    </font>
    <font>
      <sz val="18"/>
      <name val="Wingdings 2"/>
      <family val="1"/>
      <charset val="2"/>
    </font>
    <font>
      <sz val="16"/>
      <name val="Wingdings 3"/>
      <family val="1"/>
      <charset val="2"/>
    </font>
    <font>
      <sz val="16"/>
      <name val="Wingdings"/>
      <charset val="2"/>
    </font>
    <font>
      <sz val="18"/>
      <name val="Wingdings 3"/>
      <family val="1"/>
      <charset val="2"/>
    </font>
    <font>
      <sz val="18"/>
      <name val="Wingdings"/>
      <charset val="2"/>
    </font>
    <font>
      <b/>
      <sz val="10"/>
      <name val="Arial Narrow"/>
      <family val="2"/>
    </font>
    <font>
      <sz val="12"/>
      <name val="Arial Narrow"/>
      <family val="2"/>
    </font>
    <font>
      <u/>
      <sz val="14"/>
      <color theme="10"/>
      <name val="Arial"/>
      <family val="2"/>
    </font>
    <font>
      <b/>
      <sz val="10"/>
      <color theme="6" tint="-0.499984740745262"/>
      <name val="Wingdings 2"/>
      <family val="1"/>
      <charset val="2"/>
    </font>
    <font>
      <b/>
      <sz val="18"/>
      <color theme="9" tint="-0.249977111117893"/>
      <name val="Wingdings 3"/>
      <family val="1"/>
      <charset val="2"/>
    </font>
    <font>
      <b/>
      <sz val="18"/>
      <color theme="6" tint="-0.499984740745262"/>
      <name val="Wingdings"/>
      <charset val="2"/>
    </font>
    <font>
      <b/>
      <sz val="18"/>
      <color theme="6" tint="-0.499984740745262"/>
      <name val="Wingdings 3"/>
      <family val="1"/>
      <charset val="2"/>
    </font>
    <font>
      <b/>
      <sz val="18"/>
      <color theme="6" tint="-0.499984740745262"/>
      <name val="Wingdings 2"/>
      <family val="1"/>
      <charset val="2"/>
    </font>
    <font>
      <b/>
      <sz val="10"/>
      <color rgb="FF7030A0"/>
      <name val="Wingdings"/>
      <charset val="2"/>
    </font>
    <font>
      <b/>
      <sz val="18"/>
      <color rgb="FF7030A0"/>
      <name val="Wingdings"/>
      <charset val="2"/>
    </font>
    <font>
      <b/>
      <sz val="18"/>
      <color theme="9" tint="-0.249977111117893"/>
      <name val="Wingdings 2"/>
      <family val="1"/>
      <charset val="2"/>
    </font>
    <font>
      <b/>
      <sz val="18"/>
      <color rgb="FF7030A0"/>
      <name val="Wingdings 2"/>
      <family val="1"/>
      <charset val="2"/>
    </font>
    <font>
      <b/>
      <sz val="16"/>
      <name val="Arial Narrow"/>
      <family val="2"/>
    </font>
    <font>
      <sz val="16"/>
      <name val="Webdings"/>
      <family val="1"/>
      <charset val="2"/>
    </font>
    <font>
      <b/>
      <sz val="18"/>
      <name val="Arial Narrow"/>
      <family val="2"/>
    </font>
    <font>
      <sz val="18"/>
      <name val="Webdings"/>
      <family val="1"/>
      <charset val="2"/>
    </font>
    <font>
      <sz val="18"/>
      <name val="Arial Narrow"/>
      <family val="2"/>
    </font>
    <font>
      <b/>
      <sz val="11"/>
      <color theme="0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8"/>
      <color theme="9" tint="-0.249977111117893"/>
      <name val="Calibri"/>
      <family val="2"/>
      <scheme val="minor"/>
    </font>
    <font>
      <b/>
      <sz val="8"/>
      <color rgb="FF7030A0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8"/>
      <color rgb="FFC00000"/>
      <name val="Calibri"/>
      <family val="2"/>
      <scheme val="minor"/>
    </font>
    <font>
      <sz val="10"/>
      <color theme="0"/>
      <name val="Calibri"/>
      <family val="2"/>
    </font>
    <font>
      <sz val="10"/>
      <color theme="8" tint="-0.499984740745262"/>
      <name val="Calibri"/>
      <family val="2"/>
    </font>
    <font>
      <sz val="10"/>
      <color theme="9" tint="-0.249977111117893"/>
      <name val="Calibri"/>
      <family val="2"/>
    </font>
    <font>
      <sz val="10"/>
      <color rgb="FFFF0000"/>
      <name val="Calibri"/>
      <family val="2"/>
    </font>
    <font>
      <b/>
      <sz val="18"/>
      <color rgb="FFC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b/>
      <sz val="10"/>
      <color theme="6" tint="-0.249977111117893"/>
      <name val="Calibri"/>
      <family val="2"/>
      <scheme val="minor"/>
    </font>
    <font>
      <i/>
      <sz val="10"/>
      <name val="Arial"/>
      <family val="2"/>
    </font>
    <font>
      <i/>
      <sz val="9"/>
      <name val="Calibri"/>
      <family val="2"/>
      <scheme val="minor"/>
    </font>
    <font>
      <b/>
      <i/>
      <sz val="11"/>
      <color theme="9" tint="-0.499984740745262"/>
      <name val="Calibri"/>
      <family val="2"/>
      <scheme val="minor"/>
    </font>
    <font>
      <sz val="9"/>
      <color theme="2" tint="-0.499984740745262"/>
      <name val="Arial"/>
      <family val="2"/>
    </font>
    <font>
      <b/>
      <sz val="10"/>
      <color theme="2" tint="-0.499984740745262"/>
      <name val="Calibri"/>
      <family val="2"/>
      <scheme val="minor"/>
    </font>
    <font>
      <sz val="12"/>
      <color theme="2" tint="-0.499984740745262"/>
      <name val="Calibri"/>
      <family val="2"/>
      <scheme val="minor"/>
    </font>
    <font>
      <sz val="10"/>
      <color theme="2" tint="-0.499984740745262"/>
      <name val="Arial"/>
      <family val="2"/>
    </font>
    <font>
      <sz val="14"/>
      <color rgb="FFC00000"/>
      <name val="Calibri"/>
      <family val="2"/>
      <scheme val="minor"/>
    </font>
    <font>
      <sz val="24"/>
      <name val="Arial"/>
      <family val="2"/>
    </font>
    <font>
      <b/>
      <sz val="12"/>
      <color theme="8" tint="-0.499984740745262"/>
      <name val="Calibri"/>
      <family val="2"/>
    </font>
    <font>
      <b/>
      <i/>
      <sz val="10"/>
      <color rgb="FF7030A0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b/>
      <sz val="12"/>
      <color rgb="FF7030A0"/>
      <name val="Arial"/>
      <family val="2"/>
    </font>
    <font>
      <b/>
      <sz val="14"/>
      <color theme="8" tint="-0.499984740745262"/>
      <name val="Calibri"/>
      <family val="2"/>
    </font>
    <font>
      <b/>
      <sz val="10"/>
      <color theme="6" tint="-0.499984740745262"/>
      <name val="Calibri"/>
      <family val="2"/>
      <scheme val="minor"/>
    </font>
    <font>
      <sz val="11"/>
      <color rgb="FF00B050"/>
      <name val="Arial"/>
      <family val="2"/>
    </font>
    <font>
      <b/>
      <i/>
      <sz val="10"/>
      <name val="Arial"/>
      <family val="2"/>
    </font>
    <font>
      <b/>
      <sz val="24"/>
      <name val="Arial"/>
      <family val="2"/>
    </font>
    <font>
      <b/>
      <sz val="20"/>
      <color theme="0"/>
      <name val="Arial"/>
      <family val="2"/>
    </font>
    <font>
      <b/>
      <sz val="36"/>
      <color theme="0"/>
      <name val="Arial"/>
      <family val="2"/>
    </font>
    <font>
      <b/>
      <i/>
      <sz val="18"/>
      <color theme="0"/>
      <name val="Arial"/>
      <family val="2"/>
    </font>
    <font>
      <b/>
      <sz val="20"/>
      <name val="Calibri"/>
      <family val="2"/>
    </font>
    <font>
      <b/>
      <sz val="24"/>
      <name val="Wingdings"/>
      <charset val="2"/>
    </font>
    <font>
      <sz val="24"/>
      <name val="Wingdings"/>
      <charset val="2"/>
    </font>
    <font>
      <b/>
      <sz val="24"/>
      <color rgb="FFC00000"/>
      <name val="Wingdings 2"/>
      <family val="1"/>
      <charset val="2"/>
    </font>
    <font>
      <b/>
      <sz val="24"/>
      <color rgb="FFC00000"/>
      <name val="Wingdings 3"/>
      <family val="1"/>
      <charset val="2"/>
    </font>
    <font>
      <sz val="24"/>
      <color theme="9" tint="-0.249977111117893"/>
      <name val="Wingdings 3"/>
      <family val="1"/>
      <charset val="2"/>
    </font>
    <font>
      <b/>
      <sz val="24"/>
      <color rgb="FFC00000"/>
      <name val="Arial"/>
      <family val="2"/>
    </font>
    <font>
      <sz val="24"/>
      <color theme="9" tint="-0.249977111117893"/>
      <name val="Arial"/>
      <family val="2"/>
    </font>
    <font>
      <sz val="24"/>
      <color rgb="FFC00000"/>
      <name val="Arial"/>
      <family val="2"/>
    </font>
    <font>
      <sz val="20"/>
      <color theme="8"/>
      <name val="Arial"/>
      <family val="2"/>
    </font>
    <font>
      <sz val="20"/>
      <color rgb="FF7030A0"/>
      <name val="Calibri"/>
      <family val="2"/>
      <scheme val="minor"/>
    </font>
    <font>
      <b/>
      <sz val="20"/>
      <color rgb="FF7030A0"/>
      <name val="Calibri"/>
      <family val="2"/>
      <scheme val="minor"/>
    </font>
    <font>
      <sz val="20"/>
      <color theme="9" tint="-0.249977111117893"/>
      <name val="Calibri"/>
      <family val="2"/>
      <scheme val="minor"/>
    </font>
    <font>
      <sz val="20"/>
      <color theme="9"/>
      <name val="Calibri"/>
      <family val="2"/>
      <scheme val="minor"/>
    </font>
    <font>
      <sz val="20"/>
      <color rgb="FFC00000"/>
      <name val="Calibri"/>
      <family val="2"/>
      <scheme val="minor"/>
    </font>
    <font>
      <sz val="20"/>
      <color theme="8" tint="-0.249977111117893"/>
      <name val="Calibri"/>
      <family val="2"/>
      <scheme val="minor"/>
    </font>
    <font>
      <sz val="9"/>
      <color rgb="FF7030A0"/>
      <name val="Calibri"/>
      <family val="2"/>
      <scheme val="minor"/>
    </font>
    <font>
      <b/>
      <sz val="10"/>
      <color theme="9" tint="-0.499984740745262"/>
      <name val="Arial"/>
      <family val="2"/>
    </font>
    <font>
      <b/>
      <sz val="11"/>
      <color theme="9" tint="-0.499984740745262"/>
      <name val="Calibri"/>
      <family val="2"/>
      <scheme val="minor"/>
    </font>
    <font>
      <b/>
      <sz val="11"/>
      <color theme="9" tint="-0.499984740745262"/>
      <name val="Arial"/>
      <family val="2"/>
    </font>
    <font>
      <b/>
      <sz val="12"/>
      <color rgb="FFFF0000"/>
      <name val="Arial"/>
      <family val="2"/>
    </font>
    <font>
      <b/>
      <sz val="16"/>
      <name val="Arial"/>
      <family val="2"/>
    </font>
    <font>
      <sz val="14"/>
      <color theme="6" tint="-0.249977111117893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b/>
      <sz val="9"/>
      <name val="Arial"/>
      <family val="2"/>
    </font>
    <font>
      <sz val="9"/>
      <color theme="1" tint="0.34998626667073579"/>
      <name val="Arial"/>
      <family val="2"/>
    </font>
    <font>
      <sz val="12"/>
      <color theme="6" tint="-0.249977111117893"/>
      <name val="Calibri"/>
      <family val="2"/>
      <scheme val="minor"/>
    </font>
    <font>
      <sz val="9"/>
      <color theme="9" tint="0.39997558519241921"/>
      <name val="Arial"/>
      <family val="2"/>
    </font>
    <font>
      <sz val="9"/>
      <color theme="8" tint="0.39997558519241921"/>
      <name val="Arial"/>
      <family val="2"/>
    </font>
    <font>
      <sz val="9"/>
      <color theme="7" tint="0.39997558519241921"/>
      <name val="Arial"/>
      <family val="2"/>
    </font>
    <font>
      <sz val="9"/>
      <color theme="6" tint="0.39997558519241921"/>
      <name val="Arial"/>
      <family val="2"/>
    </font>
    <font>
      <sz val="9"/>
      <color theme="5" tint="0.39997558519241921"/>
      <name val="Arial"/>
      <family val="2"/>
    </font>
    <font>
      <sz val="9"/>
      <color theme="4" tint="0.39997558519241921"/>
      <name val="Arial"/>
      <family val="2"/>
    </font>
    <font>
      <sz val="9"/>
      <color theme="3" tint="0.39997558519241921"/>
      <name val="Arial"/>
      <family val="2"/>
    </font>
    <font>
      <b/>
      <sz val="10"/>
      <color theme="0"/>
      <name val="Arial"/>
      <family val="2"/>
    </font>
    <font>
      <sz val="9"/>
      <color theme="1" tint="0.14999847407452621"/>
      <name val="Arial"/>
      <family val="2"/>
    </font>
    <font>
      <sz val="9"/>
      <color theme="0" tint="-0.249977111117893"/>
      <name val="Arial"/>
      <family val="2"/>
    </font>
    <font>
      <sz val="9"/>
      <color theme="9"/>
      <name val="Arial"/>
      <family val="2"/>
    </font>
    <font>
      <sz val="9"/>
      <color theme="8"/>
      <name val="Arial"/>
      <family val="2"/>
    </font>
    <font>
      <b/>
      <sz val="9"/>
      <color theme="0"/>
      <name val="Arial"/>
      <family val="2"/>
    </font>
    <font>
      <sz val="9"/>
      <color theme="7"/>
      <name val="Arial"/>
      <family val="2"/>
    </font>
    <font>
      <sz val="9"/>
      <color theme="6"/>
      <name val="Arial"/>
      <family val="2"/>
    </font>
    <font>
      <sz val="12"/>
      <color rgb="FF008000"/>
      <name val="Calibri"/>
      <family val="2"/>
      <scheme val="minor"/>
    </font>
    <font>
      <sz val="9"/>
      <color theme="5"/>
      <name val="Arial"/>
      <family val="2"/>
    </font>
    <font>
      <b/>
      <sz val="12"/>
      <color rgb="FF008000"/>
      <name val="Arial"/>
      <family val="2"/>
    </font>
    <font>
      <sz val="9"/>
      <color theme="4"/>
      <name val="Arial"/>
      <family val="2"/>
    </font>
    <font>
      <b/>
      <sz val="9"/>
      <color rgb="FFFF0000"/>
      <name val="Arial"/>
      <family val="2"/>
    </font>
    <font>
      <sz val="9"/>
      <color theme="3"/>
      <name val="Arial"/>
      <family val="2"/>
    </font>
    <font>
      <b/>
      <sz val="8"/>
      <color theme="0" tint="-0.499984740745262"/>
      <name val="Calibri"/>
      <family val="2"/>
      <scheme val="minor"/>
    </font>
    <font>
      <b/>
      <sz val="16"/>
      <color theme="0"/>
      <name val="Arial"/>
      <family val="2"/>
    </font>
    <font>
      <sz val="8"/>
      <color rgb="FF7030A0"/>
      <name val="Calibri"/>
      <family val="2"/>
      <scheme val="minor"/>
    </font>
    <font>
      <b/>
      <sz val="12"/>
      <color theme="9" tint="-0.249977111117893"/>
      <name val="Arial"/>
      <family val="2"/>
    </font>
    <font>
      <b/>
      <sz val="12"/>
      <color theme="8" tint="-0.249977111117893"/>
      <name val="Arial"/>
      <family val="2"/>
    </font>
    <font>
      <b/>
      <sz val="18"/>
      <color theme="8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4"/>
      <color theme="0"/>
      <name val="Arial"/>
      <family val="2"/>
    </font>
    <font>
      <sz val="12"/>
      <color theme="9" tint="-0.499984740745262"/>
      <name val="Calibri"/>
      <family val="2"/>
      <scheme val="minor"/>
    </font>
    <font>
      <b/>
      <sz val="10"/>
      <color rgb="FFFF0000"/>
      <name val="Arial"/>
      <family val="2"/>
    </font>
    <font>
      <u/>
      <sz val="24"/>
      <color indexed="12"/>
      <name val="Arial"/>
      <family val="2"/>
    </font>
    <font>
      <sz val="8"/>
      <name val="Arial"/>
      <family val="2"/>
    </font>
    <font>
      <b/>
      <sz val="16"/>
      <color rgb="FF92D050"/>
      <name val="Arial"/>
      <family val="2"/>
    </font>
    <font>
      <b/>
      <sz val="11"/>
      <color rgb="FF92D050"/>
      <name val="Arial"/>
      <family val="2"/>
    </font>
  </fonts>
  <fills count="4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5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gray06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gray0625">
        <bgColor theme="0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indexed="26"/>
      </patternFill>
    </fill>
    <fill>
      <patternFill patternType="solid">
        <fgColor theme="2" tint="-0.499984740745262"/>
        <bgColor indexed="64"/>
      </patternFill>
    </fill>
    <fill>
      <patternFill patternType="gray0625">
        <bgColor theme="2" tint="-0.499984740745262"/>
      </patternFill>
    </fill>
    <fill>
      <patternFill patternType="gray0625">
        <bgColor theme="6" tint="-0.249977111117893"/>
      </patternFill>
    </fill>
    <fill>
      <patternFill patternType="gray0625">
        <bgColor theme="9" tint="-0.249977111117893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1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theme="0" tint="-0.499984740745262"/>
      </bottom>
      <diagonal/>
    </border>
    <border>
      <left style="mediumDashDot">
        <color auto="1"/>
      </left>
      <right/>
      <top style="mediumDashDot">
        <color auto="1"/>
      </top>
      <bottom style="mediumDashDot">
        <color auto="1"/>
      </bottom>
      <diagonal/>
    </border>
    <border>
      <left/>
      <right/>
      <top style="mediumDashDot">
        <color auto="1"/>
      </top>
      <bottom style="mediumDashDot">
        <color auto="1"/>
      </bottom>
      <diagonal/>
    </border>
    <border>
      <left/>
      <right style="mediumDashDot">
        <color auto="1"/>
      </right>
      <top style="mediumDashDot">
        <color auto="1"/>
      </top>
      <bottom style="mediumDashDot">
        <color auto="1"/>
      </bottom>
      <diagonal/>
    </border>
    <border>
      <left style="medium">
        <color theme="6" tint="-0.24994659260841701"/>
      </left>
      <right/>
      <top/>
      <bottom/>
      <diagonal/>
    </border>
    <border>
      <left style="medium">
        <color theme="6" tint="-0.24994659260841701"/>
      </left>
      <right/>
      <top style="medium">
        <color theme="6" tint="-0.24994659260841701"/>
      </top>
      <bottom/>
      <diagonal/>
    </border>
    <border>
      <left/>
      <right/>
      <top style="medium">
        <color theme="6" tint="-0.24994659260841701"/>
      </top>
      <bottom/>
      <diagonal/>
    </border>
    <border>
      <left/>
      <right style="medium">
        <color theme="6" tint="-0.24994659260841701"/>
      </right>
      <top style="medium">
        <color theme="6" tint="-0.24994659260841701"/>
      </top>
      <bottom/>
      <diagonal/>
    </border>
    <border>
      <left/>
      <right style="medium">
        <color theme="6" tint="-0.24994659260841701"/>
      </right>
      <top/>
      <bottom/>
      <diagonal/>
    </border>
    <border>
      <left style="medium">
        <color theme="6" tint="-0.24994659260841701"/>
      </left>
      <right/>
      <top/>
      <bottom style="medium">
        <color theme="6" tint="-0.24994659260841701"/>
      </bottom>
      <diagonal/>
    </border>
    <border>
      <left/>
      <right/>
      <top/>
      <bottom style="medium">
        <color theme="6" tint="-0.24994659260841701"/>
      </bottom>
      <diagonal/>
    </border>
    <border>
      <left/>
      <right style="medium">
        <color theme="6" tint="-0.24994659260841701"/>
      </right>
      <top/>
      <bottom style="medium">
        <color theme="6" tint="-0.24994659260841701"/>
      </bottom>
      <diagonal/>
    </border>
    <border>
      <left style="hair">
        <color theme="1" tint="0.499984740745262"/>
      </left>
      <right/>
      <top/>
      <bottom style="thin">
        <color indexed="64"/>
      </bottom>
      <diagonal/>
    </border>
    <border>
      <left/>
      <right style="hair">
        <color theme="1" tint="0.499984740745262"/>
      </right>
      <top/>
      <bottom style="thin">
        <color indexed="64"/>
      </bottom>
      <diagonal/>
    </border>
    <border>
      <left style="hair">
        <color theme="1" tint="0.499984740745262"/>
      </left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hair">
        <color theme="1" tint="0.34998626667073579"/>
      </bottom>
      <diagonal/>
    </border>
    <border>
      <left/>
      <right/>
      <top style="thin">
        <color theme="1" tint="0.34998626667073579"/>
      </top>
      <bottom style="hair">
        <color theme="1" tint="0.34998626667073579"/>
      </bottom>
      <diagonal/>
    </border>
    <border>
      <left style="thin">
        <color theme="1" tint="0.499984740745262"/>
      </left>
      <right/>
      <top/>
      <bottom style="hair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34998626667073579"/>
      </top>
      <bottom/>
      <diagonal/>
    </border>
    <border>
      <left/>
      <right style="thin">
        <color theme="1" tint="0.499984740745262"/>
      </right>
      <top style="thin">
        <color theme="1" tint="0.34998626667073579"/>
      </top>
      <bottom/>
      <diagonal/>
    </border>
    <border>
      <left/>
      <right style="thin">
        <color theme="1" tint="0.499984740745262"/>
      </right>
      <top style="thin">
        <color theme="1" tint="0.34998626667073579"/>
      </top>
      <bottom style="hair">
        <color theme="1" tint="0.34998626667073579"/>
      </bottom>
      <diagonal/>
    </border>
    <border>
      <left/>
      <right style="thin">
        <color theme="1" tint="0.499984740745262"/>
      </right>
      <top/>
      <bottom style="thin">
        <color theme="1" tint="0.34998626667073579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/>
      <bottom/>
      <diagonal/>
    </border>
    <border>
      <left/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/>
      <right/>
      <top style="medium">
        <color rgb="FF7030A0"/>
      </top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medium">
        <color theme="6" tint="-0.24994659260841701"/>
      </left>
      <right style="medium">
        <color theme="6" tint="-0.24994659260841701"/>
      </right>
      <top style="medium">
        <color theme="6" tint="-0.24994659260841701"/>
      </top>
      <bottom style="medium">
        <color theme="6" tint="-0.2499465926084170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theme="9" tint="-0.24994659260841701"/>
      </left>
      <right/>
      <top style="thin">
        <color auto="1"/>
      </top>
      <bottom/>
      <diagonal/>
    </border>
    <border>
      <left/>
      <right style="medium">
        <color theme="9" tint="-0.24994659260841701"/>
      </right>
      <top style="thin">
        <color auto="1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auto="1"/>
      </left>
      <right/>
      <top/>
      <bottom style="medium">
        <color theme="2" tint="-0.499984740745262"/>
      </bottom>
      <diagonal/>
    </border>
    <border>
      <left style="thin">
        <color auto="1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/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indexed="64"/>
      </top>
      <bottom/>
      <diagonal/>
    </border>
    <border>
      <left style="medium">
        <color theme="2" tint="-0.499984740745262"/>
      </left>
      <right/>
      <top/>
      <bottom style="thin">
        <color indexed="64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/>
      <bottom style="hair">
        <color auto="1"/>
      </bottom>
      <diagonal/>
    </border>
    <border>
      <left style="medium">
        <color rgb="FF7030A0"/>
      </left>
      <right/>
      <top/>
      <bottom style="thin">
        <color indexed="64"/>
      </bottom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 style="mediumDashed">
        <color theme="9" tint="-0.499984740745262"/>
      </left>
      <right style="mediumDashed">
        <color theme="9" tint="-0.499984740745262"/>
      </right>
      <top/>
      <bottom style="mediumDashed">
        <color theme="9" tint="-0.499984740745262"/>
      </bottom>
      <diagonal/>
    </border>
    <border>
      <left style="mediumDashed">
        <color theme="9" tint="-0.499984740745262"/>
      </left>
      <right style="mediumDashed">
        <color theme="9" tint="-0.499984740745262"/>
      </right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Dashed">
        <color theme="9" tint="-0.499984740745262"/>
      </left>
      <right style="mediumDashed">
        <color theme="9" tint="-0.499984740745262"/>
      </right>
      <top style="thin">
        <color indexed="64"/>
      </top>
      <bottom/>
      <diagonal/>
    </border>
    <border>
      <left style="mediumDashed">
        <color theme="9" tint="-0.499984740745262"/>
      </left>
      <right style="mediumDashed">
        <color theme="9" tint="-0.499984740745262"/>
      </right>
      <top style="mediumDashed">
        <color theme="9" tint="-0.499984740745262"/>
      </top>
      <bottom/>
      <diagonal/>
    </border>
    <border>
      <left style="thick">
        <color theme="9" tint="-0.499984740745262"/>
      </left>
      <right style="thick">
        <color theme="9" tint="-0.499984740745262"/>
      </right>
      <top style="thick">
        <color theme="9" tint="-0.499984740745262"/>
      </top>
      <bottom style="thick">
        <color theme="9" tint="-0.499984740745262"/>
      </bottom>
      <diagonal/>
    </border>
    <border>
      <left style="thick">
        <color rgb="FF7030A0"/>
      </left>
      <right style="thick">
        <color rgb="FF7030A0"/>
      </right>
      <top style="thick">
        <color rgb="FF7030A0"/>
      </top>
      <bottom style="thick">
        <color rgb="FF7030A0"/>
      </bottom>
      <diagonal/>
    </border>
    <border>
      <left style="thick">
        <color theme="6" tint="-0.24994659260841701"/>
      </left>
      <right style="thick">
        <color theme="6" tint="-0.24994659260841701"/>
      </right>
      <top style="thick">
        <color theme="6" tint="-0.24994659260841701"/>
      </top>
      <bottom style="thick">
        <color theme="6" tint="-0.24994659260841701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theme="6" tint="-0.24994659260841701"/>
      </top>
      <bottom/>
      <diagonal/>
    </border>
    <border>
      <left/>
      <right style="medium">
        <color auto="1"/>
      </right>
      <top/>
      <bottom style="medium">
        <color theme="6" tint="-0.24994659260841701"/>
      </bottom>
      <diagonal/>
    </border>
    <border>
      <left/>
      <right style="medium">
        <color auto="1"/>
      </right>
      <top style="medium">
        <color theme="9" tint="-0.24994659260841701"/>
      </top>
      <bottom/>
      <diagonal/>
    </border>
    <border>
      <left/>
      <right style="medium">
        <color auto="1"/>
      </right>
      <top/>
      <bottom style="medium">
        <color theme="9" tint="-0.24994659260841701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theme="6" tint="-0.2499465926084170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medium">
        <color theme="2" tint="-0.499984740745262"/>
      </top>
      <bottom/>
      <diagonal/>
    </border>
    <border>
      <left/>
      <right/>
      <top style="medium">
        <color theme="2" tint="-0.499984740745262"/>
      </top>
      <bottom style="medium">
        <color auto="1"/>
      </bottom>
      <diagonal/>
    </border>
    <border>
      <left/>
      <right style="medium">
        <color auto="1"/>
      </right>
      <top style="medium">
        <color theme="2" tint="-0.499984740745262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medium">
        <color rgb="FF7030A0"/>
      </top>
      <bottom/>
      <diagonal/>
    </border>
    <border>
      <left/>
      <right style="medium">
        <color auto="1"/>
      </right>
      <top/>
      <bottom style="medium">
        <color rgb="FF7030A0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Dashed">
        <color indexed="64"/>
      </top>
      <bottom style="mediumDashed">
        <color indexed="64"/>
      </bottom>
      <diagonal/>
    </border>
    <border>
      <left/>
      <right style="medium">
        <color auto="1"/>
      </right>
      <top style="mediumDashed">
        <color indexed="64"/>
      </top>
      <bottom style="mediumDashed">
        <color indexed="64"/>
      </bottom>
      <diagonal/>
    </border>
  </borders>
  <cellStyleXfs count="5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4" fillId="10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3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15" borderId="1" applyNumberFormat="0" applyAlignment="0" applyProtection="0"/>
    <xf numFmtId="0" fontId="7" fillId="0" borderId="2" applyNumberFormat="0" applyFill="0" applyAlignment="0" applyProtection="0"/>
    <xf numFmtId="0" fontId="8" fillId="4" borderId="3" applyNumberFormat="0" applyFont="0" applyAlignment="0" applyProtection="0"/>
    <xf numFmtId="0" fontId="9" fillId="3" borderId="1" applyNumberFormat="0" applyAlignment="0" applyProtection="0"/>
    <xf numFmtId="44" fontId="2" fillId="0" borderId="0" applyFont="0" applyFill="0" applyBorder="0" applyAlignment="0" applyProtection="0"/>
    <xf numFmtId="0" fontId="10" fillId="16" borderId="0" applyNumberFormat="0" applyBorder="0" applyAlignment="0" applyProtection="0"/>
    <xf numFmtId="0" fontId="11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43" fontId="8" fillId="0" borderId="0" applyFont="0" applyFill="0" applyBorder="0" applyAlignment="0" applyProtection="0"/>
    <xf numFmtId="0" fontId="12" fillId="8" borderId="0" applyNumberFormat="0" applyBorder="0" applyAlignment="0" applyProtection="0"/>
    <xf numFmtId="0" fontId="13" fillId="0" borderId="0"/>
    <xf numFmtId="0" fontId="8" fillId="0" borderId="0"/>
    <xf numFmtId="0" fontId="8" fillId="0" borderId="0"/>
    <xf numFmtId="0" fontId="8" fillId="0" borderId="0"/>
    <xf numFmtId="0" fontId="39" fillId="0" borderId="0"/>
    <xf numFmtId="0" fontId="8" fillId="0" borderId="0"/>
    <xf numFmtId="0" fontId="14" fillId="0" borderId="0"/>
    <xf numFmtId="0" fontId="15" fillId="17" borderId="0" applyNumberFormat="0" applyBorder="0" applyAlignment="0" applyProtection="0"/>
    <xf numFmtId="0" fontId="16" fillId="15" borderId="4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23" fillId="18" borderId="9" applyNumberFormat="0" applyAlignment="0" applyProtection="0"/>
    <xf numFmtId="0" fontId="113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442">
    <xf numFmtId="0" fontId="0" fillId="0" borderId="0" xfId="0"/>
    <xf numFmtId="0" fontId="8" fillId="0" borderId="0" xfId="38" applyProtection="1">
      <protection hidden="1"/>
    </xf>
    <xf numFmtId="0" fontId="8" fillId="0" borderId="0" xfId="38" applyFont="1" applyFill="1" applyAlignment="1">
      <alignment vertical="center"/>
    </xf>
    <xf numFmtId="0" fontId="8" fillId="0" borderId="0" xfId="38" applyFont="1" applyAlignment="1">
      <alignment vertical="center"/>
    </xf>
    <xf numFmtId="0" fontId="8" fillId="0" borderId="0" xfId="38" applyFont="1"/>
    <xf numFmtId="0" fontId="40" fillId="21" borderId="0" xfId="43" applyNumberFormat="1" applyFont="1" applyFill="1" applyBorder="1" applyAlignment="1">
      <alignment vertical="center"/>
    </xf>
    <xf numFmtId="0" fontId="42" fillId="21" borderId="0" xfId="43" applyNumberFormat="1" applyFont="1" applyFill="1" applyBorder="1" applyAlignment="1">
      <alignment horizontal="center" vertical="center"/>
    </xf>
    <xf numFmtId="0" fontId="40" fillId="0" borderId="0" xfId="38" applyFont="1" applyBorder="1" applyAlignment="1" applyProtection="1">
      <alignment horizontal="left" vertical="center"/>
      <protection hidden="1"/>
    </xf>
    <xf numFmtId="0" fontId="8" fillId="0" borderId="0" xfId="38" applyBorder="1" applyProtection="1">
      <protection hidden="1"/>
    </xf>
    <xf numFmtId="0" fontId="8" fillId="21" borderId="0" xfId="38" applyFill="1" applyProtection="1">
      <protection hidden="1"/>
    </xf>
    <xf numFmtId="0" fontId="40" fillId="21" borderId="0" xfId="38" applyFont="1" applyFill="1" applyBorder="1" applyAlignment="1" applyProtection="1">
      <alignment horizontal="left" vertical="center"/>
      <protection hidden="1"/>
    </xf>
    <xf numFmtId="0" fontId="40" fillId="21" borderId="0" xfId="38" applyFont="1" applyFill="1" applyAlignment="1" applyProtection="1">
      <alignment horizontal="left" vertical="center"/>
      <protection hidden="1"/>
    </xf>
    <xf numFmtId="0" fontId="40" fillId="21" borderId="0" xfId="38" applyFont="1" applyFill="1" applyBorder="1" applyAlignment="1" applyProtection="1">
      <alignment vertical="center"/>
      <protection hidden="1"/>
    </xf>
    <xf numFmtId="0" fontId="40" fillId="21" borderId="0" xfId="38" applyFont="1" applyFill="1" applyAlignment="1" applyProtection="1">
      <alignment vertical="center"/>
      <protection hidden="1"/>
    </xf>
    <xf numFmtId="0" fontId="40" fillId="21" borderId="0" xfId="38" applyFont="1" applyFill="1" applyAlignment="1" applyProtection="1">
      <alignment horizontal="right" vertical="center"/>
      <protection hidden="1"/>
    </xf>
    <xf numFmtId="0" fontId="8" fillId="21" borderId="0" xfId="38" applyFill="1" applyAlignment="1" applyProtection="1">
      <alignment vertical="center"/>
      <protection hidden="1"/>
    </xf>
    <xf numFmtId="164" fontId="44" fillId="21" borderId="0" xfId="38" applyNumberFormat="1" applyFont="1" applyFill="1" applyBorder="1" applyAlignment="1" applyProtection="1">
      <alignment horizontal="left" vertical="center"/>
      <protection hidden="1"/>
    </xf>
    <xf numFmtId="164" fontId="45" fillId="21" borderId="0" xfId="38" applyNumberFormat="1" applyFont="1" applyFill="1" applyBorder="1" applyAlignment="1" applyProtection="1">
      <alignment horizontal="center" vertical="center"/>
      <protection hidden="1"/>
    </xf>
    <xf numFmtId="166" fontId="43" fillId="21" borderId="0" xfId="38" applyNumberFormat="1" applyFont="1" applyFill="1" applyBorder="1" applyAlignment="1" applyProtection="1">
      <alignment horizontal="left" vertical="center"/>
      <protection hidden="1"/>
    </xf>
    <xf numFmtId="0" fontId="46" fillId="21" borderId="0" xfId="38" applyFont="1" applyFill="1" applyBorder="1" applyAlignment="1" applyProtection="1">
      <alignment horizontal="left" vertical="center"/>
      <protection hidden="1"/>
    </xf>
    <xf numFmtId="166" fontId="40" fillId="21" borderId="0" xfId="38" applyNumberFormat="1" applyFont="1" applyFill="1" applyBorder="1" applyAlignment="1" applyProtection="1">
      <alignment horizontal="left" vertical="center"/>
      <protection hidden="1"/>
    </xf>
    <xf numFmtId="0" fontId="8" fillId="21" borderId="0" xfId="38" applyFill="1" applyBorder="1" applyAlignment="1" applyProtection="1">
      <alignment vertical="center"/>
      <protection hidden="1"/>
    </xf>
    <xf numFmtId="164" fontId="40" fillId="21" borderId="0" xfId="38" applyNumberFormat="1" applyFont="1" applyFill="1" applyBorder="1" applyAlignment="1" applyProtection="1">
      <alignment horizontal="left" vertical="center"/>
      <protection hidden="1"/>
    </xf>
    <xf numFmtId="0" fontId="47" fillId="21" borderId="0" xfId="38" applyFont="1" applyFill="1" applyBorder="1" applyAlignment="1" applyProtection="1">
      <alignment horizontal="left" vertical="center"/>
      <protection hidden="1"/>
    </xf>
    <xf numFmtId="10" fontId="40" fillId="21" borderId="0" xfId="38" applyNumberFormat="1" applyFont="1" applyFill="1" applyBorder="1" applyAlignment="1" applyProtection="1">
      <alignment horizontal="left" vertical="center"/>
      <protection hidden="1"/>
    </xf>
    <xf numFmtId="166" fontId="40" fillId="21" borderId="0" xfId="38" applyNumberFormat="1" applyFont="1" applyFill="1" applyBorder="1" applyAlignment="1" applyProtection="1">
      <alignment horizontal="center" vertical="center"/>
      <protection hidden="1"/>
    </xf>
    <xf numFmtId="0" fontId="44" fillId="21" borderId="0" xfId="38" applyFont="1" applyFill="1" applyBorder="1" applyAlignment="1" applyProtection="1">
      <alignment vertical="center"/>
      <protection hidden="1"/>
    </xf>
    <xf numFmtId="0" fontId="49" fillId="21" borderId="0" xfId="38" applyFont="1" applyFill="1" applyBorder="1" applyAlignment="1">
      <alignment horizontal="center" vertical="center"/>
    </xf>
    <xf numFmtId="0" fontId="50" fillId="21" borderId="0" xfId="43" applyNumberFormat="1" applyFont="1" applyFill="1" applyBorder="1" applyAlignment="1">
      <alignment horizontal="center" vertical="center"/>
    </xf>
    <xf numFmtId="0" fontId="51" fillId="21" borderId="0" xfId="38" applyFont="1" applyFill="1" applyBorder="1" applyAlignment="1">
      <alignment horizontal="center" vertical="center"/>
    </xf>
    <xf numFmtId="0" fontId="8" fillId="21" borderId="0" xfId="38" applyFont="1" applyFill="1"/>
    <xf numFmtId="0" fontId="8" fillId="21" borderId="0" xfId="38" applyFont="1" applyFill="1" applyAlignment="1">
      <alignment vertical="center"/>
    </xf>
    <xf numFmtId="0" fontId="53" fillId="21" borderId="0" xfId="38" applyFont="1" applyFill="1" applyBorder="1" applyAlignment="1" applyProtection="1">
      <alignment horizontal="left" vertical="center"/>
      <protection hidden="1"/>
    </xf>
    <xf numFmtId="0" fontId="54" fillId="21" borderId="0" xfId="38" applyFont="1" applyFill="1" applyBorder="1" applyAlignment="1" applyProtection="1">
      <alignment vertical="center"/>
      <protection hidden="1"/>
    </xf>
    <xf numFmtId="0" fontId="56" fillId="21" borderId="0" xfId="38" applyFont="1" applyFill="1" applyBorder="1" applyAlignment="1" applyProtection="1">
      <alignment vertical="center"/>
      <protection hidden="1"/>
    </xf>
    <xf numFmtId="0" fontId="58" fillId="21" borderId="0" xfId="38" applyFont="1" applyFill="1" applyBorder="1" applyAlignment="1" applyProtection="1">
      <alignment horizontal="left" vertical="center"/>
      <protection hidden="1"/>
    </xf>
    <xf numFmtId="164" fontId="59" fillId="21" borderId="0" xfId="38" applyNumberFormat="1" applyFont="1" applyFill="1" applyBorder="1" applyAlignment="1" applyProtection="1">
      <alignment horizontal="center" vertical="center"/>
      <protection hidden="1"/>
    </xf>
    <xf numFmtId="167" fontId="60" fillId="19" borderId="0" xfId="0" applyNumberFormat="1" applyFont="1" applyFill="1" applyBorder="1" applyAlignment="1" applyProtection="1">
      <alignment horizontal="center" vertical="center"/>
      <protection locked="0"/>
    </xf>
    <xf numFmtId="0" fontId="40" fillId="21" borderId="0" xfId="38" applyFont="1" applyFill="1" applyBorder="1" applyAlignment="1" applyProtection="1">
      <alignment horizontal="right" vertical="center"/>
      <protection hidden="1"/>
    </xf>
    <xf numFmtId="164" fontId="61" fillId="21" borderId="0" xfId="38" applyNumberFormat="1" applyFont="1" applyFill="1" applyBorder="1" applyAlignment="1" applyProtection="1">
      <alignment horizontal="left" vertical="center"/>
      <protection hidden="1"/>
    </xf>
    <xf numFmtId="0" fontId="62" fillId="21" borderId="0" xfId="38" applyFont="1" applyFill="1" applyBorder="1" applyAlignment="1" applyProtection="1">
      <alignment horizontal="left" vertical="center"/>
      <protection hidden="1"/>
    </xf>
    <xf numFmtId="0" fontId="63" fillId="21" borderId="0" xfId="38" applyFont="1" applyFill="1" applyBorder="1" applyAlignment="1" applyProtection="1">
      <alignment vertical="center"/>
      <protection hidden="1"/>
    </xf>
    <xf numFmtId="0" fontId="64" fillId="21" borderId="0" xfId="38" applyFont="1" applyFill="1" applyBorder="1" applyAlignment="1" applyProtection="1">
      <alignment horizontal="left" vertical="center"/>
      <protection hidden="1"/>
    </xf>
    <xf numFmtId="164" fontId="65" fillId="21" borderId="0" xfId="38" applyNumberFormat="1" applyFont="1" applyFill="1" applyBorder="1" applyAlignment="1" applyProtection="1">
      <alignment horizontal="left" vertical="center"/>
      <protection hidden="1"/>
    </xf>
    <xf numFmtId="167" fontId="65" fillId="19" borderId="0" xfId="0" applyNumberFormat="1" applyFont="1" applyFill="1" applyBorder="1" applyAlignment="1" applyProtection="1">
      <alignment horizontal="center" vertical="center"/>
      <protection locked="0"/>
    </xf>
    <xf numFmtId="166" fontId="64" fillId="21" borderId="0" xfId="38" applyNumberFormat="1" applyFont="1" applyFill="1" applyBorder="1" applyAlignment="1" applyProtection="1">
      <alignment horizontal="center" vertical="center"/>
      <protection hidden="1"/>
    </xf>
    <xf numFmtId="0" fontId="66" fillId="21" borderId="0" xfId="38" applyFont="1" applyFill="1" applyBorder="1" applyAlignment="1" applyProtection="1">
      <alignment vertical="center"/>
      <protection hidden="1"/>
    </xf>
    <xf numFmtId="0" fontId="66" fillId="21" borderId="0" xfId="38" applyFont="1" applyFill="1" applyAlignment="1" applyProtection="1">
      <alignment vertical="center"/>
      <protection hidden="1"/>
    </xf>
    <xf numFmtId="0" fontId="67" fillId="21" borderId="0" xfId="38" applyFont="1" applyFill="1" applyBorder="1" applyAlignment="1" applyProtection="1">
      <alignment horizontal="left" vertical="center"/>
      <protection hidden="1"/>
    </xf>
    <xf numFmtId="166" fontId="68" fillId="21" borderId="0" xfId="38" applyNumberFormat="1" applyFont="1" applyFill="1" applyBorder="1" applyAlignment="1" applyProtection="1">
      <alignment horizontal="center" vertical="center"/>
      <protection hidden="1"/>
    </xf>
    <xf numFmtId="0" fontId="68" fillId="21" borderId="0" xfId="38" applyFont="1" applyFill="1" applyBorder="1" applyAlignment="1" applyProtection="1">
      <alignment vertical="center"/>
      <protection hidden="1"/>
    </xf>
    <xf numFmtId="164" fontId="69" fillId="21" borderId="0" xfId="38" applyNumberFormat="1" applyFont="1" applyFill="1" applyBorder="1" applyAlignment="1" applyProtection="1">
      <alignment horizontal="left" vertical="center"/>
      <protection hidden="1"/>
    </xf>
    <xf numFmtId="1" fontId="70" fillId="21" borderId="0" xfId="38" applyNumberFormat="1" applyFont="1" applyFill="1" applyBorder="1" applyAlignment="1" applyProtection="1">
      <alignment horizontal="center" vertical="center"/>
      <protection hidden="1"/>
    </xf>
    <xf numFmtId="0" fontId="8" fillId="21" borderId="0" xfId="38" applyFill="1" applyAlignment="1" applyProtection="1">
      <alignment horizontal="center"/>
      <protection hidden="1"/>
    </xf>
    <xf numFmtId="0" fontId="55" fillId="21" borderId="0" xfId="38" applyFont="1" applyFill="1" applyBorder="1" applyProtection="1">
      <protection hidden="1"/>
    </xf>
    <xf numFmtId="0" fontId="8" fillId="21" borderId="0" xfId="38" applyFill="1" applyBorder="1" applyProtection="1">
      <protection hidden="1"/>
    </xf>
    <xf numFmtId="0" fontId="40" fillId="21" borderId="0" xfId="38" applyFont="1" applyFill="1" applyProtection="1">
      <protection hidden="1"/>
    </xf>
    <xf numFmtId="0" fontId="71" fillId="21" borderId="0" xfId="38" applyFont="1" applyFill="1" applyBorder="1" applyAlignment="1" applyProtection="1">
      <alignment horizontal="left" vertical="center"/>
      <protection hidden="1"/>
    </xf>
    <xf numFmtId="164" fontId="72" fillId="21" borderId="0" xfId="38" applyNumberFormat="1" applyFont="1" applyFill="1" applyBorder="1" applyAlignment="1" applyProtection="1">
      <alignment horizontal="left" vertical="center"/>
      <protection hidden="1"/>
    </xf>
    <xf numFmtId="0" fontId="48" fillId="21" borderId="0" xfId="39" applyFont="1" applyFill="1" applyBorder="1" applyAlignment="1">
      <alignment horizontal="center" vertical="center"/>
    </xf>
    <xf numFmtId="0" fontId="73" fillId="21" borderId="0" xfId="38" applyFont="1" applyFill="1" applyBorder="1" applyAlignment="1" applyProtection="1">
      <alignment horizontal="left" vertical="center"/>
      <protection hidden="1"/>
    </xf>
    <xf numFmtId="0" fontId="74" fillId="21" borderId="0" xfId="38" applyFont="1" applyFill="1" applyBorder="1" applyAlignment="1" applyProtection="1">
      <alignment horizontal="left" vertical="center"/>
      <protection hidden="1"/>
    </xf>
    <xf numFmtId="0" fontId="75" fillId="21" borderId="0" xfId="38" applyFont="1" applyFill="1" applyBorder="1" applyAlignment="1" applyProtection="1">
      <alignment horizontal="left" vertical="center"/>
      <protection hidden="1"/>
    </xf>
    <xf numFmtId="0" fontId="76" fillId="21" borderId="0" xfId="38" applyFont="1" applyFill="1" applyBorder="1" applyAlignment="1" applyProtection="1">
      <alignment horizontal="left" vertical="center"/>
      <protection hidden="1"/>
    </xf>
    <xf numFmtId="0" fontId="77" fillId="21" borderId="0" xfId="38" applyFont="1" applyFill="1" applyBorder="1" applyAlignment="1" applyProtection="1">
      <alignment vertical="center"/>
      <protection hidden="1"/>
    </xf>
    <xf numFmtId="167" fontId="80" fillId="19" borderId="0" xfId="0" applyNumberFormat="1" applyFont="1" applyFill="1" applyBorder="1" applyAlignment="1" applyProtection="1">
      <alignment horizontal="center" vertical="center"/>
      <protection locked="0"/>
    </xf>
    <xf numFmtId="0" fontId="29" fillId="21" borderId="0" xfId="38" applyFont="1" applyFill="1" applyProtection="1">
      <protection hidden="1"/>
    </xf>
    <xf numFmtId="164" fontId="40" fillId="21" borderId="0" xfId="38" applyNumberFormat="1" applyFont="1" applyFill="1" applyBorder="1" applyAlignment="1" applyProtection="1">
      <alignment horizontal="right" vertical="center"/>
      <protection hidden="1"/>
    </xf>
    <xf numFmtId="164" fontId="79" fillId="21" borderId="0" xfId="38" applyNumberFormat="1" applyFont="1" applyFill="1" applyBorder="1" applyAlignment="1" applyProtection="1">
      <alignment horizontal="right" vertical="center"/>
      <protection hidden="1"/>
    </xf>
    <xf numFmtId="0" fontId="79" fillId="21" borderId="0" xfId="38" applyFont="1" applyFill="1" applyBorder="1" applyAlignment="1" applyProtection="1">
      <alignment horizontal="right" vertical="center"/>
      <protection hidden="1"/>
    </xf>
    <xf numFmtId="0" fontId="79" fillId="21" borderId="0" xfId="38" applyFont="1" applyFill="1" applyBorder="1" applyAlignment="1" applyProtection="1">
      <alignment horizontal="left" vertical="center"/>
      <protection hidden="1"/>
    </xf>
    <xf numFmtId="164" fontId="82" fillId="21" borderId="0" xfId="38" applyNumberFormat="1" applyFont="1" applyFill="1" applyBorder="1" applyAlignment="1" applyProtection="1">
      <alignment horizontal="right" vertical="center"/>
      <protection hidden="1"/>
    </xf>
    <xf numFmtId="0" fontId="82" fillId="21" borderId="0" xfId="38" applyFont="1" applyFill="1" applyBorder="1" applyAlignment="1" applyProtection="1">
      <alignment vertical="center"/>
      <protection hidden="1"/>
    </xf>
    <xf numFmtId="0" fontId="83" fillId="21" borderId="0" xfId="38" applyFont="1" applyFill="1" applyBorder="1" applyAlignment="1">
      <alignment horizontal="center" vertical="center"/>
    </xf>
    <xf numFmtId="0" fontId="70" fillId="21" borderId="0" xfId="38" applyFont="1" applyFill="1" applyBorder="1" applyAlignment="1" applyProtection="1">
      <alignment horizontal="left" vertical="center"/>
      <protection hidden="1"/>
    </xf>
    <xf numFmtId="0" fontId="84" fillId="21" borderId="0" xfId="38" applyFont="1" applyFill="1" applyBorder="1" applyAlignment="1" applyProtection="1">
      <alignment horizontal="left" vertical="center"/>
      <protection hidden="1"/>
    </xf>
    <xf numFmtId="0" fontId="85" fillId="21" borderId="0" xfId="38" applyFont="1" applyFill="1" applyBorder="1" applyAlignment="1">
      <alignment horizontal="center" vertical="center"/>
    </xf>
    <xf numFmtId="0" fontId="25" fillId="0" borderId="0" xfId="38" applyFont="1" applyAlignment="1" applyProtection="1">
      <alignment vertical="center"/>
      <protection hidden="1"/>
    </xf>
    <xf numFmtId="0" fontId="86" fillId="21" borderId="0" xfId="43" applyNumberFormat="1" applyFont="1" applyFill="1" applyBorder="1" applyAlignment="1">
      <alignment horizontal="left" vertical="center"/>
    </xf>
    <xf numFmtId="0" fontId="87" fillId="21" borderId="0" xfId="38" applyFont="1" applyFill="1" applyBorder="1" applyAlignment="1">
      <alignment horizontal="center" vertical="center"/>
    </xf>
    <xf numFmtId="0" fontId="88" fillId="21" borderId="0" xfId="43" applyNumberFormat="1" applyFont="1" applyFill="1" applyBorder="1" applyAlignment="1">
      <alignment horizontal="left" vertical="center"/>
    </xf>
    <xf numFmtId="0" fontId="89" fillId="21" borderId="0" xfId="43" applyNumberFormat="1" applyFont="1" applyFill="1" applyBorder="1" applyAlignment="1">
      <alignment horizontal="left" vertical="center"/>
    </xf>
    <xf numFmtId="0" fontId="90" fillId="21" borderId="0" xfId="38" applyFont="1" applyFill="1" applyBorder="1" applyAlignment="1">
      <alignment horizontal="center" vertical="center"/>
    </xf>
    <xf numFmtId="0" fontId="40" fillId="21" borderId="0" xfId="43" applyNumberFormat="1" applyFont="1" applyFill="1" applyBorder="1" applyAlignment="1">
      <alignment horizontal="left" vertical="center"/>
    </xf>
    <xf numFmtId="0" fontId="91" fillId="32" borderId="0" xfId="38" applyFont="1" applyFill="1" applyAlignment="1" applyProtection="1">
      <alignment vertical="center"/>
      <protection hidden="1"/>
    </xf>
    <xf numFmtId="0" fontId="92" fillId="32" borderId="0" xfId="38" applyFont="1" applyFill="1" applyProtection="1">
      <protection hidden="1"/>
    </xf>
    <xf numFmtId="0" fontId="39" fillId="0" borderId="0" xfId="41"/>
    <xf numFmtId="0" fontId="8" fillId="0" borderId="0" xfId="39" applyProtection="1">
      <protection hidden="1"/>
    </xf>
    <xf numFmtId="0" fontId="8" fillId="0" borderId="0" xfId="39" applyFont="1" applyFill="1" applyAlignment="1">
      <alignment vertical="center"/>
    </xf>
    <xf numFmtId="0" fontId="8" fillId="21" borderId="0" xfId="39" applyFill="1" applyBorder="1" applyAlignment="1">
      <alignment horizontal="center" vertical="center"/>
    </xf>
    <xf numFmtId="0" fontId="8" fillId="21" borderId="0" xfId="39" applyFill="1" applyBorder="1" applyAlignment="1">
      <alignment horizontal="left" vertical="center"/>
    </xf>
    <xf numFmtId="0" fontId="8" fillId="34" borderId="0" xfId="38" applyFill="1" applyProtection="1">
      <protection hidden="1"/>
    </xf>
    <xf numFmtId="0" fontId="39" fillId="34" borderId="0" xfId="41" applyFill="1"/>
    <xf numFmtId="0" fontId="8" fillId="34" borderId="0" xfId="38" applyFont="1" applyFill="1" applyAlignment="1">
      <alignment vertical="center"/>
    </xf>
    <xf numFmtId="0" fontId="94" fillId="34" borderId="0" xfId="38" applyFont="1" applyFill="1" applyAlignment="1">
      <alignment vertical="center"/>
    </xf>
    <xf numFmtId="0" fontId="95" fillId="34" borderId="0" xfId="38" applyFont="1" applyFill="1" applyAlignment="1">
      <alignment vertical="center"/>
    </xf>
    <xf numFmtId="0" fontId="96" fillId="34" borderId="0" xfId="38" applyFont="1" applyFill="1" applyAlignment="1">
      <alignment vertical="center"/>
    </xf>
    <xf numFmtId="0" fontId="97" fillId="34" borderId="0" xfId="38" applyFont="1" applyFill="1" applyAlignment="1">
      <alignment vertical="center"/>
    </xf>
    <xf numFmtId="0" fontId="98" fillId="34" borderId="0" xfId="38" applyFont="1" applyFill="1" applyAlignment="1">
      <alignment vertical="center"/>
    </xf>
    <xf numFmtId="0" fontId="98" fillId="34" borderId="0" xfId="38" applyFont="1" applyFill="1" applyProtection="1">
      <protection hidden="1"/>
    </xf>
    <xf numFmtId="0" fontId="8" fillId="34" borderId="0" xfId="38" applyFill="1" applyAlignment="1" applyProtection="1">
      <alignment vertical="center"/>
      <protection hidden="1"/>
    </xf>
    <xf numFmtId="0" fontId="98" fillId="34" borderId="0" xfId="38" applyFont="1" applyFill="1" applyAlignment="1" applyProtection="1">
      <alignment vertical="center"/>
      <protection hidden="1"/>
    </xf>
    <xf numFmtId="0" fontId="99" fillId="34" borderId="0" xfId="38" applyFont="1" applyFill="1" applyAlignment="1" applyProtection="1">
      <alignment vertical="center"/>
      <protection hidden="1"/>
    </xf>
    <xf numFmtId="0" fontId="100" fillId="34" borderId="0" xfId="38" applyFont="1" applyFill="1" applyAlignment="1" applyProtection="1">
      <alignment vertical="center"/>
      <protection hidden="1"/>
    </xf>
    <xf numFmtId="0" fontId="8" fillId="34" borderId="0" xfId="38" applyFont="1" applyFill="1"/>
    <xf numFmtId="0" fontId="37" fillId="0" borderId="0" xfId="38" applyFont="1" applyProtection="1">
      <protection hidden="1"/>
    </xf>
    <xf numFmtId="0" fontId="37" fillId="0" borderId="0" xfId="38" applyFont="1" applyAlignment="1" applyProtection="1">
      <alignment horizontal="left"/>
      <protection hidden="1"/>
    </xf>
    <xf numFmtId="0" fontId="40" fillId="35" borderId="0" xfId="38" applyFont="1" applyFill="1" applyBorder="1" applyAlignment="1" applyProtection="1">
      <alignment vertical="center"/>
      <protection hidden="1"/>
    </xf>
    <xf numFmtId="164" fontId="45" fillId="35" borderId="0" xfId="38" applyNumberFormat="1" applyFont="1" applyFill="1" applyBorder="1" applyAlignment="1" applyProtection="1">
      <alignment horizontal="center" vertical="center"/>
      <protection hidden="1"/>
    </xf>
    <xf numFmtId="166" fontId="43" fillId="35" borderId="0" xfId="38" applyNumberFormat="1" applyFont="1" applyFill="1" applyBorder="1" applyAlignment="1" applyProtection="1">
      <alignment horizontal="left" vertical="center"/>
      <protection hidden="1"/>
    </xf>
    <xf numFmtId="166" fontId="40" fillId="35" borderId="0" xfId="38" applyNumberFormat="1" applyFont="1" applyFill="1" applyBorder="1" applyAlignment="1" applyProtection="1">
      <alignment horizontal="left" vertical="center"/>
      <protection hidden="1"/>
    </xf>
    <xf numFmtId="164" fontId="40" fillId="35" borderId="0" xfId="38" applyNumberFormat="1" applyFont="1" applyFill="1" applyBorder="1" applyAlignment="1" applyProtection="1">
      <alignment horizontal="left" vertical="center"/>
      <protection hidden="1"/>
    </xf>
    <xf numFmtId="166" fontId="40" fillId="35" borderId="0" xfId="38" applyNumberFormat="1" applyFont="1" applyFill="1" applyBorder="1" applyAlignment="1" applyProtection="1">
      <alignment horizontal="center" vertical="center"/>
      <protection hidden="1"/>
    </xf>
    <xf numFmtId="0" fontId="40" fillId="35" borderId="0" xfId="38" applyFont="1" applyFill="1" applyBorder="1" applyAlignment="1" applyProtection="1">
      <alignment horizontal="left" vertical="center"/>
      <protection hidden="1"/>
    </xf>
    <xf numFmtId="0" fontId="8" fillId="35" borderId="0" xfId="38" applyFill="1" applyBorder="1" applyAlignment="1" applyProtection="1">
      <alignment vertical="center"/>
      <protection hidden="1"/>
    </xf>
    <xf numFmtId="164" fontId="59" fillId="35" borderId="0" xfId="38" applyNumberFormat="1" applyFont="1" applyFill="1" applyBorder="1" applyAlignment="1" applyProtection="1">
      <alignment horizontal="center" vertical="center"/>
      <protection hidden="1"/>
    </xf>
    <xf numFmtId="0" fontId="29" fillId="36" borderId="0" xfId="38" applyFont="1" applyFill="1" applyAlignment="1" applyProtection="1">
      <alignment horizontal="center" vertical="center" textRotation="90"/>
      <protection hidden="1"/>
    </xf>
    <xf numFmtId="0" fontId="40" fillId="21" borderId="10" xfId="38" applyFont="1" applyFill="1" applyBorder="1" applyAlignment="1" applyProtection="1">
      <alignment vertical="center"/>
      <protection hidden="1"/>
    </xf>
    <xf numFmtId="0" fontId="106" fillId="21" borderId="0" xfId="38" applyFont="1" applyFill="1" applyBorder="1" applyAlignment="1" applyProtection="1">
      <alignment horizontal="left" vertical="center"/>
      <protection hidden="1"/>
    </xf>
    <xf numFmtId="164" fontId="79" fillId="21" borderId="0" xfId="38" applyNumberFormat="1" applyFont="1" applyFill="1" applyBorder="1" applyAlignment="1" applyProtection="1">
      <alignment horizontal="left" vertical="center"/>
      <protection hidden="1"/>
    </xf>
    <xf numFmtId="0" fontId="57" fillId="37" borderId="0" xfId="39" applyFont="1" applyFill="1" applyBorder="1" applyAlignment="1">
      <alignment horizontal="center" vertical="center"/>
    </xf>
    <xf numFmtId="165" fontId="26" fillId="37" borderId="0" xfId="39" applyNumberFormat="1" applyFont="1" applyFill="1" applyBorder="1" applyAlignment="1" applyProtection="1">
      <alignment horizontal="left" vertical="center"/>
      <protection hidden="1"/>
    </xf>
    <xf numFmtId="164" fontId="81" fillId="37" borderId="0" xfId="39" applyNumberFormat="1" applyFont="1" applyFill="1" applyBorder="1" applyAlignment="1" applyProtection="1">
      <alignment horizontal="center" vertical="center"/>
      <protection hidden="1"/>
    </xf>
    <xf numFmtId="0" fontId="107" fillId="37" borderId="0" xfId="39" applyFont="1" applyFill="1" applyBorder="1" applyAlignment="1">
      <alignment horizontal="center" vertical="center"/>
    </xf>
    <xf numFmtId="0" fontId="108" fillId="32" borderId="0" xfId="39" applyFont="1" applyFill="1" applyBorder="1" applyAlignment="1">
      <alignment horizontal="center" vertical="center"/>
    </xf>
    <xf numFmtId="0" fontId="109" fillId="21" borderId="0" xfId="38" applyFont="1" applyFill="1" applyBorder="1" applyAlignment="1">
      <alignment horizontal="center" vertical="center"/>
    </xf>
    <xf numFmtId="0" fontId="111" fillId="21" borderId="0" xfId="38" applyFont="1" applyFill="1" applyBorder="1" applyAlignment="1" applyProtection="1">
      <alignment horizontal="left" vertical="center"/>
      <protection hidden="1"/>
    </xf>
    <xf numFmtId="164" fontId="112" fillId="21" borderId="0" xfId="38" applyNumberFormat="1" applyFont="1" applyFill="1" applyBorder="1" applyAlignment="1" applyProtection="1">
      <alignment vertical="center" textRotation="90"/>
      <protection hidden="1"/>
    </xf>
    <xf numFmtId="0" fontId="43" fillId="21" borderId="0" xfId="38" applyFont="1" applyFill="1" applyBorder="1" applyAlignment="1" applyProtection="1">
      <alignment vertical="center"/>
      <protection hidden="1"/>
    </xf>
    <xf numFmtId="0" fontId="44" fillId="21" borderId="0" xfId="38" applyFont="1" applyFill="1" applyBorder="1" applyAlignment="1" applyProtection="1">
      <alignment horizontal="left" vertical="center"/>
      <protection hidden="1"/>
    </xf>
    <xf numFmtId="0" fontId="52" fillId="21" borderId="0" xfId="38" applyFont="1" applyFill="1" applyBorder="1" applyAlignment="1" applyProtection="1">
      <alignment vertical="center"/>
      <protection hidden="1"/>
    </xf>
    <xf numFmtId="0" fontId="45" fillId="21" borderId="10" xfId="38" applyFont="1" applyFill="1" applyBorder="1" applyAlignment="1" applyProtection="1">
      <alignment vertical="center"/>
      <protection hidden="1"/>
    </xf>
    <xf numFmtId="0" fontId="8" fillId="21" borderId="10" xfId="38" applyFill="1" applyBorder="1" applyAlignment="1" applyProtection="1">
      <alignment horizontal="right" vertical="center"/>
      <protection hidden="1"/>
    </xf>
    <xf numFmtId="0" fontId="8" fillId="21" borderId="10" xfId="38" applyFill="1" applyBorder="1" applyAlignment="1" applyProtection="1">
      <alignment horizontal="center" vertical="center"/>
      <protection hidden="1"/>
    </xf>
    <xf numFmtId="164" fontId="105" fillId="21" borderId="10" xfId="38" applyNumberFormat="1" applyFont="1" applyFill="1" applyBorder="1" applyAlignment="1" applyProtection="1">
      <alignment horizontal="center" vertical="center"/>
      <protection hidden="1"/>
    </xf>
    <xf numFmtId="0" fontId="24" fillId="21" borderId="0" xfId="42" applyFont="1" applyFill="1" applyBorder="1" applyAlignment="1" applyProtection="1">
      <alignment vertical="center"/>
      <protection locked="0"/>
    </xf>
    <xf numFmtId="0" fontId="40" fillId="21" borderId="0" xfId="0" applyFont="1" applyFill="1" applyBorder="1" applyAlignment="1">
      <alignment horizontal="left" vertical="center"/>
    </xf>
    <xf numFmtId="0" fontId="24" fillId="21" borderId="21" xfId="42" applyFont="1" applyFill="1" applyBorder="1" applyAlignment="1" applyProtection="1">
      <alignment vertical="center"/>
      <protection locked="0"/>
    </xf>
    <xf numFmtId="0" fontId="24" fillId="21" borderId="22" xfId="42" applyFont="1" applyFill="1" applyBorder="1" applyAlignment="1" applyProtection="1">
      <alignment vertical="center"/>
      <protection locked="0"/>
    </xf>
    <xf numFmtId="0" fontId="114" fillId="21" borderId="0" xfId="0" applyFont="1" applyFill="1" applyBorder="1"/>
    <xf numFmtId="0" fontId="114" fillId="21" borderId="0" xfId="42" applyFont="1" applyFill="1" applyBorder="1" applyAlignment="1" applyProtection="1">
      <alignment vertical="center"/>
      <protection locked="0"/>
    </xf>
    <xf numFmtId="0" fontId="24" fillId="21" borderId="23" xfId="42" applyFont="1" applyFill="1" applyBorder="1" applyAlignment="1" applyProtection="1">
      <alignment vertical="center"/>
      <protection locked="0"/>
    </xf>
    <xf numFmtId="0" fontId="24" fillId="21" borderId="0" xfId="42" applyFont="1" applyFill="1" applyBorder="1" applyAlignment="1">
      <alignment vertical="center"/>
    </xf>
    <xf numFmtId="0" fontId="8" fillId="0" borderId="0" xfId="39"/>
    <xf numFmtId="0" fontId="25" fillId="0" borderId="26" xfId="39" applyFont="1" applyBorder="1" applyAlignment="1">
      <alignment horizontal="center" vertical="center" wrapText="1"/>
    </xf>
    <xf numFmtId="0" fontId="8" fillId="0" borderId="21" xfId="39" applyBorder="1" applyAlignment="1">
      <alignment horizontal="center" vertical="center"/>
    </xf>
    <xf numFmtId="0" fontId="8" fillId="0" borderId="22" xfId="39" applyBorder="1" applyAlignment="1">
      <alignment horizontal="center" vertical="center"/>
    </xf>
    <xf numFmtId="0" fontId="8" fillId="0" borderId="27" xfId="39" applyBorder="1"/>
    <xf numFmtId="0" fontId="117" fillId="0" borderId="0" xfId="39" applyFont="1" applyBorder="1" applyAlignment="1" applyProtection="1">
      <alignment horizontal="center" vertical="center"/>
      <protection hidden="1"/>
    </xf>
    <xf numFmtId="0" fontId="118" fillId="0" borderId="0" xfId="39" applyFont="1" applyBorder="1" applyAlignment="1" applyProtection="1">
      <alignment horizontal="center" vertical="center"/>
      <protection hidden="1"/>
    </xf>
    <xf numFmtId="0" fontId="119" fillId="0" borderId="0" xfId="39" applyFont="1" applyBorder="1" applyAlignment="1" applyProtection="1">
      <alignment horizontal="center" vertical="center"/>
      <protection hidden="1"/>
    </xf>
    <xf numFmtId="0" fontId="120" fillId="0" borderId="0" xfId="39" applyFont="1" applyBorder="1" applyAlignment="1" applyProtection="1">
      <alignment horizontal="center" vertical="center"/>
      <protection hidden="1"/>
    </xf>
    <xf numFmtId="0" fontId="121" fillId="0" borderId="0" xfId="39" applyFont="1" applyBorder="1" applyAlignment="1" applyProtection="1">
      <alignment horizontal="center" vertical="center"/>
      <protection hidden="1"/>
    </xf>
    <xf numFmtId="0" fontId="120" fillId="21" borderId="23" xfId="39" applyFont="1" applyFill="1" applyBorder="1" applyAlignment="1" applyProtection="1">
      <alignment horizontal="center" vertical="center" wrapText="1"/>
      <protection hidden="1"/>
    </xf>
    <xf numFmtId="0" fontId="25" fillId="0" borderId="24" xfId="39" applyFont="1" applyBorder="1" applyAlignment="1">
      <alignment horizontal="center" vertical="center" wrapText="1"/>
    </xf>
    <xf numFmtId="0" fontId="122" fillId="0" borderId="10" xfId="39" applyFont="1" applyBorder="1" applyAlignment="1">
      <alignment horizontal="center" vertical="center"/>
    </xf>
    <xf numFmtId="0" fontId="123" fillId="0" borderId="10" xfId="39" applyFont="1" applyBorder="1" applyAlignment="1" applyProtection="1">
      <alignment horizontal="center" vertical="center"/>
      <protection hidden="1"/>
    </xf>
    <xf numFmtId="0" fontId="124" fillId="0" borderId="10" xfId="39" applyFont="1" applyBorder="1" applyAlignment="1" applyProtection="1">
      <alignment horizontal="center" vertical="center"/>
      <protection hidden="1"/>
    </xf>
    <xf numFmtId="0" fontId="125" fillId="0" borderId="25" xfId="39" applyFont="1" applyBorder="1" applyAlignment="1" applyProtection="1">
      <alignment horizontal="center" vertical="center"/>
      <protection hidden="1"/>
    </xf>
    <xf numFmtId="0" fontId="8" fillId="0" borderId="0" xfId="39" applyAlignment="1">
      <alignment horizontal="center" vertical="center"/>
    </xf>
    <xf numFmtId="0" fontId="25" fillId="0" borderId="24" xfId="39" applyFont="1" applyBorder="1" applyAlignment="1">
      <alignment horizontal="right" vertical="center" wrapText="1"/>
    </xf>
    <xf numFmtId="0" fontId="126" fillId="0" borderId="10" xfId="39" applyFont="1" applyBorder="1" applyAlignment="1" applyProtection="1">
      <alignment horizontal="center" vertical="center"/>
      <protection hidden="1"/>
    </xf>
    <xf numFmtId="0" fontId="127" fillId="0" borderId="10" xfId="39" applyFont="1" applyBorder="1" applyAlignment="1" applyProtection="1">
      <alignment horizontal="center" vertical="center"/>
      <protection hidden="1"/>
    </xf>
    <xf numFmtId="0" fontId="128" fillId="0" borderId="10" xfId="39" applyFont="1" applyBorder="1" applyAlignment="1" applyProtection="1">
      <alignment horizontal="center" vertical="center"/>
      <protection hidden="1"/>
    </xf>
    <xf numFmtId="0" fontId="129" fillId="0" borderId="10" xfId="39" applyFont="1" applyBorder="1" applyAlignment="1" applyProtection="1">
      <alignment horizontal="center" vertical="center"/>
      <protection hidden="1"/>
    </xf>
    <xf numFmtId="0" fontId="130" fillId="0" borderId="25" xfId="39" applyFont="1" applyBorder="1" applyAlignment="1" applyProtection="1">
      <alignment horizontal="center" vertical="center"/>
      <protection hidden="1"/>
    </xf>
    <xf numFmtId="0" fontId="25" fillId="0" borderId="21" xfId="39" applyFont="1" applyBorder="1" applyAlignment="1">
      <alignment horizontal="center" vertical="center" wrapText="1"/>
    </xf>
    <xf numFmtId="0" fontId="8" fillId="0" borderId="0" xfId="39" applyFont="1" applyAlignment="1">
      <alignment horizontal="center" vertical="center"/>
    </xf>
    <xf numFmtId="0" fontId="127" fillId="0" borderId="0" xfId="39" applyFont="1" applyAlignment="1">
      <alignment horizontal="center" vertical="center"/>
    </xf>
    <xf numFmtId="0" fontId="131" fillId="0" borderId="0" xfId="39" applyFont="1" applyAlignment="1" applyProtection="1">
      <alignment horizontal="center" vertical="center"/>
      <protection hidden="1"/>
    </xf>
    <xf numFmtId="0" fontId="118" fillId="0" borderId="0" xfId="39" applyFont="1" applyProtection="1">
      <protection hidden="1"/>
    </xf>
    <xf numFmtId="0" fontId="132" fillId="0" borderId="0" xfId="39" applyFont="1" applyAlignment="1" applyProtection="1">
      <alignment horizontal="center" vertical="center"/>
      <protection hidden="1"/>
    </xf>
    <xf numFmtId="0" fontId="34" fillId="0" borderId="0" xfId="39" applyFont="1" applyAlignment="1" applyProtection="1">
      <alignment horizontal="center" vertical="center"/>
      <protection hidden="1"/>
    </xf>
    <xf numFmtId="0" fontId="119" fillId="0" borderId="0" xfId="39" applyFont="1" applyAlignment="1" applyProtection="1">
      <alignment horizontal="center" vertical="center"/>
      <protection hidden="1"/>
    </xf>
    <xf numFmtId="0" fontId="120" fillId="0" borderId="0" xfId="39" applyFont="1" applyProtection="1">
      <protection hidden="1"/>
    </xf>
    <xf numFmtId="0" fontId="133" fillId="0" borderId="0" xfId="39" applyFont="1" applyProtection="1">
      <protection hidden="1"/>
    </xf>
    <xf numFmtId="0" fontId="8" fillId="0" borderId="0" xfId="39" applyFont="1" applyFill="1" applyBorder="1" applyAlignment="1">
      <alignment horizontal="center" vertical="center" wrapText="1"/>
    </xf>
    <xf numFmtId="0" fontId="8" fillId="0" borderId="0" xfId="39" applyFont="1" applyAlignment="1">
      <alignment horizontal="right"/>
    </xf>
    <xf numFmtId="0" fontId="134" fillId="0" borderId="0" xfId="39" applyFont="1" applyAlignment="1">
      <alignment horizontal="center" vertical="center"/>
    </xf>
    <xf numFmtId="0" fontId="8" fillId="0" borderId="0" xfId="39" applyFont="1"/>
    <xf numFmtId="0" fontId="24" fillId="0" borderId="0" xfId="39" applyFont="1" applyAlignment="1">
      <alignment horizontal="center" vertical="center" wrapText="1"/>
    </xf>
    <xf numFmtId="0" fontId="135" fillId="0" borderId="0" xfId="39" applyFont="1" applyBorder="1" applyAlignment="1">
      <alignment horizontal="center" vertical="center"/>
    </xf>
    <xf numFmtId="0" fontId="136" fillId="0" borderId="0" xfId="39" applyFont="1" applyBorder="1" applyAlignment="1">
      <alignment horizontal="center" vertical="center"/>
    </xf>
    <xf numFmtId="0" fontId="137" fillId="21" borderId="0" xfId="39" applyFont="1" applyFill="1" applyBorder="1" applyAlignment="1">
      <alignment horizontal="center" vertical="center"/>
    </xf>
    <xf numFmtId="0" fontId="138" fillId="21" borderId="0" xfId="39" applyFont="1" applyFill="1" applyBorder="1" applyAlignment="1">
      <alignment horizontal="center" vertical="center"/>
    </xf>
    <xf numFmtId="0" fontId="101" fillId="23" borderId="0" xfId="39" applyFont="1" applyFill="1" applyAlignment="1">
      <alignment horizontal="center" vertical="center"/>
    </xf>
    <xf numFmtId="0" fontId="139" fillId="21" borderId="0" xfId="39" applyFont="1" applyFill="1" applyBorder="1" applyAlignment="1">
      <alignment horizontal="center" vertical="center"/>
    </xf>
    <xf numFmtId="0" fontId="140" fillId="21" borderId="0" xfId="39" applyFont="1" applyFill="1" applyBorder="1" applyAlignment="1">
      <alignment horizontal="center" vertical="center"/>
    </xf>
    <xf numFmtId="0" fontId="141" fillId="21" borderId="0" xfId="39" applyFont="1" applyFill="1" applyBorder="1" applyAlignment="1">
      <alignment horizontal="center" vertical="center"/>
    </xf>
    <xf numFmtId="0" fontId="142" fillId="21" borderId="0" xfId="39" applyFont="1" applyFill="1" applyBorder="1" applyAlignment="1">
      <alignment horizontal="center" vertical="center"/>
    </xf>
    <xf numFmtId="0" fontId="143" fillId="0" borderId="0" xfId="39" applyFont="1" applyBorder="1" applyAlignment="1">
      <alignment horizontal="center" vertical="center"/>
    </xf>
    <xf numFmtId="0" fontId="26" fillId="0" borderId="0" xfId="39" applyFont="1" applyBorder="1" applyAlignment="1">
      <alignment horizontal="center" vertical="center"/>
    </xf>
    <xf numFmtId="0" fontId="101" fillId="25" borderId="0" xfId="39" applyFont="1" applyFill="1" applyAlignment="1">
      <alignment horizontal="center" vertical="center"/>
    </xf>
    <xf numFmtId="0" fontId="144" fillId="0" borderId="0" xfId="39" applyFont="1" applyBorder="1" applyAlignment="1">
      <alignment horizontal="center" vertical="center"/>
    </xf>
    <xf numFmtId="0" fontId="145" fillId="0" borderId="0" xfId="39" applyFont="1" applyBorder="1" applyAlignment="1">
      <alignment horizontal="center" vertical="center"/>
    </xf>
    <xf numFmtId="0" fontId="101" fillId="24" borderId="0" xfId="39" applyFont="1" applyFill="1" applyAlignment="1">
      <alignment horizontal="center" vertical="center"/>
    </xf>
    <xf numFmtId="0" fontId="146" fillId="0" borderId="0" xfId="39" applyFont="1" applyBorder="1" applyAlignment="1">
      <alignment horizontal="center" vertical="center"/>
    </xf>
    <xf numFmtId="0" fontId="101" fillId="26" borderId="0" xfId="39" applyFont="1" applyFill="1" applyAlignment="1">
      <alignment horizontal="center" vertical="center"/>
    </xf>
    <xf numFmtId="0" fontId="147" fillId="0" borderId="0" xfId="39" applyFont="1" applyBorder="1" applyAlignment="1">
      <alignment horizontal="center" vertical="center"/>
    </xf>
    <xf numFmtId="0" fontId="101" fillId="22" borderId="0" xfId="39" applyFont="1" applyFill="1" applyBorder="1" applyAlignment="1">
      <alignment horizontal="center" vertical="center"/>
    </xf>
    <xf numFmtId="0" fontId="148" fillId="0" borderId="0" xfId="39" applyFont="1" applyBorder="1" applyAlignment="1">
      <alignment horizontal="center" vertical="center"/>
    </xf>
    <xf numFmtId="0" fontId="101" fillId="27" borderId="0" xfId="39" applyFont="1" applyFill="1" applyAlignment="1">
      <alignment horizontal="center" vertical="center"/>
    </xf>
    <xf numFmtId="0" fontId="149" fillId="21" borderId="0" xfId="39" applyFont="1" applyFill="1" applyBorder="1" applyAlignment="1">
      <alignment horizontal="center" vertical="center"/>
    </xf>
    <xf numFmtId="0" fontId="101" fillId="28" borderId="0" xfId="39" applyFont="1" applyFill="1" applyAlignment="1">
      <alignment horizontal="center" vertical="center"/>
    </xf>
    <xf numFmtId="0" fontId="150" fillId="0" borderId="0" xfId="39" applyFont="1" applyBorder="1" applyAlignment="1">
      <alignment horizontal="center" vertical="center"/>
    </xf>
    <xf numFmtId="0" fontId="101" fillId="29" borderId="0" xfId="39" applyFont="1" applyFill="1" applyAlignment="1">
      <alignment horizontal="center" vertical="center"/>
    </xf>
    <xf numFmtId="0" fontId="151" fillId="0" borderId="0" xfId="39" applyFont="1" applyBorder="1" applyAlignment="1">
      <alignment horizontal="center" vertical="center"/>
    </xf>
    <xf numFmtId="0" fontId="101" fillId="30" borderId="0" xfId="39" applyFont="1" applyFill="1" applyAlignment="1">
      <alignment horizontal="center" vertical="center"/>
    </xf>
    <xf numFmtId="0" fontId="152" fillId="0" borderId="0" xfId="39" applyFont="1" applyBorder="1" applyAlignment="1">
      <alignment horizontal="center" vertical="center"/>
    </xf>
    <xf numFmtId="0" fontId="36" fillId="0" borderId="0" xfId="39" applyFont="1"/>
    <xf numFmtId="0" fontId="153" fillId="0" borderId="0" xfId="39" applyFont="1" applyBorder="1" applyAlignment="1">
      <alignment horizontal="center" vertical="center"/>
    </xf>
    <xf numFmtId="0" fontId="154" fillId="0" borderId="0" xfId="39" applyFont="1" applyBorder="1" applyAlignment="1">
      <alignment horizontal="center" vertical="center"/>
    </xf>
    <xf numFmtId="0" fontId="155" fillId="0" borderId="0" xfId="39" applyFont="1" applyBorder="1" applyAlignment="1">
      <alignment horizontal="center" vertical="center"/>
    </xf>
    <xf numFmtId="0" fontId="156" fillId="0" borderId="0" xfId="39" applyFont="1" applyBorder="1" applyAlignment="1">
      <alignment horizontal="center" vertical="center"/>
    </xf>
    <xf numFmtId="0" fontId="157" fillId="0" borderId="0" xfId="39" applyFont="1" applyBorder="1" applyAlignment="1">
      <alignment horizontal="center" vertical="center"/>
    </xf>
    <xf numFmtId="0" fontId="158" fillId="0" borderId="0" xfId="39" applyFont="1" applyBorder="1" applyAlignment="1">
      <alignment horizontal="center" vertical="center"/>
    </xf>
    <xf numFmtId="0" fontId="159" fillId="0" borderId="0" xfId="39" applyFont="1" applyBorder="1" applyAlignment="1">
      <alignment horizontal="center" vertical="center"/>
    </xf>
    <xf numFmtId="0" fontId="160" fillId="0" borderId="0" xfId="39" applyFont="1" applyBorder="1" applyAlignment="1">
      <alignment horizontal="center" vertical="center"/>
    </xf>
    <xf numFmtId="0" fontId="116" fillId="21" borderId="0" xfId="39" applyFont="1" applyFill="1" applyBorder="1" applyAlignment="1">
      <alignment horizontal="center"/>
    </xf>
    <xf numFmtId="0" fontId="103" fillId="21" borderId="0" xfId="39" applyFont="1" applyFill="1" applyBorder="1" applyAlignment="1">
      <alignment horizontal="center"/>
    </xf>
    <xf numFmtId="0" fontId="41" fillId="21" borderId="29" xfId="42" applyFont="1" applyFill="1" applyBorder="1" applyAlignment="1" applyProtection="1">
      <alignment horizontal="center" vertical="center"/>
      <protection locked="0"/>
    </xf>
    <xf numFmtId="0" fontId="116" fillId="21" borderId="27" xfId="39" applyFont="1" applyFill="1" applyBorder="1" applyAlignment="1">
      <alignment horizontal="center" vertical="center"/>
    </xf>
    <xf numFmtId="0" fontId="8" fillId="0" borderId="27" xfId="38" applyBorder="1" applyProtection="1">
      <protection hidden="1"/>
    </xf>
    <xf numFmtId="0" fontId="24" fillId="37" borderId="0" xfId="42" applyFont="1" applyFill="1" applyBorder="1" applyAlignment="1" applyProtection="1">
      <alignment vertical="center"/>
      <protection locked="0"/>
    </xf>
    <xf numFmtId="0" fontId="24" fillId="37" borderId="23" xfId="42" applyFont="1" applyFill="1" applyBorder="1" applyAlignment="1" applyProtection="1">
      <alignment vertical="center"/>
      <protection locked="0"/>
    </xf>
    <xf numFmtId="0" fontId="8" fillId="21" borderId="27" xfId="38" applyFill="1" applyBorder="1" applyProtection="1">
      <protection hidden="1"/>
    </xf>
    <xf numFmtId="0" fontId="8" fillId="21" borderId="23" xfId="38" applyFill="1" applyBorder="1" applyProtection="1">
      <protection hidden="1"/>
    </xf>
    <xf numFmtId="0" fontId="8" fillId="21" borderId="24" xfId="38" applyFill="1" applyBorder="1" applyProtection="1">
      <protection hidden="1"/>
    </xf>
    <xf numFmtId="0" fontId="8" fillId="21" borderId="10" xfId="38" applyFill="1" applyBorder="1" applyProtection="1">
      <protection hidden="1"/>
    </xf>
    <xf numFmtId="0" fontId="8" fillId="21" borderId="25" xfId="38" applyFill="1" applyBorder="1" applyProtection="1">
      <protection hidden="1"/>
    </xf>
    <xf numFmtId="0" fontId="8" fillId="0" borderId="0" xfId="38" applyFont="1" applyFill="1" applyAlignment="1" applyProtection="1">
      <protection hidden="1"/>
    </xf>
    <xf numFmtId="0" fontId="162" fillId="21" borderId="0" xfId="38" applyFont="1" applyFill="1" applyBorder="1" applyAlignment="1" applyProtection="1">
      <alignment vertical="center"/>
      <protection hidden="1"/>
    </xf>
    <xf numFmtId="0" fontId="165" fillId="21" borderId="0" xfId="38" applyFont="1" applyFill="1" applyBorder="1" applyAlignment="1" applyProtection="1">
      <alignment horizontal="left" vertical="center"/>
      <protection hidden="1"/>
    </xf>
    <xf numFmtId="164" fontId="166" fillId="21" borderId="0" xfId="38" applyNumberFormat="1" applyFont="1" applyFill="1" applyBorder="1" applyAlignment="1" applyProtection="1">
      <alignment horizontal="left" vertical="center"/>
      <protection hidden="1"/>
    </xf>
    <xf numFmtId="0" fontId="167" fillId="21" borderId="0" xfId="38" applyFont="1" applyFill="1" applyBorder="1" applyAlignment="1" applyProtection="1">
      <alignment vertical="center"/>
      <protection hidden="1"/>
    </xf>
    <xf numFmtId="0" fontId="167" fillId="21" borderId="0" xfId="38" applyFont="1" applyFill="1" applyBorder="1" applyAlignment="1" applyProtection="1">
      <alignment horizontal="left" vertical="center"/>
      <protection hidden="1"/>
    </xf>
    <xf numFmtId="164" fontId="84" fillId="21" borderId="0" xfId="38" applyNumberFormat="1" applyFont="1" applyFill="1" applyBorder="1" applyAlignment="1" applyProtection="1">
      <alignment horizontal="left" vertical="center"/>
      <protection hidden="1"/>
    </xf>
    <xf numFmtId="167" fontId="168" fillId="19" borderId="0" xfId="0" applyNumberFormat="1" applyFont="1" applyFill="1" applyBorder="1" applyAlignment="1" applyProtection="1">
      <alignment horizontal="center" vertical="center"/>
      <protection locked="0"/>
    </xf>
    <xf numFmtId="0" fontId="103" fillId="21" borderId="27" xfId="39" applyFont="1" applyFill="1" applyBorder="1" applyAlignment="1">
      <alignment horizontal="center"/>
    </xf>
    <xf numFmtId="0" fontId="73" fillId="21" borderId="27" xfId="0" applyFont="1" applyFill="1" applyBorder="1" applyAlignment="1">
      <alignment horizontal="left" vertical="center"/>
    </xf>
    <xf numFmtId="0" fontId="108" fillId="32" borderId="27" xfId="39" applyFont="1" applyFill="1" applyBorder="1" applyAlignment="1">
      <alignment horizontal="center" vertical="center"/>
    </xf>
    <xf numFmtId="0" fontId="25" fillId="21" borderId="27" xfId="38" applyFont="1" applyFill="1" applyBorder="1" applyAlignment="1" applyProtection="1">
      <alignment vertical="center"/>
      <protection hidden="1"/>
    </xf>
    <xf numFmtId="2" fontId="74" fillId="21" borderId="0" xfId="38" applyNumberFormat="1" applyFont="1" applyFill="1" applyBorder="1" applyAlignment="1" applyProtection="1">
      <alignment horizontal="center" vertical="center"/>
      <protection hidden="1"/>
    </xf>
    <xf numFmtId="0" fontId="40" fillId="21" borderId="0" xfId="39" applyFont="1" applyFill="1" applyBorder="1" applyAlignment="1" applyProtection="1">
      <alignment horizontal="left" vertical="center"/>
      <protection hidden="1"/>
    </xf>
    <xf numFmtId="0" fontId="40" fillId="21" borderId="0" xfId="39" applyFont="1" applyFill="1" applyBorder="1" applyAlignment="1" applyProtection="1">
      <alignment horizontal="left" vertical="center" wrapText="1"/>
      <protection hidden="1"/>
    </xf>
    <xf numFmtId="0" fontId="8" fillId="21" borderId="0" xfId="39" applyFont="1" applyFill="1" applyAlignment="1">
      <alignment vertical="center"/>
    </xf>
    <xf numFmtId="0" fontId="172" fillId="21" borderId="0" xfId="38" applyFont="1" applyFill="1" applyBorder="1" applyAlignment="1">
      <alignment horizontal="center" vertical="center"/>
    </xf>
    <xf numFmtId="0" fontId="173" fillId="0" borderId="0" xfId="39" applyFont="1" applyFill="1" applyAlignment="1">
      <alignment horizontal="center" vertical="center"/>
    </xf>
    <xf numFmtId="0" fontId="175" fillId="21" borderId="0" xfId="43" applyNumberFormat="1" applyFont="1" applyFill="1" applyBorder="1" applyAlignment="1">
      <alignment horizontal="center" vertical="center"/>
    </xf>
    <xf numFmtId="0" fontId="176" fillId="21" borderId="0" xfId="43" applyNumberFormat="1" applyFont="1" applyFill="1" applyBorder="1" applyAlignment="1">
      <alignment horizontal="center" vertical="center"/>
    </xf>
    <xf numFmtId="0" fontId="37" fillId="0" borderId="0" xfId="0" applyFont="1"/>
    <xf numFmtId="0" fontId="31" fillId="0" borderId="0" xfId="0" applyFont="1"/>
    <xf numFmtId="0" fontId="31" fillId="0" borderId="0" xfId="39" applyFont="1" applyFill="1" applyAlignment="1">
      <alignment vertical="center"/>
    </xf>
    <xf numFmtId="0" fontId="181" fillId="0" borderId="0" xfId="39" applyFont="1" applyFill="1" applyAlignment="1">
      <alignment vertical="center"/>
    </xf>
    <xf numFmtId="0" fontId="36" fillId="0" borderId="0" xfId="0" applyFont="1"/>
    <xf numFmtId="0" fontId="31" fillId="0" borderId="0" xfId="39" applyFont="1" applyFill="1" applyAlignment="1">
      <alignment horizontal="center" vertical="center"/>
    </xf>
    <xf numFmtId="0" fontId="31" fillId="0" borderId="0" xfId="39" quotePrefix="1" applyFont="1" applyFill="1" applyAlignment="1">
      <alignment horizontal="center" vertical="center"/>
    </xf>
    <xf numFmtId="0" fontId="114" fillId="0" borderId="0" xfId="0" applyFont="1" applyAlignment="1">
      <alignment horizontal="center" vertical="center"/>
    </xf>
    <xf numFmtId="0" fontId="8" fillId="38" borderId="0" xfId="39" applyFont="1" applyFill="1" applyAlignment="1">
      <alignment vertical="center"/>
    </xf>
    <xf numFmtId="0" fontId="0" fillId="0" borderId="0" xfId="0" applyAlignment="1">
      <alignment horizontal="center"/>
    </xf>
    <xf numFmtId="0" fontId="183" fillId="0" borderId="0" xfId="0" applyFont="1" applyAlignment="1">
      <alignment horizontal="center" vertical="center"/>
    </xf>
    <xf numFmtId="0" fontId="184" fillId="0" borderId="0" xfId="0" applyFont="1" applyAlignment="1">
      <alignment horizontal="center" vertical="center"/>
    </xf>
    <xf numFmtId="0" fontId="30" fillId="0" borderId="0" xfId="0" applyFont="1"/>
    <xf numFmtId="0" fontId="0" fillId="21" borderId="0" xfId="0" applyFill="1"/>
    <xf numFmtId="0" fontId="28" fillId="21" borderId="0" xfId="0" applyFont="1" applyFill="1"/>
    <xf numFmtId="0" fontId="185" fillId="21" borderId="0" xfId="54" applyFont="1" applyFill="1"/>
    <xf numFmtId="0" fontId="28" fillId="21" borderId="0" xfId="39" applyFont="1" applyFill="1" applyAlignment="1">
      <alignment vertical="center"/>
    </xf>
    <xf numFmtId="0" fontId="186" fillId="0" borderId="0" xfId="39" applyFont="1" applyFill="1" applyAlignment="1">
      <alignment horizontal="center" vertical="center"/>
    </xf>
    <xf numFmtId="0" fontId="187" fillId="0" borderId="0" xfId="39" applyFont="1" applyFill="1" applyAlignment="1">
      <alignment horizontal="center" vertical="center"/>
    </xf>
    <xf numFmtId="0" fontId="188" fillId="0" borderId="0" xfId="39" applyFont="1" applyFill="1" applyAlignment="1">
      <alignment horizontal="center" vertical="center"/>
    </xf>
    <xf numFmtId="0" fontId="189" fillId="0" borderId="0" xfId="39" applyFont="1" applyFill="1" applyAlignment="1">
      <alignment horizontal="center" vertical="center"/>
    </xf>
    <xf numFmtId="0" fontId="187" fillId="0" borderId="0" xfId="39" quotePrefix="1" applyFont="1" applyFill="1" applyAlignment="1">
      <alignment horizontal="center" vertical="center"/>
    </xf>
    <xf numFmtId="0" fontId="188" fillId="0" borderId="0" xfId="39" quotePrefix="1" applyFont="1" applyFill="1" applyAlignment="1">
      <alignment horizontal="center" vertical="center"/>
    </xf>
    <xf numFmtId="0" fontId="189" fillId="0" borderId="0" xfId="39" quotePrefix="1" applyFont="1" applyFill="1" applyAlignment="1">
      <alignment horizontal="center" vertical="center"/>
    </xf>
    <xf numFmtId="0" fontId="190" fillId="0" borderId="0" xfId="39" applyFont="1" applyFill="1" applyAlignment="1">
      <alignment horizontal="center" vertical="center"/>
    </xf>
    <xf numFmtId="0" fontId="174" fillId="0" borderId="0" xfId="39" applyFont="1" applyFill="1" applyAlignment="1">
      <alignment horizontal="center" vertical="center"/>
    </xf>
    <xf numFmtId="0" fontId="191" fillId="0" borderId="0" xfId="39" applyFont="1" applyFill="1" applyAlignment="1">
      <alignment horizontal="center" vertical="center"/>
    </xf>
    <xf numFmtId="0" fontId="190" fillId="0" borderId="0" xfId="39" quotePrefix="1" applyFont="1" applyFill="1" applyAlignment="1">
      <alignment horizontal="center" vertical="center"/>
    </xf>
    <xf numFmtId="0" fontId="192" fillId="0" borderId="0" xfId="39" applyFont="1" applyFill="1" applyAlignment="1">
      <alignment horizontal="center" vertical="center"/>
    </xf>
    <xf numFmtId="0" fontId="192" fillId="0" borderId="0" xfId="39" quotePrefix="1" applyFont="1" applyFill="1" applyAlignment="1">
      <alignment horizontal="center" vertical="center"/>
    </xf>
    <xf numFmtId="0" fontId="193" fillId="0" borderId="0" xfId="39" applyFont="1" applyFill="1" applyAlignment="1">
      <alignment horizontal="center" vertical="center"/>
    </xf>
    <xf numFmtId="0" fontId="193" fillId="0" borderId="0" xfId="39" quotePrefix="1" applyFont="1" applyFill="1" applyAlignment="1">
      <alignment horizontal="center" vertical="center"/>
    </xf>
    <xf numFmtId="0" fontId="194" fillId="0" borderId="0" xfId="39" applyFont="1" applyFill="1" applyAlignment="1">
      <alignment horizontal="center" vertical="center"/>
    </xf>
    <xf numFmtId="0" fontId="194" fillId="0" borderId="0" xfId="39" quotePrefix="1" applyFont="1" applyFill="1" applyAlignment="1">
      <alignment horizontal="center" vertical="center"/>
    </xf>
    <xf numFmtId="0" fontId="8" fillId="38" borderId="0" xfId="39" applyFont="1" applyFill="1" applyAlignment="1">
      <alignment horizontal="center" vertical="center"/>
    </xf>
    <xf numFmtId="0" fontId="31" fillId="38" borderId="0" xfId="39" applyFont="1" applyFill="1" applyAlignment="1">
      <alignment horizontal="center" vertical="center"/>
    </xf>
    <xf numFmtId="0" fontId="195" fillId="0" borderId="28" xfId="0" applyFont="1" applyBorder="1" applyAlignment="1">
      <alignment horizontal="center" vertical="center" wrapText="1"/>
    </xf>
    <xf numFmtId="0" fontId="195" fillId="0" borderId="0" xfId="0" applyFont="1" applyBorder="1" applyAlignment="1">
      <alignment horizontal="center" vertical="center" wrapText="1"/>
    </xf>
    <xf numFmtId="0" fontId="37" fillId="0" borderId="0" xfId="0" applyFont="1" applyBorder="1"/>
    <xf numFmtId="0" fontId="37" fillId="0" borderId="28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196" fillId="0" borderId="28" xfId="0" applyFont="1" applyBorder="1" applyAlignment="1">
      <alignment horizontal="center" vertical="center"/>
    </xf>
    <xf numFmtId="0" fontId="196" fillId="0" borderId="0" xfId="0" applyFont="1" applyBorder="1" applyAlignment="1">
      <alignment horizontal="center" vertical="center"/>
    </xf>
    <xf numFmtId="0" fontId="180" fillId="0" borderId="28" xfId="0" applyFont="1" applyBorder="1" applyAlignment="1">
      <alignment horizontal="center" vertical="center"/>
    </xf>
    <xf numFmtId="0" fontId="180" fillId="0" borderId="0" xfId="0" applyFont="1" applyBorder="1" applyAlignment="1">
      <alignment horizontal="center" vertical="center"/>
    </xf>
    <xf numFmtId="0" fontId="177" fillId="0" borderId="28" xfId="0" applyFont="1" applyBorder="1" applyAlignment="1">
      <alignment horizontal="center" vertical="center"/>
    </xf>
    <xf numFmtId="0" fontId="177" fillId="0" borderId="0" xfId="0" applyFont="1" applyBorder="1" applyAlignment="1">
      <alignment horizontal="center" vertical="center"/>
    </xf>
    <xf numFmtId="0" fontId="179" fillId="0" borderId="28" xfId="0" applyFont="1" applyBorder="1" applyAlignment="1">
      <alignment horizontal="center" vertical="center"/>
    </xf>
    <xf numFmtId="0" fontId="179" fillId="0" borderId="0" xfId="0" applyFont="1" applyBorder="1" applyAlignment="1">
      <alignment horizontal="center" vertical="center"/>
    </xf>
    <xf numFmtId="0" fontId="197" fillId="0" borderId="28" xfId="0" applyFont="1" applyBorder="1" applyAlignment="1">
      <alignment horizontal="center" vertical="center" wrapText="1"/>
    </xf>
    <xf numFmtId="0" fontId="197" fillId="0" borderId="0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/>
    <xf numFmtId="0" fontId="198" fillId="0" borderId="28" xfId="0" applyFont="1" applyBorder="1" applyAlignment="1">
      <alignment horizontal="center" vertical="center"/>
    </xf>
    <xf numFmtId="0" fontId="198" fillId="0" borderId="0" xfId="0" applyFont="1" applyBorder="1" applyAlignment="1">
      <alignment horizontal="center" vertical="center"/>
    </xf>
    <xf numFmtId="0" fontId="198" fillId="0" borderId="11" xfId="0" applyFont="1" applyBorder="1" applyAlignment="1">
      <alignment horizontal="center" vertical="center"/>
    </xf>
    <xf numFmtId="0" fontId="31" fillId="0" borderId="12" xfId="0" applyFont="1" applyBorder="1"/>
    <xf numFmtId="0" fontId="182" fillId="0" borderId="28" xfId="0" applyFont="1" applyBorder="1" applyAlignment="1">
      <alignment horizontal="center" vertical="center"/>
    </xf>
    <xf numFmtId="0" fontId="182" fillId="0" borderId="0" xfId="0" applyFont="1" applyBorder="1" applyAlignment="1">
      <alignment horizontal="center" vertical="center"/>
    </xf>
    <xf numFmtId="0" fontId="178" fillId="0" borderId="28" xfId="0" applyFont="1" applyBorder="1" applyAlignment="1">
      <alignment horizontal="center" vertical="center"/>
    </xf>
    <xf numFmtId="0" fontId="178" fillId="0" borderId="0" xfId="0" applyFont="1" applyBorder="1" applyAlignment="1">
      <alignment horizontal="center" vertical="center"/>
    </xf>
    <xf numFmtId="0" fontId="181" fillId="0" borderId="28" xfId="0" applyFont="1" applyBorder="1" applyAlignment="1">
      <alignment horizontal="center" vertical="center"/>
    </xf>
    <xf numFmtId="0" fontId="181" fillId="0" borderId="0" xfId="0" applyFont="1" applyBorder="1" applyAlignment="1">
      <alignment horizontal="center" vertical="center"/>
    </xf>
    <xf numFmtId="0" fontId="197" fillId="0" borderId="26" xfId="0" applyFont="1" applyBorder="1" applyAlignment="1">
      <alignment horizontal="center" vertical="center"/>
    </xf>
    <xf numFmtId="0" fontId="197" fillId="0" borderId="22" xfId="0" applyFont="1" applyBorder="1" applyAlignment="1">
      <alignment horizontal="center" vertical="center"/>
    </xf>
    <xf numFmtId="0" fontId="199" fillId="0" borderId="0" xfId="0" applyFont="1" applyAlignment="1">
      <alignment horizontal="center" vertical="center"/>
    </xf>
    <xf numFmtId="0" fontId="197" fillId="0" borderId="26" xfId="0" quotePrefix="1" applyFont="1" applyBorder="1" applyAlignment="1">
      <alignment horizontal="center" vertical="center"/>
    </xf>
    <xf numFmtId="0" fontId="197" fillId="0" borderId="24" xfId="0" applyFont="1" applyBorder="1" applyAlignment="1">
      <alignment horizontal="center" vertical="center"/>
    </xf>
    <xf numFmtId="0" fontId="197" fillId="0" borderId="25" xfId="0" applyFont="1" applyBorder="1" applyAlignment="1">
      <alignment horizontal="center" vertical="center"/>
    </xf>
    <xf numFmtId="0" fontId="197" fillId="0" borderId="24" xfId="0" quotePrefix="1" applyFont="1" applyBorder="1" applyAlignment="1">
      <alignment horizontal="center" vertical="center"/>
    </xf>
    <xf numFmtId="0" fontId="198" fillId="0" borderId="26" xfId="0" applyFont="1" applyBorder="1" applyAlignment="1">
      <alignment horizontal="center" vertical="center"/>
    </xf>
    <xf numFmtId="0" fontId="198" fillId="0" borderId="22" xfId="0" applyFont="1" applyBorder="1" applyAlignment="1">
      <alignment horizontal="center" vertical="center"/>
    </xf>
    <xf numFmtId="0" fontId="198" fillId="0" borderId="0" xfId="0" applyFont="1" applyAlignment="1">
      <alignment horizontal="center" vertical="center"/>
    </xf>
    <xf numFmtId="0" fontId="198" fillId="0" borderId="24" xfId="0" applyFont="1" applyBorder="1" applyAlignment="1">
      <alignment horizontal="center" vertical="center"/>
    </xf>
    <xf numFmtId="0" fontId="198" fillId="0" borderId="25" xfId="0" applyFont="1" applyBorder="1" applyAlignment="1">
      <alignment horizontal="center" vertical="center"/>
    </xf>
    <xf numFmtId="0" fontId="182" fillId="0" borderId="26" xfId="0" applyFont="1" applyBorder="1" applyAlignment="1">
      <alignment horizontal="center" vertical="center"/>
    </xf>
    <xf numFmtId="0" fontId="182" fillId="0" borderId="22" xfId="0" applyFont="1" applyBorder="1" applyAlignment="1">
      <alignment horizontal="center" vertical="center"/>
    </xf>
    <xf numFmtId="0" fontId="182" fillId="0" borderId="0" xfId="0" applyFont="1" applyAlignment="1">
      <alignment horizontal="center" vertical="center"/>
    </xf>
    <xf numFmtId="0" fontId="182" fillId="0" borderId="24" xfId="0" applyFont="1" applyBorder="1" applyAlignment="1">
      <alignment horizontal="center" vertical="center"/>
    </xf>
    <xf numFmtId="0" fontId="182" fillId="0" borderId="25" xfId="0" applyFont="1" applyBorder="1" applyAlignment="1">
      <alignment horizontal="center" vertical="center"/>
    </xf>
    <xf numFmtId="0" fontId="178" fillId="0" borderId="26" xfId="0" applyFont="1" applyBorder="1" applyAlignment="1">
      <alignment horizontal="center" vertical="center"/>
    </xf>
    <xf numFmtId="0" fontId="178" fillId="0" borderId="22" xfId="0" applyFont="1" applyBorder="1" applyAlignment="1">
      <alignment horizontal="center" vertical="center"/>
    </xf>
    <xf numFmtId="0" fontId="178" fillId="0" borderId="0" xfId="0" applyFont="1" applyAlignment="1">
      <alignment horizontal="center" vertical="center"/>
    </xf>
    <xf numFmtId="0" fontId="178" fillId="0" borderId="24" xfId="0" applyFont="1" applyBorder="1" applyAlignment="1">
      <alignment horizontal="center" vertical="center"/>
    </xf>
    <xf numFmtId="0" fontId="178" fillId="0" borderId="25" xfId="0" applyFont="1" applyBorder="1" applyAlignment="1">
      <alignment horizontal="center" vertical="center"/>
    </xf>
    <xf numFmtId="0" fontId="181" fillId="0" borderId="26" xfId="0" applyFont="1" applyBorder="1" applyAlignment="1">
      <alignment horizontal="center" vertical="center"/>
    </xf>
    <xf numFmtId="0" fontId="181" fillId="0" borderId="22" xfId="0" applyFont="1" applyBorder="1" applyAlignment="1">
      <alignment horizontal="center" vertical="center"/>
    </xf>
    <xf numFmtId="0" fontId="181" fillId="0" borderId="0" xfId="0" applyFont="1" applyAlignment="1">
      <alignment horizontal="center" vertical="center"/>
    </xf>
    <xf numFmtId="0" fontId="181" fillId="0" borderId="24" xfId="0" applyFont="1" applyBorder="1" applyAlignment="1">
      <alignment horizontal="center" vertical="center"/>
    </xf>
    <xf numFmtId="0" fontId="181" fillId="0" borderId="25" xfId="0" applyFont="1" applyBorder="1" applyAlignment="1">
      <alignment horizontal="center" vertical="center"/>
    </xf>
    <xf numFmtId="167" fontId="168" fillId="19" borderId="35" xfId="0" applyNumberFormat="1" applyFont="1" applyFill="1" applyBorder="1" applyAlignment="1" applyProtection="1">
      <alignment horizontal="center" vertical="center"/>
      <protection locked="0"/>
    </xf>
    <xf numFmtId="167" fontId="168" fillId="19" borderId="39" xfId="0" applyNumberFormat="1" applyFont="1" applyFill="1" applyBorder="1" applyAlignment="1" applyProtection="1">
      <alignment horizontal="center" vertical="center"/>
      <protection locked="0"/>
    </xf>
    <xf numFmtId="0" fontId="116" fillId="35" borderId="0" xfId="39" applyFont="1" applyFill="1" applyBorder="1" applyAlignment="1">
      <alignment horizontal="center"/>
    </xf>
    <xf numFmtId="0" fontId="103" fillId="35" borderId="0" xfId="39" applyFont="1" applyFill="1" applyBorder="1" applyAlignment="1">
      <alignment horizontal="center"/>
    </xf>
    <xf numFmtId="164" fontId="44" fillId="35" borderId="0" xfId="38" applyNumberFormat="1" applyFont="1" applyFill="1" applyBorder="1" applyAlignment="1" applyProtection="1">
      <alignment horizontal="left" vertical="center"/>
      <protection hidden="1"/>
    </xf>
    <xf numFmtId="0" fontId="40" fillId="35" borderId="0" xfId="38" applyFont="1" applyFill="1" applyBorder="1" applyAlignment="1" applyProtection="1">
      <alignment horizontal="right" vertical="center"/>
      <protection hidden="1"/>
    </xf>
    <xf numFmtId="0" fontId="52" fillId="35" borderId="0" xfId="38" applyFont="1" applyFill="1" applyBorder="1" applyAlignment="1" applyProtection="1">
      <alignment vertical="center"/>
      <protection hidden="1"/>
    </xf>
    <xf numFmtId="0" fontId="45" fillId="35" borderId="10" xfId="38" applyFont="1" applyFill="1" applyBorder="1" applyAlignment="1" applyProtection="1">
      <alignment vertical="center"/>
      <protection hidden="1"/>
    </xf>
    <xf numFmtId="0" fontId="40" fillId="35" borderId="10" xfId="38" applyFont="1" applyFill="1" applyBorder="1" applyAlignment="1" applyProtection="1">
      <alignment vertical="center"/>
      <protection hidden="1"/>
    </xf>
    <xf numFmtId="0" fontId="8" fillId="35" borderId="10" xfId="38" applyFill="1" applyBorder="1" applyAlignment="1" applyProtection="1">
      <alignment horizontal="right" vertical="center"/>
      <protection hidden="1"/>
    </xf>
    <xf numFmtId="0" fontId="8" fillId="35" borderId="10" xfId="38" applyFill="1" applyBorder="1" applyAlignment="1" applyProtection="1">
      <alignment horizontal="center" vertical="center"/>
      <protection hidden="1"/>
    </xf>
    <xf numFmtId="164" fontId="105" fillId="35" borderId="10" xfId="38" applyNumberFormat="1" applyFont="1" applyFill="1" applyBorder="1" applyAlignment="1" applyProtection="1">
      <alignment horizontal="center" vertical="center"/>
      <protection hidden="1"/>
    </xf>
    <xf numFmtId="0" fontId="43" fillId="35" borderId="0" xfId="38" applyFont="1" applyFill="1" applyBorder="1" applyAlignment="1" applyProtection="1">
      <alignment vertical="center"/>
      <protection hidden="1"/>
    </xf>
    <xf numFmtId="164" fontId="112" fillId="35" borderId="0" xfId="38" applyNumberFormat="1" applyFont="1" applyFill="1" applyBorder="1" applyAlignment="1" applyProtection="1">
      <alignment vertical="center" textRotation="90"/>
      <protection hidden="1"/>
    </xf>
    <xf numFmtId="0" fontId="84" fillId="35" borderId="0" xfId="38" applyFont="1" applyFill="1" applyBorder="1" applyAlignment="1" applyProtection="1">
      <alignment horizontal="left" vertical="center"/>
      <protection hidden="1"/>
    </xf>
    <xf numFmtId="0" fontId="165" fillId="35" borderId="0" xfId="38" applyFont="1" applyFill="1" applyBorder="1" applyAlignment="1" applyProtection="1">
      <alignment horizontal="left" vertical="center"/>
      <protection hidden="1"/>
    </xf>
    <xf numFmtId="164" fontId="166" fillId="35" borderId="0" xfId="38" applyNumberFormat="1" applyFont="1" applyFill="1" applyBorder="1" applyAlignment="1" applyProtection="1">
      <alignment horizontal="left" vertical="center"/>
      <protection hidden="1"/>
    </xf>
    <xf numFmtId="164" fontId="84" fillId="35" borderId="0" xfId="38" applyNumberFormat="1" applyFont="1" applyFill="1" applyBorder="1" applyAlignment="1" applyProtection="1">
      <alignment horizontal="left" vertical="center"/>
      <protection hidden="1"/>
    </xf>
    <xf numFmtId="0" fontId="167" fillId="35" borderId="0" xfId="38" applyFont="1" applyFill="1" applyBorder="1" applyAlignment="1" applyProtection="1">
      <alignment vertical="center"/>
      <protection hidden="1"/>
    </xf>
    <xf numFmtId="0" fontId="167" fillId="35" borderId="0" xfId="38" applyFont="1" applyFill="1" applyBorder="1" applyAlignment="1" applyProtection="1">
      <alignment horizontal="left" vertical="center"/>
      <protection hidden="1"/>
    </xf>
    <xf numFmtId="167" fontId="168" fillId="39" borderId="0" xfId="0" applyNumberFormat="1" applyFont="1" applyFill="1" applyBorder="1" applyAlignment="1" applyProtection="1">
      <alignment horizontal="center" vertical="center"/>
      <protection locked="0"/>
    </xf>
    <xf numFmtId="0" fontId="62" fillId="35" borderId="0" xfId="38" applyFont="1" applyFill="1" applyBorder="1" applyAlignment="1" applyProtection="1">
      <alignment horizontal="left" vertical="center"/>
      <protection hidden="1"/>
    </xf>
    <xf numFmtId="0" fontId="106" fillId="35" borderId="0" xfId="38" applyFont="1" applyFill="1" applyBorder="1" applyAlignment="1" applyProtection="1">
      <alignment horizontal="left" vertical="center"/>
      <protection hidden="1"/>
    </xf>
    <xf numFmtId="164" fontId="61" fillId="35" borderId="0" xfId="38" applyNumberFormat="1" applyFont="1" applyFill="1" applyBorder="1" applyAlignment="1" applyProtection="1">
      <alignment horizontal="left" vertical="center"/>
      <protection hidden="1"/>
    </xf>
    <xf numFmtId="0" fontId="46" fillId="35" borderId="0" xfId="38" applyFont="1" applyFill="1" applyBorder="1" applyAlignment="1" applyProtection="1">
      <alignment horizontal="left" vertical="center"/>
      <protection hidden="1"/>
    </xf>
    <xf numFmtId="164" fontId="69" fillId="35" borderId="0" xfId="38" applyNumberFormat="1" applyFont="1" applyFill="1" applyBorder="1" applyAlignment="1" applyProtection="1">
      <alignment horizontal="left" vertical="center"/>
      <protection hidden="1"/>
    </xf>
    <xf numFmtId="164" fontId="79" fillId="35" borderId="0" xfId="38" applyNumberFormat="1" applyFont="1" applyFill="1" applyBorder="1" applyAlignment="1" applyProtection="1">
      <alignment horizontal="left" vertical="center"/>
      <protection hidden="1"/>
    </xf>
    <xf numFmtId="166" fontId="68" fillId="35" borderId="0" xfId="38" applyNumberFormat="1" applyFont="1" applyFill="1" applyBorder="1" applyAlignment="1" applyProtection="1">
      <alignment horizontal="center" vertical="center"/>
      <protection hidden="1"/>
    </xf>
    <xf numFmtId="0" fontId="59" fillId="21" borderId="0" xfId="39" applyFont="1" applyFill="1" applyBorder="1" applyAlignment="1" applyProtection="1">
      <alignment horizontal="left" vertical="center"/>
      <protection hidden="1"/>
    </xf>
    <xf numFmtId="0" fontId="43" fillId="21" borderId="0" xfId="38" applyFont="1" applyFill="1" applyBorder="1" applyProtection="1">
      <protection hidden="1"/>
    </xf>
    <xf numFmtId="0" fontId="72" fillId="21" borderId="42" xfId="39" applyFont="1" applyFill="1" applyBorder="1" applyAlignment="1" applyProtection="1">
      <alignment horizontal="right" vertical="center"/>
      <protection hidden="1"/>
    </xf>
    <xf numFmtId="0" fontId="202" fillId="21" borderId="41" xfId="39" applyFont="1" applyFill="1" applyBorder="1" applyAlignment="1" applyProtection="1">
      <alignment horizontal="center" vertical="center" wrapText="1"/>
      <protection hidden="1"/>
    </xf>
    <xf numFmtId="0" fontId="163" fillId="21" borderId="10" xfId="39" applyFont="1" applyFill="1" applyBorder="1" applyAlignment="1" applyProtection="1">
      <alignment horizontal="center" vertical="center" wrapText="1"/>
      <protection hidden="1"/>
    </xf>
    <xf numFmtId="0" fontId="72" fillId="21" borderId="42" xfId="39" applyFont="1" applyFill="1" applyBorder="1" applyAlignment="1" applyProtection="1">
      <alignment horizontal="center" vertical="center"/>
      <protection hidden="1"/>
    </xf>
    <xf numFmtId="3" fontId="115" fillId="21" borderId="0" xfId="42" applyNumberFormat="1" applyFont="1" applyFill="1" applyBorder="1" applyAlignment="1" applyProtection="1">
      <alignment horizontal="center" vertical="center"/>
      <protection locked="0"/>
    </xf>
    <xf numFmtId="169" fontId="203" fillId="21" borderId="0" xfId="42" applyNumberFormat="1" applyFont="1" applyFill="1" applyBorder="1" applyAlignment="1" applyProtection="1">
      <alignment horizontal="center" vertical="center"/>
      <protection locked="0"/>
    </xf>
    <xf numFmtId="168" fontId="170" fillId="21" borderId="0" xfId="39" applyNumberFormat="1" applyFont="1" applyFill="1" applyBorder="1" applyAlignment="1">
      <alignment horizontal="center" vertical="center"/>
    </xf>
    <xf numFmtId="0" fontId="115" fillId="21" borderId="0" xfId="39" applyFont="1" applyFill="1" applyBorder="1" applyAlignment="1" applyProtection="1">
      <alignment horizontal="center" vertical="center" wrapText="1"/>
      <protection hidden="1"/>
    </xf>
    <xf numFmtId="0" fontId="203" fillId="21" borderId="0" xfId="39" applyFont="1" applyFill="1" applyBorder="1" applyAlignment="1" applyProtection="1">
      <alignment horizontal="center" vertical="center" wrapText="1"/>
      <protection hidden="1"/>
    </xf>
    <xf numFmtId="0" fontId="170" fillId="21" borderId="0" xfId="39" applyFont="1" applyFill="1" applyBorder="1" applyAlignment="1" applyProtection="1">
      <alignment horizontal="right" vertical="center"/>
      <protection hidden="1"/>
    </xf>
    <xf numFmtId="0" fontId="43" fillId="21" borderId="0" xfId="38" applyFont="1" applyFill="1" applyBorder="1" applyAlignment="1" applyProtection="1">
      <alignment horizontal="center"/>
      <protection hidden="1"/>
    </xf>
    <xf numFmtId="0" fontId="72" fillId="21" borderId="0" xfId="38" applyFont="1" applyFill="1" applyBorder="1" applyAlignment="1" applyProtection="1">
      <alignment horizontal="center"/>
      <protection hidden="1"/>
    </xf>
    <xf numFmtId="0" fontId="43" fillId="0" borderId="47" xfId="38" applyFont="1" applyBorder="1" applyAlignment="1" applyProtection="1">
      <alignment horizontal="center"/>
      <protection hidden="1"/>
    </xf>
    <xf numFmtId="0" fontId="43" fillId="0" borderId="0" xfId="38" applyFont="1" applyBorder="1" applyAlignment="1" applyProtection="1">
      <alignment horizontal="center"/>
      <protection hidden="1"/>
    </xf>
    <xf numFmtId="0" fontId="43" fillId="0" borderId="48" xfId="38" applyFont="1" applyBorder="1" applyAlignment="1" applyProtection="1">
      <alignment horizontal="center"/>
      <protection hidden="1"/>
    </xf>
    <xf numFmtId="0" fontId="72" fillId="21" borderId="47" xfId="38" applyFont="1" applyFill="1" applyBorder="1" applyAlignment="1" applyProtection="1">
      <alignment horizontal="center"/>
      <protection hidden="1"/>
    </xf>
    <xf numFmtId="0" fontId="72" fillId="21" borderId="48" xfId="38" applyFont="1" applyFill="1" applyBorder="1" applyAlignment="1" applyProtection="1">
      <alignment horizontal="center"/>
      <protection hidden="1"/>
    </xf>
    <xf numFmtId="0" fontId="8" fillId="21" borderId="47" xfId="38" applyFill="1" applyBorder="1" applyProtection="1">
      <protection hidden="1"/>
    </xf>
    <xf numFmtId="0" fontId="8" fillId="21" borderId="48" xfId="38" applyFill="1" applyBorder="1" applyProtection="1">
      <protection hidden="1"/>
    </xf>
    <xf numFmtId="0" fontId="8" fillId="21" borderId="49" xfId="38" applyFill="1" applyBorder="1" applyProtection="1">
      <protection hidden="1"/>
    </xf>
    <xf numFmtId="0" fontId="8" fillId="21" borderId="50" xfId="38" applyFill="1" applyBorder="1" applyProtection="1">
      <protection hidden="1"/>
    </xf>
    <xf numFmtId="0" fontId="8" fillId="21" borderId="51" xfId="38" applyFill="1" applyBorder="1" applyProtection="1">
      <protection hidden="1"/>
    </xf>
    <xf numFmtId="0" fontId="43" fillId="21" borderId="47" xfId="38" applyFont="1" applyFill="1" applyBorder="1" applyAlignment="1" applyProtection="1">
      <alignment horizontal="center"/>
      <protection hidden="1"/>
    </xf>
    <xf numFmtId="0" fontId="43" fillId="21" borderId="48" xfId="38" applyFont="1" applyFill="1" applyBorder="1" applyAlignment="1" applyProtection="1">
      <alignment horizontal="center"/>
      <protection hidden="1"/>
    </xf>
    <xf numFmtId="0" fontId="43" fillId="21" borderId="47" xfId="38" applyFont="1" applyFill="1" applyBorder="1" applyAlignment="1" applyProtection="1">
      <alignment horizontal="right"/>
      <protection hidden="1"/>
    </xf>
    <xf numFmtId="168" fontId="72" fillId="21" borderId="48" xfId="39" applyNumberFormat="1" applyFont="1" applyFill="1" applyBorder="1" applyAlignment="1">
      <alignment horizontal="center" vertical="center"/>
    </xf>
    <xf numFmtId="0" fontId="43" fillId="21" borderId="48" xfId="38" applyFont="1" applyFill="1" applyBorder="1" applyProtection="1">
      <protection hidden="1"/>
    </xf>
    <xf numFmtId="0" fontId="43" fillId="21" borderId="0" xfId="39" applyFont="1" applyFill="1" applyBorder="1" applyAlignment="1" applyProtection="1">
      <alignment wrapText="1"/>
      <protection hidden="1"/>
    </xf>
    <xf numFmtId="0" fontId="8" fillId="21" borderId="54" xfId="39" applyFill="1" applyBorder="1" applyAlignment="1">
      <alignment horizontal="left" vertical="center"/>
    </xf>
    <xf numFmtId="0" fontId="59" fillId="21" borderId="0" xfId="39" applyFont="1" applyFill="1" applyBorder="1" applyAlignment="1">
      <alignment horizontal="left" vertical="center"/>
    </xf>
    <xf numFmtId="0" fontId="43" fillId="21" borderId="52" xfId="39" applyFont="1" applyFill="1" applyBorder="1" applyProtection="1">
      <protection hidden="1"/>
    </xf>
    <xf numFmtId="0" fontId="78" fillId="31" borderId="0" xfId="39" applyFont="1" applyFill="1" applyBorder="1" applyAlignment="1">
      <alignment horizontal="center" vertical="center"/>
    </xf>
    <xf numFmtId="0" fontId="8" fillId="21" borderId="52" xfId="38" applyFill="1" applyBorder="1" applyProtection="1">
      <protection hidden="1"/>
    </xf>
    <xf numFmtId="0" fontId="8" fillId="21" borderId="53" xfId="38" applyFill="1" applyBorder="1" applyProtection="1">
      <protection hidden="1"/>
    </xf>
    <xf numFmtId="0" fontId="8" fillId="21" borderId="54" xfId="39" applyFill="1" applyBorder="1" applyAlignment="1">
      <alignment horizontal="center" vertical="center"/>
    </xf>
    <xf numFmtId="3" fontId="202" fillId="31" borderId="0" xfId="42" applyNumberFormat="1" applyFont="1" applyFill="1" applyBorder="1" applyAlignment="1" applyProtection="1">
      <alignment horizontal="center" vertical="center"/>
      <protection locked="0"/>
    </xf>
    <xf numFmtId="169" fontId="163" fillId="33" borderId="0" xfId="42" applyNumberFormat="1" applyFont="1" applyFill="1" applyBorder="1" applyAlignment="1" applyProtection="1">
      <alignment horizontal="center" vertical="center"/>
      <protection locked="0"/>
    </xf>
    <xf numFmtId="0" fontId="72" fillId="21" borderId="47" xfId="38" applyFont="1" applyFill="1" applyBorder="1" applyAlignment="1" applyProtection="1">
      <alignment horizontal="center" vertical="center"/>
      <protection hidden="1"/>
    </xf>
    <xf numFmtId="0" fontId="202" fillId="21" borderId="43" xfId="39" applyFont="1" applyFill="1" applyBorder="1" applyAlignment="1" applyProtection="1">
      <alignment horizontal="center" vertical="center" wrapText="1"/>
      <protection hidden="1"/>
    </xf>
    <xf numFmtId="0" fontId="163" fillId="21" borderId="0" xfId="39" applyFont="1" applyFill="1" applyBorder="1" applyAlignment="1" applyProtection="1">
      <alignment horizontal="center" vertical="center" wrapText="1"/>
      <protection hidden="1"/>
    </xf>
    <xf numFmtId="0" fontId="72" fillId="21" borderId="48" xfId="39" applyFont="1" applyFill="1" applyBorder="1" applyAlignment="1" applyProtection="1">
      <alignment horizontal="right" vertical="center"/>
      <protection hidden="1"/>
    </xf>
    <xf numFmtId="0" fontId="59" fillId="21" borderId="44" xfId="0" applyFont="1" applyFill="1" applyBorder="1" applyAlignment="1">
      <alignment horizontal="left" vertical="center"/>
    </xf>
    <xf numFmtId="0" fontId="114" fillId="21" borderId="45" xfId="0" applyFont="1" applyFill="1" applyBorder="1"/>
    <xf numFmtId="0" fontId="114" fillId="21" borderId="45" xfId="42" applyFont="1" applyFill="1" applyBorder="1" applyAlignment="1" applyProtection="1">
      <alignment vertical="center"/>
      <protection locked="0"/>
    </xf>
    <xf numFmtId="0" fontId="24" fillId="21" borderId="45" xfId="42" applyFont="1" applyFill="1" applyBorder="1" applyAlignment="1" applyProtection="1">
      <alignment vertical="center"/>
      <protection locked="0"/>
    </xf>
    <xf numFmtId="0" fontId="24" fillId="21" borderId="46" xfId="42" applyFont="1" applyFill="1" applyBorder="1" applyAlignment="1" applyProtection="1">
      <alignment vertical="center"/>
      <protection locked="0"/>
    </xf>
    <xf numFmtId="0" fontId="73" fillId="21" borderId="47" xfId="0" applyFont="1" applyFill="1" applyBorder="1" applyAlignment="1">
      <alignment horizontal="left" vertical="center"/>
    </xf>
    <xf numFmtId="0" fontId="24" fillId="21" borderId="48" xfId="42" applyFont="1" applyFill="1" applyBorder="1" applyAlignment="1" applyProtection="1">
      <alignment vertical="center"/>
      <protection locked="0"/>
    </xf>
    <xf numFmtId="0" fontId="25" fillId="21" borderId="47" xfId="38" applyFont="1" applyFill="1" applyBorder="1" applyAlignment="1" applyProtection="1">
      <alignment vertical="center"/>
      <protection hidden="1"/>
    </xf>
    <xf numFmtId="0" fontId="108" fillId="32" borderId="47" xfId="39" applyFont="1" applyFill="1" applyBorder="1" applyAlignment="1">
      <alignment horizontal="center" vertical="center"/>
    </xf>
    <xf numFmtId="0" fontId="24" fillId="37" borderId="48" xfId="42" applyFont="1" applyFill="1" applyBorder="1" applyAlignment="1" applyProtection="1">
      <alignment vertical="center"/>
      <protection locked="0"/>
    </xf>
    <xf numFmtId="0" fontId="116" fillId="21" borderId="47" xfId="39" applyFont="1" applyFill="1" applyBorder="1" applyAlignment="1">
      <alignment horizontal="center" vertical="center"/>
    </xf>
    <xf numFmtId="0" fontId="24" fillId="21" borderId="47" xfId="42" applyFont="1" applyFill="1" applyBorder="1" applyAlignment="1" applyProtection="1">
      <alignment vertical="center"/>
      <protection locked="0"/>
    </xf>
    <xf numFmtId="0" fontId="26" fillId="21" borderId="0" xfId="39" applyFont="1" applyFill="1" applyBorder="1" applyProtection="1">
      <protection hidden="1"/>
    </xf>
    <xf numFmtId="0" fontId="36" fillId="21" borderId="0" xfId="39" applyFont="1" applyFill="1" applyBorder="1" applyProtection="1">
      <protection hidden="1"/>
    </xf>
    <xf numFmtId="0" fontId="8" fillId="21" borderId="0" xfId="39" applyFill="1" applyBorder="1" applyProtection="1">
      <protection hidden="1"/>
    </xf>
    <xf numFmtId="0" fontId="36" fillId="21" borderId="0" xfId="39" applyFont="1" applyFill="1" applyBorder="1" applyAlignment="1" applyProtection="1">
      <alignment vertical="center"/>
      <protection hidden="1"/>
    </xf>
    <xf numFmtId="0" fontId="43" fillId="21" borderId="48" xfId="39" applyFont="1" applyFill="1" applyBorder="1" applyAlignment="1" applyProtection="1">
      <alignment wrapText="1"/>
      <protection hidden="1"/>
    </xf>
    <xf numFmtId="0" fontId="93" fillId="21" borderId="0" xfId="34" applyFont="1" applyFill="1" applyBorder="1" applyAlignment="1" applyProtection="1">
      <alignment vertical="center"/>
      <protection hidden="1"/>
    </xf>
    <xf numFmtId="0" fontId="72" fillId="21" borderId="63" xfId="39" applyFont="1" applyFill="1" applyBorder="1" applyAlignment="1" applyProtection="1">
      <alignment horizontal="left" vertical="center" wrapText="1"/>
      <protection hidden="1"/>
    </xf>
    <xf numFmtId="170" fontId="72" fillId="21" borderId="48" xfId="39" applyNumberFormat="1" applyFont="1" applyFill="1" applyBorder="1" applyAlignment="1">
      <alignment horizontal="left" vertical="center"/>
    </xf>
    <xf numFmtId="168" fontId="72" fillId="21" borderId="48" xfId="39" applyNumberFormat="1" applyFont="1" applyFill="1" applyBorder="1" applyAlignment="1">
      <alignment horizontal="left" vertical="center"/>
    </xf>
    <xf numFmtId="168" fontId="72" fillId="21" borderId="64" xfId="39" applyNumberFormat="1" applyFont="1" applyFill="1" applyBorder="1" applyAlignment="1">
      <alignment horizontal="left" vertical="center"/>
    </xf>
    <xf numFmtId="0" fontId="164" fillId="21" borderId="0" xfId="38" applyFont="1" applyFill="1" applyBorder="1" applyAlignment="1" applyProtection="1">
      <alignment horizontal="left" vertical="center"/>
      <protection hidden="1"/>
    </xf>
    <xf numFmtId="164" fontId="44" fillId="21" borderId="69" xfId="38" applyNumberFormat="1" applyFont="1" applyFill="1" applyBorder="1" applyAlignment="1" applyProtection="1">
      <alignment horizontal="left" vertical="center"/>
      <protection hidden="1"/>
    </xf>
    <xf numFmtId="0" fontId="40" fillId="21" borderId="70" xfId="38" applyFont="1" applyFill="1" applyBorder="1" applyAlignment="1" applyProtection="1">
      <alignment horizontal="left" vertical="center"/>
      <protection hidden="1"/>
    </xf>
    <xf numFmtId="164" fontId="44" fillId="21" borderId="71" xfId="38" applyNumberFormat="1" applyFont="1" applyFill="1" applyBorder="1" applyAlignment="1" applyProtection="1">
      <alignment horizontal="left" vertical="center"/>
      <protection hidden="1"/>
    </xf>
    <xf numFmtId="167" fontId="168" fillId="19" borderId="72" xfId="0" applyNumberFormat="1" applyFont="1" applyFill="1" applyBorder="1" applyAlignment="1" applyProtection="1">
      <alignment horizontal="center" vertical="center"/>
      <protection locked="0"/>
    </xf>
    <xf numFmtId="0" fontId="40" fillId="21" borderId="73" xfId="38" applyFont="1" applyFill="1" applyBorder="1" applyAlignment="1" applyProtection="1">
      <alignment horizontal="left" vertical="center"/>
      <protection hidden="1"/>
    </xf>
    <xf numFmtId="0" fontId="40" fillId="21" borderId="67" xfId="38" applyFont="1" applyFill="1" applyBorder="1" applyAlignment="1" applyProtection="1">
      <alignment vertical="center"/>
      <protection hidden="1"/>
    </xf>
    <xf numFmtId="0" fontId="165" fillId="21" borderId="70" xfId="38" applyFont="1" applyFill="1" applyBorder="1" applyAlignment="1" applyProtection="1">
      <alignment horizontal="left" vertical="center"/>
      <protection hidden="1"/>
    </xf>
    <xf numFmtId="0" fontId="53" fillId="21" borderId="70" xfId="38" applyFont="1" applyFill="1" applyBorder="1" applyAlignment="1" applyProtection="1">
      <alignment horizontal="left" vertical="center"/>
      <protection hidden="1"/>
    </xf>
    <xf numFmtId="0" fontId="46" fillId="21" borderId="70" xfId="38" applyFont="1" applyFill="1" applyBorder="1" applyAlignment="1" applyProtection="1">
      <alignment horizontal="left" vertical="center"/>
      <protection hidden="1"/>
    </xf>
    <xf numFmtId="0" fontId="47" fillId="21" borderId="70" xfId="38" applyFont="1" applyFill="1" applyBorder="1" applyAlignment="1" applyProtection="1">
      <alignment horizontal="left" vertical="center"/>
      <protection hidden="1"/>
    </xf>
    <xf numFmtId="0" fontId="40" fillId="21" borderId="72" xfId="38" applyFont="1" applyFill="1" applyBorder="1" applyAlignment="1" applyProtection="1">
      <alignment horizontal="left" vertical="center"/>
      <protection hidden="1"/>
    </xf>
    <xf numFmtId="166" fontId="64" fillId="35" borderId="0" xfId="38" applyNumberFormat="1" applyFont="1" applyFill="1" applyBorder="1" applyAlignment="1" applyProtection="1">
      <alignment horizontal="center" vertical="center"/>
      <protection hidden="1"/>
    </xf>
    <xf numFmtId="0" fontId="171" fillId="21" borderId="0" xfId="38" applyFont="1" applyFill="1" applyBorder="1" applyProtection="1">
      <protection hidden="1"/>
    </xf>
    <xf numFmtId="0" fontId="205" fillId="21" borderId="0" xfId="39" applyFont="1" applyFill="1" applyBorder="1" applyAlignment="1">
      <alignment horizontal="center"/>
    </xf>
    <xf numFmtId="0" fontId="41" fillId="21" borderId="0" xfId="42" applyFont="1" applyFill="1" applyBorder="1" applyAlignment="1" applyProtection="1">
      <alignment horizontal="center" vertical="center"/>
      <protection locked="0"/>
    </xf>
    <xf numFmtId="0" fontId="208" fillId="21" borderId="0" xfId="38" applyFont="1" applyFill="1" applyBorder="1" applyAlignment="1" applyProtection="1">
      <alignment horizontal="left" vertical="center"/>
      <protection hidden="1"/>
    </xf>
    <xf numFmtId="0" fontId="59" fillId="21" borderId="0" xfId="38" applyFont="1" applyFill="1" applyBorder="1" applyAlignment="1" applyProtection="1">
      <alignment horizontal="left" vertical="center"/>
      <protection hidden="1"/>
    </xf>
    <xf numFmtId="164" fontId="44" fillId="21" borderId="10" xfId="38" applyNumberFormat="1" applyFont="1" applyFill="1" applyBorder="1" applyAlignment="1" applyProtection="1">
      <alignment horizontal="left" vertical="center"/>
      <protection hidden="1"/>
    </xf>
    <xf numFmtId="0" fontId="40" fillId="21" borderId="10" xfId="38" applyFont="1" applyFill="1" applyBorder="1" applyAlignment="1" applyProtection="1">
      <alignment horizontal="left" vertical="center"/>
      <protection hidden="1"/>
    </xf>
    <xf numFmtId="164" fontId="61" fillId="21" borderId="10" xfId="38" applyNumberFormat="1" applyFont="1" applyFill="1" applyBorder="1" applyAlignment="1" applyProtection="1">
      <alignment horizontal="left" vertical="center"/>
      <protection hidden="1"/>
    </xf>
    <xf numFmtId="0" fontId="8" fillId="21" borderId="74" xfId="38" applyFill="1" applyBorder="1" applyProtection="1">
      <protection hidden="1"/>
    </xf>
    <xf numFmtId="0" fontId="73" fillId="21" borderId="0" xfId="0" applyFont="1" applyFill="1" applyBorder="1" applyAlignment="1">
      <alignment horizontal="left" vertical="center"/>
    </xf>
    <xf numFmtId="0" fontId="25" fillId="21" borderId="0" xfId="38" applyFont="1" applyFill="1" applyBorder="1" applyAlignment="1" applyProtection="1">
      <alignment vertical="center"/>
      <protection hidden="1"/>
    </xf>
    <xf numFmtId="0" fontId="40" fillId="21" borderId="0" xfId="38" applyFont="1" applyFill="1" applyBorder="1" applyProtection="1">
      <protection hidden="1"/>
    </xf>
    <xf numFmtId="0" fontId="40" fillId="21" borderId="75" xfId="38" applyFont="1" applyFill="1" applyBorder="1" applyProtection="1">
      <protection hidden="1"/>
    </xf>
    <xf numFmtId="0" fontId="40" fillId="21" borderId="74" xfId="38" applyFont="1" applyFill="1" applyBorder="1" applyProtection="1">
      <protection hidden="1"/>
    </xf>
    <xf numFmtId="0" fontId="43" fillId="21" borderId="74" xfId="38" applyFont="1" applyFill="1" applyBorder="1" applyProtection="1">
      <protection hidden="1"/>
    </xf>
    <xf numFmtId="0" fontId="8" fillId="21" borderId="76" xfId="38" applyFill="1" applyBorder="1" applyProtection="1">
      <protection hidden="1"/>
    </xf>
    <xf numFmtId="0" fontId="40" fillId="21" borderId="77" xfId="38" applyFont="1" applyFill="1" applyBorder="1" applyProtection="1">
      <protection hidden="1"/>
    </xf>
    <xf numFmtId="0" fontId="8" fillId="21" borderId="78" xfId="38" applyFill="1" applyBorder="1" applyProtection="1">
      <protection hidden="1"/>
    </xf>
    <xf numFmtId="0" fontId="40" fillId="21" borderId="79" xfId="38" applyFont="1" applyFill="1" applyBorder="1" applyProtection="1">
      <protection hidden="1"/>
    </xf>
    <xf numFmtId="0" fontId="40" fillId="21" borderId="80" xfId="38" applyFont="1" applyFill="1" applyBorder="1" applyProtection="1">
      <protection hidden="1"/>
    </xf>
    <xf numFmtId="0" fontId="43" fillId="21" borderId="80" xfId="38" applyFont="1" applyFill="1" applyBorder="1" applyProtection="1">
      <protection hidden="1"/>
    </xf>
    <xf numFmtId="0" fontId="8" fillId="21" borderId="80" xfId="38" applyFill="1" applyBorder="1" applyProtection="1">
      <protection hidden="1"/>
    </xf>
    <xf numFmtId="0" fontId="8" fillId="21" borderId="81" xfId="38" applyFill="1" applyBorder="1" applyProtection="1">
      <protection hidden="1"/>
    </xf>
    <xf numFmtId="0" fontId="209" fillId="21" borderId="77" xfId="38" applyFont="1" applyFill="1" applyBorder="1" applyProtection="1">
      <protection hidden="1"/>
    </xf>
    <xf numFmtId="0" fontId="58" fillId="35" borderId="0" xfId="38" applyFont="1" applyFill="1" applyBorder="1" applyAlignment="1" applyProtection="1">
      <alignment horizontal="left" vertical="center"/>
      <protection hidden="1"/>
    </xf>
    <xf numFmtId="164" fontId="40" fillId="35" borderId="21" xfId="38" applyNumberFormat="1" applyFont="1" applyFill="1" applyBorder="1" applyAlignment="1" applyProtection="1">
      <alignment horizontal="left" vertical="center"/>
      <protection hidden="1"/>
    </xf>
    <xf numFmtId="0" fontId="46" fillId="21" borderId="10" xfId="38" applyFont="1" applyFill="1" applyBorder="1" applyAlignment="1" applyProtection="1">
      <alignment horizontal="left" vertical="center"/>
      <protection hidden="1"/>
    </xf>
    <xf numFmtId="0" fontId="134" fillId="21" borderId="21" xfId="0" applyNumberFormat="1" applyFont="1" applyFill="1" applyBorder="1" applyAlignment="1"/>
    <xf numFmtId="0" fontId="134" fillId="21" borderId="21" xfId="42" applyNumberFormat="1" applyFont="1" applyFill="1" applyBorder="1" applyAlignment="1" applyProtection="1">
      <alignment vertical="center"/>
      <protection locked="0"/>
    </xf>
    <xf numFmtId="0" fontId="134" fillId="21" borderId="22" xfId="42" applyNumberFormat="1" applyFont="1" applyFill="1" applyBorder="1" applyAlignment="1" applyProtection="1">
      <alignment vertical="center"/>
      <protection locked="0"/>
    </xf>
    <xf numFmtId="0" fontId="134" fillId="21" borderId="0" xfId="0" applyNumberFormat="1" applyFont="1" applyFill="1" applyBorder="1" applyAlignment="1">
      <alignment horizontal="left" vertical="center"/>
    </xf>
    <xf numFmtId="0" fontId="134" fillId="21" borderId="0" xfId="0" applyNumberFormat="1" applyFont="1" applyFill="1" applyBorder="1" applyAlignment="1"/>
    <xf numFmtId="0" fontId="134" fillId="21" borderId="0" xfId="42" applyNumberFormat="1" applyFont="1" applyFill="1" applyBorder="1" applyAlignment="1" applyProtection="1">
      <alignment vertical="center"/>
      <protection locked="0"/>
    </xf>
    <xf numFmtId="0" fontId="134" fillId="21" borderId="23" xfId="42" applyNumberFormat="1" applyFont="1" applyFill="1" applyBorder="1" applyAlignment="1" applyProtection="1">
      <alignment vertical="center"/>
      <protection locked="0"/>
    </xf>
    <xf numFmtId="0" fontId="134" fillId="21" borderId="0" xfId="38" applyNumberFormat="1" applyFont="1" applyFill="1" applyBorder="1" applyAlignment="1" applyProtection="1">
      <alignment vertical="center"/>
      <protection hidden="1"/>
    </xf>
    <xf numFmtId="0" fontId="134" fillId="21" borderId="0" xfId="38" applyNumberFormat="1" applyFont="1" applyFill="1" applyBorder="1" applyAlignment="1" applyProtection="1">
      <protection hidden="1"/>
    </xf>
    <xf numFmtId="0" fontId="212" fillId="21" borderId="0" xfId="39" applyNumberFormat="1" applyFont="1" applyFill="1" applyBorder="1" applyAlignment="1">
      <alignment horizontal="center" vertical="center"/>
    </xf>
    <xf numFmtId="0" fontId="134" fillId="21" borderId="0" xfId="42" applyNumberFormat="1" applyFont="1" applyFill="1" applyBorder="1" applyAlignment="1" applyProtection="1">
      <alignment horizontal="center" vertical="center"/>
      <protection locked="0"/>
    </xf>
    <xf numFmtId="0" fontId="213" fillId="21" borderId="0" xfId="39" applyNumberFormat="1" applyFont="1" applyFill="1" applyBorder="1" applyAlignment="1">
      <alignment horizontal="center" vertical="center"/>
    </xf>
    <xf numFmtId="0" fontId="214" fillId="21" borderId="0" xfId="38" applyNumberFormat="1" applyFont="1" applyFill="1" applyBorder="1" applyAlignment="1" applyProtection="1">
      <alignment horizontal="center" vertical="center"/>
      <protection hidden="1"/>
    </xf>
    <xf numFmtId="0" fontId="214" fillId="21" borderId="0" xfId="38" applyNumberFormat="1" applyFont="1" applyFill="1" applyBorder="1" applyAlignment="1" applyProtection="1">
      <alignment vertical="center"/>
      <protection hidden="1"/>
    </xf>
    <xf numFmtId="0" fontId="134" fillId="21" borderId="0" xfId="38" applyNumberFormat="1" applyFont="1" applyFill="1" applyBorder="1" applyAlignment="1" applyProtection="1">
      <alignment horizontal="center" vertical="center"/>
      <protection hidden="1"/>
    </xf>
    <xf numFmtId="0" fontId="215" fillId="21" borderId="0" xfId="39" applyNumberFormat="1" applyFont="1" applyFill="1" applyBorder="1" applyAlignment="1">
      <alignment horizontal="center"/>
    </xf>
    <xf numFmtId="0" fontId="134" fillId="21" borderId="23" xfId="38" applyNumberFormat="1" applyFont="1" applyFill="1" applyBorder="1" applyAlignment="1" applyProtection="1">
      <protection hidden="1"/>
    </xf>
    <xf numFmtId="0" fontId="216" fillId="21" borderId="21" xfId="38" applyFont="1" applyFill="1" applyBorder="1" applyAlignment="1" applyProtection="1">
      <alignment horizontal="left" vertical="center"/>
      <protection hidden="1"/>
    </xf>
    <xf numFmtId="0" fontId="56" fillId="21" borderId="21" xfId="38" applyFont="1" applyFill="1" applyBorder="1" applyAlignment="1" applyProtection="1">
      <alignment vertical="center"/>
      <protection hidden="1"/>
    </xf>
    <xf numFmtId="0" fontId="56" fillId="21" borderId="0" xfId="38" applyFont="1" applyFill="1" applyBorder="1" applyAlignment="1" applyProtection="1">
      <alignment horizontal="right" vertical="center"/>
      <protection hidden="1"/>
    </xf>
    <xf numFmtId="0" fontId="212" fillId="21" borderId="0" xfId="39" applyNumberFormat="1" applyFont="1" applyFill="1" applyBorder="1" applyAlignment="1" applyProtection="1">
      <alignment vertical="center"/>
      <protection hidden="1"/>
    </xf>
    <xf numFmtId="164" fontId="76" fillId="21" borderId="0" xfId="38" applyNumberFormat="1" applyFont="1" applyFill="1" applyBorder="1" applyAlignment="1" applyProtection="1">
      <alignment horizontal="left" vertical="center"/>
      <protection hidden="1"/>
    </xf>
    <xf numFmtId="0" fontId="115" fillId="0" borderId="0" xfId="0" applyFont="1" applyAlignment="1">
      <alignment vertical="center" wrapText="1"/>
    </xf>
    <xf numFmtId="0" fontId="115" fillId="0" borderId="23" xfId="0" applyFont="1" applyBorder="1" applyAlignment="1">
      <alignment vertical="center" wrapText="1"/>
    </xf>
    <xf numFmtId="0" fontId="76" fillId="35" borderId="0" xfId="38" applyFont="1" applyFill="1" applyBorder="1" applyAlignment="1" applyProtection="1">
      <alignment horizontal="left" vertical="center"/>
      <protection hidden="1"/>
    </xf>
    <xf numFmtId="164" fontId="76" fillId="35" borderId="0" xfId="38" applyNumberFormat="1" applyFont="1" applyFill="1" applyBorder="1" applyAlignment="1" applyProtection="1">
      <alignment horizontal="left" vertical="center"/>
      <protection hidden="1"/>
    </xf>
    <xf numFmtId="0" fontId="201" fillId="21" borderId="0" xfId="39" applyFont="1" applyFill="1" applyBorder="1" applyAlignment="1">
      <alignment horizontal="center"/>
    </xf>
    <xf numFmtId="0" fontId="43" fillId="21" borderId="0" xfId="38" applyFont="1" applyFill="1" applyBorder="1" applyAlignment="1" applyProtection="1">
      <alignment horizontal="left" vertical="center"/>
      <protection hidden="1"/>
    </xf>
    <xf numFmtId="0" fontId="8" fillId="21" borderId="0" xfId="38" applyFill="1" applyProtection="1">
      <protection locked="0"/>
    </xf>
    <xf numFmtId="0" fontId="8" fillId="0" borderId="0" xfId="38" applyProtection="1">
      <protection locked="0"/>
    </xf>
    <xf numFmtId="0" fontId="55" fillId="21" borderId="0" xfId="38" applyFont="1" applyFill="1" applyBorder="1" applyProtection="1">
      <protection locked="0"/>
    </xf>
    <xf numFmtId="0" fontId="29" fillId="36" borderId="0" xfId="38" applyFont="1" applyFill="1" applyAlignment="1" applyProtection="1">
      <alignment horizontal="center" vertical="center" textRotation="90"/>
      <protection locked="0"/>
    </xf>
    <xf numFmtId="0" fontId="8" fillId="0" borderId="0" xfId="38" applyFont="1" applyFill="1" applyAlignment="1" applyProtection="1">
      <protection locked="0"/>
    </xf>
    <xf numFmtId="0" fontId="59" fillId="21" borderId="44" xfId="0" applyFont="1" applyFill="1" applyBorder="1" applyAlignment="1" applyProtection="1">
      <alignment horizontal="left" vertical="center"/>
      <protection locked="0"/>
    </xf>
    <xf numFmtId="0" fontId="114" fillId="21" borderId="45" xfId="0" applyFont="1" applyFill="1" applyBorder="1" applyProtection="1">
      <protection locked="0"/>
    </xf>
    <xf numFmtId="0" fontId="110" fillId="21" borderId="0" xfId="38" applyFont="1" applyFill="1" applyBorder="1" applyAlignment="1" applyProtection="1">
      <alignment vertical="center"/>
      <protection locked="0"/>
    </xf>
    <xf numFmtId="0" fontId="54" fillId="21" borderId="0" xfId="38" applyFont="1" applyFill="1" applyBorder="1" applyAlignment="1" applyProtection="1">
      <alignment vertical="center"/>
      <protection locked="0"/>
    </xf>
    <xf numFmtId="0" fontId="40" fillId="21" borderId="0" xfId="38" applyFont="1" applyFill="1" applyBorder="1" applyAlignment="1" applyProtection="1">
      <alignment vertical="center"/>
      <protection locked="0"/>
    </xf>
    <xf numFmtId="2" fontId="74" fillId="21" borderId="82" xfId="38" applyNumberFormat="1" applyFont="1" applyFill="1" applyBorder="1" applyAlignment="1" applyProtection="1">
      <alignment horizontal="center" vertical="center"/>
      <protection locked="0"/>
    </xf>
    <xf numFmtId="0" fontId="114" fillId="21" borderId="0" xfId="0" applyFont="1" applyFill="1" applyBorder="1" applyProtection="1">
      <protection locked="0"/>
    </xf>
    <xf numFmtId="0" fontId="8" fillId="21" borderId="0" xfId="38" applyFill="1" applyBorder="1" applyProtection="1">
      <protection locked="0"/>
    </xf>
    <xf numFmtId="0" fontId="116" fillId="21" borderId="0" xfId="39" applyFont="1" applyFill="1" applyBorder="1" applyAlignment="1" applyProtection="1">
      <alignment horizontal="center"/>
      <protection locked="0"/>
    </xf>
    <xf numFmtId="0" fontId="73" fillId="21" borderId="47" xfId="0" applyFont="1" applyFill="1" applyBorder="1" applyAlignment="1" applyProtection="1">
      <alignment horizontal="left" vertical="center"/>
      <protection locked="0"/>
    </xf>
    <xf numFmtId="0" fontId="116" fillId="35" borderId="0" xfId="39" applyFont="1" applyFill="1" applyBorder="1" applyAlignment="1" applyProtection="1">
      <alignment horizontal="center"/>
      <protection locked="0"/>
    </xf>
    <xf numFmtId="0" fontId="40" fillId="35" borderId="0" xfId="38" applyFont="1" applyFill="1" applyBorder="1" applyAlignment="1" applyProtection="1">
      <alignment vertical="center"/>
      <protection locked="0"/>
    </xf>
    <xf numFmtId="0" fontId="40" fillId="21" borderId="0" xfId="38" applyFont="1" applyFill="1" applyBorder="1" applyAlignment="1" applyProtection="1">
      <alignment horizontal="right" vertical="center"/>
      <protection locked="0"/>
    </xf>
    <xf numFmtId="2" fontId="74" fillId="21" borderId="0" xfId="38" applyNumberFormat="1" applyFont="1" applyFill="1" applyBorder="1" applyAlignment="1" applyProtection="1">
      <alignment horizontal="center" vertical="center"/>
      <protection locked="0"/>
    </xf>
    <xf numFmtId="0" fontId="162" fillId="21" borderId="0" xfId="38" applyFont="1" applyFill="1" applyBorder="1" applyAlignment="1" applyProtection="1">
      <alignment vertical="center"/>
      <protection locked="0"/>
    </xf>
    <xf numFmtId="0" fontId="25" fillId="21" borderId="47" xfId="38" applyFont="1" applyFill="1" applyBorder="1" applyAlignment="1" applyProtection="1">
      <alignment vertical="center"/>
      <protection locked="0"/>
    </xf>
    <xf numFmtId="164" fontId="44" fillId="35" borderId="82" xfId="38" applyNumberFormat="1" applyFont="1" applyFill="1" applyBorder="1" applyAlignment="1" applyProtection="1">
      <alignment horizontal="left" vertical="center"/>
      <protection locked="0"/>
    </xf>
    <xf numFmtId="0" fontId="40" fillId="35" borderId="0" xfId="38" applyFont="1" applyFill="1" applyBorder="1" applyAlignment="1" applyProtection="1">
      <alignment horizontal="left" vertical="center"/>
      <protection locked="0"/>
    </xf>
    <xf numFmtId="0" fontId="8" fillId="35" borderId="0" xfId="38" applyFill="1" applyBorder="1" applyAlignment="1" applyProtection="1">
      <alignment vertical="center"/>
      <protection locked="0"/>
    </xf>
    <xf numFmtId="0" fontId="108" fillId="32" borderId="27" xfId="39" applyFont="1" applyFill="1" applyBorder="1" applyAlignment="1" applyProtection="1">
      <alignment horizontal="center" vertical="center"/>
      <protection locked="0"/>
    </xf>
    <xf numFmtId="165" fontId="26" fillId="37" borderId="0" xfId="39" applyNumberFormat="1" applyFont="1" applyFill="1" applyBorder="1" applyAlignment="1" applyProtection="1">
      <alignment horizontal="left" vertical="center"/>
      <protection locked="0"/>
    </xf>
    <xf numFmtId="164" fontId="81" fillId="37" borderId="0" xfId="39" applyNumberFormat="1" applyFont="1" applyFill="1" applyBorder="1" applyAlignment="1" applyProtection="1">
      <alignment horizontal="center" vertical="center"/>
      <protection locked="0"/>
    </xf>
    <xf numFmtId="0" fontId="108" fillId="32" borderId="47" xfId="39" applyFont="1" applyFill="1" applyBorder="1" applyAlignment="1" applyProtection="1">
      <alignment horizontal="center" vertical="center"/>
      <protection locked="0"/>
    </xf>
    <xf numFmtId="0" fontId="8" fillId="0" borderId="0" xfId="38" applyBorder="1" applyProtection="1">
      <protection locked="0"/>
    </xf>
    <xf numFmtId="0" fontId="8" fillId="21" borderId="47" xfId="38" applyFill="1" applyBorder="1" applyProtection="1">
      <protection locked="0"/>
    </xf>
    <xf numFmtId="0" fontId="205" fillId="21" borderId="0" xfId="39" applyFont="1" applyFill="1" applyBorder="1" applyAlignment="1" applyProtection="1">
      <alignment horizontal="center" vertical="center"/>
      <protection locked="0"/>
    </xf>
    <xf numFmtId="0" fontId="40" fillId="21" borderId="0" xfId="39" applyFont="1" applyFill="1" applyBorder="1" applyAlignment="1" applyProtection="1">
      <alignment horizontal="left" vertical="center"/>
      <protection locked="0"/>
    </xf>
    <xf numFmtId="0" fontId="40" fillId="21" borderId="0" xfId="0" applyFont="1" applyFill="1" applyBorder="1" applyAlignment="1" applyProtection="1">
      <alignment horizontal="left" vertical="center"/>
      <protection locked="0"/>
    </xf>
    <xf numFmtId="0" fontId="116" fillId="21" borderId="47" xfId="39" applyFont="1" applyFill="1" applyBorder="1" applyAlignment="1" applyProtection="1">
      <alignment horizontal="center" vertical="center"/>
      <protection locked="0"/>
    </xf>
    <xf numFmtId="164" fontId="44" fillId="35" borderId="0" xfId="38" applyNumberFormat="1" applyFont="1" applyFill="1" applyBorder="1" applyAlignment="1" applyProtection="1">
      <alignment horizontal="left" vertical="center"/>
      <protection locked="0"/>
    </xf>
    <xf numFmtId="164" fontId="112" fillId="35" borderId="0" xfId="38" applyNumberFormat="1" applyFont="1" applyFill="1" applyBorder="1" applyAlignment="1" applyProtection="1">
      <alignment vertical="center" textRotation="90"/>
      <protection locked="0"/>
    </xf>
    <xf numFmtId="0" fontId="84" fillId="35" borderId="0" xfId="38" applyFont="1" applyFill="1" applyBorder="1" applyAlignment="1" applyProtection="1">
      <alignment horizontal="left" vertical="center"/>
      <protection locked="0"/>
    </xf>
    <xf numFmtId="0" fontId="165" fillId="35" borderId="0" xfId="38" applyFont="1" applyFill="1" applyBorder="1" applyAlignment="1" applyProtection="1">
      <alignment horizontal="left" vertical="center"/>
      <protection locked="0"/>
    </xf>
    <xf numFmtId="0" fontId="167" fillId="35" borderId="0" xfId="38" applyFont="1" applyFill="1" applyBorder="1" applyAlignment="1" applyProtection="1">
      <alignment vertical="center"/>
      <protection locked="0"/>
    </xf>
    <xf numFmtId="0" fontId="167" fillId="35" borderId="0" xfId="38" applyFont="1" applyFill="1" applyBorder="1" applyAlignment="1" applyProtection="1">
      <alignment horizontal="left" vertical="center"/>
      <protection locked="0"/>
    </xf>
    <xf numFmtId="0" fontId="116" fillId="21" borderId="0" xfId="39" applyFont="1" applyFill="1" applyBorder="1" applyAlignment="1" applyProtection="1">
      <alignment horizontal="center" vertical="center"/>
      <protection locked="0"/>
    </xf>
    <xf numFmtId="0" fontId="205" fillId="35" borderId="0" xfId="39" applyFont="1" applyFill="1" applyBorder="1" applyAlignment="1" applyProtection="1">
      <alignment horizontal="center"/>
      <protection locked="0"/>
    </xf>
    <xf numFmtId="0" fontId="26" fillId="21" borderId="0" xfId="39" applyFont="1" applyFill="1" applyBorder="1" applyProtection="1">
      <protection locked="0"/>
    </xf>
    <xf numFmtId="0" fontId="36" fillId="21" borderId="0" xfId="39" applyFont="1" applyFill="1" applyBorder="1" applyProtection="1">
      <protection locked="0"/>
    </xf>
    <xf numFmtId="0" fontId="8" fillId="21" borderId="0" xfId="39" applyFill="1" applyBorder="1" applyProtection="1">
      <protection locked="0"/>
    </xf>
    <xf numFmtId="164" fontId="44" fillId="21" borderId="34" xfId="38" applyNumberFormat="1" applyFont="1" applyFill="1" applyBorder="1" applyAlignment="1" applyProtection="1">
      <alignment horizontal="left" vertical="center"/>
      <protection locked="0"/>
    </xf>
    <xf numFmtId="0" fontId="40" fillId="21" borderId="36" xfId="38" applyFont="1" applyFill="1" applyBorder="1" applyAlignment="1" applyProtection="1">
      <alignment horizontal="left" vertical="center"/>
      <protection locked="0"/>
    </xf>
    <xf numFmtId="164" fontId="61" fillId="35" borderId="0" xfId="38" applyNumberFormat="1" applyFont="1" applyFill="1" applyBorder="1" applyAlignment="1" applyProtection="1">
      <alignment horizontal="left" vertical="center"/>
      <protection locked="0"/>
    </xf>
    <xf numFmtId="0" fontId="109" fillId="21" borderId="34" xfId="38" applyFont="1" applyFill="1" applyBorder="1" applyAlignment="1" applyProtection="1">
      <alignment horizontal="center" vertical="center"/>
      <protection locked="0"/>
    </xf>
    <xf numFmtId="0" fontId="40" fillId="21" borderId="35" xfId="38" applyFont="1" applyFill="1" applyBorder="1" applyAlignment="1" applyProtection="1">
      <alignment horizontal="left" vertical="center"/>
      <protection locked="0"/>
    </xf>
    <xf numFmtId="0" fontId="40" fillId="21" borderId="35" xfId="38" applyFont="1" applyFill="1" applyBorder="1" applyAlignment="1" applyProtection="1">
      <alignment vertical="center"/>
      <protection locked="0"/>
    </xf>
    <xf numFmtId="0" fontId="59" fillId="21" borderId="0" xfId="39" applyFont="1" applyFill="1" applyBorder="1" applyAlignment="1" applyProtection="1">
      <alignment horizontal="left" vertical="center"/>
      <protection locked="0"/>
    </xf>
    <xf numFmtId="0" fontId="36" fillId="21" borderId="0" xfId="39" applyFont="1" applyFill="1" applyBorder="1" applyAlignment="1" applyProtection="1">
      <alignment vertical="center"/>
      <protection locked="0"/>
    </xf>
    <xf numFmtId="164" fontId="44" fillId="21" borderId="33" xfId="38" applyNumberFormat="1" applyFont="1" applyFill="1" applyBorder="1" applyAlignment="1" applyProtection="1">
      <alignment horizontal="left" vertical="center"/>
      <protection locked="0"/>
    </xf>
    <xf numFmtId="0" fontId="40" fillId="21" borderId="37" xfId="38" applyFont="1" applyFill="1" applyBorder="1" applyAlignment="1" applyProtection="1">
      <alignment horizontal="left" vertical="center"/>
      <protection locked="0"/>
    </xf>
    <xf numFmtId="0" fontId="109" fillId="21" borderId="33" xfId="38" applyFont="1" applyFill="1" applyBorder="1" applyAlignment="1" applyProtection="1">
      <alignment horizontal="center" vertical="center"/>
      <protection locked="0"/>
    </xf>
    <xf numFmtId="0" fontId="40" fillId="21" borderId="0" xfId="38" applyFont="1" applyFill="1" applyBorder="1" applyAlignment="1" applyProtection="1">
      <alignment horizontal="left" vertical="center"/>
      <protection locked="0"/>
    </xf>
    <xf numFmtId="0" fontId="43" fillId="21" borderId="0" xfId="39" applyFont="1" applyFill="1" applyBorder="1" applyAlignment="1" applyProtection="1">
      <alignment wrapText="1"/>
      <protection locked="0"/>
    </xf>
    <xf numFmtId="0" fontId="43" fillId="21" borderId="48" xfId="39" applyFont="1" applyFill="1" applyBorder="1" applyAlignment="1" applyProtection="1">
      <alignment wrapText="1"/>
      <protection locked="0"/>
    </xf>
    <xf numFmtId="164" fontId="44" fillId="21" borderId="38" xfId="38" applyNumberFormat="1" applyFont="1" applyFill="1" applyBorder="1" applyAlignment="1" applyProtection="1">
      <alignment horizontal="left" vertical="center"/>
      <protection locked="0"/>
    </xf>
    <xf numFmtId="0" fontId="46" fillId="21" borderId="40" xfId="38" applyFont="1" applyFill="1" applyBorder="1" applyAlignment="1" applyProtection="1">
      <alignment horizontal="left" vertical="center"/>
      <protection locked="0"/>
    </xf>
    <xf numFmtId="0" fontId="62" fillId="35" borderId="0" xfId="38" applyFont="1" applyFill="1" applyBorder="1" applyAlignment="1" applyProtection="1">
      <alignment horizontal="left" vertical="center"/>
      <protection locked="0"/>
    </xf>
    <xf numFmtId="0" fontId="40" fillId="21" borderId="38" xfId="38" applyFont="1" applyFill="1" applyBorder="1" applyAlignment="1" applyProtection="1">
      <alignment vertical="center"/>
      <protection locked="0"/>
    </xf>
    <xf numFmtId="0" fontId="40" fillId="21" borderId="39" xfId="38" applyFont="1" applyFill="1" applyBorder="1" applyAlignment="1" applyProtection="1">
      <alignment horizontal="left" vertical="center"/>
      <protection locked="0"/>
    </xf>
    <xf numFmtId="0" fontId="40" fillId="21" borderId="39" xfId="38" applyFont="1" applyFill="1" applyBorder="1" applyAlignment="1" applyProtection="1">
      <alignment vertical="center"/>
      <protection locked="0"/>
    </xf>
    <xf numFmtId="0" fontId="103" fillId="21" borderId="0" xfId="39" applyFont="1" applyFill="1" applyBorder="1" applyAlignment="1" applyProtection="1">
      <alignment horizontal="center"/>
      <protection locked="0"/>
    </xf>
    <xf numFmtId="0" fontId="93" fillId="21" borderId="0" xfId="34" applyFont="1" applyFill="1" applyBorder="1" applyAlignment="1" applyProtection="1">
      <alignment vertical="center"/>
      <protection locked="0"/>
    </xf>
    <xf numFmtId="0" fontId="72" fillId="21" borderId="63" xfId="39" applyFont="1" applyFill="1" applyBorder="1" applyAlignment="1" applyProtection="1">
      <alignment horizontal="left" vertical="center" wrapText="1"/>
      <protection locked="0"/>
    </xf>
    <xf numFmtId="0" fontId="164" fillId="21" borderId="37" xfId="38" applyFont="1" applyFill="1" applyBorder="1" applyAlignment="1" applyProtection="1">
      <alignment horizontal="center" vertical="center"/>
      <protection locked="0"/>
    </xf>
    <xf numFmtId="0" fontId="106" fillId="21" borderId="0" xfId="39" applyFont="1" applyFill="1" applyBorder="1" applyAlignment="1" applyProtection="1">
      <alignment horizontal="left" vertical="center"/>
      <protection locked="0"/>
    </xf>
    <xf numFmtId="0" fontId="78" fillId="21" borderId="0" xfId="0" applyFont="1" applyFill="1" applyBorder="1" applyAlignment="1" applyProtection="1">
      <alignment horizontal="left" vertical="center"/>
      <protection locked="0"/>
    </xf>
    <xf numFmtId="0" fontId="43" fillId="21" borderId="52" xfId="39" applyFont="1" applyFill="1" applyBorder="1" applyProtection="1">
      <protection locked="0"/>
    </xf>
    <xf numFmtId="0" fontId="78" fillId="31" borderId="0" xfId="39" applyFont="1" applyFill="1" applyBorder="1" applyAlignment="1" applyProtection="1">
      <alignment horizontal="center" vertical="center"/>
      <protection locked="0"/>
    </xf>
    <xf numFmtId="170" fontId="72" fillId="21" borderId="48" xfId="39" applyNumberFormat="1" applyFont="1" applyFill="1" applyBorder="1" applyAlignment="1" applyProtection="1">
      <alignment horizontal="left" vertical="center"/>
      <protection locked="0"/>
    </xf>
    <xf numFmtId="0" fontId="40" fillId="21" borderId="0" xfId="39" applyFont="1" applyFill="1" applyBorder="1" applyAlignment="1" applyProtection="1">
      <alignment horizontal="left" vertical="center" wrapText="1"/>
      <protection locked="0"/>
    </xf>
    <xf numFmtId="0" fontId="8" fillId="21" borderId="23" xfId="38" applyFill="1" applyBorder="1" applyProtection="1">
      <protection locked="0"/>
    </xf>
    <xf numFmtId="0" fontId="8" fillId="21" borderId="0" xfId="39" applyFill="1" applyBorder="1" applyAlignment="1" applyProtection="1">
      <alignment horizontal="center" vertical="center"/>
      <protection locked="0"/>
    </xf>
    <xf numFmtId="0" fontId="8" fillId="21" borderId="0" xfId="39" applyFill="1" applyBorder="1" applyAlignment="1" applyProtection="1">
      <alignment horizontal="left" vertical="center"/>
      <protection locked="0"/>
    </xf>
    <xf numFmtId="168" fontId="72" fillId="21" borderId="48" xfId="39" applyNumberFormat="1" applyFont="1" applyFill="1" applyBorder="1" applyAlignment="1" applyProtection="1">
      <alignment horizontal="left" vertical="center"/>
      <protection locked="0"/>
    </xf>
    <xf numFmtId="0" fontId="8" fillId="21" borderId="52" xfId="38" applyFill="1" applyBorder="1" applyProtection="1">
      <protection locked="0"/>
    </xf>
    <xf numFmtId="0" fontId="8" fillId="21" borderId="53" xfId="38" applyFill="1" applyBorder="1" applyProtection="1">
      <protection locked="0"/>
    </xf>
    <xf numFmtId="0" fontId="8" fillId="21" borderId="54" xfId="39" applyFill="1" applyBorder="1" applyAlignment="1" applyProtection="1">
      <alignment horizontal="center" vertical="center"/>
      <protection locked="0"/>
    </xf>
    <xf numFmtId="0" fontId="8" fillId="21" borderId="54" xfId="39" applyFill="1" applyBorder="1" applyAlignment="1" applyProtection="1">
      <alignment horizontal="left" vertical="center"/>
      <protection locked="0"/>
    </xf>
    <xf numFmtId="168" fontId="72" fillId="21" borderId="64" xfId="39" applyNumberFormat="1" applyFont="1" applyFill="1" applyBorder="1" applyAlignment="1" applyProtection="1">
      <alignment horizontal="left" vertical="center"/>
      <protection locked="0"/>
    </xf>
    <xf numFmtId="0" fontId="72" fillId="21" borderId="47" xfId="38" applyFont="1" applyFill="1" applyBorder="1" applyAlignment="1" applyProtection="1">
      <alignment horizontal="center"/>
      <protection locked="0"/>
    </xf>
    <xf numFmtId="0" fontId="72" fillId="21" borderId="0" xfId="38" applyFont="1" applyFill="1" applyBorder="1" applyAlignment="1" applyProtection="1">
      <alignment horizontal="center"/>
      <protection locked="0"/>
    </xf>
    <xf numFmtId="0" fontId="72" fillId="21" borderId="48" xfId="38" applyFont="1" applyFill="1" applyBorder="1" applyAlignment="1" applyProtection="1">
      <alignment horizontal="center"/>
      <protection locked="0"/>
    </xf>
    <xf numFmtId="0" fontId="72" fillId="21" borderId="47" xfId="38" applyFont="1" applyFill="1" applyBorder="1" applyAlignment="1" applyProtection="1">
      <alignment horizontal="center" vertical="center"/>
      <protection locked="0"/>
    </xf>
    <xf numFmtId="0" fontId="202" fillId="21" borderId="43" xfId="39" applyFont="1" applyFill="1" applyBorder="1" applyAlignment="1" applyProtection="1">
      <alignment horizontal="center" vertical="center" wrapText="1"/>
      <protection locked="0"/>
    </xf>
    <xf numFmtId="0" fontId="163" fillId="21" borderId="0" xfId="39" applyFont="1" applyFill="1" applyBorder="1" applyAlignment="1" applyProtection="1">
      <alignment horizontal="center" vertical="center" wrapText="1"/>
      <protection locked="0"/>
    </xf>
    <xf numFmtId="0" fontId="72" fillId="21" borderId="48" xfId="39" applyFont="1" applyFill="1" applyBorder="1" applyAlignment="1" applyProtection="1">
      <alignment horizontal="right" vertical="center"/>
      <protection locked="0"/>
    </xf>
    <xf numFmtId="0" fontId="43" fillId="21" borderId="0" xfId="38" applyFont="1" applyFill="1" applyBorder="1" applyAlignment="1" applyProtection="1">
      <alignment horizontal="center"/>
      <protection locked="0"/>
    </xf>
    <xf numFmtId="0" fontId="43" fillId="21" borderId="48" xfId="38" applyFont="1" applyFill="1" applyBorder="1" applyProtection="1">
      <protection locked="0"/>
    </xf>
    <xf numFmtId="0" fontId="43" fillId="0" borderId="47" xfId="38" applyFont="1" applyBorder="1" applyAlignment="1" applyProtection="1">
      <alignment horizontal="center"/>
      <protection locked="0"/>
    </xf>
    <xf numFmtId="0" fontId="43" fillId="0" borderId="0" xfId="38" applyFont="1" applyBorder="1" applyAlignment="1" applyProtection="1">
      <alignment horizontal="center"/>
      <protection locked="0"/>
    </xf>
    <xf numFmtId="0" fontId="43" fillId="0" borderId="48" xfId="38" applyFont="1" applyBorder="1" applyAlignment="1" applyProtection="1">
      <alignment horizontal="center"/>
      <protection locked="0"/>
    </xf>
    <xf numFmtId="0" fontId="43" fillId="21" borderId="47" xfId="38" applyFont="1" applyFill="1" applyBorder="1" applyAlignment="1" applyProtection="1">
      <alignment horizontal="right"/>
      <protection locked="0"/>
    </xf>
    <xf numFmtId="168" fontId="72" fillId="21" borderId="48" xfId="39" applyNumberFormat="1" applyFont="1" applyFill="1" applyBorder="1" applyAlignment="1" applyProtection="1">
      <alignment horizontal="center" vertical="center"/>
      <protection locked="0"/>
    </xf>
    <xf numFmtId="0" fontId="8" fillId="21" borderId="48" xfId="38" applyFill="1" applyBorder="1" applyProtection="1">
      <protection locked="0"/>
    </xf>
    <xf numFmtId="0" fontId="40" fillId="21" borderId="40" xfId="38" applyFont="1" applyFill="1" applyBorder="1" applyAlignment="1" applyProtection="1">
      <alignment horizontal="left" vertical="center"/>
      <protection locked="0"/>
    </xf>
    <xf numFmtId="0" fontId="109" fillId="21" borderId="38" xfId="38" applyFont="1" applyFill="1" applyBorder="1" applyAlignment="1" applyProtection="1">
      <alignment horizontal="center" vertical="center"/>
      <protection locked="0"/>
    </xf>
    <xf numFmtId="0" fontId="8" fillId="21" borderId="10" xfId="38" applyFill="1" applyBorder="1" applyProtection="1">
      <protection locked="0"/>
    </xf>
    <xf numFmtId="0" fontId="8" fillId="21" borderId="25" xfId="38" applyFill="1" applyBorder="1" applyProtection="1">
      <protection locked="0"/>
    </xf>
    <xf numFmtId="0" fontId="8" fillId="21" borderId="49" xfId="38" applyFill="1" applyBorder="1" applyProtection="1">
      <protection locked="0"/>
    </xf>
    <xf numFmtId="0" fontId="8" fillId="21" borderId="51" xfId="38" applyFill="1" applyBorder="1" applyProtection="1">
      <protection locked="0"/>
    </xf>
    <xf numFmtId="0" fontId="8" fillId="21" borderId="50" xfId="38" applyFill="1" applyBorder="1" applyProtection="1">
      <protection locked="0"/>
    </xf>
    <xf numFmtId="0" fontId="108" fillId="32" borderId="0" xfId="39" applyFont="1" applyFill="1" applyBorder="1" applyAlignment="1" applyProtection="1">
      <alignment horizontal="center" vertical="center"/>
      <protection locked="0"/>
    </xf>
    <xf numFmtId="0" fontId="57" fillId="37" borderId="0" xfId="39" applyFont="1" applyFill="1" applyBorder="1" applyAlignment="1" applyProtection="1">
      <alignment horizontal="center" vertical="center"/>
      <protection locked="0"/>
    </xf>
    <xf numFmtId="0" fontId="107" fillId="37" borderId="0" xfId="39" applyFont="1" applyFill="1" applyBorder="1" applyAlignment="1" applyProtection="1">
      <alignment horizontal="center" vertical="center"/>
      <protection locked="0"/>
    </xf>
    <xf numFmtId="164" fontId="44" fillId="21" borderId="82" xfId="38" applyNumberFormat="1" applyFont="1" applyFill="1" applyBorder="1" applyAlignment="1" applyProtection="1">
      <alignment horizontal="left" vertical="center"/>
      <protection locked="0"/>
    </xf>
    <xf numFmtId="0" fontId="8" fillId="21" borderId="0" xfId="38" applyFill="1" applyBorder="1" applyAlignment="1" applyProtection="1">
      <alignment vertical="center"/>
      <protection locked="0"/>
    </xf>
    <xf numFmtId="0" fontId="205" fillId="21" borderId="0" xfId="39" applyFont="1" applyFill="1" applyBorder="1" applyAlignment="1" applyProtection="1">
      <alignment horizontal="center"/>
      <protection locked="0"/>
    </xf>
    <xf numFmtId="164" fontId="44" fillId="21" borderId="0" xfId="38" applyNumberFormat="1" applyFont="1" applyFill="1" applyBorder="1" applyAlignment="1" applyProtection="1">
      <alignment horizontal="left" vertical="center"/>
      <protection locked="0"/>
    </xf>
    <xf numFmtId="164" fontId="112" fillId="21" borderId="0" xfId="38" applyNumberFormat="1" applyFont="1" applyFill="1" applyBorder="1" applyAlignment="1" applyProtection="1">
      <alignment vertical="center" textRotation="90"/>
      <protection locked="0"/>
    </xf>
    <xf numFmtId="0" fontId="84" fillId="21" borderId="0" xfId="38" applyFont="1" applyFill="1" applyBorder="1" applyAlignment="1" applyProtection="1">
      <alignment horizontal="left" vertical="center"/>
      <protection locked="0"/>
    </xf>
    <xf numFmtId="0" fontId="165" fillId="21" borderId="0" xfId="38" applyFont="1" applyFill="1" applyBorder="1" applyAlignment="1" applyProtection="1">
      <alignment horizontal="left" vertical="center"/>
      <protection locked="0"/>
    </xf>
    <xf numFmtId="164" fontId="166" fillId="21" borderId="0" xfId="38" applyNumberFormat="1" applyFont="1" applyFill="1" applyBorder="1" applyAlignment="1" applyProtection="1">
      <alignment horizontal="left" vertical="center"/>
      <protection locked="0"/>
    </xf>
    <xf numFmtId="0" fontId="167" fillId="21" borderId="0" xfId="38" applyFont="1" applyFill="1" applyBorder="1" applyAlignment="1" applyProtection="1">
      <alignment vertical="center"/>
      <protection locked="0"/>
    </xf>
    <xf numFmtId="0" fontId="167" fillId="21" borderId="0" xfId="38" applyFont="1" applyFill="1" applyBorder="1" applyAlignment="1" applyProtection="1">
      <alignment horizontal="left" vertical="center"/>
      <protection locked="0"/>
    </xf>
    <xf numFmtId="0" fontId="111" fillId="21" borderId="0" xfId="38" applyFont="1" applyFill="1" applyBorder="1" applyAlignment="1" applyProtection="1">
      <alignment horizontal="left" vertical="center"/>
      <protection locked="0"/>
    </xf>
    <xf numFmtId="0" fontId="53" fillId="21" borderId="0" xfId="38" applyFont="1" applyFill="1" applyBorder="1" applyAlignment="1" applyProtection="1">
      <alignment horizontal="left" vertical="center"/>
      <protection locked="0"/>
    </xf>
    <xf numFmtId="0" fontId="62" fillId="21" borderId="0" xfId="38" applyFont="1" applyFill="1" applyBorder="1" applyAlignment="1" applyProtection="1">
      <alignment horizontal="left" vertical="center"/>
      <protection locked="0"/>
    </xf>
    <xf numFmtId="0" fontId="68" fillId="21" borderId="0" xfId="38" applyFont="1" applyFill="1" applyBorder="1" applyAlignment="1" applyProtection="1">
      <alignment vertical="center"/>
      <protection locked="0"/>
    </xf>
    <xf numFmtId="164" fontId="61" fillId="21" borderId="0" xfId="38" applyNumberFormat="1" applyFont="1" applyFill="1" applyBorder="1" applyAlignment="1" applyProtection="1">
      <alignment horizontal="left" vertical="center"/>
      <protection locked="0"/>
    </xf>
    <xf numFmtId="0" fontId="109" fillId="21" borderId="0" xfId="38" applyFont="1" applyFill="1" applyBorder="1" applyAlignment="1" applyProtection="1">
      <alignment horizontal="center" vertical="center"/>
      <protection locked="0"/>
    </xf>
    <xf numFmtId="0" fontId="46" fillId="21" borderId="0" xfId="38" applyFont="1" applyFill="1" applyBorder="1" applyAlignment="1" applyProtection="1">
      <alignment horizontal="left" vertical="center"/>
      <protection locked="0"/>
    </xf>
    <xf numFmtId="164" fontId="69" fillId="21" borderId="0" xfId="38" applyNumberFormat="1" applyFont="1" applyFill="1" applyBorder="1" applyAlignment="1" applyProtection="1">
      <alignment horizontal="left" vertical="center"/>
      <protection locked="0"/>
    </xf>
    <xf numFmtId="0" fontId="164" fillId="21" borderId="0" xfId="38" applyFont="1" applyFill="1" applyBorder="1" applyAlignment="1" applyProtection="1">
      <alignment horizontal="center" vertical="center"/>
      <protection locked="0"/>
    </xf>
    <xf numFmtId="0" fontId="47" fillId="21" borderId="0" xfId="38" applyFont="1" applyFill="1" applyBorder="1" applyAlignment="1" applyProtection="1">
      <alignment horizontal="left" vertical="center"/>
      <protection locked="0"/>
    </xf>
    <xf numFmtId="0" fontId="201" fillId="21" borderId="0" xfId="39" applyFont="1" applyFill="1" applyBorder="1" applyAlignment="1" applyProtection="1">
      <alignment horizontal="center"/>
      <protection locked="0"/>
    </xf>
    <xf numFmtId="0" fontId="73" fillId="21" borderId="0" xfId="0" applyFont="1" applyFill="1" applyBorder="1" applyAlignment="1" applyProtection="1">
      <alignment horizontal="left" vertical="center"/>
      <protection locked="0"/>
    </xf>
    <xf numFmtId="0" fontId="25" fillId="21" borderId="0" xfId="38" applyFont="1" applyFill="1" applyBorder="1" applyAlignment="1" applyProtection="1">
      <alignment vertical="center"/>
      <protection locked="0"/>
    </xf>
    <xf numFmtId="0" fontId="8" fillId="0" borderId="0" xfId="38" applyProtection="1"/>
    <xf numFmtId="0" fontId="40" fillId="35" borderId="0" xfId="38" applyFont="1" applyFill="1" applyBorder="1" applyAlignment="1" applyProtection="1">
      <alignment vertical="center"/>
    </xf>
    <xf numFmtId="0" fontId="8" fillId="35" borderId="0" xfId="38" applyFill="1" applyBorder="1" applyAlignment="1" applyProtection="1">
      <alignment vertical="center"/>
    </xf>
    <xf numFmtId="0" fontId="116" fillId="35" borderId="0" xfId="39" applyFont="1" applyFill="1" applyBorder="1" applyAlignment="1" applyProtection="1">
      <alignment horizontal="center"/>
    </xf>
    <xf numFmtId="0" fontId="40" fillId="35" borderId="0" xfId="38" applyFont="1" applyFill="1" applyBorder="1" applyAlignment="1" applyProtection="1">
      <alignment horizontal="left" vertical="center"/>
    </xf>
    <xf numFmtId="0" fontId="40" fillId="35" borderId="0" xfId="38" applyFont="1" applyFill="1" applyBorder="1" applyAlignment="1" applyProtection="1">
      <alignment horizontal="right" vertical="center"/>
    </xf>
    <xf numFmtId="164" fontId="45" fillId="35" borderId="0" xfId="38" applyNumberFormat="1" applyFont="1" applyFill="1" applyBorder="1" applyAlignment="1" applyProtection="1">
      <alignment horizontal="center" vertical="center"/>
    </xf>
    <xf numFmtId="0" fontId="52" fillId="35" borderId="0" xfId="38" applyFont="1" applyFill="1" applyBorder="1" applyAlignment="1" applyProtection="1">
      <alignment vertical="center"/>
    </xf>
    <xf numFmtId="166" fontId="43" fillId="35" borderId="0" xfId="38" applyNumberFormat="1" applyFont="1" applyFill="1" applyBorder="1" applyAlignment="1" applyProtection="1">
      <alignment horizontal="left" vertical="center"/>
    </xf>
    <xf numFmtId="0" fontId="40" fillId="35" borderId="10" xfId="38" applyFont="1" applyFill="1" applyBorder="1" applyAlignment="1" applyProtection="1">
      <alignment vertical="center"/>
    </xf>
    <xf numFmtId="0" fontId="8" fillId="35" borderId="10" xfId="38" applyFill="1" applyBorder="1" applyAlignment="1" applyProtection="1">
      <alignment horizontal="right" vertical="center"/>
    </xf>
    <xf numFmtId="0" fontId="8" fillId="35" borderId="10" xfId="38" applyFill="1" applyBorder="1" applyAlignment="1" applyProtection="1">
      <alignment horizontal="center" vertical="center"/>
    </xf>
    <xf numFmtId="164" fontId="105" fillId="35" borderId="10" xfId="38" applyNumberFormat="1" applyFont="1" applyFill="1" applyBorder="1" applyAlignment="1" applyProtection="1">
      <alignment horizontal="center" vertical="center"/>
    </xf>
    <xf numFmtId="0" fontId="45" fillId="35" borderId="10" xfId="38" applyFont="1" applyFill="1" applyBorder="1" applyAlignment="1" applyProtection="1">
      <alignment vertical="center"/>
    </xf>
    <xf numFmtId="0" fontId="44" fillId="35" borderId="0" xfId="38" applyFont="1" applyFill="1" applyBorder="1" applyAlignment="1" applyProtection="1">
      <alignment horizontal="left" vertical="center"/>
    </xf>
    <xf numFmtId="0" fontId="43" fillId="35" borderId="0" xfId="38" applyFont="1" applyFill="1" applyBorder="1" applyAlignment="1" applyProtection="1">
      <alignment vertical="center"/>
    </xf>
    <xf numFmtId="164" fontId="44" fillId="35" borderId="0" xfId="38" applyNumberFormat="1" applyFont="1" applyFill="1" applyBorder="1" applyAlignment="1" applyProtection="1">
      <alignment horizontal="left" vertical="center"/>
    </xf>
    <xf numFmtId="164" fontId="112" fillId="35" borderId="0" xfId="38" applyNumberFormat="1" applyFont="1" applyFill="1" applyBorder="1" applyAlignment="1" applyProtection="1">
      <alignment vertical="center" textRotation="90"/>
    </xf>
    <xf numFmtId="0" fontId="84" fillId="35" borderId="0" xfId="38" applyFont="1" applyFill="1" applyBorder="1" applyAlignment="1" applyProtection="1">
      <alignment horizontal="left" vertical="center"/>
    </xf>
    <xf numFmtId="0" fontId="165" fillId="35" borderId="0" xfId="38" applyFont="1" applyFill="1" applyBorder="1" applyAlignment="1" applyProtection="1">
      <alignment horizontal="left" vertical="center"/>
    </xf>
    <xf numFmtId="164" fontId="166" fillId="35" borderId="0" xfId="38" applyNumberFormat="1" applyFont="1" applyFill="1" applyBorder="1" applyAlignment="1" applyProtection="1">
      <alignment horizontal="left" vertical="center"/>
    </xf>
    <xf numFmtId="164" fontId="84" fillId="35" borderId="0" xfId="38" applyNumberFormat="1" applyFont="1" applyFill="1" applyBorder="1" applyAlignment="1" applyProtection="1">
      <alignment horizontal="left" vertical="center"/>
    </xf>
    <xf numFmtId="166" fontId="84" fillId="35" borderId="0" xfId="38" applyNumberFormat="1" applyFont="1" applyFill="1" applyBorder="1" applyAlignment="1" applyProtection="1">
      <alignment horizontal="center" vertical="center"/>
    </xf>
    <xf numFmtId="0" fontId="167" fillId="35" borderId="0" xfId="38" applyFont="1" applyFill="1" applyBorder="1" applyAlignment="1" applyProtection="1">
      <alignment vertical="center"/>
    </xf>
    <xf numFmtId="0" fontId="167" fillId="35" borderId="0" xfId="38" applyFont="1" applyFill="1" applyBorder="1" applyAlignment="1" applyProtection="1">
      <alignment horizontal="left" vertical="center"/>
    </xf>
    <xf numFmtId="164" fontId="69" fillId="35" borderId="0" xfId="38" applyNumberFormat="1" applyFont="1" applyFill="1" applyBorder="1" applyAlignment="1" applyProtection="1">
      <alignment horizontal="left" vertical="center"/>
    </xf>
    <xf numFmtId="0" fontId="46" fillId="35" borderId="0" xfId="38" applyFont="1" applyFill="1" applyBorder="1" applyAlignment="1" applyProtection="1">
      <alignment horizontal="left" vertical="center"/>
    </xf>
    <xf numFmtId="164" fontId="79" fillId="35" borderId="0" xfId="38" applyNumberFormat="1" applyFont="1" applyFill="1" applyBorder="1" applyAlignment="1" applyProtection="1">
      <alignment horizontal="left" vertical="center"/>
    </xf>
    <xf numFmtId="164" fontId="44" fillId="35" borderId="39" xfId="38" applyNumberFormat="1" applyFont="1" applyFill="1" applyBorder="1" applyAlignment="1" applyProtection="1">
      <alignment horizontal="left" vertical="center"/>
    </xf>
    <xf numFmtId="164" fontId="69" fillId="35" borderId="39" xfId="38" applyNumberFormat="1" applyFont="1" applyFill="1" applyBorder="1" applyAlignment="1" applyProtection="1">
      <alignment horizontal="left" vertical="center"/>
    </xf>
    <xf numFmtId="0" fontId="84" fillId="35" borderId="39" xfId="38" applyFont="1" applyFill="1" applyBorder="1" applyAlignment="1" applyProtection="1">
      <alignment horizontal="left" vertical="center"/>
    </xf>
    <xf numFmtId="164" fontId="61" fillId="35" borderId="0" xfId="38" applyNumberFormat="1" applyFont="1" applyFill="1" applyBorder="1" applyAlignment="1" applyProtection="1">
      <alignment horizontal="left" vertical="center"/>
    </xf>
    <xf numFmtId="164" fontId="40" fillId="35" borderId="0" xfId="38" applyNumberFormat="1" applyFont="1" applyFill="1" applyBorder="1" applyAlignment="1" applyProtection="1">
      <alignment horizontal="left" vertical="center"/>
    </xf>
    <xf numFmtId="0" fontId="218" fillId="35" borderId="0" xfId="38" applyFont="1" applyFill="1" applyBorder="1" applyAlignment="1" applyProtection="1">
      <alignment horizontal="left" vertical="center"/>
    </xf>
    <xf numFmtId="166" fontId="40" fillId="35" borderId="0" xfId="38" applyNumberFormat="1" applyFont="1" applyFill="1" applyBorder="1" applyAlignment="1" applyProtection="1">
      <alignment horizontal="center" vertical="center"/>
    </xf>
    <xf numFmtId="0" fontId="62" fillId="35" borderId="0" xfId="38" applyFont="1" applyFill="1" applyBorder="1" applyAlignment="1" applyProtection="1">
      <alignment horizontal="left" vertical="center"/>
    </xf>
    <xf numFmtId="164" fontId="219" fillId="35" borderId="10" xfId="38" applyNumberFormat="1" applyFont="1" applyFill="1" applyBorder="1" applyAlignment="1" applyProtection="1">
      <alignment horizontal="left" vertical="center"/>
    </xf>
    <xf numFmtId="166" fontId="68" fillId="35" borderId="0" xfId="38" applyNumberFormat="1" applyFont="1" applyFill="1" applyBorder="1" applyAlignment="1" applyProtection="1">
      <alignment horizontal="center" vertical="center"/>
    </xf>
    <xf numFmtId="0" fontId="47" fillId="35" borderId="0" xfId="38" applyFont="1" applyFill="1" applyBorder="1" applyAlignment="1" applyProtection="1">
      <alignment horizontal="left" vertical="center"/>
    </xf>
    <xf numFmtId="0" fontId="171" fillId="21" borderId="0" xfId="38" applyFont="1" applyFill="1" applyBorder="1" applyProtection="1"/>
    <xf numFmtId="0" fontId="40" fillId="21" borderId="0" xfId="38" applyFont="1" applyFill="1" applyAlignment="1" applyProtection="1">
      <alignment horizontal="right" vertical="center"/>
    </xf>
    <xf numFmtId="0" fontId="40" fillId="21" borderId="0" xfId="38" applyFont="1" applyFill="1" applyBorder="1" applyAlignment="1" applyProtection="1">
      <alignment vertical="center"/>
    </xf>
    <xf numFmtId="0" fontId="8" fillId="21" borderId="0" xfId="38" applyFill="1" applyBorder="1" applyAlignment="1" applyProtection="1">
      <alignment vertical="center"/>
    </xf>
    <xf numFmtId="0" fontId="116" fillId="21" borderId="0" xfId="39" applyFont="1" applyFill="1" applyBorder="1" applyAlignment="1" applyProtection="1">
      <alignment horizontal="center"/>
    </xf>
    <xf numFmtId="0" fontId="40" fillId="21" borderId="0" xfId="38" applyFont="1" applyFill="1" applyBorder="1" applyAlignment="1" applyProtection="1">
      <alignment horizontal="left" vertical="center"/>
    </xf>
    <xf numFmtId="0" fontId="40" fillId="21" borderId="0" xfId="38" applyFont="1" applyFill="1" applyBorder="1" applyAlignment="1" applyProtection="1">
      <alignment horizontal="right" vertical="center"/>
    </xf>
    <xf numFmtId="164" fontId="45" fillId="21" borderId="0" xfId="38" applyNumberFormat="1" applyFont="1" applyFill="1" applyBorder="1" applyAlignment="1" applyProtection="1">
      <alignment horizontal="center" vertical="center"/>
    </xf>
    <xf numFmtId="0" fontId="52" fillId="21" borderId="0" xfId="38" applyFont="1" applyFill="1" applyBorder="1" applyAlignment="1" applyProtection="1">
      <alignment vertical="center"/>
    </xf>
    <xf numFmtId="166" fontId="43" fillId="21" borderId="0" xfId="38" applyNumberFormat="1" applyFont="1" applyFill="1" applyBorder="1" applyAlignment="1" applyProtection="1">
      <alignment horizontal="left" vertical="center"/>
    </xf>
    <xf numFmtId="0" fontId="40" fillId="21" borderId="10" xfId="38" applyFont="1" applyFill="1" applyBorder="1" applyAlignment="1" applyProtection="1">
      <alignment vertical="center"/>
    </xf>
    <xf numFmtId="0" fontId="8" fillId="21" borderId="10" xfId="38" applyFill="1" applyBorder="1" applyAlignment="1" applyProtection="1">
      <alignment horizontal="right" vertical="center"/>
    </xf>
    <xf numFmtId="0" fontId="8" fillId="21" borderId="10" xfId="38" applyFill="1" applyBorder="1" applyAlignment="1" applyProtection="1">
      <alignment horizontal="center" vertical="center"/>
    </xf>
    <xf numFmtId="164" fontId="105" fillId="21" borderId="10" xfId="38" applyNumberFormat="1" applyFont="1" applyFill="1" applyBorder="1" applyAlignment="1" applyProtection="1">
      <alignment horizontal="center" vertical="center"/>
    </xf>
    <xf numFmtId="0" fontId="45" fillId="21" borderId="10" xfId="38" applyFont="1" applyFill="1" applyBorder="1" applyAlignment="1" applyProtection="1">
      <alignment vertical="center"/>
    </xf>
    <xf numFmtId="0" fontId="43" fillId="21" borderId="0" xfId="38" applyFont="1" applyFill="1" applyBorder="1" applyAlignment="1" applyProtection="1">
      <alignment vertical="center"/>
    </xf>
    <xf numFmtId="164" fontId="84" fillId="21" borderId="0" xfId="38" applyNumberFormat="1" applyFont="1" applyFill="1" applyBorder="1" applyAlignment="1" applyProtection="1">
      <alignment horizontal="left" vertical="center"/>
    </xf>
    <xf numFmtId="0" fontId="84" fillId="21" borderId="0" xfId="38" applyFont="1" applyFill="1" applyBorder="1" applyAlignment="1" applyProtection="1">
      <alignment horizontal="left" vertical="center"/>
    </xf>
    <xf numFmtId="166" fontId="84" fillId="21" borderId="0" xfId="38" applyNumberFormat="1" applyFont="1" applyFill="1" applyBorder="1" applyAlignment="1" applyProtection="1">
      <alignment horizontal="center" vertical="center"/>
    </xf>
    <xf numFmtId="164" fontId="40" fillId="21" borderId="0" xfId="38" applyNumberFormat="1" applyFont="1" applyFill="1" applyBorder="1" applyAlignment="1" applyProtection="1">
      <alignment horizontal="left" vertical="center"/>
    </xf>
    <xf numFmtId="0" fontId="106" fillId="21" borderId="0" xfId="38" applyFont="1" applyFill="1" applyBorder="1" applyAlignment="1" applyProtection="1">
      <alignment horizontal="left" vertical="center"/>
    </xf>
    <xf numFmtId="166" fontId="40" fillId="21" borderId="0" xfId="38" applyNumberFormat="1" applyFont="1" applyFill="1" applyBorder="1" applyAlignment="1" applyProtection="1">
      <alignment horizontal="center" vertical="center"/>
    </xf>
    <xf numFmtId="0" fontId="43" fillId="21" borderId="0" xfId="38" applyFont="1" applyFill="1" applyBorder="1" applyAlignment="1" applyProtection="1">
      <alignment horizontal="left" vertical="center"/>
    </xf>
    <xf numFmtId="164" fontId="79" fillId="21" borderId="0" xfId="38" applyNumberFormat="1" applyFont="1" applyFill="1" applyBorder="1" applyAlignment="1" applyProtection="1">
      <alignment horizontal="left" vertical="center"/>
    </xf>
    <xf numFmtId="164" fontId="166" fillId="21" borderId="0" xfId="38" applyNumberFormat="1" applyFont="1" applyFill="1" applyBorder="1" applyAlignment="1" applyProtection="1">
      <alignment horizontal="left" vertical="center"/>
    </xf>
    <xf numFmtId="164" fontId="61" fillId="21" borderId="0" xfId="38" applyNumberFormat="1" applyFont="1" applyFill="1" applyBorder="1" applyAlignment="1" applyProtection="1">
      <alignment horizontal="left" vertical="center"/>
    </xf>
    <xf numFmtId="0" fontId="43" fillId="21" borderId="10" xfId="38" applyFont="1" applyFill="1" applyBorder="1" applyAlignment="1" applyProtection="1">
      <alignment horizontal="left" vertical="center"/>
      <protection hidden="1"/>
    </xf>
    <xf numFmtId="0" fontId="43" fillId="35" borderId="0" xfId="38" applyFont="1" applyFill="1" applyBorder="1" applyAlignment="1" applyProtection="1">
      <alignment horizontal="left" vertical="center"/>
      <protection hidden="1"/>
    </xf>
    <xf numFmtId="0" fontId="43" fillId="35" borderId="10" xfId="38" applyFont="1" applyFill="1" applyBorder="1" applyAlignment="1" applyProtection="1">
      <alignment horizontal="left" vertical="center"/>
      <protection hidden="1"/>
    </xf>
    <xf numFmtId="0" fontId="223" fillId="21" borderId="0" xfId="39" applyFont="1" applyFill="1" applyBorder="1" applyAlignment="1" applyProtection="1">
      <alignment horizontal="left" vertical="center"/>
      <protection locked="0"/>
    </xf>
    <xf numFmtId="0" fontId="201" fillId="21" borderId="0" xfId="0" applyFont="1" applyFill="1" applyBorder="1" applyAlignment="1" applyProtection="1">
      <alignment horizontal="left" vertical="center"/>
      <protection locked="0"/>
    </xf>
    <xf numFmtId="164" fontId="44" fillId="21" borderId="82" xfId="38" applyNumberFormat="1" applyFont="1" applyFill="1" applyBorder="1" applyAlignment="1" applyProtection="1">
      <alignment horizontal="center" vertical="center"/>
      <protection locked="0"/>
    </xf>
    <xf numFmtId="0" fontId="115" fillId="21" borderId="0" xfId="39" applyFont="1" applyFill="1" applyBorder="1" applyAlignment="1" applyProtection="1">
      <alignment horizontal="center"/>
    </xf>
    <xf numFmtId="0" fontId="115" fillId="35" borderId="0" xfId="39" applyFont="1" applyFill="1" applyBorder="1" applyAlignment="1" applyProtection="1">
      <alignment horizontal="center"/>
    </xf>
    <xf numFmtId="0" fontId="116" fillId="35" borderId="0" xfId="39" applyFont="1" applyFill="1" applyBorder="1" applyAlignment="1" applyProtection="1">
      <alignment horizontal="center" vertical="center"/>
      <protection locked="0"/>
    </xf>
    <xf numFmtId="1" fontId="206" fillId="21" borderId="65" xfId="38" applyNumberFormat="1" applyFont="1" applyFill="1" applyBorder="1" applyAlignment="1" applyProtection="1">
      <alignment horizontal="center" vertical="center"/>
      <protection hidden="1"/>
    </xf>
    <xf numFmtId="0" fontId="103" fillId="21" borderId="72" xfId="39" applyFont="1" applyFill="1" applyBorder="1" applyAlignment="1" applyProtection="1">
      <alignment horizontal="center"/>
      <protection locked="0"/>
    </xf>
    <xf numFmtId="0" fontId="103" fillId="35" borderId="72" xfId="39" applyFont="1" applyFill="1" applyBorder="1" applyAlignment="1" applyProtection="1">
      <alignment horizontal="center"/>
      <protection locked="0"/>
    </xf>
    <xf numFmtId="164" fontId="44" fillId="21" borderId="66" xfId="38" applyNumberFormat="1" applyFont="1" applyFill="1" applyBorder="1" applyAlignment="1" applyProtection="1">
      <alignment horizontal="left" vertical="center"/>
      <protection hidden="1"/>
    </xf>
    <xf numFmtId="164" fontId="112" fillId="21" borderId="67" xfId="38" applyNumberFormat="1" applyFont="1" applyFill="1" applyBorder="1" applyAlignment="1" applyProtection="1">
      <alignment vertical="center" textRotation="90"/>
      <protection hidden="1"/>
    </xf>
    <xf numFmtId="0" fontId="64" fillId="21" borderId="67" xfId="38" applyFont="1" applyFill="1" applyBorder="1" applyAlignment="1" applyProtection="1">
      <alignment horizontal="left" vertical="center"/>
      <protection hidden="1"/>
    </xf>
    <xf numFmtId="0" fontId="165" fillId="21" borderId="68" xfId="38" applyFont="1" applyFill="1" applyBorder="1" applyAlignment="1" applyProtection="1">
      <alignment horizontal="left" vertical="center"/>
      <protection hidden="1"/>
    </xf>
    <xf numFmtId="164" fontId="44" fillId="35" borderId="85" xfId="38" applyNumberFormat="1" applyFont="1" applyFill="1" applyBorder="1" applyAlignment="1" applyProtection="1">
      <alignment horizontal="left" vertical="center"/>
      <protection hidden="1"/>
    </xf>
    <xf numFmtId="164" fontId="69" fillId="35" borderId="21" xfId="38" applyNumberFormat="1" applyFont="1" applyFill="1" applyBorder="1" applyAlignment="1" applyProtection="1">
      <alignment horizontal="left" vertical="center"/>
      <protection hidden="1"/>
    </xf>
    <xf numFmtId="0" fontId="46" fillId="35" borderId="21" xfId="38" applyFont="1" applyFill="1" applyBorder="1" applyAlignment="1" applyProtection="1">
      <alignment horizontal="left" vertical="center"/>
      <protection hidden="1"/>
    </xf>
    <xf numFmtId="0" fontId="46" fillId="35" borderId="86" xfId="38" applyFont="1" applyFill="1" applyBorder="1" applyAlignment="1" applyProtection="1">
      <alignment horizontal="left" vertical="center"/>
      <protection hidden="1"/>
    </xf>
    <xf numFmtId="0" fontId="68" fillId="21" borderId="66" xfId="38" applyFont="1" applyFill="1" applyBorder="1" applyAlignment="1" applyProtection="1">
      <alignment vertical="center"/>
      <protection hidden="1"/>
    </xf>
    <xf numFmtId="0" fontId="40" fillId="21" borderId="67" xfId="38" applyFont="1" applyFill="1" applyBorder="1" applyAlignment="1" applyProtection="1">
      <alignment horizontal="left" vertical="center"/>
      <protection hidden="1"/>
    </xf>
    <xf numFmtId="0" fontId="83" fillId="21" borderId="69" xfId="38" applyFont="1" applyFill="1" applyBorder="1" applyAlignment="1">
      <alignment horizontal="center" vertical="center"/>
    </xf>
    <xf numFmtId="0" fontId="40" fillId="21" borderId="69" xfId="38" applyFont="1" applyFill="1" applyBorder="1" applyAlignment="1" applyProtection="1">
      <alignment vertical="center"/>
      <protection hidden="1"/>
    </xf>
    <xf numFmtId="0" fontId="40" fillId="35" borderId="85" xfId="38" applyFont="1" applyFill="1" applyBorder="1" applyAlignment="1" applyProtection="1">
      <alignment vertical="center"/>
      <protection hidden="1"/>
    </xf>
    <xf numFmtId="0" fontId="40" fillId="35" borderId="21" xfId="38" applyFont="1" applyFill="1" applyBorder="1" applyAlignment="1" applyProtection="1">
      <alignment horizontal="left" vertical="center"/>
      <protection hidden="1"/>
    </xf>
    <xf numFmtId="0" fontId="40" fillId="35" borderId="21" xfId="38" applyFont="1" applyFill="1" applyBorder="1" applyAlignment="1" applyProtection="1">
      <alignment vertical="center"/>
      <protection hidden="1"/>
    </xf>
    <xf numFmtId="0" fontId="66" fillId="35" borderId="69" xfId="38" applyFont="1" applyFill="1" applyBorder="1" applyAlignment="1" applyProtection="1">
      <alignment vertical="center"/>
      <protection hidden="1"/>
    </xf>
    <xf numFmtId="0" fontId="109" fillId="21" borderId="69" xfId="38" applyFont="1" applyFill="1" applyBorder="1" applyAlignment="1">
      <alignment horizontal="center" vertical="center"/>
    </xf>
    <xf numFmtId="0" fontId="83" fillId="21" borderId="71" xfId="38" applyFont="1" applyFill="1" applyBorder="1" applyAlignment="1">
      <alignment horizontal="center" vertical="center"/>
    </xf>
    <xf numFmtId="164" fontId="43" fillId="21" borderId="0" xfId="38" applyNumberFormat="1" applyFont="1" applyFill="1" applyBorder="1" applyAlignment="1" applyProtection="1">
      <alignment horizontal="left" vertical="center"/>
      <protection hidden="1"/>
    </xf>
    <xf numFmtId="0" fontId="40" fillId="21" borderId="83" xfId="38" applyFont="1" applyFill="1" applyBorder="1" applyAlignment="1" applyProtection="1">
      <alignment horizontal="left" vertical="center"/>
      <protection hidden="1"/>
    </xf>
    <xf numFmtId="0" fontId="43" fillId="21" borderId="83" xfId="38" applyFont="1" applyFill="1" applyBorder="1" applyAlignment="1" applyProtection="1">
      <alignment horizontal="left" vertical="center"/>
      <protection hidden="1"/>
    </xf>
    <xf numFmtId="0" fontId="40" fillId="21" borderId="83" xfId="38" applyFont="1" applyFill="1" applyBorder="1" applyAlignment="1" applyProtection="1">
      <alignment vertical="center"/>
      <protection hidden="1"/>
    </xf>
    <xf numFmtId="0" fontId="76" fillId="21" borderId="0" xfId="38" applyFont="1" applyFill="1" applyBorder="1" applyAlignment="1" applyProtection="1">
      <alignment vertical="center"/>
      <protection hidden="1"/>
    </xf>
    <xf numFmtId="164" fontId="44" fillId="21" borderId="83" xfId="38" applyNumberFormat="1" applyFont="1" applyFill="1" applyBorder="1" applyAlignment="1" applyProtection="1">
      <alignment horizontal="left" vertical="center"/>
      <protection hidden="1"/>
    </xf>
    <xf numFmtId="167" fontId="80" fillId="19" borderId="83" xfId="0" applyNumberFormat="1" applyFont="1" applyFill="1" applyBorder="1" applyAlignment="1" applyProtection="1">
      <alignment horizontal="center" vertical="center"/>
      <protection locked="0"/>
    </xf>
    <xf numFmtId="164" fontId="61" fillId="21" borderId="83" xfId="38" applyNumberFormat="1" applyFont="1" applyFill="1" applyBorder="1" applyAlignment="1" applyProtection="1">
      <alignment horizontal="left" vertical="center"/>
      <protection hidden="1"/>
    </xf>
    <xf numFmtId="164" fontId="40" fillId="21" borderId="83" xfId="38" applyNumberFormat="1" applyFont="1" applyFill="1" applyBorder="1" applyAlignment="1" applyProtection="1">
      <alignment horizontal="left" vertical="center"/>
      <protection hidden="1"/>
    </xf>
    <xf numFmtId="0" fontId="224" fillId="21" borderId="10" xfId="38" applyFont="1" applyFill="1" applyBorder="1" applyAlignment="1" applyProtection="1">
      <alignment horizontal="center" vertical="center"/>
      <protection hidden="1"/>
    </xf>
    <xf numFmtId="164" fontId="225" fillId="21" borderId="0" xfId="38" applyNumberFormat="1" applyFont="1" applyFill="1" applyBorder="1" applyAlignment="1" applyProtection="1">
      <alignment horizontal="center" vertical="center"/>
      <protection hidden="1"/>
    </xf>
    <xf numFmtId="164" fontId="226" fillId="21" borderId="0" xfId="38" applyNumberFormat="1" applyFont="1" applyFill="1" applyBorder="1" applyAlignment="1" applyProtection="1">
      <alignment horizontal="center" vertical="center"/>
      <protection hidden="1"/>
    </xf>
    <xf numFmtId="164" fontId="44" fillId="21" borderId="21" xfId="38" applyNumberFormat="1" applyFont="1" applyFill="1" applyBorder="1" applyAlignment="1" applyProtection="1">
      <alignment horizontal="left" vertical="center"/>
      <protection hidden="1"/>
    </xf>
    <xf numFmtId="0" fontId="40" fillId="21" borderId="21" xfId="38" applyFont="1" applyFill="1" applyBorder="1" applyAlignment="1" applyProtection="1">
      <alignment horizontal="left" vertical="center"/>
      <protection hidden="1"/>
    </xf>
    <xf numFmtId="164" fontId="61" fillId="21" borderId="21" xfId="38" applyNumberFormat="1" applyFont="1" applyFill="1" applyBorder="1" applyAlignment="1" applyProtection="1">
      <alignment horizontal="left" vertical="center"/>
      <protection hidden="1"/>
    </xf>
    <xf numFmtId="164" fontId="40" fillId="21" borderId="21" xfId="38" applyNumberFormat="1" applyFont="1" applyFill="1" applyBorder="1" applyAlignment="1" applyProtection="1">
      <alignment horizontal="left" vertical="center"/>
      <protection hidden="1"/>
    </xf>
    <xf numFmtId="0" fontId="106" fillId="21" borderId="21" xfId="38" applyFont="1" applyFill="1" applyBorder="1" applyAlignment="1" applyProtection="1">
      <alignment horizontal="left" vertical="center"/>
      <protection hidden="1"/>
    </xf>
    <xf numFmtId="164" fontId="225" fillId="21" borderId="21" xfId="38" applyNumberFormat="1" applyFont="1" applyFill="1" applyBorder="1" applyAlignment="1" applyProtection="1">
      <alignment horizontal="center" vertical="center"/>
      <protection hidden="1"/>
    </xf>
    <xf numFmtId="164" fontId="44" fillId="21" borderId="84" xfId="38" applyNumberFormat="1" applyFont="1" applyFill="1" applyBorder="1" applyAlignment="1" applyProtection="1">
      <alignment horizontal="left" vertical="center"/>
      <protection hidden="1"/>
    </xf>
    <xf numFmtId="0" fontId="76" fillId="21" borderId="84" xfId="38" applyFont="1" applyFill="1" applyBorder="1" applyAlignment="1" applyProtection="1">
      <alignment horizontal="left" vertical="center"/>
      <protection hidden="1"/>
    </xf>
    <xf numFmtId="0" fontId="40" fillId="21" borderId="84" xfId="38" applyFont="1" applyFill="1" applyBorder="1" applyAlignment="1" applyProtection="1">
      <alignment horizontal="left" vertical="center"/>
      <protection hidden="1"/>
    </xf>
    <xf numFmtId="164" fontId="61" fillId="21" borderId="84" xfId="38" applyNumberFormat="1" applyFont="1" applyFill="1" applyBorder="1" applyAlignment="1" applyProtection="1">
      <alignment horizontal="left" vertical="center"/>
      <protection hidden="1"/>
    </xf>
    <xf numFmtId="164" fontId="76" fillId="21" borderId="84" xfId="38" applyNumberFormat="1" applyFont="1" applyFill="1" applyBorder="1" applyAlignment="1" applyProtection="1">
      <alignment horizontal="left" vertical="center"/>
      <protection hidden="1"/>
    </xf>
    <xf numFmtId="164" fontId="226" fillId="21" borderId="84" xfId="38" applyNumberFormat="1" applyFont="1" applyFill="1" applyBorder="1" applyAlignment="1" applyProtection="1">
      <alignment horizontal="center" vertical="center"/>
      <protection hidden="1"/>
    </xf>
    <xf numFmtId="0" fontId="59" fillId="21" borderId="84" xfId="38" applyFont="1" applyFill="1" applyBorder="1" applyAlignment="1" applyProtection="1">
      <alignment horizontal="left" vertical="center"/>
      <protection hidden="1"/>
    </xf>
    <xf numFmtId="0" fontId="40" fillId="21" borderId="84" xfId="38" applyFont="1" applyFill="1" applyBorder="1" applyAlignment="1" applyProtection="1">
      <alignment vertical="center"/>
      <protection hidden="1"/>
    </xf>
    <xf numFmtId="164" fontId="211" fillId="21" borderId="0" xfId="38" applyNumberFormat="1" applyFont="1" applyFill="1" applyBorder="1" applyAlignment="1" applyProtection="1">
      <alignment horizontal="left" vertical="center"/>
      <protection hidden="1"/>
    </xf>
    <xf numFmtId="0" fontId="116" fillId="21" borderId="0" xfId="39" applyFont="1" applyFill="1" applyBorder="1" applyAlignment="1">
      <alignment horizontal="left"/>
    </xf>
    <xf numFmtId="0" fontId="227" fillId="21" borderId="0" xfId="38" applyFont="1" applyFill="1" applyBorder="1" applyAlignment="1">
      <alignment horizontal="center" vertical="center"/>
    </xf>
    <xf numFmtId="0" fontId="228" fillId="21" borderId="0" xfId="38" applyFont="1" applyFill="1" applyBorder="1" applyAlignment="1">
      <alignment horizontal="left" vertical="center"/>
    </xf>
    <xf numFmtId="0" fontId="227" fillId="21" borderId="10" xfId="38" applyFont="1" applyFill="1" applyBorder="1" applyAlignment="1">
      <alignment horizontal="center" vertical="center"/>
    </xf>
    <xf numFmtId="0" fontId="227" fillId="21" borderId="83" xfId="38" applyFont="1" applyFill="1" applyBorder="1" applyAlignment="1">
      <alignment horizontal="center" vertical="center"/>
    </xf>
    <xf numFmtId="2" fontId="45" fillId="21" borderId="0" xfId="38" applyNumberFormat="1" applyFont="1" applyFill="1" applyBorder="1" applyAlignment="1" applyProtection="1">
      <alignment horizontal="center" vertical="center"/>
      <protection hidden="1"/>
    </xf>
    <xf numFmtId="2" fontId="225" fillId="21" borderId="0" xfId="38" applyNumberFormat="1" applyFont="1" applyFill="1" applyBorder="1" applyAlignment="1" applyProtection="1">
      <alignment horizontal="center" vertical="center"/>
      <protection hidden="1"/>
    </xf>
    <xf numFmtId="0" fontId="115" fillId="21" borderId="88" xfId="39" applyFont="1" applyFill="1" applyBorder="1" applyAlignment="1" applyProtection="1">
      <alignment horizontal="center"/>
    </xf>
    <xf numFmtId="164" fontId="45" fillId="21" borderId="87" xfId="38" applyNumberFormat="1" applyFont="1" applyFill="1" applyBorder="1" applyAlignment="1" applyProtection="1">
      <alignment horizontal="left" vertical="center"/>
      <protection hidden="1"/>
    </xf>
    <xf numFmtId="0" fontId="231" fillId="21" borderId="0" xfId="38" applyFont="1" applyFill="1" applyBorder="1" applyProtection="1">
      <protection locked="0"/>
    </xf>
    <xf numFmtId="0" fontId="216" fillId="21" borderId="26" xfId="38" applyFont="1" applyFill="1" applyBorder="1" applyAlignment="1" applyProtection="1">
      <alignment horizontal="left" vertical="center"/>
      <protection hidden="1"/>
    </xf>
    <xf numFmtId="0" fontId="116" fillId="21" borderId="27" xfId="39" applyFont="1" applyFill="1" applyBorder="1" applyAlignment="1">
      <alignment horizontal="center"/>
    </xf>
    <xf numFmtId="0" fontId="201" fillId="21" borderId="27" xfId="39" applyFont="1" applyFill="1" applyBorder="1" applyAlignment="1">
      <alignment horizontal="center"/>
    </xf>
    <xf numFmtId="164" fontId="44" fillId="21" borderId="89" xfId="38" applyNumberFormat="1" applyFont="1" applyFill="1" applyBorder="1" applyAlignment="1" applyProtection="1">
      <alignment horizontal="center" vertical="center"/>
      <protection locked="0"/>
    </xf>
    <xf numFmtId="0" fontId="116" fillId="35" borderId="0" xfId="39" applyFont="1" applyFill="1" applyBorder="1" applyAlignment="1">
      <alignment horizontal="left"/>
    </xf>
    <xf numFmtId="164" fontId="45" fillId="35" borderId="87" xfId="38" applyNumberFormat="1" applyFont="1" applyFill="1" applyBorder="1" applyAlignment="1" applyProtection="1">
      <alignment horizontal="left" vertical="center"/>
      <protection hidden="1"/>
    </xf>
    <xf numFmtId="2" fontId="45" fillId="35" borderId="0" xfId="38" applyNumberFormat="1" applyFont="1" applyFill="1" applyBorder="1" applyAlignment="1" applyProtection="1">
      <alignment horizontal="center" vertical="center"/>
      <protection hidden="1"/>
    </xf>
    <xf numFmtId="2" fontId="225" fillId="35" borderId="0" xfId="38" applyNumberFormat="1" applyFont="1" applyFill="1" applyBorder="1" applyAlignment="1" applyProtection="1">
      <alignment horizontal="center" vertical="center"/>
      <protection hidden="1"/>
    </xf>
    <xf numFmtId="0" fontId="224" fillId="35" borderId="10" xfId="38" applyFont="1" applyFill="1" applyBorder="1" applyAlignment="1" applyProtection="1">
      <alignment horizontal="center" vertical="center"/>
      <protection hidden="1"/>
    </xf>
    <xf numFmtId="164" fontId="72" fillId="35" borderId="0" xfId="38" applyNumberFormat="1" applyFont="1" applyFill="1" applyBorder="1" applyAlignment="1" applyProtection="1">
      <alignment horizontal="left" vertical="center"/>
      <protection hidden="1"/>
    </xf>
    <xf numFmtId="164" fontId="226" fillId="35" borderId="0" xfId="38" applyNumberFormat="1" applyFont="1" applyFill="1" applyBorder="1" applyAlignment="1" applyProtection="1">
      <alignment horizontal="center" vertical="center"/>
      <protection hidden="1"/>
    </xf>
    <xf numFmtId="164" fontId="43" fillId="35" borderId="0" xfId="38" applyNumberFormat="1" applyFont="1" applyFill="1" applyBorder="1" applyAlignment="1" applyProtection="1">
      <alignment horizontal="left" vertical="center"/>
      <protection hidden="1"/>
    </xf>
    <xf numFmtId="164" fontId="225" fillId="35" borderId="0" xfId="38" applyNumberFormat="1" applyFont="1" applyFill="1" applyBorder="1" applyAlignment="1" applyProtection="1">
      <alignment horizontal="center" vertical="center"/>
      <protection hidden="1"/>
    </xf>
    <xf numFmtId="164" fontId="61" fillId="35" borderId="84" xfId="38" applyNumberFormat="1" applyFont="1" applyFill="1" applyBorder="1" applyAlignment="1" applyProtection="1">
      <alignment horizontal="left" vertical="center"/>
      <protection hidden="1"/>
    </xf>
    <xf numFmtId="164" fontId="76" fillId="35" borderId="84" xfId="38" applyNumberFormat="1" applyFont="1" applyFill="1" applyBorder="1" applyAlignment="1" applyProtection="1">
      <alignment horizontal="left" vertical="center"/>
      <protection hidden="1"/>
    </xf>
    <xf numFmtId="0" fontId="76" fillId="35" borderId="84" xfId="38" applyFont="1" applyFill="1" applyBorder="1" applyAlignment="1" applyProtection="1">
      <alignment horizontal="left" vertical="center"/>
      <protection hidden="1"/>
    </xf>
    <xf numFmtId="164" fontId="226" fillId="35" borderId="84" xfId="38" applyNumberFormat="1" applyFont="1" applyFill="1" applyBorder="1" applyAlignment="1" applyProtection="1">
      <alignment horizontal="center" vertical="center"/>
      <protection hidden="1"/>
    </xf>
    <xf numFmtId="164" fontId="61" fillId="35" borderId="21" xfId="38" applyNumberFormat="1" applyFont="1" applyFill="1" applyBorder="1" applyAlignment="1" applyProtection="1">
      <alignment horizontal="left" vertical="center"/>
      <protection hidden="1"/>
    </xf>
    <xf numFmtId="0" fontId="106" fillId="35" borderId="21" xfId="38" applyFont="1" applyFill="1" applyBorder="1" applyAlignment="1" applyProtection="1">
      <alignment horizontal="left" vertical="center"/>
      <protection hidden="1"/>
    </xf>
    <xf numFmtId="164" fontId="225" fillId="35" borderId="21" xfId="38" applyNumberFormat="1" applyFont="1" applyFill="1" applyBorder="1" applyAlignment="1" applyProtection="1">
      <alignment horizontal="center" vertical="center"/>
      <protection hidden="1"/>
    </xf>
    <xf numFmtId="164" fontId="44" fillId="21" borderId="90" xfId="38" applyNumberFormat="1" applyFont="1" applyFill="1" applyBorder="1" applyAlignment="1" applyProtection="1">
      <alignment horizontal="left" vertical="center"/>
      <protection hidden="1"/>
    </xf>
    <xf numFmtId="167" fontId="80" fillId="19" borderId="91" xfId="0" applyNumberFormat="1" applyFont="1" applyFill="1" applyBorder="1" applyAlignment="1" applyProtection="1">
      <alignment horizontal="center" vertical="center"/>
      <protection locked="0"/>
    </xf>
    <xf numFmtId="0" fontId="40" fillId="21" borderId="91" xfId="38" applyFont="1" applyFill="1" applyBorder="1" applyAlignment="1" applyProtection="1">
      <alignment horizontal="left" vertical="center"/>
      <protection hidden="1"/>
    </xf>
    <xf numFmtId="0" fontId="53" fillId="21" borderId="92" xfId="38" applyFont="1" applyFill="1" applyBorder="1" applyAlignment="1" applyProtection="1">
      <alignment horizontal="left" vertical="center"/>
      <protection hidden="1"/>
    </xf>
    <xf numFmtId="164" fontId="44" fillId="21" borderId="93" xfId="38" applyNumberFormat="1" applyFont="1" applyFill="1" applyBorder="1" applyAlignment="1" applyProtection="1">
      <alignment horizontal="left" vertical="center"/>
      <protection hidden="1"/>
    </xf>
    <xf numFmtId="0" fontId="40" fillId="21" borderId="94" xfId="38" applyFont="1" applyFill="1" applyBorder="1" applyAlignment="1" applyProtection="1">
      <alignment horizontal="left" vertical="center"/>
      <protection hidden="1"/>
    </xf>
    <xf numFmtId="164" fontId="44" fillId="21" borderId="95" xfId="38" applyNumberFormat="1" applyFont="1" applyFill="1" applyBorder="1" applyAlignment="1" applyProtection="1">
      <alignment horizontal="left" vertical="center"/>
      <protection hidden="1"/>
    </xf>
    <xf numFmtId="167" fontId="80" fillId="19" borderId="96" xfId="0" applyNumberFormat="1" applyFont="1" applyFill="1" applyBorder="1" applyAlignment="1" applyProtection="1">
      <alignment horizontal="center" vertical="center"/>
      <protection locked="0"/>
    </xf>
    <xf numFmtId="0" fontId="40" fillId="21" borderId="96" xfId="38" applyFont="1" applyFill="1" applyBorder="1" applyAlignment="1" applyProtection="1">
      <alignment horizontal="left" vertical="center"/>
      <protection hidden="1"/>
    </xf>
    <xf numFmtId="0" fontId="40" fillId="21" borderId="97" xfId="38" applyFont="1" applyFill="1" applyBorder="1" applyAlignment="1" applyProtection="1">
      <alignment horizontal="left" vertical="center"/>
      <protection hidden="1"/>
    </xf>
    <xf numFmtId="0" fontId="40" fillId="21" borderId="92" xfId="38" applyFont="1" applyFill="1" applyBorder="1" applyAlignment="1" applyProtection="1">
      <alignment horizontal="left" vertical="center"/>
      <protection hidden="1"/>
    </xf>
    <xf numFmtId="0" fontId="46" fillId="21" borderId="94" xfId="38" applyFont="1" applyFill="1" applyBorder="1" applyAlignment="1" applyProtection="1">
      <alignment horizontal="left" vertical="center"/>
      <protection hidden="1"/>
    </xf>
    <xf numFmtId="0" fontId="46" fillId="21" borderId="97" xfId="38" applyFont="1" applyFill="1" applyBorder="1" applyAlignment="1" applyProtection="1">
      <alignment horizontal="left" vertical="center"/>
      <protection hidden="1"/>
    </xf>
    <xf numFmtId="0" fontId="71" fillId="21" borderId="91" xfId="38" applyFont="1" applyFill="1" applyBorder="1" applyAlignment="1" applyProtection="1">
      <alignment horizontal="left" vertical="center"/>
      <protection hidden="1"/>
    </xf>
    <xf numFmtId="0" fontId="227" fillId="21" borderId="90" xfId="38" applyFont="1" applyFill="1" applyBorder="1" applyAlignment="1">
      <alignment horizontal="center" vertical="center"/>
    </xf>
    <xf numFmtId="0" fontId="40" fillId="21" borderId="91" xfId="38" applyFont="1" applyFill="1" applyBorder="1" applyAlignment="1" applyProtection="1">
      <alignment vertical="center"/>
      <protection hidden="1"/>
    </xf>
    <xf numFmtId="0" fontId="227" fillId="21" borderId="93" xfId="38" applyFont="1" applyFill="1" applyBorder="1" applyAlignment="1">
      <alignment horizontal="center" vertical="center"/>
    </xf>
    <xf numFmtId="0" fontId="59" fillId="21" borderId="90" xfId="38" applyFont="1" applyFill="1" applyBorder="1" applyAlignment="1" applyProtection="1">
      <alignment horizontal="left" vertical="center"/>
      <protection hidden="1"/>
    </xf>
    <xf numFmtId="0" fontId="228" fillId="21" borderId="93" xfId="38" applyFont="1" applyFill="1" applyBorder="1" applyAlignment="1">
      <alignment horizontal="left" vertical="center"/>
    </xf>
    <xf numFmtId="0" fontId="229" fillId="21" borderId="98" xfId="38" applyFont="1" applyFill="1" applyBorder="1" applyAlignment="1" applyProtection="1">
      <alignment vertical="center"/>
      <protection hidden="1"/>
    </xf>
    <xf numFmtId="0" fontId="40" fillId="21" borderId="21" xfId="38" applyFont="1" applyFill="1" applyBorder="1" applyAlignment="1" applyProtection="1">
      <alignment vertical="center"/>
      <protection hidden="1"/>
    </xf>
    <xf numFmtId="0" fontId="227" fillId="21" borderId="99" xfId="38" applyFont="1" applyFill="1" applyBorder="1" applyAlignment="1">
      <alignment horizontal="center" vertical="center"/>
    </xf>
    <xf numFmtId="0" fontId="233" fillId="21" borderId="0" xfId="38" applyNumberFormat="1" applyFont="1" applyFill="1" applyBorder="1" applyAlignment="1" applyProtection="1">
      <alignment vertical="center"/>
      <protection hidden="1"/>
    </xf>
    <xf numFmtId="164" fontId="225" fillId="21" borderId="83" xfId="38" applyNumberFormat="1" applyFont="1" applyFill="1" applyBorder="1" applyAlignment="1" applyProtection="1">
      <alignment horizontal="center" vertical="center"/>
      <protection hidden="1"/>
    </xf>
    <xf numFmtId="167" fontId="80" fillId="19" borderId="10" xfId="0" applyNumberFormat="1" applyFont="1" applyFill="1" applyBorder="1" applyAlignment="1" applyProtection="1">
      <alignment horizontal="center" vertical="center"/>
      <protection locked="0"/>
    </xf>
    <xf numFmtId="164" fontId="43" fillId="21" borderId="10" xfId="38" applyNumberFormat="1" applyFont="1" applyFill="1" applyBorder="1" applyAlignment="1" applyProtection="1">
      <alignment horizontal="left" vertical="center"/>
      <protection hidden="1"/>
    </xf>
    <xf numFmtId="164" fontId="225" fillId="21" borderId="10" xfId="38" applyNumberFormat="1" applyFont="1" applyFill="1" applyBorder="1" applyAlignment="1" applyProtection="1">
      <alignment horizontal="center" vertical="center"/>
      <protection hidden="1"/>
    </xf>
    <xf numFmtId="0" fontId="76" fillId="21" borderId="10" xfId="38" applyFont="1" applyFill="1" applyBorder="1" applyAlignment="1" applyProtection="1">
      <alignment vertical="center"/>
      <protection hidden="1"/>
    </xf>
    <xf numFmtId="1" fontId="207" fillId="21" borderId="87" xfId="38" applyNumberFormat="1" applyFont="1" applyFill="1" applyBorder="1" applyAlignment="1" applyProtection="1">
      <alignment horizontal="left" vertical="center"/>
      <protection hidden="1"/>
    </xf>
    <xf numFmtId="1" fontId="207" fillId="21" borderId="87" xfId="38" applyNumberFormat="1" applyFont="1" applyFill="1" applyBorder="1" applyAlignment="1" applyProtection="1">
      <alignment horizontal="center" vertical="center"/>
      <protection hidden="1"/>
    </xf>
    <xf numFmtId="0" fontId="138" fillId="21" borderId="0" xfId="39" applyFont="1" applyFill="1" applyBorder="1" applyAlignment="1" applyProtection="1">
      <alignment horizontal="left" vertical="center"/>
      <protection locked="0"/>
    </xf>
    <xf numFmtId="164" fontId="234" fillId="21" borderId="0" xfId="38" applyNumberFormat="1" applyFont="1" applyFill="1" applyBorder="1" applyAlignment="1" applyProtection="1">
      <alignment horizontal="left" vertical="center"/>
      <protection hidden="1"/>
    </xf>
    <xf numFmtId="164" fontId="58" fillId="21" borderId="0" xfId="38" applyNumberFormat="1" applyFont="1" applyFill="1" applyBorder="1" applyAlignment="1" applyProtection="1">
      <alignment horizontal="left" vertical="center"/>
      <protection hidden="1"/>
    </xf>
    <xf numFmtId="164" fontId="235" fillId="21" borderId="0" xfId="38" applyNumberFormat="1" applyFont="1" applyFill="1" applyBorder="1" applyAlignment="1" applyProtection="1">
      <alignment horizontal="center" vertical="center"/>
      <protection hidden="1"/>
    </xf>
    <xf numFmtId="0" fontId="216" fillId="21" borderId="0" xfId="38" applyFont="1" applyFill="1" applyBorder="1" applyAlignment="1" applyProtection="1">
      <alignment horizontal="left" vertical="center"/>
      <protection hidden="1"/>
    </xf>
    <xf numFmtId="0" fontId="216" fillId="21" borderId="27" xfId="38" applyFont="1" applyFill="1" applyBorder="1" applyAlignment="1" applyProtection="1">
      <alignment horizontal="left" vertical="center"/>
      <protection hidden="1"/>
    </xf>
    <xf numFmtId="0" fontId="236" fillId="21" borderId="10" xfId="38" applyFont="1" applyFill="1" applyBorder="1" applyProtection="1">
      <protection hidden="1"/>
    </xf>
    <xf numFmtId="0" fontId="134" fillId="21" borderId="10" xfId="38" applyNumberFormat="1" applyFont="1" applyFill="1" applyBorder="1" applyAlignment="1" applyProtection="1">
      <protection hidden="1"/>
    </xf>
    <xf numFmtId="0" fontId="237" fillId="21" borderId="0" xfId="38" applyNumberFormat="1" applyFont="1" applyFill="1" applyBorder="1" applyAlignment="1" applyProtection="1">
      <alignment vertical="center"/>
      <protection hidden="1"/>
    </xf>
    <xf numFmtId="0" fontId="138" fillId="21" borderId="0" xfId="39" applyFont="1" applyFill="1" applyBorder="1" applyAlignment="1">
      <alignment horizontal="center"/>
    </xf>
    <xf numFmtId="0" fontId="138" fillId="35" borderId="0" xfId="39" applyFont="1" applyFill="1" applyBorder="1" applyAlignment="1">
      <alignment horizontal="center"/>
    </xf>
    <xf numFmtId="1" fontId="70" fillId="21" borderId="100" xfId="38" applyNumberFormat="1" applyFont="1" applyFill="1" applyBorder="1" applyAlignment="1" applyProtection="1">
      <alignment horizontal="center" vertical="center"/>
      <protection hidden="1"/>
    </xf>
    <xf numFmtId="164" fontId="234" fillId="35" borderId="0" xfId="38" applyNumberFormat="1" applyFont="1" applyFill="1" applyBorder="1" applyAlignment="1" applyProtection="1">
      <alignment horizontal="left" vertical="center"/>
      <protection hidden="1"/>
    </xf>
    <xf numFmtId="164" fontId="58" fillId="35" borderId="0" xfId="38" applyNumberFormat="1" applyFont="1" applyFill="1" applyBorder="1" applyAlignment="1" applyProtection="1">
      <alignment horizontal="left" vertical="center"/>
      <protection hidden="1"/>
    </xf>
    <xf numFmtId="164" fontId="235" fillId="35" borderId="0" xfId="38" applyNumberFormat="1" applyFont="1" applyFill="1" applyBorder="1" applyAlignment="1" applyProtection="1">
      <alignment horizontal="center" vertical="center"/>
      <protection hidden="1"/>
    </xf>
    <xf numFmtId="164" fontId="61" fillId="35" borderId="83" xfId="38" applyNumberFormat="1" applyFont="1" applyFill="1" applyBorder="1" applyAlignment="1" applyProtection="1">
      <alignment horizontal="left" vertical="center"/>
      <protection hidden="1"/>
    </xf>
    <xf numFmtId="164" fontId="40" fillId="35" borderId="83" xfId="38" applyNumberFormat="1" applyFont="1" applyFill="1" applyBorder="1" applyAlignment="1" applyProtection="1">
      <alignment horizontal="left" vertical="center"/>
      <protection hidden="1"/>
    </xf>
    <xf numFmtId="0" fontId="43" fillId="35" borderId="83" xfId="38" applyFont="1" applyFill="1" applyBorder="1" applyAlignment="1" applyProtection="1">
      <alignment horizontal="left" vertical="center"/>
      <protection hidden="1"/>
    </xf>
    <xf numFmtId="164" fontId="225" fillId="35" borderId="83" xfId="38" applyNumberFormat="1" applyFont="1" applyFill="1" applyBorder="1" applyAlignment="1" applyProtection="1">
      <alignment horizontal="center" vertical="center"/>
      <protection hidden="1"/>
    </xf>
    <xf numFmtId="164" fontId="61" fillId="35" borderId="10" xfId="38" applyNumberFormat="1" applyFont="1" applyFill="1" applyBorder="1" applyAlignment="1" applyProtection="1">
      <alignment horizontal="left" vertical="center"/>
      <protection hidden="1"/>
    </xf>
    <xf numFmtId="164" fontId="43" fillId="35" borderId="10" xfId="38" applyNumberFormat="1" applyFont="1" applyFill="1" applyBorder="1" applyAlignment="1" applyProtection="1">
      <alignment horizontal="left" vertical="center"/>
      <protection hidden="1"/>
    </xf>
    <xf numFmtId="164" fontId="225" fillId="35" borderId="10" xfId="38" applyNumberFormat="1" applyFont="1" applyFill="1" applyBorder="1" applyAlignment="1" applyProtection="1">
      <alignment horizontal="center" vertical="center"/>
      <protection hidden="1"/>
    </xf>
    <xf numFmtId="164" fontId="44" fillId="21" borderId="75" xfId="38" applyNumberFormat="1" applyFont="1" applyFill="1" applyBorder="1" applyAlignment="1" applyProtection="1">
      <alignment horizontal="left" vertical="center"/>
      <protection hidden="1"/>
    </xf>
    <xf numFmtId="167" fontId="65" fillId="19" borderId="74" xfId="0" applyNumberFormat="1" applyFont="1" applyFill="1" applyBorder="1" applyAlignment="1" applyProtection="1">
      <alignment horizontal="center" vertical="center"/>
      <protection locked="0"/>
    </xf>
    <xf numFmtId="0" fontId="71" fillId="21" borderId="74" xfId="38" applyFont="1" applyFill="1" applyBorder="1" applyAlignment="1" applyProtection="1">
      <alignment horizontal="left" vertical="center"/>
      <protection hidden="1"/>
    </xf>
    <xf numFmtId="0" fontId="40" fillId="21" borderId="76" xfId="38" applyFont="1" applyFill="1" applyBorder="1" applyAlignment="1" applyProtection="1">
      <alignment horizontal="left" vertical="center"/>
      <protection hidden="1"/>
    </xf>
    <xf numFmtId="164" fontId="44" fillId="21" borderId="77" xfId="38" applyNumberFormat="1" applyFont="1" applyFill="1" applyBorder="1" applyAlignment="1" applyProtection="1">
      <alignment horizontal="left" vertical="center"/>
      <protection hidden="1"/>
    </xf>
    <xf numFmtId="0" fontId="40" fillId="21" borderId="78" xfId="38" applyFont="1" applyFill="1" applyBorder="1" applyAlignment="1" applyProtection="1">
      <alignment horizontal="left" vertical="center"/>
      <protection hidden="1"/>
    </xf>
    <xf numFmtId="164" fontId="44" fillId="21" borderId="79" xfId="38" applyNumberFormat="1" applyFont="1" applyFill="1" applyBorder="1" applyAlignment="1" applyProtection="1">
      <alignment horizontal="left" vertical="center"/>
      <protection hidden="1"/>
    </xf>
    <xf numFmtId="167" fontId="80" fillId="19" borderId="80" xfId="0" applyNumberFormat="1" applyFont="1" applyFill="1" applyBorder="1" applyAlignment="1" applyProtection="1">
      <alignment horizontal="center" vertical="center"/>
      <protection locked="0"/>
    </xf>
    <xf numFmtId="0" fontId="71" fillId="21" borderId="80" xfId="38" applyFont="1" applyFill="1" applyBorder="1" applyAlignment="1" applyProtection="1">
      <alignment horizontal="left" vertical="center"/>
      <protection hidden="1"/>
    </xf>
    <xf numFmtId="0" fontId="40" fillId="21" borderId="81" xfId="38" applyFont="1" applyFill="1" applyBorder="1" applyAlignment="1" applyProtection="1">
      <alignment horizontal="left" vertical="center"/>
      <protection hidden="1"/>
    </xf>
    <xf numFmtId="0" fontId="40" fillId="21" borderId="74" xfId="38" applyFont="1" applyFill="1" applyBorder="1" applyAlignment="1" applyProtection="1">
      <alignment horizontal="left" vertical="center"/>
      <protection hidden="1"/>
    </xf>
    <xf numFmtId="0" fontId="40" fillId="21" borderId="80" xfId="38" applyFont="1" applyFill="1" applyBorder="1" applyAlignment="1" applyProtection="1">
      <alignment horizontal="left" vertical="center"/>
      <protection hidden="1"/>
    </xf>
    <xf numFmtId="0" fontId="76" fillId="21" borderId="75" xfId="38" applyFont="1" applyFill="1" applyBorder="1" applyAlignment="1" applyProtection="1">
      <alignment horizontal="left" vertical="center"/>
      <protection hidden="1"/>
    </xf>
    <xf numFmtId="0" fontId="59" fillId="21" borderId="74" xfId="38" applyFont="1" applyFill="1" applyBorder="1" applyAlignment="1" applyProtection="1">
      <alignment horizontal="left" vertical="center"/>
      <protection hidden="1"/>
    </xf>
    <xf numFmtId="0" fontId="40" fillId="21" borderId="74" xfId="38" applyFont="1" applyFill="1" applyBorder="1" applyAlignment="1" applyProtection="1">
      <alignment vertical="center"/>
      <protection hidden="1"/>
    </xf>
    <xf numFmtId="0" fontId="208" fillId="21" borderId="74" xfId="38" applyFont="1" applyFill="1" applyBorder="1" applyAlignment="1" applyProtection="1">
      <alignment horizontal="left" vertical="center"/>
      <protection hidden="1"/>
    </xf>
    <xf numFmtId="0" fontId="53" fillId="21" borderId="76" xfId="38" applyFont="1" applyFill="1" applyBorder="1" applyAlignment="1" applyProtection="1">
      <alignment horizontal="left" vertical="center"/>
      <protection hidden="1"/>
    </xf>
    <xf numFmtId="167" fontId="80" fillId="19" borderId="74" xfId="0" applyNumberFormat="1" applyFont="1" applyFill="1" applyBorder="1" applyAlignment="1" applyProtection="1">
      <alignment horizontal="center" vertical="center"/>
      <protection locked="0"/>
    </xf>
    <xf numFmtId="0" fontId="46" fillId="21" borderId="78" xfId="38" applyFont="1" applyFill="1" applyBorder="1" applyAlignment="1" applyProtection="1">
      <alignment horizontal="left" vertical="center"/>
      <protection hidden="1"/>
    </xf>
    <xf numFmtId="0" fontId="46" fillId="21" borderId="81" xfId="38" applyFont="1" applyFill="1" applyBorder="1" applyAlignment="1" applyProtection="1">
      <alignment horizontal="left" vertical="center"/>
      <protection hidden="1"/>
    </xf>
    <xf numFmtId="0" fontId="71" fillId="21" borderId="10" xfId="38" applyFont="1" applyFill="1" applyBorder="1" applyAlignment="1" applyProtection="1">
      <alignment horizontal="left" vertical="center"/>
      <protection hidden="1"/>
    </xf>
    <xf numFmtId="0" fontId="85" fillId="21" borderId="83" xfId="38" applyFont="1" applyFill="1" applyBorder="1" applyAlignment="1">
      <alignment horizontal="center" vertical="center"/>
    </xf>
    <xf numFmtId="0" fontId="85" fillId="21" borderId="10" xfId="38" applyFont="1" applyFill="1" applyBorder="1" applyAlignment="1">
      <alignment horizontal="center" vertical="center"/>
    </xf>
    <xf numFmtId="0" fontId="57" fillId="21" borderId="0" xfId="38" applyFont="1" applyFill="1" applyBorder="1" applyAlignment="1" applyProtection="1">
      <alignment vertical="center"/>
      <protection hidden="1"/>
    </xf>
    <xf numFmtId="0" fontId="210" fillId="21" borderId="0" xfId="38" applyFont="1" applyFill="1" applyBorder="1" applyAlignment="1">
      <alignment horizontal="left" vertical="center"/>
    </xf>
    <xf numFmtId="0" fontId="85" fillId="21" borderId="77" xfId="38" applyFont="1" applyFill="1" applyBorder="1" applyAlignment="1">
      <alignment horizontal="center" vertical="center"/>
    </xf>
    <xf numFmtId="0" fontId="85" fillId="21" borderId="101" xfId="38" applyFont="1" applyFill="1" applyBorder="1" applyAlignment="1">
      <alignment horizontal="center" vertical="center"/>
    </xf>
    <xf numFmtId="0" fontId="210" fillId="21" borderId="77" xfId="38" applyFont="1" applyFill="1" applyBorder="1" applyAlignment="1">
      <alignment horizontal="left" vertical="center"/>
    </xf>
    <xf numFmtId="0" fontId="85" fillId="21" borderId="102" xfId="38" applyFont="1" applyFill="1" applyBorder="1" applyAlignment="1">
      <alignment horizontal="center" vertical="center"/>
    </xf>
    <xf numFmtId="0" fontId="57" fillId="21" borderId="77" xfId="38" applyFont="1" applyFill="1" applyBorder="1" applyAlignment="1" applyProtection="1">
      <alignment vertical="center"/>
      <protection hidden="1"/>
    </xf>
    <xf numFmtId="0" fontId="85" fillId="21" borderId="79" xfId="38" applyFont="1" applyFill="1" applyBorder="1" applyAlignment="1">
      <alignment horizontal="center" vertical="center"/>
    </xf>
    <xf numFmtId="0" fontId="8" fillId="21" borderId="10" xfId="38" applyFill="1" applyBorder="1" applyAlignment="1" applyProtection="1">
      <alignment vertical="center"/>
      <protection hidden="1"/>
    </xf>
    <xf numFmtId="164" fontId="238" fillId="21" borderId="0" xfId="38" applyNumberFormat="1" applyFont="1" applyFill="1" applyBorder="1" applyAlignment="1" applyProtection="1">
      <alignment horizontal="left" vertical="center"/>
    </xf>
    <xf numFmtId="0" fontId="239" fillId="21" borderId="0" xfId="38" applyFont="1" applyFill="1" applyBorder="1" applyAlignment="1" applyProtection="1">
      <alignment vertical="center"/>
    </xf>
    <xf numFmtId="164" fontId="74" fillId="21" borderId="0" xfId="38" applyNumberFormat="1" applyFont="1" applyFill="1" applyBorder="1" applyAlignment="1" applyProtection="1">
      <alignment horizontal="left" vertical="center"/>
    </xf>
    <xf numFmtId="164" fontId="220" fillId="21" borderId="0" xfId="38" applyNumberFormat="1" applyFont="1" applyFill="1" applyBorder="1" applyAlignment="1" applyProtection="1">
      <alignment horizontal="left" vertical="center"/>
    </xf>
    <xf numFmtId="0" fontId="40" fillId="21" borderId="10" xfId="38" applyFont="1" applyFill="1" applyBorder="1" applyAlignment="1" applyProtection="1">
      <alignment horizontal="left" vertical="center"/>
    </xf>
    <xf numFmtId="0" fontId="240" fillId="21" borderId="10" xfId="38" applyFont="1" applyFill="1" applyBorder="1" applyAlignment="1" applyProtection="1">
      <alignment horizontal="center" vertical="center"/>
      <protection hidden="1"/>
    </xf>
    <xf numFmtId="0" fontId="40" fillId="21" borderId="10" xfId="38" applyFont="1" applyFill="1" applyBorder="1" applyAlignment="1" applyProtection="1">
      <alignment horizontal="center" vertical="center"/>
    </xf>
    <xf numFmtId="0" fontId="221" fillId="21" borderId="0" xfId="39" applyFont="1" applyFill="1" applyBorder="1" applyAlignment="1">
      <alignment horizontal="center" vertical="center"/>
    </xf>
    <xf numFmtId="164" fontId="217" fillId="35" borderId="0" xfId="38" applyNumberFormat="1" applyFont="1" applyFill="1" applyBorder="1" applyAlignment="1" applyProtection="1">
      <alignment horizontal="right" vertical="center"/>
    </xf>
    <xf numFmtId="164" fontId="217" fillId="35" borderId="0" xfId="38" applyNumberFormat="1" applyFont="1" applyFill="1" applyBorder="1" applyAlignment="1" applyProtection="1">
      <alignment horizontal="center" vertical="center"/>
    </xf>
    <xf numFmtId="0" fontId="239" fillId="35" borderId="0" xfId="38" applyFont="1" applyFill="1" applyBorder="1" applyAlignment="1" applyProtection="1">
      <alignment vertical="center"/>
    </xf>
    <xf numFmtId="164" fontId="220" fillId="35" borderId="0" xfId="38" applyNumberFormat="1" applyFont="1" applyFill="1" applyBorder="1" applyAlignment="1" applyProtection="1">
      <alignment horizontal="left" vertical="center"/>
    </xf>
    <xf numFmtId="0" fontId="40" fillId="35" borderId="10" xfId="38" applyFont="1" applyFill="1" applyBorder="1" applyAlignment="1" applyProtection="1">
      <alignment horizontal="left" vertical="center"/>
    </xf>
    <xf numFmtId="0" fontId="240" fillId="35" borderId="10" xfId="38" applyFont="1" applyFill="1" applyBorder="1" applyAlignment="1" applyProtection="1">
      <alignment horizontal="center" vertical="center"/>
      <protection hidden="1"/>
    </xf>
    <xf numFmtId="0" fontId="40" fillId="35" borderId="10" xfId="38" applyFont="1" applyFill="1" applyBorder="1" applyAlignment="1" applyProtection="1">
      <alignment horizontal="center" vertical="center"/>
    </xf>
    <xf numFmtId="0" fontId="111" fillId="35" borderId="0" xfId="38" applyFont="1" applyFill="1" applyBorder="1" applyAlignment="1" applyProtection="1">
      <alignment horizontal="left" vertical="center"/>
      <protection locked="0"/>
    </xf>
    <xf numFmtId="0" fontId="53" fillId="35" borderId="0" xfId="38" applyFont="1" applyFill="1" applyBorder="1" applyAlignment="1" applyProtection="1">
      <alignment horizontal="left" vertical="center"/>
      <protection locked="0"/>
    </xf>
    <xf numFmtId="0" fontId="106" fillId="35" borderId="0" xfId="38" applyFont="1" applyFill="1" applyBorder="1" applyAlignment="1" applyProtection="1">
      <alignment horizontal="left" vertical="center"/>
    </xf>
    <xf numFmtId="0" fontId="68" fillId="35" borderId="0" xfId="38" applyFont="1" applyFill="1" applyBorder="1" applyAlignment="1" applyProtection="1">
      <alignment vertical="center"/>
      <protection locked="0"/>
    </xf>
    <xf numFmtId="0" fontId="43" fillId="35" borderId="0" xfId="38" applyFont="1" applyFill="1" applyBorder="1" applyAlignment="1" applyProtection="1">
      <alignment horizontal="left" vertical="center"/>
    </xf>
    <xf numFmtId="0" fontId="221" fillId="21" borderId="34" xfId="39" applyFont="1" applyFill="1" applyBorder="1" applyAlignment="1">
      <alignment horizontal="center" vertical="center"/>
    </xf>
    <xf numFmtId="0" fontId="221" fillId="21" borderId="33" xfId="39" applyFont="1" applyFill="1" applyBorder="1" applyAlignment="1">
      <alignment horizontal="center" vertical="center"/>
    </xf>
    <xf numFmtId="0" fontId="221" fillId="21" borderId="38" xfId="39" applyFont="1" applyFill="1" applyBorder="1" applyAlignment="1">
      <alignment horizontal="center" vertical="center"/>
    </xf>
    <xf numFmtId="0" fontId="222" fillId="21" borderId="0" xfId="39" applyFont="1" applyFill="1" applyBorder="1" applyAlignment="1" applyProtection="1">
      <alignment horizontal="left" vertical="center"/>
      <protection locked="0"/>
    </xf>
    <xf numFmtId="0" fontId="205" fillId="21" borderId="0" xfId="0" applyFont="1" applyFill="1" applyBorder="1" applyAlignment="1" applyProtection="1">
      <alignment horizontal="left" vertical="center"/>
      <protection locked="0"/>
    </xf>
    <xf numFmtId="0" fontId="174" fillId="21" borderId="0" xfId="38" applyFont="1" applyFill="1" applyBorder="1" applyProtection="1">
      <protection locked="0"/>
    </xf>
    <xf numFmtId="0" fontId="66" fillId="21" borderId="0" xfId="38" applyFont="1" applyFill="1" applyAlignment="1" applyProtection="1">
      <alignment vertical="top"/>
      <protection hidden="1"/>
    </xf>
    <xf numFmtId="0" fontId="74" fillId="21" borderId="0" xfId="38" applyFont="1" applyFill="1" applyBorder="1" applyAlignment="1" applyProtection="1">
      <alignment horizontal="left" vertical="center"/>
    </xf>
    <xf numFmtId="164" fontId="40" fillId="21" borderId="0" xfId="38" applyNumberFormat="1" applyFont="1" applyFill="1" applyBorder="1" applyAlignment="1" applyProtection="1">
      <alignment horizontal="center" vertical="top"/>
      <protection hidden="1"/>
    </xf>
    <xf numFmtId="1" fontId="70" fillId="35" borderId="0" xfId="38" applyNumberFormat="1" applyFont="1" applyFill="1" applyBorder="1" applyAlignment="1" applyProtection="1">
      <alignment horizontal="center" vertical="center"/>
      <protection hidden="1"/>
    </xf>
    <xf numFmtId="164" fontId="40" fillId="35" borderId="0" xfId="38" applyNumberFormat="1" applyFont="1" applyFill="1" applyBorder="1" applyAlignment="1" applyProtection="1">
      <alignment horizontal="center" vertical="top"/>
      <protection hidden="1"/>
    </xf>
    <xf numFmtId="164" fontId="238" fillId="35" borderId="0" xfId="38" applyNumberFormat="1" applyFont="1" applyFill="1" applyBorder="1" applyAlignment="1" applyProtection="1">
      <alignment horizontal="left" vertical="center"/>
    </xf>
    <xf numFmtId="164" fontId="74" fillId="35" borderId="0" xfId="38" applyNumberFormat="1" applyFont="1" applyFill="1" applyBorder="1" applyAlignment="1" applyProtection="1">
      <alignment horizontal="left" vertical="center"/>
    </xf>
    <xf numFmtId="0" fontId="74" fillId="35" borderId="0" xfId="38" applyFont="1" applyFill="1" applyBorder="1" applyAlignment="1" applyProtection="1">
      <alignment horizontal="left" vertical="center"/>
    </xf>
    <xf numFmtId="164" fontId="44" fillId="21" borderId="66" xfId="38" applyNumberFormat="1" applyFont="1" applyFill="1" applyBorder="1" applyAlignment="1" applyProtection="1">
      <alignment horizontal="left" vertical="center"/>
      <protection locked="0"/>
    </xf>
    <xf numFmtId="167" fontId="168" fillId="19" borderId="67" xfId="0" applyNumberFormat="1" applyFont="1" applyFill="1" applyBorder="1" applyAlignment="1" applyProtection="1">
      <alignment horizontal="center" vertical="center"/>
      <protection locked="0"/>
    </xf>
    <xf numFmtId="0" fontId="111" fillId="21" borderId="67" xfId="38" applyFont="1" applyFill="1" applyBorder="1" applyAlignment="1" applyProtection="1">
      <alignment horizontal="left" vertical="center"/>
      <protection locked="0"/>
    </xf>
    <xf numFmtId="0" fontId="53" fillId="21" borderId="68" xfId="38" applyFont="1" applyFill="1" applyBorder="1" applyAlignment="1" applyProtection="1">
      <alignment horizontal="left" vertical="center"/>
      <protection locked="0"/>
    </xf>
    <xf numFmtId="0" fontId="40" fillId="21" borderId="70" xfId="38" applyFont="1" applyFill="1" applyBorder="1" applyAlignment="1" applyProtection="1">
      <alignment horizontal="left" vertical="center"/>
      <protection locked="0"/>
    </xf>
    <xf numFmtId="164" fontId="44" fillId="21" borderId="69" xfId="38" applyNumberFormat="1" applyFont="1" applyFill="1" applyBorder="1" applyAlignment="1" applyProtection="1">
      <alignment horizontal="left" vertical="center"/>
      <protection locked="0"/>
    </xf>
    <xf numFmtId="164" fontId="44" fillId="21" borderId="71" xfId="38" applyNumberFormat="1" applyFont="1" applyFill="1" applyBorder="1" applyAlignment="1" applyProtection="1">
      <alignment horizontal="left" vertical="center"/>
      <protection locked="0"/>
    </xf>
    <xf numFmtId="0" fontId="40" fillId="21" borderId="72" xfId="38" applyFont="1" applyFill="1" applyBorder="1" applyAlignment="1" applyProtection="1">
      <alignment horizontal="left" vertical="center"/>
      <protection locked="0"/>
    </xf>
    <xf numFmtId="0" fontId="40" fillId="21" borderId="73" xfId="38" applyFont="1" applyFill="1" applyBorder="1" applyAlignment="1" applyProtection="1">
      <alignment horizontal="left" vertical="center"/>
      <protection locked="0"/>
    </xf>
    <xf numFmtId="0" fontId="68" fillId="21" borderId="66" xfId="38" applyFont="1" applyFill="1" applyBorder="1" applyAlignment="1" applyProtection="1">
      <alignment vertical="center"/>
      <protection locked="0"/>
    </xf>
    <xf numFmtId="0" fontId="40" fillId="21" borderId="67" xfId="38" applyFont="1" applyFill="1" applyBorder="1" applyAlignment="1" applyProtection="1">
      <alignment horizontal="left" vertical="center"/>
      <protection locked="0"/>
    </xf>
    <xf numFmtId="0" fontId="40" fillId="21" borderId="67" xfId="38" applyFont="1" applyFill="1" applyBorder="1" applyAlignment="1" applyProtection="1">
      <alignment vertical="center"/>
      <protection locked="0"/>
    </xf>
    <xf numFmtId="0" fontId="139" fillId="21" borderId="69" xfId="39" applyFont="1" applyFill="1" applyBorder="1" applyAlignment="1">
      <alignment horizontal="center" vertical="center"/>
    </xf>
    <xf numFmtId="0" fontId="139" fillId="21" borderId="71" xfId="39" applyFont="1" applyFill="1" applyBorder="1" applyAlignment="1">
      <alignment horizontal="center" vertical="center"/>
    </xf>
    <xf numFmtId="0" fontId="40" fillId="21" borderId="72" xfId="38" applyFont="1" applyFill="1" applyBorder="1" applyAlignment="1" applyProtection="1">
      <alignment vertical="center"/>
      <protection locked="0"/>
    </xf>
    <xf numFmtId="0" fontId="43" fillId="21" borderId="10" xfId="38" applyFont="1" applyFill="1" applyBorder="1" applyAlignment="1" applyProtection="1">
      <alignment horizontal="center" vertical="center"/>
      <protection hidden="1"/>
    </xf>
    <xf numFmtId="0" fontId="170" fillId="0" borderId="0" xfId="0" applyFont="1" applyBorder="1" applyAlignment="1">
      <alignment horizontal="center" vertical="center" wrapText="1"/>
    </xf>
    <xf numFmtId="0" fontId="102" fillId="34" borderId="0" xfId="38" applyFont="1" applyFill="1" applyAlignment="1" applyProtection="1">
      <alignment vertical="center"/>
      <protection hidden="1"/>
    </xf>
    <xf numFmtId="0" fontId="243" fillId="34" borderId="0" xfId="38" applyFont="1" applyFill="1" applyAlignment="1" applyProtection="1">
      <alignment vertical="center"/>
      <protection hidden="1"/>
    </xf>
    <xf numFmtId="0" fontId="244" fillId="34" borderId="0" xfId="38" applyFont="1" applyFill="1" applyAlignment="1" applyProtection="1">
      <alignment vertical="center"/>
      <protection hidden="1"/>
    </xf>
    <xf numFmtId="0" fontId="197" fillId="0" borderId="0" xfId="0" applyFont="1" applyAlignment="1">
      <alignment horizontal="center" vertical="center"/>
    </xf>
    <xf numFmtId="0" fontId="245" fillId="0" borderId="0" xfId="0" applyFont="1" applyAlignment="1">
      <alignment horizontal="center" vertical="center"/>
    </xf>
    <xf numFmtId="0" fontId="30" fillId="0" borderId="26" xfId="39" applyFont="1" applyBorder="1" applyAlignment="1">
      <alignment horizontal="center" vertical="center" wrapText="1"/>
    </xf>
    <xf numFmtId="0" fontId="31" fillId="0" borderId="21" xfId="39" applyFont="1" applyBorder="1" applyAlignment="1">
      <alignment horizontal="center" vertical="center"/>
    </xf>
    <xf numFmtId="0" fontId="31" fillId="0" borderId="22" xfId="39" applyFont="1" applyBorder="1" applyAlignment="1">
      <alignment horizontal="center" vertical="center"/>
    </xf>
    <xf numFmtId="0" fontId="246" fillId="0" borderId="0" xfId="39" applyFont="1" applyBorder="1" applyAlignment="1" applyProtection="1">
      <alignment horizontal="center" vertical="center"/>
      <protection hidden="1"/>
    </xf>
    <xf numFmtId="0" fontId="247" fillId="0" borderId="0" xfId="39" applyFont="1" applyBorder="1" applyAlignment="1" applyProtection="1">
      <alignment horizontal="center" vertical="center"/>
      <protection hidden="1"/>
    </xf>
    <xf numFmtId="0" fontId="248" fillId="0" borderId="0" xfId="39" applyFont="1" applyBorder="1" applyAlignment="1" applyProtection="1">
      <alignment horizontal="center" vertical="center"/>
      <protection hidden="1"/>
    </xf>
    <xf numFmtId="0" fontId="249" fillId="0" borderId="0" xfId="39" applyFont="1" applyBorder="1" applyAlignment="1" applyProtection="1">
      <alignment horizontal="center" vertical="center"/>
      <protection hidden="1"/>
    </xf>
    <xf numFmtId="0" fontId="250" fillId="0" borderId="0" xfId="39" applyFont="1" applyBorder="1" applyAlignment="1" applyProtection="1">
      <alignment horizontal="center" vertical="center"/>
      <protection hidden="1"/>
    </xf>
    <xf numFmtId="0" fontId="249" fillId="21" borderId="23" xfId="39" applyFont="1" applyFill="1" applyBorder="1" applyAlignment="1" applyProtection="1">
      <alignment horizontal="center" vertical="center" wrapText="1"/>
      <protection hidden="1"/>
    </xf>
    <xf numFmtId="0" fontId="241" fillId="0" borderId="10" xfId="39" applyFont="1" applyBorder="1" applyAlignment="1" applyProtection="1">
      <alignment horizontal="center" vertical="center"/>
      <protection hidden="1"/>
    </xf>
    <xf numFmtId="0" fontId="232" fillId="0" borderId="10" xfId="39" applyFont="1" applyBorder="1" applyAlignment="1" applyProtection="1">
      <alignment horizontal="center" vertical="center"/>
      <protection hidden="1"/>
    </xf>
    <xf numFmtId="0" fontId="251" fillId="0" borderId="10" xfId="39" applyFont="1" applyBorder="1" applyAlignment="1" applyProtection="1">
      <alignment horizontal="center" vertical="center"/>
      <protection hidden="1"/>
    </xf>
    <xf numFmtId="0" fontId="252" fillId="0" borderId="10" xfId="39" applyFont="1" applyBorder="1" applyAlignment="1" applyProtection="1">
      <alignment horizontal="center" vertical="center"/>
      <protection hidden="1"/>
    </xf>
    <xf numFmtId="0" fontId="253" fillId="0" borderId="25" xfId="39" applyFont="1" applyBorder="1" applyAlignment="1" applyProtection="1">
      <alignment horizontal="center" vertical="center"/>
      <protection hidden="1"/>
    </xf>
    <xf numFmtId="0" fontId="30" fillId="0" borderId="24" xfId="39" applyFont="1" applyBorder="1" applyAlignment="1">
      <alignment horizontal="center" vertical="center" wrapText="1"/>
    </xf>
    <xf numFmtId="0" fontId="254" fillId="0" borderId="0" xfId="39" applyFont="1" applyBorder="1" applyAlignment="1">
      <alignment horizontal="center" vertical="center"/>
    </xf>
    <xf numFmtId="0" fontId="35" fillId="0" borderId="0" xfId="39" applyFont="1" applyBorder="1" applyAlignment="1">
      <alignment horizontal="center" vertical="center"/>
    </xf>
    <xf numFmtId="0" fontId="255" fillId="21" borderId="0" xfId="39" applyFont="1" applyFill="1" applyBorder="1" applyAlignment="1">
      <alignment horizontal="center" vertical="center"/>
    </xf>
    <xf numFmtId="0" fontId="256" fillId="21" borderId="0" xfId="39" applyFont="1" applyFill="1" applyBorder="1" applyAlignment="1">
      <alignment horizontal="center" vertical="center"/>
    </xf>
    <xf numFmtId="0" fontId="242" fillId="27" borderId="0" xfId="39" applyFont="1" applyFill="1" applyAlignment="1">
      <alignment horizontal="center" vertical="center"/>
    </xf>
    <xf numFmtId="0" fontId="257" fillId="21" borderId="0" xfId="39" applyFont="1" applyFill="1" applyBorder="1" applyAlignment="1">
      <alignment horizontal="center" vertical="center"/>
    </xf>
    <xf numFmtId="0" fontId="258" fillId="21" borderId="0" xfId="39" applyFont="1" applyFill="1" applyBorder="1" applyAlignment="1">
      <alignment horizontal="center" vertical="center"/>
    </xf>
    <xf numFmtId="0" fontId="259" fillId="21" borderId="0" xfId="39" applyFont="1" applyFill="1" applyBorder="1" applyAlignment="1">
      <alignment horizontal="center" vertical="center"/>
    </xf>
    <xf numFmtId="0" fontId="260" fillId="21" borderId="0" xfId="39" applyFont="1" applyFill="1" applyBorder="1" applyAlignment="1">
      <alignment horizontal="center" vertical="center"/>
    </xf>
    <xf numFmtId="0" fontId="57" fillId="21" borderId="0" xfId="38" applyFont="1" applyFill="1" applyBorder="1" applyAlignment="1">
      <alignment horizontal="center" vertical="center"/>
    </xf>
    <xf numFmtId="164" fontId="44" fillId="21" borderId="109" xfId="38" applyNumberFormat="1" applyFont="1" applyFill="1" applyBorder="1" applyAlignment="1" applyProtection="1">
      <alignment horizontal="left" vertical="center"/>
      <protection hidden="1"/>
    </xf>
    <xf numFmtId="164" fontId="44" fillId="21" borderId="110" xfId="38" applyNumberFormat="1" applyFont="1" applyFill="1" applyBorder="1" applyAlignment="1" applyProtection="1">
      <alignment horizontal="left" vertical="center"/>
      <protection hidden="1"/>
    </xf>
    <xf numFmtId="0" fontId="261" fillId="21" borderId="0" xfId="38" applyFont="1" applyFill="1" applyBorder="1" applyAlignment="1">
      <alignment horizontal="center" vertical="center"/>
    </xf>
    <xf numFmtId="166" fontId="58" fillId="21" borderId="0" xfId="38" applyNumberFormat="1" applyFont="1" applyFill="1" applyBorder="1" applyAlignment="1" applyProtection="1">
      <alignment horizontal="center" vertical="center"/>
      <protection hidden="1"/>
    </xf>
    <xf numFmtId="164" fontId="104" fillId="44" borderId="111" xfId="38" applyNumberFormat="1" applyFont="1" applyFill="1" applyBorder="1" applyAlignment="1" applyProtection="1">
      <alignment horizontal="center" vertical="center"/>
      <protection hidden="1"/>
    </xf>
    <xf numFmtId="0" fontId="55" fillId="0" borderId="0" xfId="38" applyFont="1" applyBorder="1" applyProtection="1">
      <protection hidden="1"/>
    </xf>
    <xf numFmtId="0" fontId="8" fillId="21" borderId="21" xfId="38" applyFill="1" applyBorder="1" applyAlignment="1" applyProtection="1">
      <alignment vertical="center"/>
      <protection hidden="1"/>
    </xf>
    <xf numFmtId="166" fontId="40" fillId="21" borderId="21" xfId="38" applyNumberFormat="1" applyFont="1" applyFill="1" applyBorder="1" applyAlignment="1" applyProtection="1">
      <alignment horizontal="center" vertical="center"/>
      <protection hidden="1"/>
    </xf>
    <xf numFmtId="0" fontId="46" fillId="21" borderId="21" xfId="38" applyFont="1" applyFill="1" applyBorder="1" applyAlignment="1" applyProtection="1">
      <alignment horizontal="left" vertical="center"/>
      <protection hidden="1"/>
    </xf>
    <xf numFmtId="164" fontId="44" fillId="21" borderId="112" xfId="38" applyNumberFormat="1" applyFont="1" applyFill="1" applyBorder="1" applyAlignment="1" applyProtection="1">
      <alignment horizontal="left" vertical="center"/>
      <protection hidden="1"/>
    </xf>
    <xf numFmtId="164" fontId="8" fillId="21" borderId="0" xfId="38" applyNumberFormat="1" applyFill="1" applyBorder="1" applyAlignment="1" applyProtection="1">
      <alignment horizontal="right"/>
      <protection hidden="1"/>
    </xf>
    <xf numFmtId="0" fontId="40" fillId="21" borderId="0" xfId="38" applyFont="1" applyFill="1" applyBorder="1" applyAlignment="1" applyProtection="1">
      <alignment horizontal="center" vertical="center"/>
      <protection hidden="1"/>
    </xf>
    <xf numFmtId="166" fontId="40" fillId="21" borderId="21" xfId="38" applyNumberFormat="1" applyFont="1" applyFill="1" applyBorder="1" applyAlignment="1" applyProtection="1">
      <alignment vertical="center"/>
      <protection hidden="1"/>
    </xf>
    <xf numFmtId="0" fontId="44" fillId="21" borderId="113" xfId="38" applyFont="1" applyFill="1" applyBorder="1" applyAlignment="1" applyProtection="1">
      <alignment horizontal="left" vertical="center"/>
      <protection hidden="1"/>
    </xf>
    <xf numFmtId="0" fontId="262" fillId="0" borderId="0" xfId="38" applyFont="1" applyBorder="1" applyProtection="1">
      <protection hidden="1"/>
    </xf>
    <xf numFmtId="1" fontId="263" fillId="21" borderId="114" xfId="38" applyNumberFormat="1" applyFont="1" applyFill="1" applyBorder="1" applyAlignment="1" applyProtection="1">
      <alignment horizontal="center" vertical="center"/>
      <protection hidden="1"/>
    </xf>
    <xf numFmtId="0" fontId="264" fillId="0" borderId="0" xfId="38" applyFont="1" applyProtection="1">
      <protection hidden="1"/>
    </xf>
    <xf numFmtId="0" fontId="57" fillId="21" borderId="0" xfId="38" applyFont="1" applyFill="1" applyAlignment="1" applyProtection="1">
      <alignment vertical="center"/>
      <protection hidden="1"/>
    </xf>
    <xf numFmtId="1" fontId="58" fillId="21" borderId="115" xfId="38" applyNumberFormat="1" applyFont="1" applyFill="1" applyBorder="1" applyAlignment="1" applyProtection="1">
      <alignment horizontal="center" vertical="center"/>
      <protection hidden="1"/>
    </xf>
    <xf numFmtId="0" fontId="236" fillId="0" borderId="0" xfId="38" applyFont="1" applyAlignment="1" applyProtection="1">
      <alignment horizontal="right"/>
      <protection hidden="1"/>
    </xf>
    <xf numFmtId="0" fontId="30" fillId="0" borderId="0" xfId="38" applyFont="1" applyProtection="1">
      <protection hidden="1"/>
    </xf>
    <xf numFmtId="10" fontId="40" fillId="21" borderId="0" xfId="38" applyNumberFormat="1" applyFont="1" applyFill="1" applyAlignment="1" applyProtection="1">
      <alignment horizontal="left"/>
      <protection hidden="1"/>
    </xf>
    <xf numFmtId="0" fontId="267" fillId="21" borderId="0" xfId="38" applyFont="1" applyFill="1" applyBorder="1" applyAlignment="1">
      <alignment horizontal="center" vertical="center"/>
    </xf>
    <xf numFmtId="0" fontId="219" fillId="21" borderId="0" xfId="38" applyFont="1" applyFill="1" applyBorder="1" applyAlignment="1">
      <alignment horizontal="center" vertical="center"/>
    </xf>
    <xf numFmtId="0" fontId="268" fillId="21" borderId="0" xfId="38" applyFont="1" applyFill="1" applyBorder="1" applyAlignment="1">
      <alignment horizontal="center" vertical="center"/>
    </xf>
    <xf numFmtId="0" fontId="79" fillId="21" borderId="0" xfId="38" applyFont="1" applyFill="1" applyBorder="1" applyAlignment="1">
      <alignment horizontal="center" vertical="center"/>
    </xf>
    <xf numFmtId="0" fontId="8" fillId="0" borderId="0" xfId="38" applyFont="1" applyBorder="1"/>
    <xf numFmtId="0" fontId="0" fillId="0" borderId="0" xfId="0" applyAlignment="1">
      <alignment horizontal="center" vertical="center"/>
    </xf>
    <xf numFmtId="0" fontId="269" fillId="0" borderId="0" xfId="38" applyFont="1" applyBorder="1" applyAlignment="1">
      <alignment horizontal="center" vertical="center"/>
    </xf>
    <xf numFmtId="0" fontId="24" fillId="0" borderId="0" xfId="38" applyFont="1" applyBorder="1" applyAlignment="1">
      <alignment horizontal="center" vertical="center"/>
    </xf>
    <xf numFmtId="0" fontId="270" fillId="0" borderId="0" xfId="38" applyFont="1" applyBorder="1" applyAlignment="1">
      <alignment horizontal="center" vertical="center"/>
    </xf>
    <xf numFmtId="0" fontId="81" fillId="0" borderId="0" xfId="38" applyFont="1" applyBorder="1" applyAlignment="1">
      <alignment horizontal="center" vertical="center"/>
    </xf>
    <xf numFmtId="0" fontId="271" fillId="21" borderId="0" xfId="38" applyFont="1" applyFill="1" applyBorder="1" applyAlignment="1">
      <alignment horizontal="center" vertical="center"/>
    </xf>
    <xf numFmtId="0" fontId="272" fillId="0" borderId="0" xfId="38" applyFont="1" applyBorder="1" applyAlignment="1">
      <alignment horizontal="center" vertical="center"/>
    </xf>
    <xf numFmtId="0" fontId="273" fillId="0" borderId="0" xfId="38" applyFont="1" applyBorder="1" applyAlignment="1">
      <alignment horizontal="center" vertical="center"/>
    </xf>
    <xf numFmtId="0" fontId="274" fillId="0" borderId="0" xfId="38" applyFont="1" applyBorder="1" applyAlignment="1">
      <alignment horizontal="center" vertical="center"/>
    </xf>
    <xf numFmtId="0" fontId="275" fillId="0" borderId="0" xfId="38" applyFont="1" applyBorder="1" applyAlignment="1">
      <alignment horizontal="center" vertical="center"/>
    </xf>
    <xf numFmtId="166" fontId="53" fillId="21" borderId="0" xfId="38" applyNumberFormat="1" applyFont="1" applyFill="1" applyBorder="1" applyAlignment="1" applyProtection="1">
      <alignment horizontal="center" vertical="center"/>
      <protection hidden="1"/>
    </xf>
    <xf numFmtId="0" fontId="276" fillId="0" borderId="0" xfId="38" applyFont="1" applyBorder="1" applyAlignment="1">
      <alignment horizontal="center" vertical="center"/>
    </xf>
    <xf numFmtId="0" fontId="277" fillId="0" borderId="0" xfId="38" applyFont="1" applyBorder="1" applyAlignment="1">
      <alignment horizontal="center" vertical="center"/>
    </xf>
    <xf numFmtId="0" fontId="278" fillId="0" borderId="0" xfId="38" applyFont="1" applyBorder="1" applyAlignment="1">
      <alignment horizontal="center" vertical="center"/>
    </xf>
    <xf numFmtId="0" fontId="227" fillId="0" borderId="0" xfId="38" applyFont="1" applyBorder="1" applyAlignment="1">
      <alignment horizontal="center" vertical="center"/>
    </xf>
    <xf numFmtId="0" fontId="279" fillId="30" borderId="0" xfId="0" applyFont="1" applyFill="1" applyAlignment="1">
      <alignment horizontal="center" vertical="center"/>
    </xf>
    <xf numFmtId="0" fontId="280" fillId="0" borderId="0" xfId="38" applyFont="1" applyBorder="1" applyAlignment="1">
      <alignment horizontal="center" vertical="center"/>
    </xf>
    <xf numFmtId="0" fontId="279" fillId="29" borderId="0" xfId="0" applyFont="1" applyFill="1" applyAlignment="1">
      <alignment horizontal="center" vertical="center"/>
    </xf>
    <xf numFmtId="0" fontId="281" fillId="21" borderId="0" xfId="38" applyFont="1" applyFill="1" applyBorder="1" applyAlignment="1">
      <alignment horizontal="center" vertical="center"/>
    </xf>
    <xf numFmtId="0" fontId="44" fillId="21" borderId="112" xfId="38" applyFont="1" applyFill="1" applyBorder="1" applyAlignment="1" applyProtection="1">
      <alignment horizontal="left" vertical="center"/>
      <protection hidden="1"/>
    </xf>
    <xf numFmtId="0" fontId="279" fillId="28" borderId="0" xfId="0" applyFont="1" applyFill="1" applyAlignment="1">
      <alignment horizontal="center" vertical="center"/>
    </xf>
    <xf numFmtId="0" fontId="282" fillId="0" borderId="0" xfId="38" applyFont="1" applyBorder="1" applyAlignment="1">
      <alignment horizontal="center" vertical="center"/>
    </xf>
    <xf numFmtId="0" fontId="45" fillId="21" borderId="110" xfId="38" applyFont="1" applyFill="1" applyBorder="1" applyAlignment="1" applyProtection="1">
      <alignment vertical="center"/>
      <protection hidden="1"/>
    </xf>
    <xf numFmtId="0" fontId="279" fillId="27" borderId="0" xfId="0" applyFont="1" applyFill="1" applyAlignment="1">
      <alignment horizontal="center" vertical="center"/>
    </xf>
    <xf numFmtId="0" fontId="283" fillId="0" borderId="0" xfId="38" applyFont="1" applyBorder="1" applyAlignment="1">
      <alignment horizontal="center" vertical="center"/>
    </xf>
    <xf numFmtId="164" fontId="200" fillId="44" borderId="113" xfId="38" applyNumberFormat="1" applyFont="1" applyFill="1" applyBorder="1" applyAlignment="1" applyProtection="1">
      <alignment horizontal="center" vertical="center"/>
      <protection hidden="1"/>
    </xf>
    <xf numFmtId="0" fontId="284" fillId="22" borderId="0" xfId="38" applyFont="1" applyFill="1" applyBorder="1" applyAlignment="1">
      <alignment horizontal="center" vertical="center"/>
    </xf>
    <xf numFmtId="0" fontId="285" fillId="0" borderId="0" xfId="38" applyFont="1" applyBorder="1" applyAlignment="1">
      <alignment horizontal="center" vertical="center"/>
    </xf>
    <xf numFmtId="0" fontId="279" fillId="26" borderId="0" xfId="0" applyFont="1" applyFill="1" applyAlignment="1">
      <alignment horizontal="center" vertical="center"/>
    </xf>
    <xf numFmtId="0" fontId="286" fillId="0" borderId="0" xfId="38" applyFont="1" applyBorder="1" applyAlignment="1">
      <alignment horizontal="center" vertical="center"/>
    </xf>
    <xf numFmtId="0" fontId="287" fillId="21" borderId="0" xfId="38" applyFont="1" applyFill="1" applyAlignment="1" applyProtection="1">
      <alignment vertical="center"/>
      <protection hidden="1"/>
    </xf>
    <xf numFmtId="2" fontId="53" fillId="21" borderId="116" xfId="38" applyNumberFormat="1" applyFont="1" applyFill="1" applyBorder="1" applyAlignment="1" applyProtection="1">
      <alignment horizontal="center" vertical="center"/>
      <protection hidden="1"/>
    </xf>
    <xf numFmtId="0" fontId="279" fillId="25" borderId="0" xfId="0" applyFont="1" applyFill="1" applyAlignment="1">
      <alignment horizontal="center" vertical="center"/>
    </xf>
    <xf numFmtId="0" fontId="288" fillId="0" borderId="0" xfId="38" applyFont="1" applyBorder="1" applyAlignment="1">
      <alignment horizontal="center" vertical="center"/>
    </xf>
    <xf numFmtId="0" fontId="289" fillId="0" borderId="0" xfId="38" applyFont="1" applyAlignment="1" applyProtection="1">
      <alignment horizontal="right"/>
      <protection hidden="1"/>
    </xf>
    <xf numFmtId="0" fontId="279" fillId="24" borderId="0" xfId="0" applyFont="1" applyFill="1" applyAlignment="1">
      <alignment horizontal="center" vertical="center"/>
    </xf>
    <xf numFmtId="0" fontId="290" fillId="0" borderId="0" xfId="38" applyFont="1" applyBorder="1" applyAlignment="1">
      <alignment horizontal="center" vertical="center"/>
    </xf>
    <xf numFmtId="0" fontId="279" fillId="23" borderId="0" xfId="0" applyFont="1" applyFill="1" applyAlignment="1">
      <alignment horizontal="center" vertical="center"/>
    </xf>
    <xf numFmtId="0" fontId="291" fillId="0" borderId="0" xfId="38" applyFont="1" applyBorder="1" applyAlignment="1">
      <alignment horizontal="center" vertical="center"/>
    </xf>
    <xf numFmtId="0" fontId="292" fillId="0" borderId="0" xfId="38" applyFont="1" applyBorder="1" applyAlignment="1">
      <alignment horizontal="center" vertical="center"/>
    </xf>
    <xf numFmtId="0" fontId="8" fillId="0" borderId="0" xfId="0" applyFont="1"/>
    <xf numFmtId="0" fontId="40" fillId="0" borderId="0" xfId="38" applyFont="1" applyAlignment="1" applyProtection="1">
      <alignment horizontal="left" vertical="center"/>
      <protection hidden="1"/>
    </xf>
    <xf numFmtId="0" fontId="8" fillId="0" borderId="0" xfId="38" applyAlignment="1" applyProtection="1">
      <alignment vertical="center"/>
      <protection hidden="1"/>
    </xf>
    <xf numFmtId="164" fontId="8" fillId="0" borderId="0" xfId="38" applyNumberFormat="1" applyBorder="1" applyAlignment="1" applyProtection="1">
      <alignment horizontal="right"/>
      <protection hidden="1"/>
    </xf>
    <xf numFmtId="0" fontId="8" fillId="0" borderId="0" xfId="38" applyAlignment="1" applyProtection="1">
      <alignment horizontal="center"/>
      <protection hidden="1"/>
    </xf>
    <xf numFmtId="0" fontId="29" fillId="0" borderId="0" xfId="38" applyFont="1" applyProtection="1">
      <protection hidden="1"/>
    </xf>
    <xf numFmtId="0" fontId="44" fillId="21" borderId="21" xfId="38" applyFont="1" applyFill="1" applyBorder="1" applyAlignment="1" applyProtection="1">
      <alignment horizontal="left" vertical="center"/>
      <protection hidden="1"/>
    </xf>
    <xf numFmtId="0" fontId="26" fillId="0" borderId="0" xfId="38" applyFont="1" applyProtection="1">
      <protection hidden="1"/>
    </xf>
    <xf numFmtId="0" fontId="236" fillId="0" borderId="0" xfId="38" applyFont="1" applyProtection="1">
      <protection hidden="1"/>
    </xf>
    <xf numFmtId="1" fontId="58" fillId="21" borderId="0" xfId="38" applyNumberFormat="1" applyFont="1" applyFill="1" applyBorder="1" applyAlignment="1" applyProtection="1">
      <alignment horizontal="center" vertical="center"/>
      <protection hidden="1"/>
    </xf>
    <xf numFmtId="0" fontId="40" fillId="0" borderId="0" xfId="38" applyFont="1" applyProtection="1">
      <protection hidden="1"/>
    </xf>
    <xf numFmtId="10" fontId="40" fillId="0" borderId="0" xfId="38" applyNumberFormat="1" applyFont="1" applyAlignment="1" applyProtection="1">
      <alignment horizontal="left"/>
      <protection hidden="1"/>
    </xf>
    <xf numFmtId="0" fontId="40" fillId="0" borderId="0" xfId="38" applyFont="1" applyBorder="1" applyProtection="1">
      <protection hidden="1"/>
    </xf>
    <xf numFmtId="0" fontId="289" fillId="0" borderId="0" xfId="38" applyFont="1" applyProtection="1">
      <protection hidden="1"/>
    </xf>
    <xf numFmtId="2" fontId="53" fillId="21" borderId="0" xfId="38" applyNumberFormat="1" applyFont="1" applyFill="1" applyBorder="1" applyAlignment="1" applyProtection="1">
      <alignment horizontal="center" vertical="center"/>
      <protection hidden="1"/>
    </xf>
    <xf numFmtId="167" fontId="295" fillId="19" borderId="0" xfId="0" applyNumberFormat="1" applyFont="1" applyFill="1" applyBorder="1" applyAlignment="1" applyProtection="1">
      <alignment horizontal="center" vertical="center"/>
      <protection locked="0"/>
    </xf>
    <xf numFmtId="0" fontId="62" fillId="21" borderId="21" xfId="38" applyFont="1" applyFill="1" applyBorder="1" applyAlignment="1" applyProtection="1">
      <alignment horizontal="left" vertical="center"/>
      <protection hidden="1"/>
    </xf>
    <xf numFmtId="164" fontId="65" fillId="21" borderId="21" xfId="38" applyNumberFormat="1" applyFont="1" applyFill="1" applyBorder="1" applyAlignment="1" applyProtection="1">
      <alignment horizontal="left" vertical="center"/>
      <protection hidden="1"/>
    </xf>
    <xf numFmtId="0" fontId="28" fillId="0" borderId="0" xfId="38" applyFont="1" applyProtection="1">
      <protection hidden="1"/>
    </xf>
    <xf numFmtId="0" fontId="43" fillId="21" borderId="21" xfId="38" applyFont="1" applyFill="1" applyBorder="1" applyAlignment="1" applyProtection="1">
      <alignment vertical="center"/>
      <protection hidden="1"/>
    </xf>
    <xf numFmtId="0" fontId="26" fillId="0" borderId="0" xfId="38" applyFont="1" applyAlignment="1" applyProtection="1">
      <alignment vertical="center"/>
      <protection hidden="1"/>
    </xf>
    <xf numFmtId="0" fontId="27" fillId="0" borderId="0" xfId="38" applyFont="1" applyProtection="1">
      <protection hidden="1"/>
    </xf>
    <xf numFmtId="1" fontId="44" fillId="21" borderId="0" xfId="38" applyNumberFormat="1" applyFont="1" applyFill="1" applyBorder="1" applyAlignment="1" applyProtection="1">
      <alignment horizontal="left" vertical="center"/>
      <protection hidden="1"/>
    </xf>
    <xf numFmtId="0" fontId="296" fillId="21" borderId="0" xfId="38" applyFont="1" applyFill="1" applyBorder="1" applyAlignment="1" applyProtection="1">
      <alignment vertical="center"/>
      <protection hidden="1"/>
    </xf>
    <xf numFmtId="0" fontId="48" fillId="21" borderId="0" xfId="38" applyFont="1" applyFill="1" applyBorder="1" applyAlignment="1">
      <alignment horizontal="center" vertical="center"/>
    </xf>
    <xf numFmtId="167" fontId="69" fillId="19" borderId="0" xfId="0" applyNumberFormat="1" applyFont="1" applyFill="1" applyBorder="1" applyAlignment="1" applyProtection="1">
      <alignment horizontal="center" vertical="center"/>
      <protection locked="0"/>
    </xf>
    <xf numFmtId="166" fontId="67" fillId="21" borderId="0" xfId="38" applyNumberFormat="1" applyFont="1" applyFill="1" applyBorder="1" applyAlignment="1" applyProtection="1">
      <alignment horizontal="center" vertical="center"/>
      <protection hidden="1"/>
    </xf>
    <xf numFmtId="166" fontId="68" fillId="21" borderId="21" xfId="38" applyNumberFormat="1" applyFont="1" applyFill="1" applyBorder="1" applyAlignment="1" applyProtection="1">
      <alignment horizontal="center" vertical="center"/>
      <protection hidden="1"/>
    </xf>
    <xf numFmtId="164" fontId="69" fillId="21" borderId="21" xfId="38" applyNumberFormat="1" applyFont="1" applyFill="1" applyBorder="1" applyAlignment="1" applyProtection="1">
      <alignment horizontal="left" vertical="center"/>
      <protection hidden="1"/>
    </xf>
    <xf numFmtId="0" fontId="297" fillId="0" borderId="0" xfId="38" applyFont="1" applyProtection="1">
      <protection hidden="1"/>
    </xf>
    <xf numFmtId="2" fontId="67" fillId="21" borderId="0" xfId="38" applyNumberFormat="1" applyFont="1" applyFill="1" applyBorder="1" applyAlignment="1" applyProtection="1">
      <alignment horizontal="center" vertical="center"/>
      <protection hidden="1"/>
    </xf>
    <xf numFmtId="0" fontId="8" fillId="31" borderId="0" xfId="38" applyFont="1" applyFill="1" applyProtection="1">
      <protection hidden="1"/>
    </xf>
    <xf numFmtId="164" fontId="65" fillId="21" borderId="10" xfId="38" applyNumberFormat="1" applyFont="1" applyFill="1" applyBorder="1" applyAlignment="1" applyProtection="1">
      <alignment vertical="center" textRotation="90"/>
      <protection hidden="1"/>
    </xf>
    <xf numFmtId="164" fontId="65" fillId="21" borderId="0" xfId="38" applyNumberFormat="1" applyFont="1" applyFill="1" applyBorder="1" applyAlignment="1" applyProtection="1">
      <alignment vertical="center" textRotation="90"/>
      <protection hidden="1"/>
    </xf>
    <xf numFmtId="0" fontId="299" fillId="0" borderId="0" xfId="38" applyFont="1" applyAlignment="1" applyProtection="1">
      <alignment vertical="center"/>
      <protection hidden="1"/>
    </xf>
    <xf numFmtId="0" fontId="55" fillId="0" borderId="0" xfId="38" applyFont="1" applyProtection="1">
      <protection hidden="1"/>
    </xf>
    <xf numFmtId="166" fontId="76" fillId="21" borderId="0" xfId="38" applyNumberFormat="1" applyFont="1" applyFill="1" applyBorder="1" applyAlignment="1" applyProtection="1">
      <alignment horizontal="center" vertical="center"/>
      <protection hidden="1"/>
    </xf>
    <xf numFmtId="164" fontId="80" fillId="21" borderId="0" xfId="38" applyNumberFormat="1" applyFont="1" applyFill="1" applyBorder="1" applyAlignment="1" applyProtection="1">
      <alignment horizontal="left" vertical="center"/>
      <protection hidden="1"/>
    </xf>
    <xf numFmtId="164" fontId="80" fillId="21" borderId="21" xfId="38" applyNumberFormat="1" applyFont="1" applyFill="1" applyBorder="1" applyAlignment="1" applyProtection="1">
      <alignment horizontal="left" vertical="center"/>
      <protection hidden="1"/>
    </xf>
    <xf numFmtId="164" fontId="80" fillId="21" borderId="10" xfId="38" applyNumberFormat="1" applyFont="1" applyFill="1" applyBorder="1" applyAlignment="1" applyProtection="1">
      <alignment horizontal="center" vertical="center" textRotation="90"/>
      <protection hidden="1"/>
    </xf>
    <xf numFmtId="10" fontId="40" fillId="21" borderId="0" xfId="38" applyNumberFormat="1" applyFont="1" applyFill="1" applyBorder="1" applyAlignment="1" applyProtection="1">
      <alignment horizontal="center" vertical="center"/>
      <protection hidden="1"/>
    </xf>
    <xf numFmtId="164" fontId="80" fillId="21" borderId="0" xfId="38" applyNumberFormat="1" applyFont="1" applyFill="1" applyBorder="1" applyAlignment="1" applyProtection="1">
      <alignment horizontal="center" vertical="center" textRotation="90"/>
      <protection hidden="1"/>
    </xf>
    <xf numFmtId="166" fontId="301" fillId="21" borderId="0" xfId="38" applyNumberFormat="1" applyFont="1" applyFill="1" applyBorder="1" applyAlignment="1" applyProtection="1">
      <alignment horizontal="left" vertical="center"/>
      <protection hidden="1"/>
    </xf>
    <xf numFmtId="0" fontId="302" fillId="21" borderId="0" xfId="38" applyFont="1" applyFill="1" applyProtection="1">
      <protection hidden="1"/>
    </xf>
    <xf numFmtId="0" fontId="72" fillId="21" borderId="21" xfId="38" applyFont="1" applyFill="1" applyBorder="1" applyAlignment="1" applyProtection="1">
      <alignment vertical="center"/>
      <protection hidden="1"/>
    </xf>
    <xf numFmtId="0" fontId="265" fillId="0" borderId="0" xfId="38" applyFont="1" applyProtection="1">
      <protection hidden="1"/>
    </xf>
    <xf numFmtId="2" fontId="78" fillId="21" borderId="0" xfId="38" applyNumberFormat="1" applyFont="1" applyFill="1" applyBorder="1" applyAlignment="1" applyProtection="1">
      <alignment horizontal="center" vertical="center"/>
      <protection hidden="1"/>
    </xf>
    <xf numFmtId="0" fontId="8" fillId="34" borderId="0" xfId="39" applyFill="1" applyProtection="1">
      <protection hidden="1"/>
    </xf>
    <xf numFmtId="0" fontId="2" fillId="34" borderId="0" xfId="39" applyFont="1" applyFill="1" applyAlignment="1">
      <alignment vertical="center"/>
    </xf>
    <xf numFmtId="0" fontId="2" fillId="21" borderId="0" xfId="39" applyFont="1" applyFill="1" applyAlignment="1">
      <alignment vertical="center"/>
    </xf>
    <xf numFmtId="0" fontId="2" fillId="0" borderId="0" xfId="39" applyFont="1" applyFill="1" applyAlignment="1">
      <alignment vertical="center"/>
    </xf>
    <xf numFmtId="0" fontId="304" fillId="38" borderId="0" xfId="38" applyFont="1" applyFill="1" applyAlignment="1" applyProtection="1">
      <alignment horizontal="center" vertical="center"/>
      <protection hidden="1"/>
    </xf>
    <xf numFmtId="0" fontId="304" fillId="38" borderId="0" xfId="38" applyFont="1" applyFill="1" applyProtection="1">
      <protection hidden="1"/>
    </xf>
    <xf numFmtId="164" fontId="69" fillId="21" borderId="0" xfId="38" applyNumberFormat="1" applyFont="1" applyFill="1" applyBorder="1" applyAlignment="1" applyProtection="1">
      <alignment horizontal="center" vertical="center" textRotation="90"/>
      <protection hidden="1"/>
    </xf>
    <xf numFmtId="0" fontId="45" fillId="21" borderId="0" xfId="38" applyFont="1" applyFill="1" applyBorder="1" applyAlignment="1" applyProtection="1">
      <alignment vertical="center"/>
      <protection hidden="1"/>
    </xf>
    <xf numFmtId="0" fontId="8" fillId="21" borderId="0" xfId="38" applyFill="1" applyBorder="1" applyAlignment="1" applyProtection="1">
      <alignment horizontal="right" vertical="center"/>
      <protection hidden="1"/>
    </xf>
    <xf numFmtId="0" fontId="8" fillId="21" borderId="0" xfId="38" applyFill="1" applyBorder="1" applyAlignment="1" applyProtection="1">
      <alignment horizontal="center" vertical="center"/>
      <protection hidden="1"/>
    </xf>
    <xf numFmtId="0" fontId="287" fillId="21" borderId="0" xfId="38" applyFont="1" applyFill="1" applyBorder="1" applyAlignment="1" applyProtection="1">
      <alignment vertical="center"/>
      <protection hidden="1"/>
    </xf>
    <xf numFmtId="10" fontId="40" fillId="0" borderId="0" xfId="38" applyNumberFormat="1" applyFont="1" applyBorder="1" applyAlignment="1" applyProtection="1">
      <alignment horizontal="left"/>
      <protection hidden="1"/>
    </xf>
    <xf numFmtId="0" fontId="29" fillId="36" borderId="118" xfId="38" applyFont="1" applyFill="1" applyBorder="1" applyAlignment="1" applyProtection="1">
      <alignment horizontal="center" vertical="center" textRotation="90"/>
      <protection locked="0"/>
    </xf>
    <xf numFmtId="0" fontId="171" fillId="21" borderId="119" xfId="38" applyFont="1" applyFill="1" applyBorder="1" applyProtection="1">
      <protection locked="0"/>
    </xf>
    <xf numFmtId="0" fontId="171" fillId="21" borderId="119" xfId="38" applyFont="1" applyFill="1" applyBorder="1" applyProtection="1"/>
    <xf numFmtId="0" fontId="201" fillId="21" borderId="119" xfId="39" applyFont="1" applyFill="1" applyBorder="1" applyAlignment="1" applyProtection="1">
      <alignment horizontal="center"/>
      <protection locked="0"/>
    </xf>
    <xf numFmtId="0" fontId="171" fillId="21" borderId="120" xfId="38" applyFont="1" applyFill="1" applyBorder="1" applyProtection="1"/>
    <xf numFmtId="0" fontId="162" fillId="21" borderId="122" xfId="38" applyFont="1" applyFill="1" applyBorder="1" applyAlignment="1" applyProtection="1">
      <alignment vertical="center"/>
    </xf>
    <xf numFmtId="164" fontId="217" fillId="21" borderId="0" xfId="38" applyNumberFormat="1" applyFont="1" applyFill="1" applyBorder="1" applyAlignment="1" applyProtection="1">
      <alignment vertical="center"/>
    </xf>
    <xf numFmtId="0" fontId="40" fillId="21" borderId="122" xfId="38" applyFont="1" applyFill="1" applyBorder="1" applyAlignment="1" applyProtection="1">
      <alignment vertical="center"/>
    </xf>
    <xf numFmtId="0" fontId="8" fillId="21" borderId="122" xfId="38" applyFill="1" applyBorder="1" applyAlignment="1" applyProtection="1">
      <alignment vertical="center"/>
    </xf>
    <xf numFmtId="164" fontId="104" fillId="27" borderId="122" xfId="39" applyNumberFormat="1" applyFont="1" applyFill="1" applyBorder="1" applyAlignment="1" applyProtection="1">
      <alignment horizontal="center" vertical="center"/>
    </xf>
    <xf numFmtId="0" fontId="8" fillId="21" borderId="0" xfId="38" applyFill="1" applyBorder="1" applyProtection="1"/>
    <xf numFmtId="0" fontId="8" fillId="21" borderId="0" xfId="38" applyFill="1" applyBorder="1" applyAlignment="1" applyProtection="1">
      <alignment horizontal="center"/>
    </xf>
    <xf numFmtId="0" fontId="8" fillId="21" borderId="122" xfId="38" applyFill="1" applyBorder="1" applyAlignment="1" applyProtection="1">
      <alignment vertical="center"/>
      <protection locked="0"/>
    </xf>
    <xf numFmtId="0" fontId="40" fillId="21" borderId="122" xfId="38" applyFont="1" applyFill="1" applyBorder="1" applyAlignment="1" applyProtection="1">
      <alignment vertical="center"/>
      <protection locked="0"/>
    </xf>
    <xf numFmtId="0" fontId="8" fillId="27" borderId="124" xfId="38" applyFill="1" applyBorder="1" applyProtection="1"/>
    <xf numFmtId="0" fontId="8" fillId="0" borderId="124" xfId="38" applyBorder="1" applyProtection="1">
      <protection locked="0"/>
    </xf>
    <xf numFmtId="0" fontId="8" fillId="0" borderId="125" xfId="38" applyBorder="1" applyProtection="1">
      <protection locked="0"/>
    </xf>
    <xf numFmtId="0" fontId="40" fillId="21" borderId="119" xfId="38" applyFont="1" applyFill="1" applyBorder="1" applyAlignment="1" applyProtection="1">
      <alignment vertical="center"/>
    </xf>
    <xf numFmtId="0" fontId="171" fillId="35" borderId="119" xfId="38" applyFont="1" applyFill="1" applyBorder="1" applyProtection="1">
      <protection locked="0"/>
    </xf>
    <xf numFmtId="0" fontId="171" fillId="35" borderId="119" xfId="38" applyFont="1" applyFill="1" applyBorder="1" applyProtection="1"/>
    <xf numFmtId="0" fontId="201" fillId="35" borderId="119" xfId="39" applyFont="1" applyFill="1" applyBorder="1" applyAlignment="1" applyProtection="1">
      <alignment horizontal="center"/>
      <protection locked="0"/>
    </xf>
    <xf numFmtId="0" fontId="171" fillId="35" borderId="120" xfId="38" applyFont="1" applyFill="1" applyBorder="1" applyProtection="1"/>
    <xf numFmtId="0" fontId="162" fillId="35" borderId="122" xfId="38" applyFont="1" applyFill="1" applyBorder="1" applyAlignment="1" applyProtection="1">
      <alignment vertical="center"/>
    </xf>
    <xf numFmtId="164" fontId="217" fillId="35" borderId="0" xfId="38" applyNumberFormat="1" applyFont="1" applyFill="1" applyBorder="1" applyAlignment="1" applyProtection="1">
      <alignment vertical="center"/>
    </xf>
    <xf numFmtId="0" fontId="40" fillId="35" borderId="122" xfId="38" applyFont="1" applyFill="1" applyBorder="1" applyAlignment="1" applyProtection="1">
      <alignment vertical="center"/>
    </xf>
    <xf numFmtId="0" fontId="8" fillId="35" borderId="122" xfId="38" applyFill="1" applyBorder="1" applyAlignment="1" applyProtection="1">
      <alignment vertical="center"/>
    </xf>
    <xf numFmtId="164" fontId="104" fillId="42" borderId="122" xfId="39" applyNumberFormat="1" applyFont="1" applyFill="1" applyBorder="1" applyAlignment="1" applyProtection="1">
      <alignment horizontal="center" vertical="center"/>
    </xf>
    <xf numFmtId="0" fontId="8" fillId="35" borderId="0" xfId="38" applyFill="1" applyBorder="1" applyProtection="1"/>
    <xf numFmtId="0" fontId="8" fillId="35" borderId="0" xfId="38" applyFill="1" applyBorder="1" applyAlignment="1" applyProtection="1">
      <alignment horizontal="center"/>
    </xf>
    <xf numFmtId="0" fontId="8" fillId="35" borderId="0" xfId="38" applyFill="1" applyBorder="1" applyProtection="1">
      <protection locked="0"/>
    </xf>
    <xf numFmtId="0" fontId="8" fillId="35" borderId="122" xfId="38" applyFill="1" applyBorder="1" applyAlignment="1" applyProtection="1">
      <alignment vertical="center"/>
      <protection locked="0"/>
    </xf>
    <xf numFmtId="0" fontId="40" fillId="35" borderId="122" xfId="38" applyFont="1" applyFill="1" applyBorder="1" applyAlignment="1" applyProtection="1">
      <alignment vertical="center"/>
      <protection locked="0"/>
    </xf>
    <xf numFmtId="0" fontId="40" fillId="21" borderId="126" xfId="38" applyFont="1" applyFill="1" applyBorder="1" applyAlignment="1" applyProtection="1">
      <alignment vertical="center"/>
      <protection locked="0"/>
    </xf>
    <xf numFmtId="0" fontId="40" fillId="21" borderId="127" xfId="38" applyFont="1" applyFill="1" applyBorder="1" applyAlignment="1" applyProtection="1">
      <alignment vertical="center"/>
      <protection locked="0"/>
    </xf>
    <xf numFmtId="0" fontId="66" fillId="35" borderId="122" xfId="38" applyFont="1" applyFill="1" applyBorder="1" applyAlignment="1" applyProtection="1">
      <alignment vertical="center"/>
      <protection hidden="1"/>
    </xf>
    <xf numFmtId="0" fontId="40" fillId="35" borderId="122" xfId="38" applyFont="1" applyFill="1" applyBorder="1" applyAlignment="1" applyProtection="1">
      <alignment vertical="center"/>
      <protection hidden="1"/>
    </xf>
    <xf numFmtId="0" fontId="40" fillId="35" borderId="122" xfId="38" applyFont="1" applyFill="1" applyBorder="1" applyAlignment="1" applyProtection="1">
      <alignment vertical="top"/>
      <protection hidden="1"/>
    </xf>
    <xf numFmtId="1" fontId="200" fillId="43" borderId="122" xfId="39" applyNumberFormat="1" applyFont="1" applyFill="1" applyBorder="1" applyAlignment="1" applyProtection="1">
      <alignment horizontal="center" vertical="center"/>
      <protection hidden="1"/>
    </xf>
    <xf numFmtId="0" fontId="40" fillId="21" borderId="128" xfId="38" applyFont="1" applyFill="1" applyBorder="1" applyAlignment="1" applyProtection="1">
      <alignment vertical="center"/>
      <protection locked="0"/>
    </xf>
    <xf numFmtId="0" fontId="40" fillId="21" borderId="129" xfId="38" applyFont="1" applyFill="1" applyBorder="1" applyAlignment="1" applyProtection="1">
      <alignment vertical="center"/>
      <protection locked="0"/>
    </xf>
    <xf numFmtId="0" fontId="8" fillId="30" borderId="124" xfId="38" applyFill="1" applyBorder="1" applyProtection="1"/>
    <xf numFmtId="0" fontId="66" fillId="21" borderId="122" xfId="38" applyFont="1" applyFill="1" applyBorder="1" applyAlignment="1" applyProtection="1">
      <alignment vertical="center"/>
      <protection hidden="1"/>
    </xf>
    <xf numFmtId="0" fontId="40" fillId="21" borderId="122" xfId="38" applyFont="1" applyFill="1" applyBorder="1" applyAlignment="1" applyProtection="1">
      <alignment vertical="center"/>
      <protection hidden="1"/>
    </xf>
    <xf numFmtId="0" fontId="40" fillId="21" borderId="122" xfId="38" applyFont="1" applyFill="1" applyBorder="1" applyAlignment="1" applyProtection="1">
      <alignment vertical="top"/>
      <protection hidden="1"/>
    </xf>
    <xf numFmtId="1" fontId="200" fillId="30" borderId="122" xfId="39" applyNumberFormat="1" applyFont="1" applyFill="1" applyBorder="1" applyAlignment="1" applyProtection="1">
      <alignment horizontal="center" vertical="center"/>
      <protection hidden="1"/>
    </xf>
    <xf numFmtId="0" fontId="29" fillId="36" borderId="118" xfId="38" applyFont="1" applyFill="1" applyBorder="1" applyAlignment="1" applyProtection="1">
      <alignment horizontal="center" vertical="center" textRotation="90"/>
      <protection hidden="1"/>
    </xf>
    <xf numFmtId="0" fontId="171" fillId="35" borderId="119" xfId="38" applyFont="1" applyFill="1" applyBorder="1" applyProtection="1">
      <protection hidden="1"/>
    </xf>
    <xf numFmtId="0" fontId="205" fillId="35" borderId="119" xfId="39" applyFont="1" applyFill="1" applyBorder="1" applyAlignment="1">
      <alignment horizontal="center"/>
    </xf>
    <xf numFmtId="0" fontId="171" fillId="35" borderId="120" xfId="38" applyFont="1" applyFill="1" applyBorder="1" applyProtection="1">
      <protection hidden="1"/>
    </xf>
    <xf numFmtId="0" fontId="8" fillId="35" borderId="122" xfId="38" applyFill="1" applyBorder="1" applyAlignment="1" applyProtection="1">
      <alignment vertical="center"/>
      <protection hidden="1"/>
    </xf>
    <xf numFmtId="0" fontId="8" fillId="35" borderId="21" xfId="38" applyFill="1" applyBorder="1" applyAlignment="1" applyProtection="1">
      <alignment vertical="center"/>
      <protection hidden="1"/>
    </xf>
    <xf numFmtId="0" fontId="8" fillId="35" borderId="130" xfId="38" applyFill="1" applyBorder="1" applyAlignment="1" applyProtection="1">
      <alignment vertical="center"/>
      <protection hidden="1"/>
    </xf>
    <xf numFmtId="0" fontId="40" fillId="21" borderId="128" xfId="38" applyFont="1" applyFill="1" applyBorder="1" applyAlignment="1" applyProtection="1">
      <alignment vertical="center"/>
      <protection hidden="1"/>
    </xf>
    <xf numFmtId="0" fontId="62" fillId="35" borderId="21" xfId="38" applyFont="1" applyFill="1" applyBorder="1" applyAlignment="1" applyProtection="1">
      <alignment horizontal="left" vertical="center"/>
      <protection hidden="1"/>
    </xf>
    <xf numFmtId="166" fontId="68" fillId="35" borderId="21" xfId="38" applyNumberFormat="1" applyFont="1" applyFill="1" applyBorder="1" applyAlignment="1" applyProtection="1">
      <alignment horizontal="center" vertical="center"/>
      <protection hidden="1"/>
    </xf>
    <xf numFmtId="0" fontId="40" fillId="35" borderId="130" xfId="38" applyFont="1" applyFill="1" applyBorder="1" applyAlignment="1" applyProtection="1">
      <alignment vertical="center"/>
      <protection hidden="1"/>
    </xf>
    <xf numFmtId="0" fontId="40" fillId="21" borderId="122" xfId="38" applyFont="1" applyFill="1" applyBorder="1" applyAlignment="1" applyProtection="1">
      <alignment horizontal="left" vertical="center"/>
      <protection hidden="1"/>
    </xf>
    <xf numFmtId="0" fontId="40" fillId="21" borderId="129" xfId="38" applyFont="1" applyFill="1" applyBorder="1" applyAlignment="1" applyProtection="1">
      <alignment horizontal="left" vertical="center"/>
      <protection hidden="1"/>
    </xf>
    <xf numFmtId="0" fontId="8" fillId="30" borderId="124" xfId="38" applyFont="1" applyFill="1" applyBorder="1" applyProtection="1">
      <protection hidden="1"/>
    </xf>
    <xf numFmtId="0" fontId="92" fillId="21" borderId="124" xfId="38" applyFont="1" applyFill="1" applyBorder="1" applyProtection="1">
      <protection hidden="1"/>
    </xf>
    <xf numFmtId="0" fontId="200" fillId="21" borderId="125" xfId="38" applyFont="1" applyFill="1" applyBorder="1" applyAlignment="1" applyProtection="1">
      <alignment horizontal="right" vertical="center"/>
      <protection hidden="1"/>
    </xf>
    <xf numFmtId="0" fontId="171" fillId="21" borderId="119" xfId="38" applyFont="1" applyFill="1" applyBorder="1" applyProtection="1">
      <protection hidden="1"/>
    </xf>
    <xf numFmtId="0" fontId="205" fillId="21" borderId="119" xfId="39" applyFont="1" applyFill="1" applyBorder="1" applyAlignment="1">
      <alignment horizontal="center"/>
    </xf>
    <xf numFmtId="0" fontId="171" fillId="21" borderId="120" xfId="38" applyFont="1" applyFill="1" applyBorder="1" applyProtection="1">
      <protection hidden="1"/>
    </xf>
    <xf numFmtId="0" fontId="8" fillId="21" borderId="122" xfId="38" applyFill="1" applyBorder="1" applyAlignment="1" applyProtection="1">
      <alignment vertical="center"/>
      <protection hidden="1"/>
    </xf>
    <xf numFmtId="0" fontId="8" fillId="21" borderId="130" xfId="38" applyFill="1" applyBorder="1" applyAlignment="1" applyProtection="1">
      <alignment vertical="center"/>
      <protection hidden="1"/>
    </xf>
    <xf numFmtId="0" fontId="40" fillId="21" borderId="130" xfId="38" applyFont="1" applyFill="1" applyBorder="1" applyAlignment="1" applyProtection="1">
      <alignment vertical="center"/>
      <protection hidden="1"/>
    </xf>
    <xf numFmtId="0" fontId="162" fillId="35" borderId="131" xfId="38" applyFont="1" applyFill="1" applyBorder="1" applyAlignment="1" applyProtection="1">
      <alignment vertical="center"/>
    </xf>
    <xf numFmtId="0" fontId="8" fillId="35" borderId="21" xfId="38" applyFill="1" applyBorder="1" applyAlignment="1" applyProtection="1">
      <alignment vertical="center"/>
    </xf>
    <xf numFmtId="0" fontId="8" fillId="35" borderId="130" xfId="38" applyFill="1" applyBorder="1" applyAlignment="1" applyProtection="1">
      <alignment vertical="center"/>
    </xf>
    <xf numFmtId="0" fontId="46" fillId="35" borderId="21" xfId="38" applyFont="1" applyFill="1" applyBorder="1" applyAlignment="1" applyProtection="1">
      <alignment horizontal="left" vertical="center"/>
    </xf>
    <xf numFmtId="0" fontId="62" fillId="35" borderId="21" xfId="38" applyFont="1" applyFill="1" applyBorder="1" applyAlignment="1" applyProtection="1">
      <alignment horizontal="left" vertical="center"/>
    </xf>
    <xf numFmtId="164" fontId="40" fillId="35" borderId="21" xfId="38" applyNumberFormat="1" applyFont="1" applyFill="1" applyBorder="1" applyAlignment="1" applyProtection="1">
      <alignment horizontal="left" vertical="center"/>
    </xf>
    <xf numFmtId="166" fontId="68" fillId="35" borderId="21" xfId="38" applyNumberFormat="1" applyFont="1" applyFill="1" applyBorder="1" applyAlignment="1" applyProtection="1">
      <alignment horizontal="center" vertical="center"/>
    </xf>
    <xf numFmtId="0" fontId="40" fillId="21" borderId="122" xfId="38" applyFont="1" applyFill="1" applyBorder="1" applyAlignment="1" applyProtection="1">
      <alignment horizontal="left" vertical="center"/>
      <protection locked="0"/>
    </xf>
    <xf numFmtId="0" fontId="40" fillId="21" borderId="127" xfId="38" applyFont="1" applyFill="1" applyBorder="1" applyAlignment="1" applyProtection="1">
      <alignment horizontal="left" vertical="center"/>
      <protection locked="0"/>
    </xf>
    <xf numFmtId="164" fontId="44" fillId="21" borderId="21" xfId="38" applyNumberFormat="1" applyFont="1" applyFill="1" applyBorder="1" applyAlignment="1" applyProtection="1">
      <alignment horizontal="left" vertical="center"/>
      <protection locked="0"/>
    </xf>
    <xf numFmtId="164" fontId="69" fillId="21" borderId="21" xfId="38" applyNumberFormat="1" applyFont="1" applyFill="1" applyBorder="1" applyAlignment="1" applyProtection="1">
      <alignment horizontal="left" vertical="center"/>
      <protection locked="0"/>
    </xf>
    <xf numFmtId="0" fontId="46" fillId="21" borderId="21" xfId="38" applyFont="1" applyFill="1" applyBorder="1" applyAlignment="1" applyProtection="1">
      <alignment horizontal="left" vertical="center"/>
      <protection locked="0"/>
    </xf>
    <xf numFmtId="0" fontId="62" fillId="21" borderId="21" xfId="38" applyFont="1" applyFill="1" applyBorder="1" applyAlignment="1" applyProtection="1">
      <alignment horizontal="left" vertical="center"/>
      <protection locked="0"/>
    </xf>
    <xf numFmtId="164" fontId="40" fillId="21" borderId="21" xfId="38" applyNumberFormat="1" applyFont="1" applyFill="1" applyBorder="1" applyAlignment="1" applyProtection="1">
      <alignment horizontal="left" vertical="center"/>
    </xf>
    <xf numFmtId="164" fontId="79" fillId="21" borderId="21" xfId="38" applyNumberFormat="1" applyFont="1" applyFill="1" applyBorder="1" applyAlignment="1" applyProtection="1">
      <alignment horizontal="left" vertical="center"/>
    </xf>
    <xf numFmtId="166" fontId="68" fillId="21" borderId="21" xfId="38" applyNumberFormat="1" applyFont="1" applyFill="1" applyBorder="1" applyAlignment="1" applyProtection="1">
      <alignment horizontal="center" vertical="center"/>
    </xf>
    <xf numFmtId="0" fontId="40" fillId="21" borderId="21" xfId="38" applyFont="1" applyFill="1" applyBorder="1" applyAlignment="1" applyProtection="1">
      <alignment vertical="center"/>
      <protection locked="0"/>
    </xf>
    <xf numFmtId="0" fontId="40" fillId="21" borderId="21" xfId="38" applyFont="1" applyFill="1" applyBorder="1" applyAlignment="1" applyProtection="1">
      <alignment horizontal="left" vertical="center"/>
      <protection locked="0"/>
    </xf>
    <xf numFmtId="0" fontId="40" fillId="21" borderId="130" xfId="38" applyFont="1" applyFill="1" applyBorder="1" applyAlignment="1" applyProtection="1">
      <alignment vertical="center"/>
      <protection locked="0"/>
    </xf>
    <xf numFmtId="164" fontId="104" fillId="27" borderId="132" xfId="39" applyNumberFormat="1" applyFont="1" applyFill="1" applyBorder="1" applyAlignment="1" applyProtection="1">
      <alignment horizontal="center" vertical="center"/>
    </xf>
    <xf numFmtId="0" fontId="62" fillId="21" borderId="21" xfId="38" applyFont="1" applyFill="1" applyBorder="1" applyAlignment="1" applyProtection="1">
      <alignment horizontal="left" vertical="center"/>
    </xf>
    <xf numFmtId="0" fontId="209" fillId="21" borderId="119" xfId="38" applyFont="1" applyFill="1" applyBorder="1" applyProtection="1">
      <protection hidden="1"/>
    </xf>
    <xf numFmtId="0" fontId="89" fillId="21" borderId="119" xfId="38" applyFont="1" applyFill="1" applyBorder="1" applyProtection="1">
      <protection hidden="1"/>
    </xf>
    <xf numFmtId="0" fontId="201" fillId="35" borderId="119" xfId="39" applyFont="1" applyFill="1" applyBorder="1" applyAlignment="1">
      <alignment horizontal="center"/>
    </xf>
    <xf numFmtId="0" fontId="162" fillId="35" borderId="122" xfId="38" applyFont="1" applyFill="1" applyBorder="1" applyAlignment="1" applyProtection="1">
      <alignment vertical="center"/>
      <protection hidden="1"/>
    </xf>
    <xf numFmtId="164" fontId="104" fillId="41" borderId="122" xfId="39" applyNumberFormat="1" applyFont="1" applyFill="1" applyBorder="1" applyAlignment="1" applyProtection="1">
      <alignment horizontal="center" vertical="center"/>
      <protection hidden="1"/>
    </xf>
    <xf numFmtId="0" fontId="8" fillId="35" borderId="0" xfId="38" applyFill="1" applyBorder="1" applyProtection="1">
      <protection hidden="1"/>
    </xf>
    <xf numFmtId="0" fontId="8" fillId="35" borderId="0" xfId="38" applyFill="1" applyBorder="1" applyAlignment="1" applyProtection="1">
      <alignment horizontal="center"/>
      <protection hidden="1"/>
    </xf>
    <xf numFmtId="0" fontId="40" fillId="21" borderId="133" xfId="38" applyFont="1" applyFill="1" applyBorder="1" applyAlignment="1" applyProtection="1">
      <alignment vertical="center"/>
      <protection hidden="1"/>
    </xf>
    <xf numFmtId="0" fontId="40" fillId="21" borderId="132" xfId="38" applyFont="1" applyFill="1" applyBorder="1" applyAlignment="1" applyProtection="1">
      <alignment vertical="center"/>
      <protection hidden="1"/>
    </xf>
    <xf numFmtId="164" fontId="79" fillId="35" borderId="21" xfId="38" applyNumberFormat="1" applyFont="1" applyFill="1" applyBorder="1" applyAlignment="1" applyProtection="1">
      <alignment horizontal="left" vertical="center"/>
      <protection hidden="1"/>
    </xf>
    <xf numFmtId="0" fontId="40" fillId="21" borderId="130" xfId="38" applyFont="1" applyFill="1" applyBorder="1" applyAlignment="1" applyProtection="1">
      <alignment horizontal="left" vertical="center"/>
      <protection hidden="1"/>
    </xf>
    <xf numFmtId="0" fontId="92" fillId="40" borderId="124" xfId="38" applyFont="1" applyFill="1" applyBorder="1" applyProtection="1">
      <protection hidden="1"/>
    </xf>
    <xf numFmtId="0" fontId="8" fillId="0" borderId="124" xfId="38" applyBorder="1" applyProtection="1">
      <protection hidden="1"/>
    </xf>
    <xf numFmtId="0" fontId="8" fillId="20" borderId="124" xfId="38" applyFill="1" applyBorder="1" applyProtection="1">
      <protection hidden="1"/>
    </xf>
    <xf numFmtId="0" fontId="8" fillId="0" borderId="134" xfId="38" applyBorder="1" applyProtection="1">
      <protection hidden="1"/>
    </xf>
    <xf numFmtId="0" fontId="8" fillId="0" borderId="135" xfId="38" applyBorder="1" applyProtection="1">
      <protection hidden="1"/>
    </xf>
    <xf numFmtId="0" fontId="201" fillId="21" borderId="119" xfId="39" applyFont="1" applyFill="1" applyBorder="1" applyAlignment="1">
      <alignment horizontal="center"/>
    </xf>
    <xf numFmtId="0" fontId="162" fillId="21" borderId="122" xfId="38" applyFont="1" applyFill="1" applyBorder="1" applyAlignment="1" applyProtection="1">
      <alignment vertical="center"/>
      <protection hidden="1"/>
    </xf>
    <xf numFmtId="164" fontId="104" fillId="40" borderId="122" xfId="39" applyNumberFormat="1" applyFont="1" applyFill="1" applyBorder="1" applyAlignment="1" applyProtection="1">
      <alignment horizontal="center" vertical="center"/>
      <protection hidden="1"/>
    </xf>
    <xf numFmtId="0" fontId="8" fillId="21" borderId="0" xfId="38" applyFill="1" applyBorder="1" applyAlignment="1" applyProtection="1">
      <alignment horizontal="center"/>
      <protection hidden="1"/>
    </xf>
    <xf numFmtId="0" fontId="40" fillId="21" borderId="136" xfId="38" applyFont="1" applyFill="1" applyBorder="1" applyAlignment="1" applyProtection="1">
      <alignment vertical="center"/>
      <protection hidden="1"/>
    </xf>
    <xf numFmtId="164" fontId="79" fillId="21" borderId="21" xfId="38" applyNumberFormat="1" applyFont="1" applyFill="1" applyBorder="1" applyAlignment="1" applyProtection="1">
      <alignment horizontal="left" vertical="center"/>
      <protection hidden="1"/>
    </xf>
    <xf numFmtId="0" fontId="229" fillId="21" borderId="21" xfId="38" applyFont="1" applyFill="1" applyBorder="1" applyAlignment="1" applyProtection="1">
      <alignment vertical="center"/>
      <protection hidden="1"/>
    </xf>
    <xf numFmtId="0" fontId="8" fillId="0" borderId="125" xfId="38" applyBorder="1" applyProtection="1">
      <protection hidden="1"/>
    </xf>
    <xf numFmtId="0" fontId="40" fillId="21" borderId="137" xfId="38" applyFont="1" applyFill="1" applyBorder="1" applyAlignment="1" applyProtection="1">
      <alignment vertical="center"/>
      <protection hidden="1"/>
    </xf>
    <xf numFmtId="0" fontId="40" fillId="21" borderId="132" xfId="38" applyFont="1" applyFill="1" applyBorder="1" applyAlignment="1" applyProtection="1">
      <alignment horizontal="left" vertical="center"/>
      <protection hidden="1"/>
    </xf>
    <xf numFmtId="0" fontId="230" fillId="21" borderId="124" xfId="38" applyFont="1" applyFill="1" applyBorder="1" applyProtection="1">
      <protection hidden="1"/>
    </xf>
    <xf numFmtId="0" fontId="40" fillId="21" borderId="124" xfId="38" applyFont="1" applyFill="1" applyBorder="1" applyAlignment="1" applyProtection="1">
      <alignment horizontal="left" vertical="center"/>
      <protection hidden="1"/>
    </xf>
    <xf numFmtId="0" fontId="40" fillId="21" borderId="125" xfId="38" applyFont="1" applyFill="1" applyBorder="1" applyAlignment="1" applyProtection="1">
      <alignment horizontal="left" vertical="center"/>
      <protection hidden="1"/>
    </xf>
    <xf numFmtId="0" fontId="25" fillId="0" borderId="0" xfId="38" applyFont="1" applyBorder="1" applyAlignment="1" applyProtection="1">
      <alignment vertical="center"/>
      <protection hidden="1"/>
    </xf>
    <xf numFmtId="0" fontId="25" fillId="20" borderId="122" xfId="38" applyFont="1" applyFill="1" applyBorder="1" applyAlignment="1" applyProtection="1">
      <alignment vertical="center"/>
      <protection hidden="1"/>
    </xf>
    <xf numFmtId="1" fontId="104" fillId="32" borderId="122" xfId="39" applyNumberFormat="1" applyFont="1" applyFill="1" applyBorder="1" applyAlignment="1" applyProtection="1">
      <alignment horizontal="center" vertical="center"/>
      <protection hidden="1"/>
    </xf>
    <xf numFmtId="0" fontId="40" fillId="21" borderId="138" xfId="38" applyFont="1" applyFill="1" applyBorder="1" applyAlignment="1" applyProtection="1">
      <alignment vertical="center"/>
      <protection hidden="1"/>
    </xf>
    <xf numFmtId="0" fontId="40" fillId="21" borderId="139" xfId="38" applyFont="1" applyFill="1" applyBorder="1" applyAlignment="1" applyProtection="1">
      <alignment horizontal="left" vertical="center"/>
      <protection hidden="1"/>
    </xf>
    <xf numFmtId="0" fontId="92" fillId="32" borderId="124" xfId="38" applyFont="1" applyFill="1" applyBorder="1" applyProtection="1">
      <protection hidden="1"/>
    </xf>
    <xf numFmtId="164" fontId="61" fillId="21" borderId="124" xfId="38" applyNumberFormat="1" applyFont="1" applyFill="1" applyBorder="1" applyAlignment="1" applyProtection="1">
      <alignment horizontal="left" vertical="center"/>
      <protection hidden="1"/>
    </xf>
    <xf numFmtId="0" fontId="25" fillId="0" borderId="122" xfId="38" applyFont="1" applyBorder="1" applyAlignment="1" applyProtection="1">
      <alignment vertical="center"/>
      <protection hidden="1"/>
    </xf>
    <xf numFmtId="0" fontId="79" fillId="21" borderId="0" xfId="38" applyFont="1" applyFill="1" applyBorder="1" applyAlignment="1" applyProtection="1">
      <alignment vertical="center"/>
      <protection hidden="1"/>
    </xf>
    <xf numFmtId="0" fontId="78" fillId="21" borderId="0" xfId="38" applyFont="1" applyFill="1" applyBorder="1" applyAlignment="1" applyProtection="1">
      <alignment vertical="center"/>
      <protection hidden="1"/>
    </xf>
    <xf numFmtId="0" fontId="8" fillId="21" borderId="132" xfId="38" applyFill="1" applyBorder="1" applyAlignment="1" applyProtection="1">
      <alignment vertical="center"/>
      <protection hidden="1"/>
    </xf>
    <xf numFmtId="0" fontId="303" fillId="38" borderId="0" xfId="32" applyFont="1" applyFill="1" applyAlignment="1">
      <alignment horizontal="center" vertical="center"/>
    </xf>
    <xf numFmtId="0" fontId="101" fillId="30" borderId="0" xfId="38" applyFont="1" applyFill="1" applyAlignment="1" applyProtection="1">
      <alignment horizontal="center" vertical="center"/>
      <protection hidden="1"/>
    </xf>
    <xf numFmtId="0" fontId="80" fillId="21" borderId="0" xfId="38" applyFont="1" applyFill="1" applyBorder="1" applyAlignment="1" applyProtection="1">
      <alignment horizontal="center" vertical="center" textRotation="90"/>
      <protection hidden="1"/>
    </xf>
    <xf numFmtId="0" fontId="80" fillId="21" borderId="10" xfId="38" applyFont="1" applyFill="1" applyBorder="1" applyAlignment="1" applyProtection="1">
      <alignment horizontal="center" vertical="center" textRotation="90"/>
      <protection hidden="1"/>
    </xf>
    <xf numFmtId="0" fontId="76" fillId="21" borderId="0" xfId="38" applyFont="1" applyFill="1" applyBorder="1" applyAlignment="1" applyProtection="1">
      <alignment horizontal="center" vertical="center"/>
      <protection hidden="1"/>
    </xf>
    <xf numFmtId="0" fontId="27" fillId="45" borderId="0" xfId="38" applyFont="1" applyFill="1" applyAlignment="1" applyProtection="1">
      <alignment horizontal="center"/>
      <protection hidden="1"/>
    </xf>
    <xf numFmtId="0" fontId="300" fillId="30" borderId="0" xfId="38" applyFont="1" applyFill="1" applyAlignment="1" applyProtection="1">
      <alignment horizontal="center"/>
      <protection hidden="1"/>
    </xf>
    <xf numFmtId="0" fontId="101" fillId="46" borderId="0" xfId="38" applyFont="1" applyFill="1" applyAlignment="1" applyProtection="1">
      <alignment horizontal="center"/>
      <protection hidden="1"/>
    </xf>
    <xf numFmtId="0" fontId="266" fillId="21" borderId="117" xfId="38" applyFont="1" applyFill="1" applyBorder="1" applyAlignment="1" applyProtection="1">
      <alignment horizontal="center"/>
      <protection hidden="1"/>
    </xf>
    <xf numFmtId="164" fontId="69" fillId="21" borderId="0" xfId="38" applyNumberFormat="1" applyFont="1" applyFill="1" applyBorder="1" applyAlignment="1" applyProtection="1">
      <alignment horizontal="center" vertical="center" textRotation="90"/>
      <protection hidden="1"/>
    </xf>
    <xf numFmtId="164" fontId="69" fillId="21" borderId="10" xfId="38" applyNumberFormat="1" applyFont="1" applyFill="1" applyBorder="1" applyAlignment="1" applyProtection="1">
      <alignment horizontal="center" vertical="center" textRotation="90"/>
      <protection hidden="1"/>
    </xf>
    <xf numFmtId="164" fontId="65" fillId="21" borderId="0" xfId="38" applyNumberFormat="1" applyFont="1" applyFill="1" applyBorder="1" applyAlignment="1" applyProtection="1">
      <alignment horizontal="center" vertical="center" textRotation="90"/>
      <protection hidden="1"/>
    </xf>
    <xf numFmtId="164" fontId="65" fillId="21" borderId="10" xfId="38" applyNumberFormat="1" applyFont="1" applyFill="1" applyBorder="1" applyAlignment="1" applyProtection="1">
      <alignment horizontal="center" vertical="center" textRotation="90"/>
      <protection hidden="1"/>
    </xf>
    <xf numFmtId="0" fontId="26" fillId="45" borderId="0" xfId="38" applyFont="1" applyFill="1" applyAlignment="1" applyProtection="1">
      <alignment horizontal="center"/>
      <protection hidden="1"/>
    </xf>
    <xf numFmtId="0" fontId="101" fillId="32" borderId="0" xfId="38" applyFont="1" applyFill="1" applyAlignment="1" applyProtection="1">
      <alignment horizontal="center"/>
      <protection hidden="1"/>
    </xf>
    <xf numFmtId="0" fontId="33" fillId="21" borderId="0" xfId="38" applyFont="1" applyFill="1" applyAlignment="1" applyProtection="1">
      <alignment horizontal="center"/>
      <protection hidden="1"/>
    </xf>
    <xf numFmtId="0" fontId="265" fillId="21" borderId="16" xfId="38" applyFont="1" applyFill="1" applyBorder="1" applyAlignment="1" applyProtection="1">
      <alignment horizontal="center" vertical="center"/>
      <protection hidden="1"/>
    </xf>
    <xf numFmtId="0" fontId="265" fillId="21" borderId="17" xfId="38" applyFont="1" applyFill="1" applyBorder="1" applyAlignment="1" applyProtection="1">
      <alignment horizontal="center" vertical="center"/>
      <protection hidden="1"/>
    </xf>
    <xf numFmtId="0" fontId="265" fillId="21" borderId="18" xfId="38" applyFont="1" applyFill="1" applyBorder="1" applyAlignment="1" applyProtection="1">
      <alignment horizontal="center" vertical="center"/>
      <protection hidden="1"/>
    </xf>
    <xf numFmtId="0" fontId="8" fillId="0" borderId="13" xfId="38" applyFont="1" applyFill="1" applyBorder="1" applyAlignment="1">
      <alignment horizontal="center" vertical="center" wrapText="1"/>
    </xf>
    <xf numFmtId="0" fontId="8" fillId="0" borderId="14" xfId="38" applyFont="1" applyFill="1" applyBorder="1" applyAlignment="1">
      <alignment horizontal="center" vertical="center" wrapText="1"/>
    </xf>
    <xf numFmtId="0" fontId="8" fillId="0" borderId="15" xfId="38" applyFont="1" applyFill="1" applyBorder="1" applyAlignment="1">
      <alignment horizontal="center" vertical="center" wrapText="1"/>
    </xf>
    <xf numFmtId="0" fontId="8" fillId="0" borderId="16" xfId="38" applyFont="1" applyFill="1" applyBorder="1" applyAlignment="1">
      <alignment horizontal="center" vertical="center" wrapText="1"/>
    </xf>
    <xf numFmtId="0" fontId="8" fillId="0" borderId="17" xfId="38" applyFont="1" applyFill="1" applyBorder="1" applyAlignment="1">
      <alignment horizontal="center" vertical="center" wrapText="1"/>
    </xf>
    <xf numFmtId="0" fontId="8" fillId="0" borderId="18" xfId="38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66" fillId="21" borderId="13" xfId="38" applyFont="1" applyFill="1" applyBorder="1" applyAlignment="1" applyProtection="1">
      <alignment horizontal="center" vertical="center"/>
      <protection hidden="1"/>
    </xf>
    <xf numFmtId="0" fontId="266" fillId="21" borderId="14" xfId="38" applyFont="1" applyFill="1" applyBorder="1" applyAlignment="1" applyProtection="1">
      <alignment horizontal="center" vertical="center"/>
      <protection hidden="1"/>
    </xf>
    <xf numFmtId="0" fontId="266" fillId="21" borderId="15" xfId="38" applyFont="1" applyFill="1" applyBorder="1" applyAlignment="1" applyProtection="1">
      <alignment horizontal="center" vertical="center"/>
      <protection hidden="1"/>
    </xf>
    <xf numFmtId="0" fontId="29" fillId="21" borderId="19" xfId="38" applyFont="1" applyFill="1" applyBorder="1" applyAlignment="1" applyProtection="1">
      <alignment horizontal="center" vertical="center"/>
      <protection hidden="1"/>
    </xf>
    <xf numFmtId="0" fontId="29" fillId="21" borderId="0" xfId="38" applyFont="1" applyFill="1" applyBorder="1" applyAlignment="1" applyProtection="1">
      <alignment horizontal="center" vertical="center"/>
      <protection hidden="1"/>
    </xf>
    <xf numFmtId="0" fontId="29" fillId="21" borderId="20" xfId="38" applyFont="1" applyFill="1" applyBorder="1" applyAlignment="1" applyProtection="1">
      <alignment horizontal="center" vertical="center"/>
      <protection hidden="1"/>
    </xf>
    <xf numFmtId="0" fontId="34" fillId="21" borderId="0" xfId="38" applyFont="1" applyFill="1" applyAlignment="1" applyProtection="1">
      <alignment horizontal="center"/>
      <protection hidden="1"/>
    </xf>
    <xf numFmtId="0" fontId="43" fillId="21" borderId="47" xfId="38" applyFont="1" applyFill="1" applyBorder="1" applyAlignment="1" applyProtection="1">
      <alignment horizontal="center"/>
      <protection locked="0"/>
    </xf>
    <xf numFmtId="0" fontId="43" fillId="21" borderId="48" xfId="38" applyFont="1" applyFill="1" applyBorder="1" applyAlignment="1" applyProtection="1">
      <alignment horizontal="center"/>
      <protection locked="0"/>
    </xf>
    <xf numFmtId="0" fontId="161" fillId="27" borderId="0" xfId="38" applyFont="1" applyFill="1" applyAlignment="1" applyProtection="1">
      <alignment horizontal="center" vertical="center" textRotation="90"/>
      <protection locked="0"/>
    </xf>
    <xf numFmtId="164" fontId="169" fillId="21" borderId="0" xfId="38" applyNumberFormat="1" applyFont="1" applyFill="1" applyBorder="1" applyAlignment="1" applyProtection="1">
      <alignment horizontal="center" vertical="center" textRotation="90"/>
    </xf>
    <xf numFmtId="164" fontId="169" fillId="21" borderId="10" xfId="38" applyNumberFormat="1" applyFont="1" applyFill="1" applyBorder="1" applyAlignment="1" applyProtection="1">
      <alignment horizontal="center" vertical="center" textRotation="90"/>
    </xf>
    <xf numFmtId="0" fontId="104" fillId="27" borderId="0" xfId="39" applyFont="1" applyFill="1" applyBorder="1" applyAlignment="1" applyProtection="1">
      <alignment horizontal="right" vertical="center"/>
    </xf>
    <xf numFmtId="0" fontId="202" fillId="21" borderId="56" xfId="38" applyFont="1" applyFill="1" applyBorder="1" applyAlignment="1" applyProtection="1">
      <alignment horizontal="center" vertical="center" wrapText="1"/>
      <protection locked="0"/>
    </xf>
    <xf numFmtId="0" fontId="202" fillId="21" borderId="57" xfId="38" applyFont="1" applyFill="1" applyBorder="1" applyAlignment="1" applyProtection="1">
      <alignment horizontal="center" vertical="center" wrapText="1"/>
      <protection locked="0"/>
    </xf>
    <xf numFmtId="0" fontId="202" fillId="21" borderId="44" xfId="38" applyFont="1" applyFill="1" applyBorder="1" applyAlignment="1" applyProtection="1">
      <alignment horizontal="center"/>
      <protection locked="0"/>
    </xf>
    <xf numFmtId="0" fontId="202" fillId="21" borderId="45" xfId="38" applyFont="1" applyFill="1" applyBorder="1" applyAlignment="1" applyProtection="1">
      <alignment horizontal="center"/>
      <protection locked="0"/>
    </xf>
    <xf numFmtId="0" fontId="59" fillId="0" borderId="44" xfId="38" applyFont="1" applyBorder="1" applyAlignment="1" applyProtection="1">
      <alignment horizontal="center"/>
      <protection locked="0"/>
    </xf>
    <xf numFmtId="0" fontId="59" fillId="0" borderId="46" xfId="38" applyFont="1" applyBorder="1" applyAlignment="1" applyProtection="1">
      <alignment horizontal="center"/>
      <protection locked="0"/>
    </xf>
    <xf numFmtId="0" fontId="59" fillId="21" borderId="44" xfId="38" applyFont="1" applyFill="1" applyBorder="1" applyAlignment="1" applyProtection="1">
      <alignment horizontal="center" vertical="center"/>
      <protection locked="0"/>
    </xf>
    <xf numFmtId="0" fontId="59" fillId="21" borderId="45" xfId="38" applyFont="1" applyFill="1" applyBorder="1" applyAlignment="1" applyProtection="1">
      <alignment horizontal="center" vertical="center"/>
      <protection locked="0"/>
    </xf>
    <xf numFmtId="0" fontId="59" fillId="21" borderId="46" xfId="38" applyFont="1" applyFill="1" applyBorder="1" applyAlignment="1" applyProtection="1">
      <alignment horizontal="center" vertical="center"/>
      <protection locked="0"/>
    </xf>
    <xf numFmtId="0" fontId="163" fillId="21" borderId="58" xfId="38" applyFont="1" applyFill="1" applyBorder="1" applyAlignment="1" applyProtection="1">
      <alignment horizontal="center"/>
      <protection locked="0"/>
    </xf>
    <xf numFmtId="0" fontId="163" fillId="21" borderId="59" xfId="38" applyFont="1" applyFill="1" applyBorder="1" applyAlignment="1" applyProtection="1">
      <alignment horizontal="center"/>
      <protection locked="0"/>
    </xf>
    <xf numFmtId="0" fontId="163" fillId="21" borderId="60" xfId="38" applyFont="1" applyFill="1" applyBorder="1" applyAlignment="1" applyProtection="1">
      <alignment horizontal="center"/>
      <protection locked="0"/>
    </xf>
    <xf numFmtId="0" fontId="170" fillId="21" borderId="0" xfId="38" applyFont="1" applyFill="1" applyBorder="1" applyAlignment="1" applyProtection="1">
      <alignment horizontal="center"/>
      <protection hidden="1"/>
    </xf>
    <xf numFmtId="0" fontId="59" fillId="21" borderId="61" xfId="38" applyFont="1" applyFill="1" applyBorder="1" applyAlignment="1" applyProtection="1">
      <alignment horizontal="center"/>
      <protection locked="0"/>
    </xf>
    <xf numFmtId="0" fontId="59" fillId="21" borderId="55" xfId="38" applyFont="1" applyFill="1" applyBorder="1" applyAlignment="1" applyProtection="1">
      <alignment horizontal="center"/>
      <protection locked="0"/>
    </xf>
    <xf numFmtId="0" fontId="59" fillId="21" borderId="62" xfId="38" applyFont="1" applyFill="1" applyBorder="1" applyAlignment="1" applyProtection="1">
      <alignment horizontal="center"/>
      <protection locked="0"/>
    </xf>
    <xf numFmtId="0" fontId="40" fillId="21" borderId="0" xfId="39" applyFont="1" applyFill="1" applyBorder="1" applyAlignment="1" applyProtection="1">
      <alignment horizontal="center" vertical="center" wrapText="1"/>
      <protection locked="0"/>
    </xf>
    <xf numFmtId="0" fontId="108" fillId="27" borderId="119" xfId="38" applyFont="1" applyFill="1" applyBorder="1" applyAlignment="1" applyProtection="1">
      <alignment horizontal="center" vertical="center"/>
      <protection locked="0"/>
    </xf>
    <xf numFmtId="0" fontId="161" fillId="27" borderId="121" xfId="38" applyFont="1" applyFill="1" applyBorder="1" applyAlignment="1" applyProtection="1">
      <alignment horizontal="center" vertical="center" textRotation="90"/>
      <protection locked="0"/>
    </xf>
    <xf numFmtId="0" fontId="161" fillId="27" borderId="123" xfId="38" applyFont="1" applyFill="1" applyBorder="1" applyAlignment="1" applyProtection="1">
      <alignment horizontal="center" vertical="center" textRotation="90"/>
      <protection locked="0"/>
    </xf>
    <xf numFmtId="0" fontId="108" fillId="27" borderId="0" xfId="38" applyFont="1" applyFill="1" applyBorder="1" applyAlignment="1" applyProtection="1">
      <alignment horizontal="center" vertical="center"/>
      <protection locked="0"/>
    </xf>
    <xf numFmtId="0" fontId="170" fillId="35" borderId="0" xfId="38" applyFont="1" applyFill="1" applyBorder="1" applyAlignment="1" applyProtection="1">
      <alignment horizontal="center"/>
      <protection hidden="1"/>
    </xf>
    <xf numFmtId="164" fontId="169" fillId="35" borderId="0" xfId="38" applyNumberFormat="1" applyFont="1" applyFill="1" applyBorder="1" applyAlignment="1" applyProtection="1">
      <alignment horizontal="center" vertical="center" textRotation="90"/>
    </xf>
    <xf numFmtId="164" fontId="169" fillId="35" borderId="10" xfId="38" applyNumberFormat="1" applyFont="1" applyFill="1" applyBorder="1" applyAlignment="1" applyProtection="1">
      <alignment horizontal="center" vertical="center" textRotation="90"/>
    </xf>
    <xf numFmtId="0" fontId="104" fillId="42" borderId="0" xfId="39" applyFont="1" applyFill="1" applyBorder="1" applyAlignment="1" applyProtection="1">
      <alignment horizontal="right" vertical="center"/>
    </xf>
    <xf numFmtId="0" fontId="35" fillId="21" borderId="13" xfId="38" applyFont="1" applyFill="1" applyBorder="1" applyAlignment="1" applyProtection="1">
      <alignment horizontal="center" vertical="center"/>
      <protection locked="0"/>
    </xf>
    <xf numFmtId="0" fontId="35" fillId="21" borderId="14" xfId="38" applyFont="1" applyFill="1" applyBorder="1" applyAlignment="1" applyProtection="1">
      <alignment horizontal="center" vertical="center"/>
      <protection locked="0"/>
    </xf>
    <xf numFmtId="0" fontId="35" fillId="21" borderId="15" xfId="38" applyFont="1" applyFill="1" applyBorder="1" applyAlignment="1" applyProtection="1">
      <alignment horizontal="center" vertical="center"/>
      <protection locked="0"/>
    </xf>
    <xf numFmtId="0" fontId="29" fillId="21" borderId="19" xfId="38" applyFont="1" applyFill="1" applyBorder="1" applyAlignment="1" applyProtection="1">
      <alignment horizontal="center" vertical="center"/>
      <protection locked="0"/>
    </xf>
    <xf numFmtId="0" fontId="29" fillId="21" borderId="0" xfId="38" applyFont="1" applyFill="1" applyBorder="1" applyAlignment="1" applyProtection="1">
      <alignment horizontal="center" vertical="center"/>
      <protection locked="0"/>
    </xf>
    <xf numFmtId="0" fontId="29" fillId="21" borderId="20" xfId="38" applyFont="1" applyFill="1" applyBorder="1" applyAlignment="1" applyProtection="1">
      <alignment horizontal="center" vertical="center"/>
      <protection locked="0"/>
    </xf>
    <xf numFmtId="0" fontId="102" fillId="27" borderId="16" xfId="38" applyFont="1" applyFill="1" applyBorder="1" applyAlignment="1" applyProtection="1">
      <alignment horizontal="center" vertical="center"/>
      <protection locked="0"/>
    </xf>
    <xf numFmtId="0" fontId="102" fillId="27" borderId="17" xfId="38" applyFont="1" applyFill="1" applyBorder="1" applyAlignment="1" applyProtection="1">
      <alignment horizontal="center" vertical="center"/>
      <protection locked="0"/>
    </xf>
    <xf numFmtId="0" fontId="102" fillId="27" borderId="18" xfId="38" applyFont="1" applyFill="1" applyBorder="1" applyAlignment="1" applyProtection="1">
      <alignment horizontal="center" vertical="center"/>
      <protection locked="0"/>
    </xf>
    <xf numFmtId="0" fontId="241" fillId="21" borderId="0" xfId="38" applyFont="1" applyFill="1" applyAlignment="1" applyProtection="1">
      <alignment horizontal="center"/>
      <protection locked="0"/>
    </xf>
    <xf numFmtId="0" fontId="30" fillId="35" borderId="0" xfId="38" applyFont="1" applyFill="1" applyAlignment="1" applyProtection="1">
      <alignment horizontal="center"/>
      <protection locked="0"/>
    </xf>
    <xf numFmtId="0" fontId="108" fillId="30" borderId="0" xfId="38" applyFont="1" applyFill="1" applyBorder="1" applyAlignment="1" applyProtection="1">
      <alignment horizontal="center" vertical="center"/>
      <protection hidden="1"/>
    </xf>
    <xf numFmtId="0" fontId="108" fillId="30" borderId="119" xfId="38" applyFont="1" applyFill="1" applyBorder="1" applyAlignment="1" applyProtection="1">
      <alignment horizontal="center" vertical="center"/>
      <protection hidden="1"/>
    </xf>
    <xf numFmtId="0" fontId="161" fillId="30" borderId="121" xfId="38" applyFont="1" applyFill="1" applyBorder="1" applyAlignment="1" applyProtection="1">
      <alignment horizontal="center" vertical="center" textRotation="90"/>
      <protection locked="0"/>
    </xf>
    <xf numFmtId="0" fontId="161" fillId="30" borderId="123" xfId="38" applyFont="1" applyFill="1" applyBorder="1" applyAlignment="1" applyProtection="1">
      <alignment horizontal="center" vertical="center" textRotation="90"/>
      <protection locked="0"/>
    </xf>
    <xf numFmtId="0" fontId="161" fillId="30" borderId="0" xfId="38" applyFont="1" applyFill="1" applyAlignment="1" applyProtection="1">
      <alignment horizontal="center" vertical="center" textRotation="90"/>
      <protection locked="0"/>
    </xf>
    <xf numFmtId="0" fontId="204" fillId="30" borderId="0" xfId="39" applyFont="1" applyFill="1" applyBorder="1" applyAlignment="1" applyProtection="1">
      <alignment horizontal="right" vertical="center"/>
      <protection hidden="1"/>
    </xf>
    <xf numFmtId="0" fontId="204" fillId="43" borderId="0" xfId="39" applyFont="1" applyFill="1" applyBorder="1" applyAlignment="1" applyProtection="1">
      <alignment horizontal="right" vertical="center"/>
      <protection hidden="1"/>
    </xf>
    <xf numFmtId="0" fontId="35" fillId="21" borderId="13" xfId="38" applyFont="1" applyFill="1" applyBorder="1" applyAlignment="1" applyProtection="1">
      <alignment horizontal="center" vertical="center"/>
      <protection hidden="1"/>
    </xf>
    <xf numFmtId="0" fontId="35" fillId="21" borderId="14" xfId="38" applyFont="1" applyFill="1" applyBorder="1" applyAlignment="1" applyProtection="1">
      <alignment horizontal="center" vertical="center"/>
      <protection hidden="1"/>
    </xf>
    <xf numFmtId="0" fontId="35" fillId="21" borderId="15" xfId="38" applyFont="1" applyFill="1" applyBorder="1" applyAlignment="1" applyProtection="1">
      <alignment horizontal="center" vertical="center"/>
      <protection hidden="1"/>
    </xf>
    <xf numFmtId="0" fontId="102" fillId="30" borderId="16" xfId="38" applyFont="1" applyFill="1" applyBorder="1" applyAlignment="1" applyProtection="1">
      <alignment horizontal="center" vertical="center"/>
      <protection hidden="1"/>
    </xf>
    <xf numFmtId="0" fontId="102" fillId="30" borderId="17" xfId="38" applyFont="1" applyFill="1" applyBorder="1" applyAlignment="1" applyProtection="1">
      <alignment horizontal="center" vertical="center"/>
      <protection hidden="1"/>
    </xf>
    <xf numFmtId="0" fontId="102" fillId="30" borderId="18" xfId="38" applyFont="1" applyFill="1" applyBorder="1" applyAlignment="1" applyProtection="1">
      <alignment horizontal="center" vertical="center"/>
      <protection hidden="1"/>
    </xf>
    <xf numFmtId="0" fontId="30" fillId="35" borderId="0" xfId="38" applyFont="1" applyFill="1" applyAlignment="1" applyProtection="1">
      <alignment horizontal="center"/>
      <protection hidden="1"/>
    </xf>
    <xf numFmtId="0" fontId="35" fillId="21" borderId="0" xfId="38" applyFont="1" applyFill="1" applyAlignment="1" applyProtection="1">
      <alignment horizontal="center"/>
      <protection locked="0"/>
    </xf>
    <xf numFmtId="0" fontId="204" fillId="30" borderId="41" xfId="39" applyFont="1" applyFill="1" applyBorder="1" applyAlignment="1" applyProtection="1">
      <alignment horizontal="right" vertical="center"/>
      <protection hidden="1"/>
    </xf>
    <xf numFmtId="0" fontId="204" fillId="30" borderId="10" xfId="39" applyFont="1" applyFill="1" applyBorder="1" applyAlignment="1" applyProtection="1">
      <alignment horizontal="right" vertical="center"/>
      <protection hidden="1"/>
    </xf>
    <xf numFmtId="0" fontId="161" fillId="30" borderId="121" xfId="38" applyFont="1" applyFill="1" applyBorder="1" applyAlignment="1" applyProtection="1">
      <alignment horizontal="center" vertical="center" textRotation="90"/>
      <protection hidden="1"/>
    </xf>
    <xf numFmtId="0" fontId="161" fillId="30" borderId="123" xfId="38" applyFont="1" applyFill="1" applyBorder="1" applyAlignment="1" applyProtection="1">
      <alignment horizontal="center" vertical="center" textRotation="90"/>
      <protection hidden="1"/>
    </xf>
    <xf numFmtId="0" fontId="161" fillId="30" borderId="0" xfId="38" applyFont="1" applyFill="1" applyAlignment="1" applyProtection="1">
      <alignment horizontal="center" vertical="center" textRotation="90"/>
      <protection hidden="1"/>
    </xf>
    <xf numFmtId="164" fontId="169" fillId="35" borderId="0" xfId="38" applyNumberFormat="1" applyFont="1" applyFill="1" applyBorder="1" applyAlignment="1" applyProtection="1">
      <alignment horizontal="center" vertical="center" textRotation="90"/>
      <protection hidden="1"/>
    </xf>
    <xf numFmtId="164" fontId="169" fillId="35" borderId="10" xfId="38" applyNumberFormat="1" applyFont="1" applyFill="1" applyBorder="1" applyAlignment="1" applyProtection="1">
      <alignment horizontal="center" vertical="center" textRotation="90"/>
      <protection hidden="1"/>
    </xf>
    <xf numFmtId="0" fontId="202" fillId="21" borderId="56" xfId="38" applyFont="1" applyFill="1" applyBorder="1" applyAlignment="1" applyProtection="1">
      <alignment horizontal="center" vertical="center" wrapText="1"/>
      <protection hidden="1"/>
    </xf>
    <xf numFmtId="0" fontId="202" fillId="21" borderId="57" xfId="38" applyFont="1" applyFill="1" applyBorder="1" applyAlignment="1" applyProtection="1">
      <alignment horizontal="center" vertical="center" wrapText="1"/>
      <protection hidden="1"/>
    </xf>
    <xf numFmtId="0" fontId="202" fillId="21" borderId="44" xfId="38" applyFont="1" applyFill="1" applyBorder="1" applyAlignment="1" applyProtection="1">
      <alignment horizontal="center"/>
      <protection hidden="1"/>
    </xf>
    <xf numFmtId="0" fontId="202" fillId="21" borderId="45" xfId="38" applyFont="1" applyFill="1" applyBorder="1" applyAlignment="1" applyProtection="1">
      <alignment horizontal="center"/>
      <protection hidden="1"/>
    </xf>
    <xf numFmtId="0" fontId="59" fillId="0" borderId="44" xfId="38" applyFont="1" applyBorder="1" applyAlignment="1" applyProtection="1">
      <alignment horizontal="center"/>
      <protection hidden="1"/>
    </xf>
    <xf numFmtId="0" fontId="59" fillId="0" borderId="46" xfId="38" applyFont="1" applyBorder="1" applyAlignment="1" applyProtection="1">
      <alignment horizontal="center"/>
      <protection hidden="1"/>
    </xf>
    <xf numFmtId="0" fontId="59" fillId="21" borderId="44" xfId="38" applyFont="1" applyFill="1" applyBorder="1" applyAlignment="1" applyProtection="1">
      <alignment horizontal="center" vertical="center"/>
      <protection hidden="1"/>
    </xf>
    <xf numFmtId="0" fontId="59" fillId="21" borderId="45" xfId="38" applyFont="1" applyFill="1" applyBorder="1" applyAlignment="1" applyProtection="1">
      <alignment horizontal="center" vertical="center"/>
      <protection hidden="1"/>
    </xf>
    <xf numFmtId="0" fontId="59" fillId="21" borderId="46" xfId="38" applyFont="1" applyFill="1" applyBorder="1" applyAlignment="1" applyProtection="1">
      <alignment horizontal="center" vertical="center"/>
      <protection hidden="1"/>
    </xf>
    <xf numFmtId="0" fontId="163" fillId="21" borderId="58" xfId="38" applyFont="1" applyFill="1" applyBorder="1" applyAlignment="1" applyProtection="1">
      <alignment horizontal="center"/>
      <protection hidden="1"/>
    </xf>
    <xf numFmtId="0" fontId="163" fillId="21" borderId="59" xfId="38" applyFont="1" applyFill="1" applyBorder="1" applyAlignment="1" applyProtection="1">
      <alignment horizontal="center"/>
      <protection hidden="1"/>
    </xf>
    <xf numFmtId="0" fontId="163" fillId="21" borderId="60" xfId="38" applyFont="1" applyFill="1" applyBorder="1" applyAlignment="1" applyProtection="1">
      <alignment horizontal="center"/>
      <protection hidden="1"/>
    </xf>
    <xf numFmtId="0" fontId="59" fillId="21" borderId="61" xfId="38" applyFont="1" applyFill="1" applyBorder="1" applyAlignment="1" applyProtection="1">
      <alignment horizontal="center"/>
      <protection hidden="1"/>
    </xf>
    <xf numFmtId="0" fontId="59" fillId="21" borderId="55" xfId="38" applyFont="1" applyFill="1" applyBorder="1" applyAlignment="1" applyProtection="1">
      <alignment horizontal="center"/>
      <protection hidden="1"/>
    </xf>
    <xf numFmtId="0" fontId="59" fillId="21" borderId="62" xfId="38" applyFont="1" applyFill="1" applyBorder="1" applyAlignment="1" applyProtection="1">
      <alignment horizontal="center"/>
      <protection hidden="1"/>
    </xf>
    <xf numFmtId="0" fontId="43" fillId="21" borderId="47" xfId="38" applyFont="1" applyFill="1" applyBorder="1" applyAlignment="1" applyProtection="1">
      <alignment horizontal="center"/>
      <protection hidden="1"/>
    </xf>
    <xf numFmtId="0" fontId="43" fillId="21" borderId="48" xfId="38" applyFont="1" applyFill="1" applyBorder="1" applyAlignment="1" applyProtection="1">
      <alignment horizontal="center"/>
      <protection hidden="1"/>
    </xf>
    <xf numFmtId="164" fontId="169" fillId="21" borderId="0" xfId="38" applyNumberFormat="1" applyFont="1" applyFill="1" applyBorder="1" applyAlignment="1" applyProtection="1">
      <alignment horizontal="center" vertical="center" textRotation="90"/>
      <protection hidden="1"/>
    </xf>
    <xf numFmtId="164" fontId="169" fillId="21" borderId="10" xfId="38" applyNumberFormat="1" applyFont="1" applyFill="1" applyBorder="1" applyAlignment="1" applyProtection="1">
      <alignment horizontal="center" vertical="center" textRotation="90"/>
      <protection hidden="1"/>
    </xf>
    <xf numFmtId="0" fontId="104" fillId="27" borderId="10" xfId="39" applyFont="1" applyFill="1" applyBorder="1" applyAlignment="1" applyProtection="1">
      <alignment horizontal="right" vertical="center"/>
    </xf>
    <xf numFmtId="0" fontId="104" fillId="27" borderId="41" xfId="39" applyFont="1" applyFill="1" applyBorder="1" applyAlignment="1" applyProtection="1">
      <alignment horizontal="right" vertical="center"/>
      <protection locked="0"/>
    </xf>
    <xf numFmtId="0" fontId="104" fillId="27" borderId="10" xfId="39" applyFont="1" applyFill="1" applyBorder="1" applyAlignment="1" applyProtection="1">
      <alignment horizontal="right" vertical="center"/>
      <protection locked="0"/>
    </xf>
    <xf numFmtId="0" fontId="104" fillId="27" borderId="41" xfId="39" applyFont="1" applyFill="1" applyBorder="1" applyAlignment="1" applyProtection="1">
      <alignment horizontal="right" vertical="center"/>
    </xf>
    <xf numFmtId="0" fontId="161" fillId="40" borderId="0" xfId="38" applyFont="1" applyFill="1" applyAlignment="1" applyProtection="1">
      <alignment horizontal="center" vertical="center" textRotation="90"/>
      <protection hidden="1"/>
    </xf>
    <xf numFmtId="0" fontId="108" fillId="40" borderId="119" xfId="38" applyFont="1" applyFill="1" applyBorder="1" applyAlignment="1" applyProtection="1">
      <alignment horizontal="center" vertical="center"/>
      <protection hidden="1"/>
    </xf>
    <xf numFmtId="0" fontId="102" fillId="40" borderId="0" xfId="38" applyFont="1" applyFill="1" applyAlignment="1" applyProtection="1">
      <alignment horizontal="center"/>
      <protection hidden="1"/>
    </xf>
    <xf numFmtId="0" fontId="102" fillId="40" borderId="16" xfId="38" applyFont="1" applyFill="1" applyBorder="1" applyAlignment="1" applyProtection="1">
      <alignment horizontal="center" vertical="center"/>
      <protection hidden="1"/>
    </xf>
    <xf numFmtId="0" fontId="102" fillId="40" borderId="17" xfId="38" applyFont="1" applyFill="1" applyBorder="1" applyAlignment="1" applyProtection="1">
      <alignment horizontal="center" vertical="center"/>
      <protection hidden="1"/>
    </xf>
    <xf numFmtId="0" fontId="102" fillId="40" borderId="18" xfId="38" applyFont="1" applyFill="1" applyBorder="1" applyAlignment="1" applyProtection="1">
      <alignment horizontal="center" vertical="center"/>
      <protection hidden="1"/>
    </xf>
    <xf numFmtId="0" fontId="216" fillId="21" borderId="0" xfId="38" applyFont="1" applyFill="1" applyAlignment="1" applyProtection="1">
      <alignment horizontal="center" vertical="center"/>
      <protection hidden="1"/>
    </xf>
    <xf numFmtId="0" fontId="104" fillId="41" borderId="41" xfId="39" applyFont="1" applyFill="1" applyBorder="1" applyAlignment="1" applyProtection="1">
      <alignment horizontal="right" vertical="center"/>
      <protection hidden="1"/>
    </xf>
    <xf numFmtId="0" fontId="104" fillId="41" borderId="10" xfId="39" applyFont="1" applyFill="1" applyBorder="1" applyAlignment="1" applyProtection="1">
      <alignment horizontal="right" vertical="center"/>
      <protection hidden="1"/>
    </xf>
    <xf numFmtId="0" fontId="108" fillId="40" borderId="10" xfId="38" applyFont="1" applyFill="1" applyBorder="1" applyAlignment="1" applyProtection="1">
      <alignment horizontal="center" vertical="center"/>
      <protection hidden="1"/>
    </xf>
    <xf numFmtId="0" fontId="61" fillId="21" borderId="0" xfId="38" applyFont="1" applyFill="1" applyBorder="1" applyAlignment="1" applyProtection="1">
      <alignment horizontal="center" vertical="center"/>
      <protection hidden="1"/>
    </xf>
    <xf numFmtId="0" fontId="104" fillId="40" borderId="41" xfId="39" applyFont="1" applyFill="1" applyBorder="1" applyAlignment="1" applyProtection="1">
      <alignment horizontal="right" vertical="center"/>
      <protection hidden="1"/>
    </xf>
    <xf numFmtId="0" fontId="104" fillId="40" borderId="10" xfId="39" applyFont="1" applyFill="1" applyBorder="1" applyAlignment="1" applyProtection="1">
      <alignment horizontal="right" vertical="center"/>
      <protection hidden="1"/>
    </xf>
    <xf numFmtId="0" fontId="161" fillId="40" borderId="121" xfId="38" applyFont="1" applyFill="1" applyBorder="1" applyAlignment="1" applyProtection="1">
      <alignment horizontal="center" vertical="center" textRotation="90"/>
      <protection hidden="1"/>
    </xf>
    <xf numFmtId="0" fontId="161" fillId="40" borderId="123" xfId="38" applyFont="1" applyFill="1" applyBorder="1" applyAlignment="1" applyProtection="1">
      <alignment horizontal="center" vertical="center" textRotation="90"/>
      <protection hidden="1"/>
    </xf>
    <xf numFmtId="0" fontId="61" fillId="35" borderId="0" xfId="38" applyFont="1" applyFill="1" applyBorder="1" applyAlignment="1" applyProtection="1">
      <alignment horizontal="center" vertical="center"/>
      <protection hidden="1"/>
    </xf>
    <xf numFmtId="0" fontId="161" fillId="32" borderId="0" xfId="38" applyFont="1" applyFill="1" applyAlignment="1" applyProtection="1">
      <alignment horizontal="center" vertical="center" textRotation="90"/>
      <protection hidden="1"/>
    </xf>
    <xf numFmtId="0" fontId="108" fillId="32" borderId="0" xfId="38" applyFont="1" applyFill="1" applyBorder="1" applyAlignment="1" applyProtection="1">
      <alignment horizontal="center" vertical="center"/>
      <protection hidden="1"/>
    </xf>
    <xf numFmtId="0" fontId="108" fillId="32" borderId="119" xfId="38" applyFont="1" applyFill="1" applyBorder="1" applyAlignment="1" applyProtection="1">
      <alignment horizontal="center" vertical="center"/>
      <protection hidden="1"/>
    </xf>
    <xf numFmtId="0" fontId="58" fillId="21" borderId="119" xfId="38" applyFont="1" applyFill="1" applyBorder="1" applyAlignment="1" applyProtection="1">
      <alignment horizontal="center" vertical="center" wrapText="1"/>
      <protection hidden="1"/>
    </xf>
    <xf numFmtId="0" fontId="58" fillId="21" borderId="120" xfId="38" applyFont="1" applyFill="1" applyBorder="1" applyAlignment="1" applyProtection="1">
      <alignment horizontal="center" vertical="center" wrapText="1"/>
      <protection hidden="1"/>
    </xf>
    <xf numFmtId="0" fontId="161" fillId="32" borderId="121" xfId="38" applyFont="1" applyFill="1" applyBorder="1" applyAlignment="1" applyProtection="1">
      <alignment horizontal="center" vertical="center" textRotation="90"/>
      <protection hidden="1"/>
    </xf>
    <xf numFmtId="0" fontId="161" fillId="32" borderId="123" xfId="38" applyFont="1" applyFill="1" applyBorder="1" applyAlignment="1" applyProtection="1">
      <alignment horizontal="center" vertical="center" textRotation="90"/>
      <protection hidden="1"/>
    </xf>
    <xf numFmtId="0" fontId="204" fillId="32" borderId="41" xfId="39" applyFont="1" applyFill="1" applyBorder="1" applyAlignment="1" applyProtection="1">
      <alignment horizontal="right" vertical="center"/>
      <protection hidden="1"/>
    </xf>
    <xf numFmtId="0" fontId="204" fillId="32" borderId="10" xfId="39" applyFont="1" applyFill="1" applyBorder="1" applyAlignment="1" applyProtection="1">
      <alignment horizontal="right" vertical="center"/>
      <protection hidden="1"/>
    </xf>
    <xf numFmtId="0" fontId="102" fillId="32" borderId="16" xfId="38" applyFont="1" applyFill="1" applyBorder="1" applyAlignment="1" applyProtection="1">
      <alignment horizontal="center" vertical="center"/>
      <protection hidden="1"/>
    </xf>
    <xf numFmtId="0" fontId="102" fillId="32" borderId="17" xfId="38" applyFont="1" applyFill="1" applyBorder="1" applyAlignment="1" applyProtection="1">
      <alignment horizontal="center" vertical="center"/>
      <protection hidden="1"/>
    </xf>
    <xf numFmtId="0" fontId="102" fillId="32" borderId="18" xfId="38" applyFont="1" applyFill="1" applyBorder="1" applyAlignment="1" applyProtection="1">
      <alignment horizontal="center" vertical="center"/>
      <protection hidden="1"/>
    </xf>
    <xf numFmtId="0" fontId="35" fillId="21" borderId="0" xfId="38" applyFont="1" applyFill="1" applyAlignment="1" applyProtection="1">
      <alignment horizontal="center"/>
      <protection hidden="1"/>
    </xf>
    <xf numFmtId="0" fontId="33" fillId="31" borderId="0" xfId="39" applyFont="1" applyFill="1" applyAlignment="1">
      <alignment horizontal="center" vertical="center"/>
    </xf>
    <xf numFmtId="0" fontId="0" fillId="38" borderId="0" xfId="0" applyFill="1" applyAlignment="1">
      <alignment horizontal="center"/>
    </xf>
    <xf numFmtId="0" fontId="126" fillId="31" borderId="0" xfId="39" applyFont="1" applyFill="1" applyAlignment="1">
      <alignment horizontal="center" vertical="center"/>
    </xf>
    <xf numFmtId="0" fontId="170" fillId="0" borderId="103" xfId="0" applyFont="1" applyBorder="1" applyAlignment="1">
      <alignment horizontal="center" vertical="center" wrapText="1"/>
    </xf>
    <xf numFmtId="0" fontId="170" fillId="0" borderId="104" xfId="0" applyFont="1" applyBorder="1" applyAlignment="1">
      <alignment horizontal="center" vertical="center" wrapText="1"/>
    </xf>
    <xf numFmtId="0" fontId="170" fillId="0" borderId="105" xfId="0" applyFont="1" applyBorder="1" applyAlignment="1">
      <alignment horizontal="center" vertical="center" wrapText="1"/>
    </xf>
    <xf numFmtId="0" fontId="170" fillId="0" borderId="106" xfId="0" applyFont="1" applyBorder="1" applyAlignment="1">
      <alignment horizontal="center" vertical="center" wrapText="1"/>
    </xf>
    <xf numFmtId="0" fontId="170" fillId="0" borderId="107" xfId="0" applyFont="1" applyBorder="1" applyAlignment="1">
      <alignment horizontal="center" vertical="center" wrapText="1"/>
    </xf>
    <xf numFmtId="0" fontId="170" fillId="0" borderId="108" xfId="0" applyFont="1" applyBorder="1" applyAlignment="1">
      <alignment horizontal="center" vertical="center" wrapText="1"/>
    </xf>
    <xf numFmtId="0" fontId="183" fillId="0" borderId="23" xfId="0" applyFont="1" applyBorder="1" applyAlignment="1">
      <alignment horizontal="center" vertical="center"/>
    </xf>
    <xf numFmtId="0" fontId="35" fillId="31" borderId="0" xfId="0" applyFont="1" applyFill="1" applyAlignment="1">
      <alignment horizontal="center"/>
    </xf>
    <xf numFmtId="0" fontId="183" fillId="0" borderId="0" xfId="0" applyFont="1" applyBorder="1" applyAlignment="1">
      <alignment horizontal="center" vertical="center"/>
    </xf>
    <xf numFmtId="0" fontId="27" fillId="31" borderId="0" xfId="0" applyFont="1" applyFill="1" applyAlignment="1">
      <alignment horizontal="center"/>
    </xf>
    <xf numFmtId="0" fontId="30" fillId="0" borderId="30" xfId="0" applyFont="1" applyBorder="1" applyAlignment="1">
      <alignment horizontal="center"/>
    </xf>
    <xf numFmtId="0" fontId="31" fillId="0" borderId="31" xfId="0" applyFont="1" applyBorder="1" applyAlignment="1">
      <alignment horizontal="center"/>
    </xf>
    <xf numFmtId="0" fontId="31" fillId="0" borderId="32" xfId="0" applyFont="1" applyBorder="1" applyAlignment="1">
      <alignment horizontal="center"/>
    </xf>
    <xf numFmtId="0" fontId="8" fillId="0" borderId="13" xfId="39" applyFont="1" applyFill="1" applyBorder="1" applyAlignment="1">
      <alignment horizontal="center" vertical="center" wrapText="1"/>
    </xf>
    <xf numFmtId="0" fontId="8" fillId="0" borderId="14" xfId="39" applyFont="1" applyFill="1" applyBorder="1" applyAlignment="1">
      <alignment horizontal="center" vertical="center" wrapText="1"/>
    </xf>
    <xf numFmtId="0" fontId="8" fillId="0" borderId="15" xfId="39" applyFont="1" applyFill="1" applyBorder="1" applyAlignment="1">
      <alignment horizontal="center" vertical="center" wrapText="1"/>
    </xf>
    <xf numFmtId="0" fontId="8" fillId="0" borderId="16" xfId="39" applyFont="1" applyFill="1" applyBorder="1" applyAlignment="1">
      <alignment horizontal="center" vertical="center" wrapText="1"/>
    </xf>
    <xf numFmtId="0" fontId="8" fillId="0" borderId="17" xfId="39" applyFont="1" applyFill="1" applyBorder="1" applyAlignment="1">
      <alignment horizontal="center" vertical="center" wrapText="1"/>
    </xf>
    <xf numFmtId="0" fontId="8" fillId="0" borderId="18" xfId="39" applyFont="1" applyFill="1" applyBorder="1" applyAlignment="1">
      <alignment horizontal="center" vertical="center" wrapText="1"/>
    </xf>
    <xf numFmtId="0" fontId="24" fillId="0" borderId="0" xfId="39" applyFont="1" applyAlignment="1">
      <alignment horizontal="center" vertical="center" wrapText="1"/>
    </xf>
    <xf numFmtId="0" fontId="30" fillId="45" borderId="118" xfId="38" applyFont="1" applyFill="1" applyBorder="1" applyAlignment="1" applyProtection="1">
      <alignment horizontal="center"/>
      <protection hidden="1"/>
    </xf>
    <xf numFmtId="0" fontId="30" fillId="45" borderId="119" xfId="38" applyFont="1" applyFill="1" applyBorder="1" applyAlignment="1" applyProtection="1">
      <alignment horizontal="center"/>
      <protection hidden="1"/>
    </xf>
    <xf numFmtId="0" fontId="30" fillId="45" borderId="120" xfId="38" applyFont="1" applyFill="1" applyBorder="1" applyAlignment="1" applyProtection="1">
      <alignment horizontal="center"/>
      <protection hidden="1"/>
    </xf>
    <xf numFmtId="0" fontId="77" fillId="21" borderId="121" xfId="38" applyFont="1" applyFill="1" applyBorder="1" applyAlignment="1" applyProtection="1">
      <alignment vertical="center"/>
      <protection hidden="1"/>
    </xf>
    <xf numFmtId="0" fontId="79" fillId="21" borderId="122" xfId="38" applyFont="1" applyFill="1" applyBorder="1" applyAlignment="1" applyProtection="1">
      <alignment vertical="center"/>
      <protection hidden="1"/>
    </xf>
    <xf numFmtId="0" fontId="40" fillId="21" borderId="121" xfId="38" applyFont="1" applyFill="1" applyBorder="1" applyAlignment="1" applyProtection="1">
      <alignment vertical="center"/>
      <protection hidden="1"/>
    </xf>
    <xf numFmtId="164" fontId="44" fillId="21" borderId="121" xfId="38" applyNumberFormat="1" applyFont="1" applyFill="1" applyBorder="1" applyAlignment="1" applyProtection="1">
      <alignment horizontal="left" vertical="center"/>
      <protection hidden="1"/>
    </xf>
    <xf numFmtId="0" fontId="45" fillId="21" borderId="121" xfId="38" applyFont="1" applyFill="1" applyBorder="1" applyAlignment="1" applyProtection="1">
      <alignment vertical="center"/>
      <protection hidden="1"/>
    </xf>
    <xf numFmtId="0" fontId="44" fillId="21" borderId="140" xfId="38" applyFont="1" applyFill="1" applyBorder="1" applyAlignment="1" applyProtection="1">
      <alignment horizontal="left" vertical="center"/>
      <protection hidden="1"/>
    </xf>
    <xf numFmtId="164" fontId="44" fillId="21" borderId="140" xfId="38" applyNumberFormat="1" applyFont="1" applyFill="1" applyBorder="1" applyAlignment="1" applyProtection="1">
      <alignment horizontal="left" vertical="center"/>
      <protection hidden="1"/>
    </xf>
    <xf numFmtId="164" fontId="44" fillId="21" borderId="123" xfId="38" applyNumberFormat="1" applyFont="1" applyFill="1" applyBorder="1" applyAlignment="1" applyProtection="1">
      <alignment horizontal="left" vertical="center"/>
      <protection hidden="1"/>
    </xf>
    <xf numFmtId="0" fontId="48" fillId="21" borderId="124" xfId="39" applyFont="1" applyFill="1" applyBorder="1" applyAlignment="1">
      <alignment horizontal="center" vertical="center"/>
    </xf>
    <xf numFmtId="10" fontId="40" fillId="21" borderId="124" xfId="38" applyNumberFormat="1" applyFont="1" applyFill="1" applyBorder="1" applyAlignment="1" applyProtection="1">
      <alignment horizontal="left" vertical="center"/>
      <protection hidden="1"/>
    </xf>
    <xf numFmtId="0" fontId="68" fillId="21" borderId="124" xfId="38" applyFont="1" applyFill="1" applyBorder="1" applyAlignment="1" applyProtection="1">
      <alignment vertical="center"/>
      <protection hidden="1"/>
    </xf>
    <xf numFmtId="0" fontId="102" fillId="32" borderId="118" xfId="38" applyFont="1" applyFill="1" applyBorder="1" applyAlignment="1" applyProtection="1">
      <alignment horizontal="center"/>
      <protection hidden="1"/>
    </xf>
    <xf numFmtId="0" fontId="102" fillId="32" borderId="119" xfId="38" applyFont="1" applyFill="1" applyBorder="1" applyAlignment="1" applyProtection="1">
      <alignment horizontal="center"/>
      <protection hidden="1"/>
    </xf>
    <xf numFmtId="0" fontId="102" fillId="32" borderId="120" xfId="38" applyFont="1" applyFill="1" applyBorder="1" applyAlignment="1" applyProtection="1">
      <alignment horizontal="center"/>
      <protection hidden="1"/>
    </xf>
    <xf numFmtId="0" fontId="40" fillId="0" borderId="121" xfId="38" applyFont="1" applyBorder="1" applyProtection="1">
      <protection hidden="1"/>
    </xf>
    <xf numFmtId="0" fontId="40" fillId="0" borderId="122" xfId="38" applyFont="1" applyBorder="1" applyAlignment="1" applyProtection="1">
      <alignment horizontal="left" vertical="center"/>
      <protection hidden="1"/>
    </xf>
    <xf numFmtId="0" fontId="25" fillId="0" borderId="121" xfId="38" applyFont="1" applyBorder="1" applyAlignment="1" applyProtection="1">
      <alignment horizontal="center" vertical="center"/>
      <protection hidden="1"/>
    </xf>
    <xf numFmtId="0" fontId="25" fillId="0" borderId="0" xfId="38" applyFont="1" applyBorder="1" applyAlignment="1" applyProtection="1">
      <alignment horizontal="center" vertical="center"/>
      <protection hidden="1"/>
    </xf>
    <xf numFmtId="0" fontId="25" fillId="0" borderId="122" xfId="38" applyFont="1" applyBorder="1" applyAlignment="1" applyProtection="1">
      <alignment horizontal="center" vertical="center"/>
      <protection hidden="1"/>
    </xf>
    <xf numFmtId="0" fontId="8" fillId="21" borderId="121" xfId="38" applyFill="1" applyBorder="1" applyProtection="1">
      <protection hidden="1"/>
    </xf>
    <xf numFmtId="0" fontId="8" fillId="21" borderId="122" xfId="38" applyFill="1" applyBorder="1" applyProtection="1">
      <protection hidden="1"/>
    </xf>
    <xf numFmtId="0" fontId="63" fillId="21" borderId="121" xfId="38" applyFont="1" applyFill="1" applyBorder="1" applyAlignment="1" applyProtection="1">
      <alignment vertical="center"/>
      <protection hidden="1"/>
    </xf>
    <xf numFmtId="1" fontId="293" fillId="21" borderId="121" xfId="38" applyNumberFormat="1" applyFont="1" applyFill="1" applyBorder="1" applyAlignment="1" applyProtection="1">
      <alignment horizontal="left" vertical="center"/>
      <protection hidden="1"/>
    </xf>
    <xf numFmtId="0" fontId="84" fillId="21" borderId="121" xfId="38" applyFont="1" applyFill="1" applyBorder="1" applyAlignment="1" applyProtection="1">
      <alignment horizontal="left" vertical="center"/>
      <protection hidden="1"/>
    </xf>
    <xf numFmtId="0" fontId="70" fillId="21" borderId="121" xfId="38" applyFont="1" applyFill="1" applyBorder="1" applyAlignment="1" applyProtection="1">
      <alignment horizontal="left" vertical="center"/>
      <protection hidden="1"/>
    </xf>
    <xf numFmtId="0" fontId="29" fillId="21" borderId="0" xfId="38" applyFont="1" applyFill="1" applyBorder="1" applyProtection="1">
      <protection hidden="1"/>
    </xf>
    <xf numFmtId="0" fontId="86" fillId="21" borderId="121" xfId="43" applyNumberFormat="1" applyFont="1" applyFill="1" applyBorder="1" applyAlignment="1">
      <alignment horizontal="left" vertical="center"/>
    </xf>
    <xf numFmtId="0" fontId="88" fillId="21" borderId="121" xfId="43" applyNumberFormat="1" applyFont="1" applyFill="1" applyBorder="1" applyAlignment="1">
      <alignment horizontal="left" vertical="center"/>
    </xf>
    <xf numFmtId="0" fontId="89" fillId="21" borderId="121" xfId="43" applyNumberFormat="1" applyFont="1" applyFill="1" applyBorder="1" applyAlignment="1">
      <alignment horizontal="left" vertical="center"/>
    </xf>
    <xf numFmtId="0" fontId="8" fillId="21" borderId="123" xfId="38" applyFill="1" applyBorder="1" applyProtection="1">
      <protection hidden="1"/>
    </xf>
    <xf numFmtId="0" fontId="8" fillId="21" borderId="124" xfId="38" applyFill="1" applyBorder="1" applyProtection="1">
      <protection hidden="1"/>
    </xf>
    <xf numFmtId="0" fontId="8" fillId="21" borderId="125" xfId="38" applyFill="1" applyBorder="1" applyProtection="1">
      <protection hidden="1"/>
    </xf>
    <xf numFmtId="0" fontId="102" fillId="46" borderId="118" xfId="38" applyFont="1" applyFill="1" applyBorder="1" applyAlignment="1" applyProtection="1">
      <alignment horizontal="center"/>
      <protection hidden="1"/>
    </xf>
    <xf numFmtId="0" fontId="102" fillId="46" borderId="119" xfId="38" applyFont="1" applyFill="1" applyBorder="1" applyAlignment="1" applyProtection="1">
      <alignment horizontal="center"/>
      <protection hidden="1"/>
    </xf>
    <xf numFmtId="0" fontId="102" fillId="46" borderId="120" xfId="38" applyFont="1" applyFill="1" applyBorder="1" applyAlignment="1" applyProtection="1">
      <alignment horizontal="center"/>
      <protection hidden="1"/>
    </xf>
    <xf numFmtId="0" fontId="8" fillId="0" borderId="121" xfId="38" applyBorder="1" applyProtection="1">
      <protection hidden="1"/>
    </xf>
    <xf numFmtId="0" fontId="8" fillId="0" borderId="122" xfId="38" applyBorder="1" applyProtection="1">
      <protection hidden="1"/>
    </xf>
    <xf numFmtId="0" fontId="266" fillId="21" borderId="141" xfId="38" applyFont="1" applyFill="1" applyBorder="1" applyAlignment="1" applyProtection="1">
      <alignment horizontal="center"/>
      <protection hidden="1"/>
    </xf>
    <xf numFmtId="0" fontId="266" fillId="21" borderId="142" xfId="38" applyFont="1" applyFill="1" applyBorder="1" applyAlignment="1" applyProtection="1">
      <alignment horizontal="center"/>
      <protection hidden="1"/>
    </xf>
    <xf numFmtId="0" fontId="298" fillId="21" borderId="121" xfId="38" applyFont="1" applyFill="1" applyBorder="1" applyAlignment="1" applyProtection="1">
      <alignment vertical="center"/>
      <protection hidden="1"/>
    </xf>
    <xf numFmtId="0" fontId="68" fillId="21" borderId="122" xfId="38" applyFont="1" applyFill="1" applyBorder="1" applyAlignment="1" applyProtection="1">
      <alignment vertical="center"/>
      <protection hidden="1"/>
    </xf>
    <xf numFmtId="0" fontId="44" fillId="21" borderId="121" xfId="38" applyFont="1" applyFill="1" applyBorder="1" applyAlignment="1" applyProtection="1">
      <alignment vertical="center"/>
      <protection hidden="1"/>
    </xf>
    <xf numFmtId="0" fontId="44" fillId="21" borderId="123" xfId="38" applyFont="1" applyFill="1" applyBorder="1" applyAlignment="1" applyProtection="1">
      <alignment vertical="center"/>
      <protection hidden="1"/>
    </xf>
    <xf numFmtId="0" fontId="44" fillId="21" borderId="124" xfId="38" applyFont="1" applyFill="1" applyBorder="1" applyAlignment="1" applyProtection="1">
      <alignment vertical="center"/>
      <protection hidden="1"/>
    </xf>
    <xf numFmtId="0" fontId="40" fillId="21" borderId="124" xfId="38" applyFont="1" applyFill="1" applyBorder="1" applyAlignment="1" applyProtection="1">
      <alignment vertical="center"/>
      <protection hidden="1"/>
    </xf>
    <xf numFmtId="0" fontId="43" fillId="21" borderId="124" xfId="38" applyFont="1" applyFill="1" applyBorder="1" applyAlignment="1" applyProtection="1">
      <alignment vertical="center"/>
      <protection hidden="1"/>
    </xf>
    <xf numFmtId="0" fontId="8" fillId="21" borderId="124" xfId="38" applyFill="1" applyBorder="1" applyAlignment="1" applyProtection="1">
      <alignment vertical="center"/>
      <protection hidden="1"/>
    </xf>
    <xf numFmtId="0" fontId="102" fillId="30" borderId="118" xfId="38" applyFont="1" applyFill="1" applyBorder="1" applyAlignment="1" applyProtection="1">
      <alignment horizontal="center"/>
      <protection hidden="1"/>
    </xf>
    <xf numFmtId="0" fontId="102" fillId="30" borderId="119" xfId="38" applyFont="1" applyFill="1" applyBorder="1" applyAlignment="1" applyProtection="1">
      <alignment horizontal="center"/>
      <protection hidden="1"/>
    </xf>
    <xf numFmtId="0" fontId="102" fillId="30" borderId="120" xfId="38" applyFont="1" applyFill="1" applyBorder="1" applyAlignment="1" applyProtection="1">
      <alignment horizontal="center"/>
      <protection hidden="1"/>
    </xf>
    <xf numFmtId="0" fontId="266" fillId="45" borderId="118" xfId="38" applyFont="1" applyFill="1" applyBorder="1" applyAlignment="1" applyProtection="1">
      <alignment horizontal="center"/>
      <protection hidden="1"/>
    </xf>
    <xf numFmtId="0" fontId="266" fillId="45" borderId="119" xfId="38" applyFont="1" applyFill="1" applyBorder="1" applyAlignment="1" applyProtection="1">
      <alignment horizontal="center"/>
      <protection hidden="1"/>
    </xf>
    <xf numFmtId="0" fontId="266" fillId="45" borderId="120" xfId="38" applyFont="1" applyFill="1" applyBorder="1" applyAlignment="1" applyProtection="1">
      <alignment horizontal="center"/>
      <protection hidden="1"/>
    </xf>
    <xf numFmtId="0" fontId="54" fillId="21" borderId="121" xfId="38" applyFont="1" applyFill="1" applyBorder="1" applyAlignment="1" applyProtection="1">
      <alignment vertical="center"/>
      <protection hidden="1"/>
    </xf>
    <xf numFmtId="0" fontId="8" fillId="0" borderId="122" xfId="38" applyBorder="1" applyAlignment="1" applyProtection="1">
      <alignment vertical="center"/>
      <protection hidden="1"/>
    </xf>
    <xf numFmtId="0" fontId="40" fillId="0" borderId="125" xfId="38" applyFont="1" applyBorder="1" applyAlignment="1" applyProtection="1">
      <alignment horizontal="left" vertical="center"/>
      <protection hidden="1"/>
    </xf>
    <xf numFmtId="0" fontId="294" fillId="32" borderId="118" xfId="38" applyFont="1" applyFill="1" applyBorder="1" applyAlignment="1" applyProtection="1">
      <alignment horizontal="center"/>
      <protection hidden="1"/>
    </xf>
    <xf numFmtId="0" fontId="294" fillId="32" borderId="119" xfId="38" applyFont="1" applyFill="1" applyBorder="1" applyAlignment="1" applyProtection="1">
      <alignment horizontal="center"/>
      <protection hidden="1"/>
    </xf>
    <xf numFmtId="0" fontId="294" fillId="32" borderId="120" xfId="38" applyFont="1" applyFill="1" applyBorder="1" applyAlignment="1" applyProtection="1">
      <alignment horizontal="center"/>
      <protection hidden="1"/>
    </xf>
    <xf numFmtId="0" fontId="56" fillId="21" borderId="121" xfId="38" applyFont="1" applyFill="1" applyBorder="1" applyAlignment="1" applyProtection="1">
      <alignment vertical="center"/>
      <protection hidden="1"/>
    </xf>
    <xf numFmtId="0" fontId="305" fillId="47" borderId="0" xfId="42" applyFont="1" applyFill="1" applyAlignment="1">
      <alignment horizontal="center" vertical="center" wrapText="1"/>
    </xf>
    <xf numFmtId="0" fontId="306" fillId="47" borderId="0" xfId="42" applyFont="1" applyFill="1" applyAlignment="1">
      <alignment horizontal="center" vertical="center" wrapText="1"/>
    </xf>
  </cellXfs>
  <cellStyles count="57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" xfId="28" builtinId="10" customBuiltin="1"/>
    <cellStyle name="Entrée" xfId="29" builtinId="20" customBuiltin="1"/>
    <cellStyle name="Euro" xfId="30"/>
    <cellStyle name="Insatisfaisant" xfId="31" builtinId="27" customBuiltin="1"/>
    <cellStyle name="Lien hypertexte" xfId="54" builtinId="8"/>
    <cellStyle name="Lien hypertexte 2" xfId="32"/>
    <cellStyle name="Lien hypertexte 2 2" xfId="56"/>
    <cellStyle name="Lien hypertexte 3" xfId="33"/>
    <cellStyle name="Lien hypertexte 4" xfId="34"/>
    <cellStyle name="Milliers 2" xfId="35"/>
    <cellStyle name="Neutre" xfId="36" builtinId="28" customBuiltin="1"/>
    <cellStyle name="Non d‚fini" xfId="37"/>
    <cellStyle name="Normal" xfId="0" builtinId="0"/>
    <cellStyle name="Normal 2" xfId="38"/>
    <cellStyle name="Normal 2 2" xfId="39"/>
    <cellStyle name="Normal 3" xfId="40"/>
    <cellStyle name="Normal 4" xfId="41"/>
    <cellStyle name="Normal 4 3" xfId="55"/>
    <cellStyle name="Normal_Comparer recettes 2009 OK" xfId="42"/>
    <cellStyle name="Normal_Forum Marais 15 09 2001" xfId="43"/>
    <cellStyle name="Satisfaisant" xfId="44" builtinId="26" customBuiltin="1"/>
    <cellStyle name="Sortie" xfId="45" builtinId="21" customBuiltin="1"/>
    <cellStyle name="Texte explicatif" xfId="46" builtinId="53" customBuiltin="1"/>
    <cellStyle name="Titre" xfId="47" builtinId="15" customBuiltin="1"/>
    <cellStyle name="Titre 1" xfId="48" builtinId="16" customBuiltin="1"/>
    <cellStyle name="Titre 2" xfId="49" builtinId="17" customBuiltin="1"/>
    <cellStyle name="Titre 3" xfId="50" builtinId="18" customBuiltin="1"/>
    <cellStyle name="Titre 4" xfId="51" builtinId="19" customBuiltin="1"/>
    <cellStyle name="Total" xfId="52" builtinId="25" customBuiltin="1"/>
    <cellStyle name="Vérification" xfId="53" builtinId="23" customBuiltin="1"/>
  </cellStyles>
  <dxfs count="0"/>
  <tableStyles count="0" defaultTableStyle="TableStyleMedium9" defaultPivotStyle="PivotStyleLight16"/>
  <colors>
    <mruColors>
      <color rgb="FFFFFF99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1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171762</xdr:colOff>
      <xdr:row>15</xdr:row>
      <xdr:rowOff>31230</xdr:rowOff>
    </xdr:from>
    <xdr:to>
      <xdr:col>4</xdr:col>
      <xdr:colOff>933762</xdr:colOff>
      <xdr:row>15</xdr:row>
      <xdr:rowOff>602730</xdr:rowOff>
    </xdr:to>
    <xdr:pic>
      <xdr:nvPicPr>
        <xdr:cNvPr id="2" name="Image 7" descr="Résultat de recherche d'images pour &quot;tartelette icone&quot;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5246" y="14084509"/>
          <a:ext cx="762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1</xdr:row>
      <xdr:rowOff>66675</xdr:rowOff>
    </xdr:from>
    <xdr:to>
      <xdr:col>0</xdr:col>
      <xdr:colOff>1076325</xdr:colOff>
      <xdr:row>4</xdr:row>
      <xdr:rowOff>104775</xdr:rowOff>
    </xdr:to>
    <xdr:pic>
      <xdr:nvPicPr>
        <xdr:cNvPr id="2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28600"/>
          <a:ext cx="7524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723900</xdr:colOff>
      <xdr:row>1</xdr:row>
      <xdr:rowOff>47625</xdr:rowOff>
    </xdr:from>
    <xdr:to>
      <xdr:col>3</xdr:col>
      <xdr:colOff>257175</xdr:colOff>
      <xdr:row>6</xdr:row>
      <xdr:rowOff>114300</xdr:rowOff>
    </xdr:to>
    <xdr:pic>
      <xdr:nvPicPr>
        <xdr:cNvPr id="3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209550"/>
          <a:ext cx="10572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171450</xdr:colOff>
      <xdr:row>1</xdr:row>
      <xdr:rowOff>95250</xdr:rowOff>
    </xdr:from>
    <xdr:to>
      <xdr:col>8</xdr:col>
      <xdr:colOff>762000</xdr:colOff>
      <xdr:row>5</xdr:row>
      <xdr:rowOff>38100</xdr:rowOff>
    </xdr:to>
    <xdr:pic>
      <xdr:nvPicPr>
        <xdr:cNvPr id="4" name="Image 6" descr="Résultat de recherche d'images pour &quot;icone moules tarte&quot;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257175"/>
          <a:ext cx="590550" cy="590550"/>
        </a:xfrm>
        <a:prstGeom prst="rect">
          <a:avLst/>
        </a:prstGeom>
        <a:solidFill>
          <a:srgbClr val="C0504D">
            <a:alpha val="87842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685800</xdr:colOff>
      <xdr:row>13</xdr:row>
      <xdr:rowOff>38100</xdr:rowOff>
    </xdr:from>
    <xdr:to>
      <xdr:col>11</xdr:col>
      <xdr:colOff>685800</xdr:colOff>
      <xdr:row>16</xdr:row>
      <xdr:rowOff>123825</xdr:rowOff>
    </xdr:to>
    <xdr:pic>
      <xdr:nvPicPr>
        <xdr:cNvPr id="5" name="Image 7" descr="Résultat de recherche d'images pour &quot;tartelette icone&quot;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6850" y="2143125"/>
          <a:ext cx="762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95250</xdr:colOff>
      <xdr:row>2</xdr:row>
      <xdr:rowOff>38100</xdr:rowOff>
    </xdr:from>
    <xdr:to>
      <xdr:col>13</xdr:col>
      <xdr:colOff>733425</xdr:colOff>
      <xdr:row>5</xdr:row>
      <xdr:rowOff>114300</xdr:rowOff>
    </xdr:to>
    <xdr:pic>
      <xdr:nvPicPr>
        <xdr:cNvPr id="6" name="Image 9" descr="Résultat de recherche d'images pour &quot;icone moules tarte&quot;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0300" y="361950"/>
          <a:ext cx="14001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552450</xdr:colOff>
      <xdr:row>9</xdr:row>
      <xdr:rowOff>85725</xdr:rowOff>
    </xdr:from>
    <xdr:to>
      <xdr:col>5</xdr:col>
      <xdr:colOff>438150</xdr:colOff>
      <xdr:row>13</xdr:row>
      <xdr:rowOff>95250</xdr:rowOff>
    </xdr:to>
    <xdr:pic>
      <xdr:nvPicPr>
        <xdr:cNvPr id="7" name="Image 1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43050"/>
          <a:ext cx="14097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133350</xdr:colOff>
      <xdr:row>8</xdr:row>
      <xdr:rowOff>9525</xdr:rowOff>
    </xdr:from>
    <xdr:to>
      <xdr:col>7</xdr:col>
      <xdr:colOff>466725</xdr:colOff>
      <xdr:row>13</xdr:row>
      <xdr:rowOff>9525</xdr:rowOff>
    </xdr:to>
    <xdr:pic>
      <xdr:nvPicPr>
        <xdr:cNvPr id="8" name="Image 13" descr="Résultat de recherche d'images pour &quot;icone tarte&quot;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1304925"/>
          <a:ext cx="10953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95250</xdr:colOff>
      <xdr:row>13</xdr:row>
      <xdr:rowOff>152400</xdr:rowOff>
    </xdr:from>
    <xdr:to>
      <xdr:col>8</xdr:col>
      <xdr:colOff>800100</xdr:colOff>
      <xdr:row>17</xdr:row>
      <xdr:rowOff>19050</xdr:rowOff>
    </xdr:to>
    <xdr:pic>
      <xdr:nvPicPr>
        <xdr:cNvPr id="9" name="Image 15" descr="Résultat de recherche d'images pour &quot;icone tarte&quot;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1300" y="2257425"/>
          <a:ext cx="7048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400050</xdr:colOff>
      <xdr:row>13</xdr:row>
      <xdr:rowOff>28575</xdr:rowOff>
    </xdr:from>
    <xdr:to>
      <xdr:col>9</xdr:col>
      <xdr:colOff>981075</xdr:colOff>
      <xdr:row>16</xdr:row>
      <xdr:rowOff>123825</xdr:rowOff>
    </xdr:to>
    <xdr:pic>
      <xdr:nvPicPr>
        <xdr:cNvPr id="10" name="Image 9" descr="Afficher l'image d'origine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duotone>
            <a:schemeClr val="accent6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2133600"/>
          <a:ext cx="581025" cy="581025"/>
        </a:xfrm>
        <a:prstGeom prst="rect">
          <a:avLst/>
        </a:prstGeom>
        <a:solidFill>
          <a:schemeClr val="accent2"/>
        </a:solidFill>
      </xdr:spPr>
    </xdr:pic>
    <xdr:clientData/>
  </xdr:twoCellAnchor>
  <xdr:twoCellAnchor>
    <xdr:from>
      <xdr:col>8</xdr:col>
      <xdr:colOff>0</xdr:colOff>
      <xdr:row>8</xdr:row>
      <xdr:rowOff>95250</xdr:rowOff>
    </xdr:from>
    <xdr:to>
      <xdr:col>9</xdr:col>
      <xdr:colOff>133350</xdr:colOff>
      <xdr:row>11</xdr:row>
      <xdr:rowOff>28575</xdr:rowOff>
    </xdr:to>
    <xdr:sp macro="" textlink="">
      <xdr:nvSpPr>
        <xdr:cNvPr id="11" name="Rectangle 10"/>
        <xdr:cNvSpPr/>
      </xdr:nvSpPr>
      <xdr:spPr>
        <a:xfrm>
          <a:off x="6496050" y="1390650"/>
          <a:ext cx="1028700" cy="419100"/>
        </a:xfrm>
        <a:prstGeom prst="rect">
          <a:avLst/>
        </a:prstGeom>
        <a:solidFill>
          <a:schemeClr val="accent2"/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9</xdr:col>
      <xdr:colOff>457200</xdr:colOff>
      <xdr:row>8</xdr:row>
      <xdr:rowOff>0</xdr:rowOff>
    </xdr:from>
    <xdr:to>
      <xdr:col>10</xdr:col>
      <xdr:colOff>171450</xdr:colOff>
      <xdr:row>11</xdr:row>
      <xdr:rowOff>9525</xdr:rowOff>
    </xdr:to>
    <xdr:sp macro="" textlink="">
      <xdr:nvSpPr>
        <xdr:cNvPr id="12" name="Triangle isocèle 11"/>
        <xdr:cNvSpPr/>
      </xdr:nvSpPr>
      <xdr:spPr>
        <a:xfrm>
          <a:off x="7848600" y="1295400"/>
          <a:ext cx="723900" cy="495300"/>
        </a:xfrm>
        <a:prstGeom prst="triangle">
          <a:avLst/>
        </a:prstGeom>
        <a:solidFill>
          <a:schemeClr val="accent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10</xdr:col>
      <xdr:colOff>400050</xdr:colOff>
      <xdr:row>8</xdr:row>
      <xdr:rowOff>57150</xdr:rowOff>
    </xdr:from>
    <xdr:to>
      <xdr:col>11</xdr:col>
      <xdr:colOff>571500</xdr:colOff>
      <xdr:row>10</xdr:row>
      <xdr:rowOff>76200</xdr:rowOff>
    </xdr:to>
    <xdr:sp macro="" textlink="">
      <xdr:nvSpPr>
        <xdr:cNvPr id="13" name="Cadre 12"/>
        <xdr:cNvSpPr/>
      </xdr:nvSpPr>
      <xdr:spPr>
        <a:xfrm>
          <a:off x="8801100" y="1352550"/>
          <a:ext cx="933450" cy="342900"/>
        </a:xfrm>
        <a:prstGeom prst="fram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12</xdr:col>
      <xdr:colOff>228600</xdr:colOff>
      <xdr:row>8</xdr:row>
      <xdr:rowOff>123825</xdr:rowOff>
    </xdr:from>
    <xdr:to>
      <xdr:col>13</xdr:col>
      <xdr:colOff>76200</xdr:colOff>
      <xdr:row>9</xdr:row>
      <xdr:rowOff>133350</xdr:rowOff>
    </xdr:to>
    <xdr:sp macro="" textlink="">
      <xdr:nvSpPr>
        <xdr:cNvPr id="14" name="Rectangle à coins arrondis 13"/>
        <xdr:cNvSpPr/>
      </xdr:nvSpPr>
      <xdr:spPr>
        <a:xfrm>
          <a:off x="10153650" y="1419225"/>
          <a:ext cx="609600" cy="1714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 editAs="oneCell">
    <xdr:from>
      <xdr:col>10</xdr:col>
      <xdr:colOff>742950</xdr:colOff>
      <xdr:row>2</xdr:row>
      <xdr:rowOff>19050</xdr:rowOff>
    </xdr:from>
    <xdr:to>
      <xdr:col>11</xdr:col>
      <xdr:colOff>714375</xdr:colOff>
      <xdr:row>5</xdr:row>
      <xdr:rowOff>38100</xdr:rowOff>
    </xdr:to>
    <xdr:pic>
      <xdr:nvPicPr>
        <xdr:cNvPr id="15" name="Image 15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342900"/>
          <a:ext cx="7334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381000</xdr:colOff>
      <xdr:row>0</xdr:row>
      <xdr:rowOff>114300</xdr:rowOff>
    </xdr:from>
    <xdr:to>
      <xdr:col>10</xdr:col>
      <xdr:colOff>209550</xdr:colOff>
      <xdr:row>5</xdr:row>
      <xdr:rowOff>142875</xdr:rowOff>
    </xdr:to>
    <xdr:pic>
      <xdr:nvPicPr>
        <xdr:cNvPr id="16" name="Image 24" descr="Résultat de recherche d'images pour &quot;icon moule a tarte&quot;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0" y="114300"/>
          <a:ext cx="8382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609600</xdr:colOff>
      <xdr:row>1</xdr:row>
      <xdr:rowOff>57150</xdr:rowOff>
    </xdr:from>
    <xdr:to>
      <xdr:col>5</xdr:col>
      <xdr:colOff>247650</xdr:colOff>
      <xdr:row>6</xdr:row>
      <xdr:rowOff>123825</xdr:rowOff>
    </xdr:to>
    <xdr:pic>
      <xdr:nvPicPr>
        <xdr:cNvPr id="17" name="Image 22" descr="Résultat de recherche d'images pour &quot;icone moules tarte&quot;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219075"/>
          <a:ext cx="116205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209550</xdr:colOff>
      <xdr:row>8</xdr:row>
      <xdr:rowOff>0</xdr:rowOff>
    </xdr:from>
    <xdr:to>
      <xdr:col>2</xdr:col>
      <xdr:colOff>571500</xdr:colOff>
      <xdr:row>14</xdr:row>
      <xdr:rowOff>66675</xdr:rowOff>
    </xdr:to>
    <xdr:pic>
      <xdr:nvPicPr>
        <xdr:cNvPr id="18" name="Image 25" descr="Résultat de recherche d'images pour &quot;icone plaque patisserie&quot;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95400"/>
          <a:ext cx="22860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647700</xdr:colOff>
      <xdr:row>2</xdr:row>
      <xdr:rowOff>38100</xdr:rowOff>
    </xdr:from>
    <xdr:to>
      <xdr:col>7</xdr:col>
      <xdr:colOff>428625</xdr:colOff>
      <xdr:row>5</xdr:row>
      <xdr:rowOff>57150</xdr:rowOff>
    </xdr:to>
    <xdr:pic>
      <xdr:nvPicPr>
        <xdr:cNvPr id="19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361950"/>
          <a:ext cx="13049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285750</xdr:colOff>
      <xdr:row>21</xdr:row>
      <xdr:rowOff>66675</xdr:rowOff>
    </xdr:from>
    <xdr:to>
      <xdr:col>9</xdr:col>
      <xdr:colOff>666750</xdr:colOff>
      <xdr:row>21</xdr:row>
      <xdr:rowOff>361950</xdr:rowOff>
    </xdr:to>
    <xdr:sp macro="" textlink="">
      <xdr:nvSpPr>
        <xdr:cNvPr id="20" name="Ellipse 19"/>
        <xdr:cNvSpPr/>
      </xdr:nvSpPr>
      <xdr:spPr>
        <a:xfrm>
          <a:off x="7677150" y="4048125"/>
          <a:ext cx="381000" cy="295275"/>
        </a:xfrm>
        <a:prstGeom prst="ellipse">
          <a:avLst/>
        </a:prstGeom>
        <a:solidFill>
          <a:schemeClr val="bg1"/>
        </a:solidFill>
        <a:ln>
          <a:solidFill>
            <a:srgbClr val="7030A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 rtl="0">
            <a:defRPr sz="1000"/>
          </a:pPr>
          <a:r>
            <a:rPr lang="fr-FR" sz="2400" b="1" i="0" u="none" strike="noStrike" baseline="0">
              <a:solidFill>
                <a:srgbClr val="800080"/>
              </a:solidFill>
              <a:latin typeface="Calibri"/>
            </a:rPr>
            <a:t>A</a:t>
          </a:r>
        </a:p>
      </xdr:txBody>
    </xdr:sp>
    <xdr:clientData/>
  </xdr:twoCellAnchor>
  <xdr:twoCellAnchor>
    <xdr:from>
      <xdr:col>10</xdr:col>
      <xdr:colOff>285750</xdr:colOff>
      <xdr:row>21</xdr:row>
      <xdr:rowOff>104775</xdr:rowOff>
    </xdr:from>
    <xdr:to>
      <xdr:col>10</xdr:col>
      <xdr:colOff>495299</xdr:colOff>
      <xdr:row>21</xdr:row>
      <xdr:rowOff>333375</xdr:rowOff>
    </xdr:to>
    <xdr:sp macro="" textlink="">
      <xdr:nvSpPr>
        <xdr:cNvPr id="21" name="Ellipse 20"/>
        <xdr:cNvSpPr/>
      </xdr:nvSpPr>
      <xdr:spPr>
        <a:xfrm>
          <a:off x="8686800" y="4086225"/>
          <a:ext cx="209549" cy="228600"/>
        </a:xfrm>
        <a:prstGeom prst="ellipse">
          <a:avLst/>
        </a:prstGeom>
        <a:solidFill>
          <a:srgbClr val="006600"/>
        </a:solidFill>
        <a:ln>
          <a:solidFill>
            <a:srgbClr val="0066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fr-FR" sz="1600" b="1" cap="none" spc="0" baseline="0">
              <a:ln/>
              <a:solidFill>
                <a:schemeClr val="bg1"/>
              </a:solidFill>
              <a:effectLst/>
              <a:latin typeface="Arial Black" panose="020B0A04020102020204" pitchFamily="34" charset="0"/>
              <a:cs typeface="Arial" panose="020B0604020202020204" pitchFamily="34" charset="0"/>
            </a:rPr>
            <a:t>A</a:t>
          </a:r>
        </a:p>
      </xdr:txBody>
    </xdr:sp>
    <xdr:clientData/>
  </xdr:twoCellAnchor>
  <xdr:twoCellAnchor>
    <xdr:from>
      <xdr:col>11</xdr:col>
      <xdr:colOff>247650</xdr:colOff>
      <xdr:row>21</xdr:row>
      <xdr:rowOff>133350</xdr:rowOff>
    </xdr:from>
    <xdr:to>
      <xdr:col>11</xdr:col>
      <xdr:colOff>457199</xdr:colOff>
      <xdr:row>21</xdr:row>
      <xdr:rowOff>361950</xdr:rowOff>
    </xdr:to>
    <xdr:sp macro="" textlink="">
      <xdr:nvSpPr>
        <xdr:cNvPr id="22" name="Ellipse 21"/>
        <xdr:cNvSpPr/>
      </xdr:nvSpPr>
      <xdr:spPr>
        <a:xfrm>
          <a:off x="9410700" y="4114800"/>
          <a:ext cx="209549" cy="228600"/>
        </a:xfrm>
        <a:prstGeom prst="ellipse">
          <a:avLst/>
        </a:prstGeom>
        <a:solidFill>
          <a:srgbClr val="006600"/>
        </a:solidFill>
        <a:ln>
          <a:solidFill>
            <a:srgbClr val="0066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fr-FR" sz="1600" b="1" cap="none" spc="0" baseline="0">
              <a:ln/>
              <a:solidFill>
                <a:schemeClr val="bg1"/>
              </a:solidFill>
              <a:effectLst/>
              <a:latin typeface="Arial Black" panose="020B0A04020102020204" pitchFamily="34" charset="0"/>
              <a:cs typeface="Arial" panose="020B0604020202020204" pitchFamily="34" charset="0"/>
            </a:rPr>
            <a:t>B</a:t>
          </a:r>
        </a:p>
      </xdr:txBody>
    </xdr:sp>
    <xdr:clientData/>
  </xdr:twoCellAnchor>
  <xdr:twoCellAnchor>
    <xdr:from>
      <xdr:col>12</xdr:col>
      <xdr:colOff>247650</xdr:colOff>
      <xdr:row>21</xdr:row>
      <xdr:rowOff>95250</xdr:rowOff>
    </xdr:from>
    <xdr:to>
      <xdr:col>12</xdr:col>
      <xdr:colOff>457199</xdr:colOff>
      <xdr:row>21</xdr:row>
      <xdr:rowOff>323850</xdr:rowOff>
    </xdr:to>
    <xdr:sp macro="" textlink="">
      <xdr:nvSpPr>
        <xdr:cNvPr id="23" name="Ellipse 22"/>
        <xdr:cNvSpPr/>
      </xdr:nvSpPr>
      <xdr:spPr>
        <a:xfrm>
          <a:off x="10172700" y="4076700"/>
          <a:ext cx="209549" cy="228600"/>
        </a:xfrm>
        <a:prstGeom prst="ellipse">
          <a:avLst/>
        </a:prstGeom>
        <a:solidFill>
          <a:srgbClr val="006600"/>
        </a:solidFill>
        <a:ln>
          <a:solidFill>
            <a:srgbClr val="0066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fr-FR" sz="1600" b="1" cap="none" spc="0" baseline="0">
              <a:ln/>
              <a:solidFill>
                <a:schemeClr val="bg1"/>
              </a:solidFill>
              <a:effectLst/>
              <a:latin typeface="Arial Black" panose="020B0A04020102020204" pitchFamily="34" charset="0"/>
              <a:cs typeface="Arial" panose="020B0604020202020204" pitchFamily="34" charset="0"/>
            </a:rPr>
            <a:t>C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uprm.pagesperso-orange.fr/LE%20ROUZIC/Mes%20documents/1%20SAUVEGARDE%20A%20en%20cours%20et%20fonctionnement/1%20Diagrammes%20de%20Gantt/Diagr%202%20aide%20ok/spa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ivi d'activité"/>
      <sheetName val="Archive"/>
      <sheetName val="Données roadmap"/>
      <sheetName val="Rapport d'activité"/>
      <sheetName val="Roadmap"/>
      <sheetName val="Feuil1"/>
      <sheetName val="Aide"/>
    </sheetNames>
    <sheetDataSet>
      <sheetData sheetId="0">
        <row r="15">
          <cell r="D15" t="str">
            <v>Suivi d'activité</v>
          </cell>
        </row>
        <row r="20">
          <cell r="E20" t="str">
            <v>M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ogle.fr/webhp?sourceid=chrome-instant&amp;ion=1&amp;espv=2&amp;ie=UTF-8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1001cocktails.com/magazine/savoir-faire/cocktails-a-etages" TargetMode="External"/><Relationship Id="rId2" Type="http://schemas.openxmlformats.org/officeDocument/2006/relationships/hyperlink" Target="http://fr.answers.yahoo.com/question/index?qid=20090730080951AAKkgPl" TargetMode="External"/><Relationship Id="rId1" Type="http://schemas.openxmlformats.org/officeDocument/2006/relationships/hyperlink" Target="http://www.1001cocktails.com/magazine/savoir-faire/cocktails-a-etages" TargetMode="External"/><Relationship Id="rId6" Type="http://schemas.openxmlformats.org/officeDocument/2006/relationships/hyperlink" Target="http://fr.answers.yahoo.com/question/index?qid=20090730080951AAKkgPl" TargetMode="External"/><Relationship Id="rId5" Type="http://schemas.openxmlformats.org/officeDocument/2006/relationships/hyperlink" Target="http://www.1001cocktails.com/magazine/savoir-faire/cocktails-a-etages" TargetMode="External"/><Relationship Id="rId4" Type="http://schemas.openxmlformats.org/officeDocument/2006/relationships/hyperlink" Target="http://fr.answers.yahoo.com/question/index?qid=20090730080951AAKkgP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1001cocktails.com/magazine/savoir-faire/cocktails-a-etages" TargetMode="External"/><Relationship Id="rId7" Type="http://schemas.openxmlformats.org/officeDocument/2006/relationships/printerSettings" Target="../printerSettings/printerSettings10.bin"/><Relationship Id="rId2" Type="http://schemas.openxmlformats.org/officeDocument/2006/relationships/hyperlink" Target="http://fr.answers.yahoo.com/question/index?qid=20090730080951AAKkgPl" TargetMode="External"/><Relationship Id="rId1" Type="http://schemas.openxmlformats.org/officeDocument/2006/relationships/hyperlink" Target="http://www.1001cocktails.com/magazine/savoir-faire/cocktails-a-etages" TargetMode="External"/><Relationship Id="rId6" Type="http://schemas.openxmlformats.org/officeDocument/2006/relationships/hyperlink" Target="http://fr.answers.yahoo.com/question/index?qid=20090730080951AAKkgPl" TargetMode="External"/><Relationship Id="rId5" Type="http://schemas.openxmlformats.org/officeDocument/2006/relationships/hyperlink" Target="http://www.1001cocktails.com/magazine/savoir-faire/cocktails-a-etages" TargetMode="External"/><Relationship Id="rId4" Type="http://schemas.openxmlformats.org/officeDocument/2006/relationships/hyperlink" Target="http://fr.answers.yahoo.com/question/index?qid=20090730080951AAKkgPl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hyperlink" Target="http://lilapuce.net/Table-de-caracteres-speciaux" TargetMode="External"/><Relationship Id="rId1" Type="http://schemas.openxmlformats.org/officeDocument/2006/relationships/hyperlink" Target="http://www.blog-excel.com/symboles-excel/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1001cocktails.com/magazine/savoir-faire/cocktails-a-etages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http://fr.answers.yahoo.com/question/index?qid=20090730080951AAKkgPl" TargetMode="External"/><Relationship Id="rId1" Type="http://schemas.openxmlformats.org/officeDocument/2006/relationships/hyperlink" Target="http://www.1001cocktails.com/magazine/savoir-faire/cocktails-a-etages" TargetMode="External"/><Relationship Id="rId6" Type="http://schemas.openxmlformats.org/officeDocument/2006/relationships/hyperlink" Target="http://fr.answers.yahoo.com/question/index?qid=20090730080951AAKkgPl" TargetMode="External"/><Relationship Id="rId5" Type="http://schemas.openxmlformats.org/officeDocument/2006/relationships/hyperlink" Target="http://www.1001cocktails.com/magazine/savoir-faire/cocktails-a-etages" TargetMode="External"/><Relationship Id="rId4" Type="http://schemas.openxmlformats.org/officeDocument/2006/relationships/hyperlink" Target="http://fr.answers.yahoo.com/question/index?qid=20090730080951AAKkgP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1001cocktails.com/magazine/savoir-faire/cocktails-a-etages" TargetMode="External"/><Relationship Id="rId7" Type="http://schemas.openxmlformats.org/officeDocument/2006/relationships/printerSettings" Target="../printerSettings/printerSettings7.bin"/><Relationship Id="rId2" Type="http://schemas.openxmlformats.org/officeDocument/2006/relationships/hyperlink" Target="http://fr.answers.yahoo.com/question/index?qid=20090730080951AAKkgPl" TargetMode="External"/><Relationship Id="rId1" Type="http://schemas.openxmlformats.org/officeDocument/2006/relationships/hyperlink" Target="http://www.1001cocktails.com/magazine/savoir-faire/cocktails-a-etages" TargetMode="External"/><Relationship Id="rId6" Type="http://schemas.openxmlformats.org/officeDocument/2006/relationships/hyperlink" Target="http://fr.answers.yahoo.com/question/index?qid=20090730080951AAKkgPl" TargetMode="External"/><Relationship Id="rId5" Type="http://schemas.openxmlformats.org/officeDocument/2006/relationships/hyperlink" Target="http://www.1001cocktails.com/magazine/savoir-faire/cocktails-a-etages" TargetMode="External"/><Relationship Id="rId4" Type="http://schemas.openxmlformats.org/officeDocument/2006/relationships/hyperlink" Target="http://fr.answers.yahoo.com/question/index?qid=20090730080951AAKkgP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1001cocktails.com/magazine/savoir-faire/cocktails-a-etages" TargetMode="External"/><Relationship Id="rId7" Type="http://schemas.openxmlformats.org/officeDocument/2006/relationships/printerSettings" Target="../printerSettings/printerSettings8.bin"/><Relationship Id="rId2" Type="http://schemas.openxmlformats.org/officeDocument/2006/relationships/hyperlink" Target="http://fr.answers.yahoo.com/question/index?qid=20090730080951AAKkgPl" TargetMode="External"/><Relationship Id="rId1" Type="http://schemas.openxmlformats.org/officeDocument/2006/relationships/hyperlink" Target="http://www.1001cocktails.com/magazine/savoir-faire/cocktails-a-etages" TargetMode="External"/><Relationship Id="rId6" Type="http://schemas.openxmlformats.org/officeDocument/2006/relationships/hyperlink" Target="http://fr.answers.yahoo.com/question/index?qid=20090730080951AAKkgPl" TargetMode="External"/><Relationship Id="rId5" Type="http://schemas.openxmlformats.org/officeDocument/2006/relationships/hyperlink" Target="http://www.1001cocktails.com/magazine/savoir-faire/cocktails-a-etages" TargetMode="External"/><Relationship Id="rId4" Type="http://schemas.openxmlformats.org/officeDocument/2006/relationships/hyperlink" Target="http://fr.answers.yahoo.com/question/index?qid=20090730080951AAKkgP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1001cocktails.com/magazine/savoir-faire/cocktails-a-etages" TargetMode="External"/><Relationship Id="rId7" Type="http://schemas.openxmlformats.org/officeDocument/2006/relationships/printerSettings" Target="../printerSettings/printerSettings9.bin"/><Relationship Id="rId2" Type="http://schemas.openxmlformats.org/officeDocument/2006/relationships/hyperlink" Target="http://fr.answers.yahoo.com/question/index?qid=20090730080951AAKkgPl" TargetMode="External"/><Relationship Id="rId1" Type="http://schemas.openxmlformats.org/officeDocument/2006/relationships/hyperlink" Target="http://www.1001cocktails.com/magazine/savoir-faire/cocktails-a-etages" TargetMode="External"/><Relationship Id="rId6" Type="http://schemas.openxmlformats.org/officeDocument/2006/relationships/hyperlink" Target="http://fr.answers.yahoo.com/question/index?qid=20090730080951AAKkgPl" TargetMode="External"/><Relationship Id="rId5" Type="http://schemas.openxmlformats.org/officeDocument/2006/relationships/hyperlink" Target="http://www.1001cocktails.com/magazine/savoir-faire/cocktails-a-etages" TargetMode="External"/><Relationship Id="rId4" Type="http://schemas.openxmlformats.org/officeDocument/2006/relationships/hyperlink" Target="http://fr.answers.yahoo.com/question/index?qid=20090730080951AAKkg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4"/>
  <sheetViews>
    <sheetView showZeros="0" showWhiteSpace="0" zoomScale="61" zoomScaleNormal="61" zoomScalePageLayoutView="58" workbookViewId="0">
      <selection activeCell="B14" sqref="B14"/>
    </sheetView>
  </sheetViews>
  <sheetFormatPr baseColWidth="10" defaultRowHeight="15" x14ac:dyDescent="0.25"/>
  <cols>
    <col min="1" max="1" width="14.5703125" style="1" customWidth="1"/>
    <col min="2" max="4" width="11.42578125" style="1"/>
    <col min="5" max="5" width="15.140625" style="1" customWidth="1"/>
    <col min="6" max="6" width="21.7109375" style="1" customWidth="1"/>
    <col min="7" max="7" width="22" style="1" customWidth="1"/>
    <col min="8" max="8" width="21.85546875" style="1" customWidth="1"/>
    <col min="9" max="9" width="22.28515625" style="1" customWidth="1"/>
    <col min="10" max="10" width="24" style="1" customWidth="1"/>
    <col min="11" max="11" width="23.5703125" style="1" customWidth="1"/>
    <col min="12" max="12" width="9.140625" style="86" bestFit="1" customWidth="1"/>
    <col min="13" max="13" width="20.85546875" style="86" customWidth="1"/>
    <col min="14" max="14" width="24.5703125" style="86" customWidth="1"/>
    <col min="15" max="15" width="19.5703125" style="86" bestFit="1" customWidth="1"/>
    <col min="16" max="16" width="21.42578125" style="86" bestFit="1" customWidth="1"/>
    <col min="17" max="17" width="16.5703125" style="2" bestFit="1" customWidth="1"/>
    <col min="18" max="18" width="19.5703125" style="2" bestFit="1" customWidth="1"/>
    <col min="19" max="19" width="21.42578125" style="2" bestFit="1" customWidth="1"/>
    <col min="20" max="16384" width="11.42578125" style="2"/>
  </cols>
  <sheetData>
    <row r="1" spans="1:31" ht="51.75" customHeight="1" x14ac:dyDescent="0.25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2"/>
      <c r="M1" s="92"/>
      <c r="N1" s="92"/>
      <c r="O1" s="92"/>
      <c r="P1" s="92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31"/>
      <c r="AE1" s="31"/>
    </row>
    <row r="2" spans="1:31" ht="51.75" customHeight="1" x14ac:dyDescent="0.2">
      <c r="A2" s="102"/>
      <c r="B2" s="922" t="s">
        <v>1141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93"/>
      <c r="AD2" s="31"/>
      <c r="AE2" s="31"/>
    </row>
    <row r="3" spans="1:31" ht="51.75" customHeight="1" x14ac:dyDescent="0.2">
      <c r="A3" s="102"/>
      <c r="B3" s="102" t="s">
        <v>1065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93"/>
      <c r="AD3" s="31"/>
      <c r="AE3" s="31"/>
    </row>
    <row r="4" spans="1:31" ht="51.75" customHeight="1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93"/>
      <c r="AD4" s="31"/>
      <c r="AE4" s="31"/>
    </row>
    <row r="5" spans="1:31" ht="51.75" customHeight="1" x14ac:dyDescent="0.2">
      <c r="A5" s="102"/>
      <c r="B5" s="102"/>
      <c r="C5" s="102" t="s">
        <v>1064</v>
      </c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93"/>
      <c r="AD5" s="31"/>
      <c r="AE5" s="31"/>
    </row>
    <row r="6" spans="1:31" ht="51.75" customHeight="1" x14ac:dyDescent="0.2">
      <c r="A6" s="102"/>
      <c r="B6" s="102"/>
      <c r="C6" s="102"/>
      <c r="D6" s="102" t="s">
        <v>1066</v>
      </c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93"/>
      <c r="AD6" s="31"/>
      <c r="AE6" s="31"/>
    </row>
    <row r="7" spans="1:31" ht="51.75" customHeight="1" x14ac:dyDescent="0.2">
      <c r="A7" s="102"/>
      <c r="B7" s="102"/>
      <c r="C7" s="102"/>
      <c r="D7" s="102" t="s">
        <v>1061</v>
      </c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93"/>
      <c r="AD7" s="31"/>
      <c r="AE7" s="31"/>
    </row>
    <row r="8" spans="1:31" ht="51.75" customHeight="1" x14ac:dyDescent="0.2">
      <c r="A8" s="102"/>
      <c r="B8" s="102"/>
      <c r="C8" s="102"/>
      <c r="D8" s="102"/>
      <c r="E8" s="923" t="s">
        <v>955</v>
      </c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93"/>
      <c r="AD8" s="31"/>
      <c r="AE8" s="31"/>
    </row>
    <row r="9" spans="1:31" ht="51.75" customHeight="1" x14ac:dyDescent="0.2">
      <c r="A9" s="102"/>
      <c r="B9" s="102"/>
      <c r="C9" s="102"/>
      <c r="D9" s="102"/>
      <c r="E9" s="923" t="s">
        <v>1054</v>
      </c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93"/>
      <c r="AD9" s="31"/>
      <c r="AE9" s="31"/>
    </row>
    <row r="10" spans="1:31" ht="51.75" customHeight="1" x14ac:dyDescent="0.2">
      <c r="A10" s="102"/>
      <c r="B10" s="102"/>
      <c r="C10" s="102"/>
      <c r="D10" s="102" t="s">
        <v>1062</v>
      </c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93"/>
      <c r="AD10" s="31"/>
      <c r="AE10" s="31"/>
    </row>
    <row r="11" spans="1:31" ht="51.75" customHeight="1" x14ac:dyDescent="0.35">
      <c r="A11" s="102"/>
      <c r="B11" s="102"/>
      <c r="C11" s="102"/>
      <c r="D11" s="102"/>
      <c r="E11" s="926" t="s">
        <v>458</v>
      </c>
      <c r="F11" s="927" t="s">
        <v>459</v>
      </c>
      <c r="G11" s="927" t="s">
        <v>459</v>
      </c>
      <c r="H11" s="927" t="s">
        <v>460</v>
      </c>
      <c r="I11" s="927" t="s">
        <v>461</v>
      </c>
      <c r="J11" s="927" t="s">
        <v>461</v>
      </c>
      <c r="K11" s="928" t="s">
        <v>461</v>
      </c>
      <c r="L11" s="102"/>
      <c r="M11" s="262" t="s">
        <v>695</v>
      </c>
      <c r="N11"/>
      <c r="O11" s="925" t="s">
        <v>613</v>
      </c>
      <c r="P11" s="925" t="s">
        <v>643</v>
      </c>
      <c r="Q11" s="925" t="s">
        <v>644</v>
      </c>
      <c r="R11" s="925" t="s">
        <v>645</v>
      </c>
      <c r="S11" s="925" t="s">
        <v>646</v>
      </c>
      <c r="T11" s="102"/>
      <c r="U11" s="102"/>
      <c r="V11" s="102"/>
      <c r="W11" s="102"/>
      <c r="X11" s="102"/>
      <c r="Y11" s="102"/>
      <c r="Z11" s="102"/>
      <c r="AA11" s="102"/>
      <c r="AB11" s="102"/>
      <c r="AC11" s="93"/>
      <c r="AD11" s="31"/>
      <c r="AE11" s="31"/>
    </row>
    <row r="12" spans="1:31" ht="51.75" customHeight="1" x14ac:dyDescent="0.2">
      <c r="A12" s="102"/>
      <c r="B12" s="102"/>
      <c r="C12" s="102"/>
      <c r="D12" s="102"/>
      <c r="E12" s="147"/>
      <c r="F12" s="929" t="s">
        <v>464</v>
      </c>
      <c r="G12" s="930" t="s">
        <v>465</v>
      </c>
      <c r="H12" s="931">
        <v>5</v>
      </c>
      <c r="I12" s="932" t="s">
        <v>466</v>
      </c>
      <c r="J12" s="933" t="s">
        <v>467</v>
      </c>
      <c r="K12" s="934" t="s">
        <v>468</v>
      </c>
      <c r="L12" s="102"/>
      <c r="M12" s="924" t="s">
        <v>618</v>
      </c>
      <c r="N12" s="299" t="s">
        <v>696</v>
      </c>
      <c r="O12" s="301" t="s">
        <v>708</v>
      </c>
      <c r="P12" s="304" t="s">
        <v>708</v>
      </c>
      <c r="Q12" s="308" t="s">
        <v>708</v>
      </c>
      <c r="R12" s="310" t="s">
        <v>708</v>
      </c>
      <c r="S12" s="312" t="s">
        <v>708</v>
      </c>
      <c r="T12" s="102"/>
      <c r="U12" s="102"/>
      <c r="V12" s="102"/>
      <c r="W12" s="102"/>
      <c r="X12" s="102"/>
      <c r="Y12" s="102"/>
      <c r="Z12" s="102"/>
      <c r="AA12" s="102"/>
      <c r="AB12" s="102"/>
      <c r="AC12" s="93"/>
    </row>
    <row r="13" spans="1:31" ht="51.75" customHeight="1" x14ac:dyDescent="0.2">
      <c r="A13" s="102"/>
      <c r="B13" s="102"/>
      <c r="C13" s="102"/>
      <c r="D13" s="102"/>
      <c r="E13" s="940" t="s">
        <v>476</v>
      </c>
      <c r="F13" s="935" t="s">
        <v>464</v>
      </c>
      <c r="G13" s="936" t="s">
        <v>465</v>
      </c>
      <c r="H13" s="937">
        <v>5</v>
      </c>
      <c r="I13" s="937" t="s">
        <v>466</v>
      </c>
      <c r="J13" s="938" t="s">
        <v>467</v>
      </c>
      <c r="K13" s="939" t="s">
        <v>468</v>
      </c>
      <c r="L13" s="102"/>
      <c r="M13" s="924" t="s">
        <v>618</v>
      </c>
      <c r="N13" s="299" t="s">
        <v>619</v>
      </c>
      <c r="O13" s="301" t="s">
        <v>631</v>
      </c>
      <c r="P13" s="304" t="s">
        <v>631</v>
      </c>
      <c r="Q13" s="308" t="s">
        <v>631</v>
      </c>
      <c r="R13" s="310" t="s">
        <v>631</v>
      </c>
      <c r="S13" s="312" t="s">
        <v>631</v>
      </c>
      <c r="T13" s="102"/>
      <c r="U13" s="102"/>
      <c r="V13" s="102"/>
      <c r="W13" s="102"/>
      <c r="X13" s="102"/>
      <c r="Y13" s="102"/>
      <c r="Z13" s="102"/>
      <c r="AA13" s="102"/>
      <c r="AB13" s="102"/>
      <c r="AC13" s="93"/>
    </row>
    <row r="14" spans="1:31" ht="51.75" customHeight="1" x14ac:dyDescent="0.2">
      <c r="A14" s="102"/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93"/>
    </row>
    <row r="15" spans="1:31" ht="51.75" customHeight="1" x14ac:dyDescent="0.2">
      <c r="A15" s="102"/>
      <c r="B15" s="102"/>
      <c r="C15" s="102"/>
      <c r="D15" s="102" t="s">
        <v>1063</v>
      </c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93"/>
      <c r="AD15" s="31"/>
      <c r="AE15" s="31"/>
    </row>
    <row r="16" spans="1:31" ht="51.75" customHeight="1" x14ac:dyDescent="0.2">
      <c r="A16" s="102"/>
      <c r="B16" s="102"/>
      <c r="C16" s="102"/>
      <c r="D16" s="102"/>
      <c r="E16" s="102"/>
      <c r="F16" s="941" t="s">
        <v>78</v>
      </c>
      <c r="G16" s="942" t="s">
        <v>83</v>
      </c>
      <c r="H16" s="943" t="s">
        <v>78</v>
      </c>
      <c r="I16" s="944" t="s">
        <v>83</v>
      </c>
      <c r="J16" s="945" t="s">
        <v>83</v>
      </c>
      <c r="K16" s="946" t="s">
        <v>78</v>
      </c>
      <c r="L16" s="947" t="s">
        <v>78</v>
      </c>
      <c r="M16" s="948" t="s">
        <v>78</v>
      </c>
      <c r="N16" s="949" t="s">
        <v>78</v>
      </c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93"/>
      <c r="AD16" s="31"/>
      <c r="AE16" s="31"/>
    </row>
    <row r="17" spans="1:31" ht="24.75" customHeight="1" x14ac:dyDescent="0.2">
      <c r="A17" s="102"/>
      <c r="B17" s="102"/>
      <c r="C17" s="102"/>
      <c r="D17" s="102"/>
      <c r="E17" s="102"/>
      <c r="F17" s="921" t="s">
        <v>330</v>
      </c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93"/>
      <c r="AD17" s="31"/>
      <c r="AE17" s="31"/>
    </row>
    <row r="18" spans="1:31" ht="24.75" customHeight="1" x14ac:dyDescent="0.2">
      <c r="A18" s="102"/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93"/>
      <c r="AD18" s="31"/>
      <c r="AE18" s="31"/>
    </row>
    <row r="19" spans="1:31" ht="24.75" customHeight="1" x14ac:dyDescent="0.2">
      <c r="A19" s="102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93"/>
      <c r="AD19" s="31"/>
      <c r="AE19" s="31"/>
    </row>
    <row r="20" spans="1:31" ht="40.5" customHeight="1" x14ac:dyDescent="0.25">
      <c r="A20" s="91"/>
      <c r="B20" s="94" t="s">
        <v>434</v>
      </c>
      <c r="C20" s="91"/>
      <c r="D20" s="91"/>
      <c r="E20" s="91"/>
      <c r="F20" s="91"/>
      <c r="G20" s="91"/>
      <c r="H20" s="91"/>
      <c r="I20" s="92"/>
      <c r="J20" s="91"/>
      <c r="K20" s="91"/>
      <c r="L20" s="9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93"/>
      <c r="AD20" s="31"/>
      <c r="AE20" s="31"/>
    </row>
    <row r="21" spans="1:31" ht="40.5" customHeight="1" x14ac:dyDescent="0.25">
      <c r="A21" s="91"/>
      <c r="B21" s="95" t="s">
        <v>435</v>
      </c>
      <c r="C21" s="96"/>
      <c r="D21" s="91"/>
      <c r="E21" s="91"/>
      <c r="F21" s="91"/>
      <c r="G21" s="91"/>
      <c r="H21" s="91"/>
      <c r="I21" s="92"/>
      <c r="J21" s="91"/>
      <c r="K21" s="91"/>
      <c r="L21" s="92"/>
      <c r="M21" s="92"/>
      <c r="N21" s="9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93"/>
      <c r="AD21" s="31"/>
      <c r="AE21" s="31"/>
    </row>
    <row r="22" spans="1:31" ht="40.5" customHeight="1" x14ac:dyDescent="0.25">
      <c r="A22" s="91"/>
      <c r="B22" s="95" t="s">
        <v>436</v>
      </c>
      <c r="C22" s="96"/>
      <c r="D22" s="91"/>
      <c r="E22" s="91"/>
      <c r="F22" s="91"/>
      <c r="G22" s="91"/>
      <c r="H22" s="91"/>
      <c r="I22" s="92"/>
      <c r="J22" s="91"/>
      <c r="K22" s="91"/>
      <c r="L22" s="92"/>
      <c r="M22" s="92"/>
      <c r="N22" s="9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93"/>
      <c r="AD22" s="31"/>
      <c r="AE22" s="31"/>
    </row>
    <row r="23" spans="1:31" ht="40.5" customHeight="1" x14ac:dyDescent="0.25">
      <c r="A23" s="91"/>
      <c r="B23" s="95" t="s">
        <v>437</v>
      </c>
      <c r="C23" s="96"/>
      <c r="D23" s="91"/>
      <c r="E23" s="91"/>
      <c r="F23" s="91"/>
      <c r="G23" s="91"/>
      <c r="H23" s="91"/>
      <c r="I23" s="92"/>
      <c r="J23" s="91"/>
      <c r="K23" s="91"/>
      <c r="L23" s="92"/>
      <c r="M23" s="92"/>
      <c r="N23" s="92"/>
      <c r="O23" s="92"/>
      <c r="P23" s="92"/>
      <c r="Q23" s="93"/>
      <c r="R23" s="93"/>
      <c r="S23" s="93"/>
      <c r="T23" s="93"/>
      <c r="U23" s="93"/>
      <c r="V23" s="102"/>
      <c r="W23" s="102"/>
      <c r="X23" s="102"/>
      <c r="Y23" s="102"/>
      <c r="Z23" s="102"/>
      <c r="AA23" s="102"/>
      <c r="AB23" s="102"/>
      <c r="AC23" s="93"/>
      <c r="AD23" s="31"/>
      <c r="AE23" s="31"/>
    </row>
    <row r="24" spans="1:31" ht="40.5" customHeight="1" x14ac:dyDescent="0.25">
      <c r="A24" s="91"/>
      <c r="B24" s="95" t="s">
        <v>438</v>
      </c>
      <c r="C24" s="91"/>
      <c r="D24" s="91"/>
      <c r="E24" s="91"/>
      <c r="F24" s="91"/>
      <c r="G24" s="91"/>
      <c r="H24" s="91"/>
      <c r="I24" s="92"/>
      <c r="J24" s="91"/>
      <c r="K24" s="91"/>
      <c r="L24" s="92"/>
      <c r="M24" s="92"/>
      <c r="N24" s="92"/>
      <c r="O24" s="92"/>
      <c r="P24" s="92"/>
      <c r="Q24" s="93"/>
      <c r="R24" s="93"/>
      <c r="S24" s="93"/>
      <c r="T24" s="93"/>
      <c r="U24" s="93"/>
      <c r="V24" s="102"/>
      <c r="W24" s="102"/>
      <c r="X24" s="102"/>
      <c r="Y24" s="102"/>
      <c r="Z24" s="102"/>
      <c r="AA24" s="102"/>
      <c r="AB24" s="102"/>
      <c r="AC24" s="93"/>
      <c r="AD24" s="31"/>
      <c r="AE24" s="31"/>
    </row>
    <row r="25" spans="1:31" s="1068" customFormat="1" ht="40.5" customHeight="1" x14ac:dyDescent="0.25">
      <c r="A25" s="1065"/>
      <c r="B25" s="1205" t="s">
        <v>1142</v>
      </c>
      <c r="C25" s="1205"/>
      <c r="D25" s="1205"/>
      <c r="E25" s="1205"/>
      <c r="F25" s="1205"/>
      <c r="G25" s="1205"/>
      <c r="H25" s="1205"/>
      <c r="I25" s="1205"/>
      <c r="J25" s="1205"/>
      <c r="K25" s="1205"/>
      <c r="L25" s="1205"/>
      <c r="M25" s="1205"/>
      <c r="N25" s="92"/>
      <c r="O25" s="92"/>
      <c r="P25" s="92"/>
      <c r="Q25" s="1066"/>
      <c r="R25" s="1066"/>
      <c r="S25" s="1066"/>
      <c r="T25" s="1066"/>
      <c r="U25" s="1066"/>
      <c r="V25" s="1066"/>
      <c r="W25" s="1066"/>
      <c r="X25" s="1066"/>
      <c r="Y25" s="1066"/>
      <c r="Z25" s="1066"/>
      <c r="AA25" s="1066"/>
      <c r="AB25" s="1066"/>
      <c r="AC25" s="1066"/>
      <c r="AD25" s="1067"/>
      <c r="AE25" s="1067"/>
    </row>
    <row r="26" spans="1:31" ht="40.5" customHeight="1" x14ac:dyDescent="0.25">
      <c r="A26" s="91"/>
      <c r="B26" s="97"/>
      <c r="C26" s="91"/>
      <c r="D26" s="91"/>
      <c r="E26" s="91"/>
      <c r="F26" s="91"/>
      <c r="G26" s="91"/>
      <c r="H26" s="91"/>
      <c r="I26" s="92"/>
      <c r="J26" s="91"/>
      <c r="K26" s="91"/>
      <c r="L26" s="92"/>
      <c r="M26" s="92"/>
      <c r="N26" s="92"/>
      <c r="O26" s="92"/>
      <c r="P26" s="92"/>
      <c r="Q26" s="93"/>
      <c r="R26" s="93"/>
      <c r="S26" s="93"/>
      <c r="T26" s="93"/>
      <c r="U26" s="93"/>
      <c r="V26" s="102"/>
      <c r="W26" s="102"/>
      <c r="X26" s="102"/>
      <c r="Y26" s="102"/>
      <c r="Z26" s="102"/>
      <c r="AA26" s="102"/>
      <c r="AB26" s="102"/>
      <c r="AC26" s="93"/>
      <c r="AD26" s="31"/>
      <c r="AE26" s="31"/>
    </row>
    <row r="27" spans="1:31" ht="35.25" customHeight="1" x14ac:dyDescent="0.2">
      <c r="A27" s="91"/>
      <c r="B27" s="98" t="s">
        <v>439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3"/>
      <c r="T27" s="93"/>
      <c r="U27" s="93"/>
      <c r="V27" s="102"/>
      <c r="W27" s="102"/>
      <c r="X27" s="102"/>
      <c r="Y27" s="102"/>
      <c r="Z27" s="102"/>
      <c r="AA27" s="93"/>
      <c r="AB27" s="93"/>
      <c r="AC27" s="93"/>
      <c r="AD27" s="31"/>
      <c r="AE27" s="31"/>
    </row>
    <row r="28" spans="1:31" ht="35.25" customHeight="1" x14ac:dyDescent="0.4">
      <c r="A28" s="91"/>
      <c r="B28" s="99" t="s">
        <v>440</v>
      </c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31"/>
      <c r="AE28" s="31"/>
    </row>
    <row r="29" spans="1:31" ht="35.25" customHeight="1" x14ac:dyDescent="0.4">
      <c r="A29" s="91"/>
      <c r="B29" s="99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31"/>
      <c r="AE29" s="31"/>
    </row>
    <row r="30" spans="1:31" ht="35.25" customHeight="1" x14ac:dyDescent="0.4">
      <c r="A30" s="91"/>
      <c r="B30" s="99" t="s">
        <v>441</v>
      </c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31"/>
      <c r="AE30" s="31"/>
    </row>
    <row r="31" spans="1:31" ht="30" customHeight="1" x14ac:dyDescent="0.2">
      <c r="A31" s="100"/>
      <c r="B31" s="101" t="s">
        <v>442</v>
      </c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31"/>
      <c r="AE31" s="31"/>
    </row>
    <row r="32" spans="1:31" ht="30" customHeight="1" x14ac:dyDescent="0.2">
      <c r="A32" s="100"/>
      <c r="B32" s="102" t="s">
        <v>443</v>
      </c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31"/>
      <c r="AE32" s="31"/>
    </row>
    <row r="33" spans="1:31" s="3" customFormat="1" ht="30" customHeight="1" x14ac:dyDescent="0.2">
      <c r="A33" s="100"/>
      <c r="B33" s="102" t="s">
        <v>444</v>
      </c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31"/>
      <c r="AE33" s="31"/>
    </row>
    <row r="34" spans="1:31" s="3" customFormat="1" ht="30" customHeight="1" x14ac:dyDescent="0.2">
      <c r="A34" s="100"/>
      <c r="B34" s="102" t="s">
        <v>445</v>
      </c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31"/>
      <c r="AE34" s="31"/>
    </row>
    <row r="35" spans="1:31" s="3" customFormat="1" ht="30" customHeight="1" x14ac:dyDescent="0.2">
      <c r="A35" s="100"/>
      <c r="B35" s="102" t="s">
        <v>446</v>
      </c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31"/>
      <c r="AE35" s="31"/>
    </row>
    <row r="36" spans="1:31" s="3" customFormat="1" ht="30" customHeight="1" x14ac:dyDescent="0.2">
      <c r="A36" s="100"/>
      <c r="B36" s="102" t="s">
        <v>447</v>
      </c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31"/>
      <c r="AE36" s="31"/>
    </row>
    <row r="37" spans="1:31" s="4" customFormat="1" ht="39" customHeight="1" x14ac:dyDescent="0.2">
      <c r="A37" s="91"/>
      <c r="B37" s="103" t="s">
        <v>448</v>
      </c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100"/>
      <c r="P37" s="100"/>
      <c r="Q37" s="100"/>
      <c r="R37" s="91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30"/>
      <c r="AE37" s="30"/>
    </row>
    <row r="38" spans="1:31" s="4" customFormat="1" ht="39" customHeight="1" x14ac:dyDescent="0.2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100"/>
      <c r="P38" s="100"/>
      <c r="Q38" s="100"/>
      <c r="R38" s="91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30"/>
      <c r="AE38" s="30"/>
    </row>
    <row r="39" spans="1:31" s="4" customFormat="1" ht="39" customHeight="1" x14ac:dyDescent="0.2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100"/>
      <c r="P39" s="100"/>
      <c r="Q39" s="100"/>
      <c r="R39" s="91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30"/>
      <c r="AE39" s="30"/>
    </row>
    <row r="40" spans="1:31" s="4" customFormat="1" ht="39" customHeight="1" x14ac:dyDescent="0.2">
      <c r="A40" s="91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30"/>
      <c r="AE40" s="30"/>
    </row>
    <row r="41" spans="1:31" s="4" customFormat="1" ht="39" customHeight="1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</row>
    <row r="42" spans="1:31" s="4" customFormat="1" ht="24.75" customHeight="1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</row>
    <row r="43" spans="1:31" s="4" customFormat="1" ht="20.100000000000001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31" s="4" customFormat="1" ht="20.100000000000001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31" s="4" customFormat="1" ht="20.100000000000001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86"/>
      <c r="M45" s="86"/>
      <c r="N45" s="86"/>
      <c r="O45" s="86"/>
      <c r="P45" s="86"/>
    </row>
    <row r="46" spans="1:31" s="4" customFormat="1" ht="20.100000000000001" customHeight="1" x14ac:dyDescent="0.25">
      <c r="A46" s="1"/>
      <c r="D46" s="1"/>
      <c r="E46" s="1"/>
      <c r="F46" s="1"/>
      <c r="G46" s="1"/>
      <c r="H46" s="1"/>
      <c r="I46" s="1"/>
      <c r="J46" s="1"/>
      <c r="K46" s="1"/>
      <c r="L46" s="86"/>
      <c r="M46" s="86"/>
      <c r="N46" s="86"/>
      <c r="O46" s="86"/>
      <c r="P46" s="86"/>
    </row>
    <row r="47" spans="1:31" s="4" customFormat="1" ht="20.100000000000001" customHeight="1" x14ac:dyDescent="0.25">
      <c r="A47" s="1"/>
      <c r="D47" s="1"/>
      <c r="E47" s="1"/>
      <c r="F47" s="1"/>
      <c r="G47" s="1"/>
      <c r="H47" s="1"/>
      <c r="I47" s="1"/>
      <c r="J47" s="1"/>
      <c r="K47" s="1"/>
      <c r="L47" s="86"/>
      <c r="M47" s="86"/>
      <c r="N47" s="86"/>
      <c r="O47" s="86"/>
      <c r="P47" s="86"/>
    </row>
    <row r="48" spans="1:31" s="4" customFormat="1" ht="20.100000000000001" customHeight="1" x14ac:dyDescent="0.25">
      <c r="A48" s="1"/>
      <c r="D48" s="1"/>
      <c r="E48" s="1"/>
      <c r="F48" s="1"/>
      <c r="G48" s="1"/>
      <c r="H48" s="1"/>
      <c r="I48" s="1"/>
      <c r="J48" s="1"/>
      <c r="K48" s="1"/>
      <c r="L48" s="86"/>
      <c r="M48" s="86"/>
      <c r="N48" s="86"/>
      <c r="O48" s="86"/>
      <c r="P48" s="86"/>
    </row>
    <row r="49" spans="1:16" s="4" customFormat="1" ht="20.25" x14ac:dyDescent="0.3">
      <c r="A49" s="1"/>
      <c r="D49" s="105"/>
      <c r="E49" s="105"/>
      <c r="F49" s="105"/>
      <c r="G49" s="1"/>
      <c r="H49" s="1"/>
      <c r="I49" s="1"/>
      <c r="J49" s="1"/>
      <c r="K49" s="1"/>
      <c r="L49" s="86"/>
      <c r="M49" s="86"/>
      <c r="N49" s="86"/>
      <c r="O49" s="86"/>
      <c r="P49" s="86"/>
    </row>
    <row r="50" spans="1:16" s="4" customFormat="1" ht="20.25" x14ac:dyDescent="0.3">
      <c r="A50" s="1"/>
      <c r="D50" s="106"/>
      <c r="E50" s="106"/>
      <c r="F50" s="106"/>
      <c r="G50" s="106"/>
      <c r="H50" s="106"/>
      <c r="I50" s="1"/>
      <c r="J50" s="1"/>
      <c r="K50" s="1"/>
      <c r="L50" s="86"/>
      <c r="M50" s="86"/>
      <c r="N50" s="86"/>
      <c r="O50" s="86"/>
      <c r="P50" s="86"/>
    </row>
    <row r="51" spans="1:16" s="4" customFormat="1" ht="20.25" x14ac:dyDescent="0.3">
      <c r="A51" s="1"/>
      <c r="D51" s="106"/>
      <c r="E51" s="106"/>
      <c r="F51" s="106"/>
      <c r="G51" s="106"/>
      <c r="H51" s="106"/>
      <c r="I51" s="1"/>
      <c r="J51" s="1"/>
      <c r="K51" s="1"/>
      <c r="L51" s="86"/>
      <c r="M51" s="86"/>
      <c r="N51" s="86"/>
      <c r="O51" s="86"/>
      <c r="P51" s="86"/>
    </row>
    <row r="52" spans="1:16" s="4" customFormat="1" ht="20.25" x14ac:dyDescent="0.3">
      <c r="A52" s="1"/>
      <c r="D52" s="106"/>
      <c r="E52" s="106"/>
      <c r="F52" s="106"/>
      <c r="G52" s="106"/>
      <c r="H52" s="106"/>
      <c r="I52" s="1"/>
      <c r="J52" s="1"/>
      <c r="K52" s="1"/>
      <c r="L52" s="86"/>
      <c r="M52" s="86"/>
      <c r="N52" s="86"/>
      <c r="O52" s="86"/>
      <c r="P52" s="86"/>
    </row>
    <row r="53" spans="1:16" s="4" customFormat="1" ht="20.25" x14ac:dyDescent="0.3">
      <c r="A53" s="1"/>
      <c r="D53" s="106"/>
      <c r="E53" s="106"/>
      <c r="F53" s="106"/>
      <c r="G53" s="106"/>
      <c r="H53" s="106"/>
      <c r="I53" s="1"/>
      <c r="J53" s="1"/>
      <c r="K53" s="1"/>
      <c r="L53" s="86"/>
      <c r="M53" s="86"/>
      <c r="N53" s="86"/>
      <c r="O53" s="86"/>
      <c r="P53" s="86"/>
    </row>
    <row r="54" spans="1:16" s="4" customFormat="1" ht="20.25" x14ac:dyDescent="0.3">
      <c r="A54" s="1"/>
      <c r="D54" s="106"/>
      <c r="E54" s="106"/>
      <c r="F54" s="106"/>
      <c r="G54" s="106"/>
      <c r="H54" s="106"/>
      <c r="I54" s="1"/>
      <c r="J54" s="1"/>
      <c r="K54" s="1"/>
      <c r="L54" s="86"/>
      <c r="M54" s="86"/>
      <c r="N54" s="86"/>
      <c r="O54" s="86"/>
      <c r="P54" s="86"/>
    </row>
    <row r="55" spans="1:16" s="4" customFormat="1" ht="20.25" x14ac:dyDescent="0.3">
      <c r="A55" s="1"/>
      <c r="D55" s="106"/>
      <c r="E55" s="106"/>
      <c r="F55" s="106"/>
      <c r="G55" s="106"/>
      <c r="H55" s="106"/>
      <c r="I55" s="1"/>
      <c r="J55" s="1"/>
      <c r="K55" s="1"/>
      <c r="L55" s="86"/>
      <c r="M55" s="86"/>
      <c r="N55" s="86"/>
      <c r="O55" s="86"/>
      <c r="P55" s="86"/>
    </row>
    <row r="56" spans="1:16" s="4" customFormat="1" ht="20.25" x14ac:dyDescent="0.3">
      <c r="A56" s="1"/>
      <c r="D56" s="106"/>
      <c r="E56" s="106"/>
      <c r="F56" s="106"/>
      <c r="G56" s="106"/>
      <c r="H56" s="106"/>
      <c r="I56" s="1"/>
      <c r="J56" s="1"/>
      <c r="K56" s="1"/>
      <c r="L56" s="86"/>
      <c r="M56" s="86"/>
      <c r="N56" s="86"/>
      <c r="O56" s="86"/>
      <c r="P56" s="86"/>
    </row>
    <row r="57" spans="1:16" s="4" customFormat="1" ht="20.25" x14ac:dyDescent="0.3">
      <c r="A57" s="1"/>
      <c r="D57" s="106"/>
      <c r="E57" s="106"/>
      <c r="F57" s="106"/>
      <c r="G57" s="106"/>
      <c r="H57" s="106"/>
      <c r="I57" s="1"/>
      <c r="J57" s="1"/>
      <c r="K57" s="1"/>
      <c r="L57" s="86"/>
      <c r="M57" s="86"/>
      <c r="N57" s="86"/>
      <c r="O57" s="86"/>
      <c r="P57" s="86"/>
    </row>
    <row r="58" spans="1:16" s="4" customForma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86"/>
      <c r="M58" s="86"/>
      <c r="N58" s="86"/>
      <c r="O58" s="86"/>
      <c r="P58" s="86"/>
    </row>
    <row r="59" spans="1:16" s="4" customForma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86"/>
      <c r="M59" s="86"/>
      <c r="N59" s="86"/>
      <c r="O59" s="86"/>
      <c r="P59" s="86"/>
    </row>
    <row r="60" spans="1:16" s="4" customForma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86"/>
      <c r="M60" s="86"/>
      <c r="N60" s="86"/>
      <c r="O60" s="86"/>
      <c r="P60" s="86"/>
    </row>
    <row r="61" spans="1:16" s="4" customFormat="1" ht="20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86"/>
      <c r="M61" s="86"/>
      <c r="N61" s="86"/>
      <c r="O61" s="86"/>
      <c r="P61" s="86"/>
    </row>
    <row r="62" spans="1:16" s="4" customForma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86"/>
      <c r="M62" s="86"/>
      <c r="N62" s="86"/>
      <c r="O62" s="86"/>
      <c r="P62" s="86"/>
    </row>
    <row r="63" spans="1:16" s="4" customFormat="1" ht="28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86"/>
      <c r="M63" s="86"/>
      <c r="N63" s="86"/>
      <c r="O63" s="86"/>
      <c r="P63" s="86"/>
    </row>
    <row r="64" spans="1:16" s="4" customForma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86"/>
      <c r="M64" s="86"/>
      <c r="N64" s="86"/>
      <c r="O64" s="86"/>
      <c r="P64" s="86"/>
    </row>
  </sheetData>
  <mergeCells count="1">
    <mergeCell ref="B25:M25"/>
  </mergeCells>
  <hyperlinks>
    <hyperlink ref="B25:M25" r:id="rId1" location="q=xlsm" display="Différence entre un fichier XLS et XLSX (ou XLSM)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41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39"/>
  <sheetViews>
    <sheetView topLeftCell="A22" workbookViewId="0">
      <selection activeCell="C136" sqref="C136:J139"/>
    </sheetView>
  </sheetViews>
  <sheetFormatPr baseColWidth="10" defaultRowHeight="12.75" x14ac:dyDescent="0.2"/>
  <cols>
    <col min="1" max="1" width="2.5703125" customWidth="1"/>
    <col min="5" max="5" width="18.5703125" customWidth="1"/>
    <col min="15" max="15" width="3.42578125" customWidth="1"/>
    <col min="17" max="17" width="3.140625" customWidth="1"/>
    <col min="18" max="31" width="11.42578125" customWidth="1"/>
    <col min="32" max="32" width="4" customWidth="1"/>
    <col min="33" max="33" width="11.42578125" customWidth="1"/>
    <col min="34" max="34" width="3.7109375" customWidth="1"/>
    <col min="35" max="40" width="11.42578125" customWidth="1"/>
    <col min="41" max="41" width="14.85546875" customWidth="1"/>
    <col min="42" max="47" width="11.42578125" customWidth="1"/>
    <col min="48" max="48" width="23.42578125" customWidth="1"/>
    <col min="49" max="49" width="5.140625" customWidth="1"/>
    <col min="50" max="50" width="11.42578125" customWidth="1"/>
    <col min="51" max="51" width="4.28515625" customWidth="1"/>
    <col min="53" max="53" width="29.140625" customWidth="1"/>
    <col min="66" max="66" width="4.28515625" customWidth="1"/>
  </cols>
  <sheetData>
    <row r="1" spans="1:66" s="1" customFormat="1" x14ac:dyDescent="0.2"/>
    <row r="2" spans="1:66" s="1" customFormat="1" x14ac:dyDescent="0.2"/>
    <row r="3" spans="1:66" s="1" customFormat="1" ht="28.5" customHeight="1" x14ac:dyDescent="0.35">
      <c r="B3" s="1327" t="s">
        <v>298</v>
      </c>
      <c r="C3" s="1327"/>
      <c r="D3" s="1327"/>
      <c r="E3" s="1327"/>
      <c r="F3" s="1327"/>
      <c r="G3" s="1327"/>
      <c r="H3" s="1327"/>
      <c r="I3" s="1327"/>
      <c r="J3" s="1327"/>
      <c r="K3" s="1327"/>
      <c r="L3" s="1327"/>
      <c r="M3" s="1327"/>
      <c r="N3" s="1327"/>
    </row>
    <row r="4" spans="1:66" s="1" customFormat="1" ht="29.25" customHeight="1" thickBot="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66" s="1" customFormat="1" ht="24.75" customHeight="1" x14ac:dyDescent="0.2">
      <c r="A5" s="9"/>
      <c r="B5" s="1287" t="s">
        <v>965</v>
      </c>
      <c r="C5" s="1288"/>
      <c r="D5" s="1288"/>
      <c r="E5" s="1288"/>
      <c r="F5" s="1288"/>
      <c r="G5" s="1288"/>
      <c r="H5" s="1288"/>
      <c r="I5" s="1288"/>
      <c r="J5" s="1288"/>
      <c r="K5" s="1288"/>
      <c r="L5" s="1288"/>
      <c r="M5" s="1288"/>
      <c r="N5" s="1289"/>
    </row>
    <row r="6" spans="1:66" s="1" customFormat="1" ht="24.75" customHeight="1" x14ac:dyDescent="0.2">
      <c r="A6" s="9"/>
      <c r="B6" s="1234" t="s">
        <v>753</v>
      </c>
      <c r="C6" s="1235"/>
      <c r="D6" s="1235"/>
      <c r="E6" s="1235"/>
      <c r="F6" s="1235"/>
      <c r="G6" s="1235"/>
      <c r="H6" s="1235"/>
      <c r="I6" s="1235"/>
      <c r="J6" s="1235"/>
      <c r="K6" s="1235"/>
      <c r="L6" s="1235"/>
      <c r="M6" s="1235"/>
      <c r="N6" s="1236"/>
    </row>
    <row r="7" spans="1:66" s="1" customFormat="1" ht="24.75" customHeight="1" thickBot="1" x14ac:dyDescent="0.25">
      <c r="A7" s="9"/>
      <c r="B7" s="1328" t="s">
        <v>751</v>
      </c>
      <c r="C7" s="1329"/>
      <c r="D7" s="1329"/>
      <c r="E7" s="1329"/>
      <c r="F7" s="1329"/>
      <c r="G7" s="1329"/>
      <c r="H7" s="1329"/>
      <c r="I7" s="1329"/>
      <c r="J7" s="1329"/>
      <c r="K7" s="1329"/>
      <c r="L7" s="1329"/>
      <c r="M7" s="1329"/>
      <c r="N7" s="1330"/>
    </row>
    <row r="8" spans="1:66" s="1" customFormat="1" ht="8.25" customHeight="1" x14ac:dyDescent="0.2">
      <c r="A8" s="9"/>
      <c r="B8" s="54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66" s="1" customFormat="1" ht="34.5" customHeight="1" x14ac:dyDescent="0.2">
      <c r="A9" s="9"/>
      <c r="B9" s="1331" t="s">
        <v>992</v>
      </c>
      <c r="C9" s="1331"/>
      <c r="D9" s="1331"/>
      <c r="E9" s="1331"/>
      <c r="F9" s="1331"/>
      <c r="G9" s="1331"/>
      <c r="H9" s="1331"/>
      <c r="I9" s="1331"/>
      <c r="J9" s="1331"/>
      <c r="K9" s="1331"/>
      <c r="L9" s="1331"/>
      <c r="M9" s="1331"/>
      <c r="N9" s="1331"/>
    </row>
    <row r="10" spans="1:66" s="1" customFormat="1" ht="20.25" customHeight="1" x14ac:dyDescent="0.35">
      <c r="A10" s="9"/>
      <c r="B10" s="1293" t="s">
        <v>750</v>
      </c>
      <c r="C10" s="1293"/>
      <c r="D10" s="1293"/>
      <c r="E10" s="1293"/>
      <c r="F10" s="1293"/>
      <c r="G10" s="1293"/>
      <c r="H10" s="1293"/>
      <c r="I10" s="1293"/>
      <c r="J10" s="1293"/>
      <c r="K10" s="1293"/>
      <c r="L10" s="1293"/>
      <c r="M10" s="1293"/>
      <c r="N10" s="1293"/>
    </row>
    <row r="11" spans="1:66" s="1" customFormat="1" ht="12" customHeight="1" x14ac:dyDescent="0.2">
      <c r="A11" s="8"/>
      <c r="B11" s="26"/>
      <c r="C11" s="37"/>
      <c r="D11" s="10"/>
      <c r="E11" s="10"/>
      <c r="F11" s="39"/>
      <c r="G11" s="22"/>
      <c r="H11" s="10"/>
      <c r="I11" s="24"/>
      <c r="J11" s="50"/>
      <c r="K11" s="10"/>
      <c r="L11" s="10"/>
      <c r="M11" s="12"/>
      <c r="N11" s="10"/>
      <c r="O11" s="7"/>
    </row>
    <row r="12" spans="1:66" s="1" customFormat="1" ht="19.5" customHeight="1" x14ac:dyDescent="0.2">
      <c r="A12" s="124" t="s">
        <v>451</v>
      </c>
      <c r="B12" s="120"/>
      <c r="C12" s="121" t="s">
        <v>450</v>
      </c>
      <c r="D12" s="122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4" t="s">
        <v>451</v>
      </c>
    </row>
    <row r="13" spans="1:66" ht="13.5" thickBot="1" x14ac:dyDescent="0.25"/>
    <row r="14" spans="1:66" s="1" customFormat="1" ht="23.25" x14ac:dyDescent="0.3">
      <c r="A14" s="1122" t="s">
        <v>449</v>
      </c>
      <c r="B14" s="1326" t="s">
        <v>752</v>
      </c>
      <c r="C14" s="1326"/>
      <c r="D14" s="1326"/>
      <c r="E14" s="1165" t="s">
        <v>1013</v>
      </c>
      <c r="F14" s="1166"/>
      <c r="G14" s="1138"/>
      <c r="H14" s="1138"/>
      <c r="I14" s="1138"/>
      <c r="J14" s="1138"/>
      <c r="K14" s="1138"/>
      <c r="L14" s="1138"/>
      <c r="M14" s="1167" t="s">
        <v>71</v>
      </c>
      <c r="N14" s="1125"/>
      <c r="Q14" s="116" t="s">
        <v>449</v>
      </c>
      <c r="R14" s="766" t="s">
        <v>992</v>
      </c>
      <c r="S14" s="474"/>
      <c r="T14" s="475"/>
      <c r="U14" s="475"/>
      <c r="V14" s="475"/>
      <c r="W14" s="492"/>
      <c r="X14" s="475"/>
      <c r="Y14" s="475"/>
      <c r="Z14" s="475"/>
      <c r="AA14" s="475"/>
      <c r="AB14" s="475"/>
      <c r="AC14" s="475"/>
      <c r="AD14" s="475"/>
      <c r="AE14" s="476"/>
      <c r="AF14" s="116" t="s">
        <v>449</v>
      </c>
      <c r="AG14" s="230"/>
      <c r="AH14" s="116" t="s">
        <v>449</v>
      </c>
      <c r="AI14" s="491" t="s">
        <v>992</v>
      </c>
      <c r="AJ14" s="474"/>
      <c r="AK14" s="475"/>
      <c r="AL14" s="475"/>
      <c r="AM14" s="475"/>
      <c r="AN14" s="492"/>
      <c r="AO14" s="475"/>
      <c r="AP14" s="475"/>
      <c r="AQ14" s="475"/>
      <c r="AR14" s="475"/>
      <c r="AS14" s="475"/>
      <c r="AT14" s="475"/>
      <c r="AU14" s="475"/>
      <c r="AV14" s="476"/>
      <c r="AW14" s="116" t="s">
        <v>449</v>
      </c>
      <c r="AY14" s="116" t="s">
        <v>449</v>
      </c>
      <c r="AZ14" s="491" t="s">
        <v>992</v>
      </c>
      <c r="BA14" s="474"/>
      <c r="BB14" s="475"/>
      <c r="BC14" s="475"/>
      <c r="BD14" s="475"/>
      <c r="BE14" s="492"/>
      <c r="BF14" s="475"/>
      <c r="BG14" s="475"/>
      <c r="BH14" s="475"/>
      <c r="BI14" s="475"/>
      <c r="BJ14" s="475"/>
      <c r="BK14" s="475"/>
      <c r="BL14" s="475"/>
      <c r="BM14" s="476"/>
      <c r="BN14" s="116" t="s">
        <v>449</v>
      </c>
    </row>
    <row r="15" spans="1:66" s="1" customFormat="1" ht="24" customHeight="1" x14ac:dyDescent="0.2">
      <c r="A15" s="1338" t="s">
        <v>992</v>
      </c>
      <c r="B15" s="64" t="s">
        <v>311</v>
      </c>
      <c r="C15" s="33"/>
      <c r="D15" s="12"/>
      <c r="E15" s="12"/>
      <c r="F15" s="12"/>
      <c r="G15" s="12"/>
      <c r="H15" s="12"/>
      <c r="I15" s="12"/>
      <c r="J15" s="12"/>
      <c r="K15" s="107"/>
      <c r="L15" s="346" t="s">
        <v>294</v>
      </c>
      <c r="M15" s="242">
        <v>75</v>
      </c>
      <c r="N15" s="1168" t="s">
        <v>300</v>
      </c>
      <c r="Q15" s="1325" t="s">
        <v>992</v>
      </c>
      <c r="R15" s="239" t="s">
        <v>454</v>
      </c>
      <c r="S15" s="139"/>
      <c r="T15" s="140"/>
      <c r="U15" s="140"/>
      <c r="V15" s="140"/>
      <c r="W15" s="135"/>
      <c r="X15" s="135"/>
      <c r="Y15" s="135"/>
      <c r="Z15" s="135"/>
      <c r="AA15" s="135"/>
      <c r="AB15" s="135"/>
      <c r="AC15" s="135"/>
      <c r="AD15" s="135"/>
      <c r="AE15" s="141"/>
      <c r="AF15" s="1325" t="s">
        <v>992</v>
      </c>
      <c r="AG15" s="230"/>
      <c r="AH15" s="1325" t="s">
        <v>992</v>
      </c>
      <c r="AI15" s="417" t="s">
        <v>420</v>
      </c>
      <c r="AJ15" s="139"/>
      <c r="AK15" s="140"/>
      <c r="AL15" s="140"/>
      <c r="AM15" s="140"/>
      <c r="AN15" s="135"/>
      <c r="AO15" s="135"/>
      <c r="AP15" s="135"/>
      <c r="AQ15" s="135"/>
      <c r="AR15" s="135"/>
      <c r="AS15" s="135"/>
      <c r="AT15" s="135"/>
      <c r="AU15" s="135"/>
      <c r="AV15" s="418"/>
      <c r="AW15" s="1325" t="s">
        <v>992</v>
      </c>
      <c r="AY15" s="1325" t="s">
        <v>992</v>
      </c>
      <c r="AZ15" s="481"/>
      <c r="BA15" s="60" t="s">
        <v>314</v>
      </c>
      <c r="BB15" s="60"/>
      <c r="BC15" s="10"/>
      <c r="BD15" s="39"/>
      <c r="BE15" s="10"/>
      <c r="BF15" s="10"/>
      <c r="BG15" s="24"/>
      <c r="BH15" s="9"/>
      <c r="BI15" s="9"/>
      <c r="BJ15" s="10"/>
      <c r="BK15" s="479"/>
      <c r="BL15" s="479"/>
      <c r="BM15" s="493">
        <f>AJ15</f>
        <v>0</v>
      </c>
      <c r="BN15" s="1325" t="s">
        <v>992</v>
      </c>
    </row>
    <row r="16" spans="1:66" s="1" customFormat="1" ht="15.95" customHeight="1" thickBot="1" x14ac:dyDescent="0.3">
      <c r="A16" s="1338"/>
      <c r="B16" s="706" t="s">
        <v>1002</v>
      </c>
      <c r="C16" s="344"/>
      <c r="D16" s="343"/>
      <c r="E16" s="107"/>
      <c r="F16" s="1340" t="s">
        <v>14</v>
      </c>
      <c r="G16" s="1340"/>
      <c r="H16" s="770"/>
      <c r="I16" s="107"/>
      <c r="J16" s="107"/>
      <c r="K16" s="770"/>
      <c r="L16" s="107"/>
      <c r="M16" s="114"/>
      <c r="N16" s="1126"/>
      <c r="Q16" s="1325"/>
      <c r="R16" s="241"/>
      <c r="S16" s="9"/>
      <c r="T16" s="9"/>
      <c r="U16" s="9"/>
      <c r="V16" s="135"/>
      <c r="W16" s="135"/>
      <c r="X16" s="135"/>
      <c r="Y16" s="135"/>
      <c r="Z16" s="135"/>
      <c r="AA16" s="135"/>
      <c r="AB16" s="135"/>
      <c r="AC16" s="135"/>
      <c r="AD16" s="135"/>
      <c r="AE16" s="141"/>
      <c r="AF16" s="1325"/>
      <c r="AG16" s="230"/>
      <c r="AH16" s="1325"/>
      <c r="AI16" s="419"/>
      <c r="AJ16" s="55"/>
      <c r="AK16" s="55"/>
      <c r="AL16" s="55"/>
      <c r="AM16" s="135"/>
      <c r="AN16" s="135"/>
      <c r="AO16" s="135"/>
      <c r="AP16" s="135"/>
      <c r="AQ16" s="135"/>
      <c r="AR16" s="135"/>
      <c r="AS16" s="135"/>
      <c r="AT16" s="135"/>
      <c r="AU16" s="135"/>
      <c r="AV16" s="418"/>
      <c r="AW16" s="1325"/>
      <c r="AY16" s="1325"/>
      <c r="AZ16" s="481"/>
      <c r="BA16" s="60"/>
      <c r="BB16" s="60"/>
      <c r="BC16" s="10"/>
      <c r="BD16" s="39"/>
      <c r="BE16" s="10"/>
      <c r="BF16" s="10"/>
      <c r="BG16" s="24"/>
      <c r="BH16" s="9"/>
      <c r="BI16" s="9"/>
      <c r="BJ16" s="10"/>
      <c r="BK16" s="479"/>
      <c r="BL16" s="479"/>
      <c r="BM16" s="493"/>
      <c r="BN16" s="1325"/>
    </row>
    <row r="17" spans="1:66" s="1" customFormat="1" ht="15.95" customHeight="1" thickBot="1" x14ac:dyDescent="0.25">
      <c r="A17" s="1338"/>
      <c r="B17" s="771">
        <f>SUM(B21:B24)</f>
        <v>60</v>
      </c>
      <c r="C17" s="1300" t="s">
        <v>0</v>
      </c>
      <c r="D17" s="113" t="s">
        <v>13</v>
      </c>
      <c r="E17" s="113"/>
      <c r="F17" s="772">
        <f>G17-I17</f>
        <v>68.663750000000007</v>
      </c>
      <c r="G17" s="772">
        <f>SUM(G20,G25,G32,G44)</f>
        <v>83.682500000000005</v>
      </c>
      <c r="H17" s="347"/>
      <c r="I17" s="773">
        <f>SUM(I20,I32,I44)</f>
        <v>15.018750000000001</v>
      </c>
      <c r="J17" s="114"/>
      <c r="K17" s="114" t="s">
        <v>293</v>
      </c>
      <c r="L17" s="114"/>
      <c r="M17" s="114"/>
      <c r="N17" s="1126"/>
      <c r="Q17" s="1325"/>
      <c r="R17" s="240" t="s">
        <v>451</v>
      </c>
      <c r="S17" s="121" t="s">
        <v>450</v>
      </c>
      <c r="T17" s="121"/>
      <c r="U17" s="122"/>
      <c r="V17" s="223"/>
      <c r="W17" s="223"/>
      <c r="X17" s="223"/>
      <c r="Y17" s="223"/>
      <c r="Z17" s="223"/>
      <c r="AA17" s="223"/>
      <c r="AB17" s="223"/>
      <c r="AC17" s="223"/>
      <c r="AD17" s="223"/>
      <c r="AE17" s="224"/>
      <c r="AF17" s="1325"/>
      <c r="AG17" s="230"/>
      <c r="AH17" s="1325"/>
      <c r="AI17" s="420" t="s">
        <v>451</v>
      </c>
      <c r="AJ17" s="121" t="s">
        <v>450</v>
      </c>
      <c r="AK17" s="121"/>
      <c r="AL17" s="122"/>
      <c r="AM17" s="223"/>
      <c r="AN17" s="223"/>
      <c r="AO17" s="223"/>
      <c r="AP17" s="223"/>
      <c r="AQ17" s="223"/>
      <c r="AR17" s="223"/>
      <c r="AS17" s="223"/>
      <c r="AT17" s="223"/>
      <c r="AU17" s="223"/>
      <c r="AV17" s="421"/>
      <c r="AW17" s="1325"/>
      <c r="AY17" s="1325"/>
      <c r="AZ17" s="483"/>
      <c r="BA17" s="51"/>
      <c r="BB17" s="10"/>
      <c r="BC17" s="10"/>
      <c r="BD17" s="39"/>
      <c r="BE17" s="10"/>
      <c r="BF17" s="10"/>
      <c r="BG17" s="24"/>
      <c r="BH17" s="9"/>
      <c r="BI17" s="9"/>
      <c r="BJ17" s="10"/>
      <c r="BK17" s="479"/>
      <c r="BL17" s="479"/>
      <c r="BM17" s="480"/>
      <c r="BN17" s="1325"/>
    </row>
    <row r="18" spans="1:66" s="1" customFormat="1" ht="15.95" customHeight="1" x14ac:dyDescent="0.2">
      <c r="A18" s="1338"/>
      <c r="B18" s="348"/>
      <c r="C18" s="1301"/>
      <c r="D18" s="349"/>
      <c r="E18" s="349"/>
      <c r="F18" s="774" t="s">
        <v>1011</v>
      </c>
      <c r="G18" s="774" t="s">
        <v>297</v>
      </c>
      <c r="H18" s="352"/>
      <c r="I18" s="774" t="s">
        <v>1012</v>
      </c>
      <c r="J18" s="349"/>
      <c r="K18" s="349"/>
      <c r="L18" s="1332" t="s">
        <v>957</v>
      </c>
      <c r="M18" s="1333"/>
      <c r="N18" s="1169">
        <f>B17</f>
        <v>60</v>
      </c>
      <c r="Q18" s="1325"/>
      <c r="R18" s="222"/>
      <c r="S18" s="9"/>
      <c r="T18" s="9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41"/>
      <c r="AF18" s="1325"/>
      <c r="AG18" s="230"/>
      <c r="AH18" s="1325"/>
      <c r="AI18" s="388"/>
      <c r="AJ18" s="55"/>
      <c r="AK18" s="55"/>
      <c r="AL18" s="55"/>
      <c r="AM18" s="135"/>
      <c r="AN18" s="135"/>
      <c r="AO18" s="135"/>
      <c r="AP18" s="135"/>
      <c r="AQ18" s="135"/>
      <c r="AR18" s="135"/>
      <c r="AS18" s="135"/>
      <c r="AT18" s="135"/>
      <c r="AU18" s="135"/>
      <c r="AV18" s="418"/>
      <c r="AW18" s="1325"/>
      <c r="AY18" s="1325"/>
      <c r="AZ18" s="482"/>
      <c r="BA18" s="61" t="s">
        <v>309</v>
      </c>
      <c r="BB18" s="48"/>
      <c r="BC18" s="10"/>
      <c r="BD18" s="39"/>
      <c r="BE18" s="10"/>
      <c r="BF18" s="10"/>
      <c r="BG18" s="24"/>
      <c r="BH18" s="9"/>
      <c r="BI18" s="9"/>
      <c r="BJ18" s="10"/>
      <c r="BK18" s="484"/>
      <c r="BL18" s="479"/>
      <c r="BM18" s="480"/>
      <c r="BN18" s="1325"/>
    </row>
    <row r="19" spans="1:66" s="1" customFormat="1" ht="15.95" customHeight="1" thickBot="1" x14ac:dyDescent="0.3">
      <c r="A19" s="1338"/>
      <c r="B19" s="343" t="s">
        <v>44</v>
      </c>
      <c r="C19" s="344" t="s">
        <v>54</v>
      </c>
      <c r="D19" s="343" t="s">
        <v>34</v>
      </c>
      <c r="E19" s="107"/>
      <c r="F19" s="353"/>
      <c r="G19" s="1170"/>
      <c r="H19" s="1170"/>
      <c r="I19" s="1171"/>
      <c r="J19" s="1170"/>
      <c r="K19" s="770" t="s">
        <v>63</v>
      </c>
      <c r="L19" s="107"/>
      <c r="M19" s="1127"/>
      <c r="N19" s="1128"/>
      <c r="Q19" s="1325"/>
      <c r="R19" s="221" t="s">
        <v>34</v>
      </c>
      <c r="S19" s="243" t="s">
        <v>13</v>
      </c>
      <c r="T19" s="136" t="s">
        <v>455</v>
      </c>
      <c r="U19" s="9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25"/>
      <c r="AG19" s="230"/>
      <c r="AH19" s="1325"/>
      <c r="AI19" s="422" t="s">
        <v>44</v>
      </c>
      <c r="AJ19" s="243" t="s">
        <v>456</v>
      </c>
      <c r="AK19" s="55"/>
      <c r="AL19" s="55"/>
      <c r="AM19" s="135"/>
      <c r="AN19" s="135"/>
      <c r="AO19" s="135"/>
      <c r="AP19" s="135"/>
      <c r="AQ19" s="135"/>
      <c r="AR19" s="135"/>
      <c r="AS19" s="135"/>
      <c r="AT19" s="135"/>
      <c r="AU19" s="135"/>
      <c r="AV19" s="418"/>
      <c r="AW19" s="1325"/>
      <c r="AY19" s="1325"/>
      <c r="AZ19" s="485"/>
      <c r="BA19" s="27" t="s">
        <v>32</v>
      </c>
      <c r="BB19" s="10" t="s">
        <v>315</v>
      </c>
      <c r="BC19" s="10"/>
      <c r="BD19" s="39"/>
      <c r="BE19" s="10"/>
      <c r="BF19" s="10"/>
      <c r="BG19" s="24"/>
      <c r="BH19" s="9"/>
      <c r="BI19" s="9"/>
      <c r="BJ19" s="10"/>
      <c r="BK19" s="485"/>
      <c r="BL19" s="482"/>
      <c r="BM19" s="480"/>
      <c r="BN19" s="1325"/>
    </row>
    <row r="20" spans="1:66" s="1" customFormat="1" ht="15.95" customHeight="1" thickBot="1" x14ac:dyDescent="0.25">
      <c r="A20" s="1338"/>
      <c r="B20" s="345"/>
      <c r="C20" s="354"/>
      <c r="D20" s="498" t="s">
        <v>312</v>
      </c>
      <c r="E20" s="356"/>
      <c r="F20" s="775" t="str">
        <f>IF(C20&lt;=0,"",G20-(G20*C20%))</f>
        <v/>
      </c>
      <c r="G20" s="499">
        <f>SUM(G21:G24)</f>
        <v>75</v>
      </c>
      <c r="H20" s="498" t="s">
        <v>11</v>
      </c>
      <c r="I20" s="776">
        <f>SUM(I21:I24)</f>
        <v>15</v>
      </c>
      <c r="J20" s="498"/>
      <c r="K20" s="803" t="s">
        <v>990</v>
      </c>
      <c r="L20" s="801"/>
      <c r="M20" s="801"/>
      <c r="N20" s="1172"/>
      <c r="Q20" s="1325"/>
      <c r="R20" s="221"/>
      <c r="S20" s="243"/>
      <c r="T20" s="136"/>
      <c r="U20" s="9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25"/>
      <c r="AG20" s="230"/>
      <c r="AH20" s="1325"/>
      <c r="AI20" s="388"/>
      <c r="AJ20" s="55"/>
      <c r="AK20" s="55"/>
      <c r="AL20" s="55"/>
      <c r="AM20" s="135"/>
      <c r="AN20" s="135"/>
      <c r="AO20" s="135"/>
      <c r="AP20" s="135"/>
      <c r="AQ20" s="135"/>
      <c r="AR20" s="135"/>
      <c r="AS20" s="135"/>
      <c r="AT20" s="135"/>
      <c r="AU20" s="135"/>
      <c r="AV20" s="418"/>
      <c r="AW20" s="1325"/>
      <c r="AY20" s="1325"/>
      <c r="AZ20" s="485"/>
      <c r="BA20" s="27" t="s">
        <v>42</v>
      </c>
      <c r="BB20" s="10" t="s">
        <v>316</v>
      </c>
      <c r="BC20" s="10"/>
      <c r="BD20" s="39"/>
      <c r="BE20" s="10"/>
      <c r="BF20" s="10"/>
      <c r="BG20" s="24"/>
      <c r="BH20" s="9"/>
      <c r="BI20" s="9"/>
      <c r="BJ20" s="10"/>
      <c r="BK20" s="486"/>
      <c r="BL20" s="487"/>
      <c r="BM20" s="480"/>
      <c r="BN20" s="1325"/>
    </row>
    <row r="21" spans="1:66" s="1" customFormat="1" ht="15.95" customHeight="1" x14ac:dyDescent="0.25">
      <c r="A21" s="1338"/>
      <c r="B21" s="786">
        <v>15</v>
      </c>
      <c r="C21" s="787">
        <v>20</v>
      </c>
      <c r="D21" s="788" t="s">
        <v>301</v>
      </c>
      <c r="E21" s="789"/>
      <c r="F21" s="364">
        <f>IF(C21&lt;=0,"",G21-(G21*C21%))</f>
        <v>15</v>
      </c>
      <c r="G21" s="777">
        <f>IF(B21="","",(B21/B17)*M15)</f>
        <v>18.75</v>
      </c>
      <c r="H21" s="700" t="s">
        <v>11</v>
      </c>
      <c r="I21" s="778">
        <f t="shared" ref="I21:I24" si="0">IF(ISBLANK(C21),"",G21-F21)</f>
        <v>3.75</v>
      </c>
      <c r="J21" s="800" t="s">
        <v>32</v>
      </c>
      <c r="K21" s="10" t="s">
        <v>1005</v>
      </c>
      <c r="L21" s="12"/>
      <c r="M21" s="12"/>
      <c r="N21" s="1119"/>
      <c r="Q21" s="1325"/>
      <c r="R21" s="221" t="s">
        <v>44</v>
      </c>
      <c r="S21" s="243" t="s">
        <v>456</v>
      </c>
      <c r="T21" s="136" t="s">
        <v>480</v>
      </c>
      <c r="U21" s="9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25"/>
      <c r="AG21" s="230"/>
      <c r="AH21" s="1325"/>
      <c r="AI21" s="423"/>
      <c r="AJ21" s="424" t="s">
        <v>422</v>
      </c>
      <c r="AK21" s="425"/>
      <c r="AL21" s="425"/>
      <c r="AM21" s="426"/>
      <c r="AN21" s="55"/>
      <c r="AO21" s="135"/>
      <c r="AP21" s="424" t="s">
        <v>421</v>
      </c>
      <c r="AQ21" s="135"/>
      <c r="AR21" s="135"/>
      <c r="AS21" s="135"/>
      <c r="AT21" s="135"/>
      <c r="AU21" s="135"/>
      <c r="AV21" s="418"/>
      <c r="AW21" s="1325"/>
      <c r="AY21" s="1325"/>
      <c r="AZ21" s="485"/>
      <c r="BA21" s="27" t="s">
        <v>52</v>
      </c>
      <c r="BB21" s="10" t="s">
        <v>66</v>
      </c>
      <c r="BC21" s="10"/>
      <c r="BD21" s="39"/>
      <c r="BE21" s="10"/>
      <c r="BF21" s="10"/>
      <c r="BG21" s="24"/>
      <c r="BH21" s="9"/>
      <c r="BI21" s="9"/>
      <c r="BJ21" s="10"/>
      <c r="BK21" s="488"/>
      <c r="BL21" s="481"/>
      <c r="BM21" s="480"/>
      <c r="BN21" s="1325"/>
    </row>
    <row r="22" spans="1:66" s="1" customFormat="1" ht="15.95" customHeight="1" x14ac:dyDescent="0.2">
      <c r="A22" s="1338"/>
      <c r="B22" s="790">
        <v>15</v>
      </c>
      <c r="C22" s="65">
        <v>20</v>
      </c>
      <c r="D22" s="10" t="s">
        <v>1007</v>
      </c>
      <c r="E22" s="791"/>
      <c r="F22" s="364">
        <f t="shared" ref="F22:F24" si="1">IF(C22&lt;=0,"",G22-(G22*C22%))</f>
        <v>15</v>
      </c>
      <c r="G22" s="777">
        <f>IF(B22="","",(B22/B17)*M15)</f>
        <v>18.75</v>
      </c>
      <c r="H22" s="700" t="s">
        <v>11</v>
      </c>
      <c r="I22" s="778">
        <f t="shared" si="0"/>
        <v>3.75</v>
      </c>
      <c r="J22" s="802" t="s">
        <v>42</v>
      </c>
      <c r="K22" s="10" t="s">
        <v>1006</v>
      </c>
      <c r="L22" s="12"/>
      <c r="M22" s="12"/>
      <c r="N22" s="1119"/>
      <c r="Q22" s="1325"/>
      <c r="R22" s="221"/>
      <c r="S22" s="9"/>
      <c r="T22" s="369" t="s">
        <v>422</v>
      </c>
      <c r="U22" s="9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25"/>
      <c r="AG22" s="230"/>
      <c r="AH22" s="1325"/>
      <c r="AI22" s="423"/>
      <c r="AJ22" s="427" t="s">
        <v>956</v>
      </c>
      <c r="AK22" s="427"/>
      <c r="AL22" s="427"/>
      <c r="AM22" s="427"/>
      <c r="AN22" s="55"/>
      <c r="AO22" s="135"/>
      <c r="AP22" s="135"/>
      <c r="AQ22" s="135"/>
      <c r="AR22" s="135"/>
      <c r="AS22" s="135"/>
      <c r="AT22" s="135"/>
      <c r="AU22" s="135"/>
      <c r="AV22" s="418"/>
      <c r="AW22" s="1325"/>
      <c r="AY22" s="1325"/>
      <c r="AZ22" s="485"/>
      <c r="BA22" s="27" t="s">
        <v>61</v>
      </c>
      <c r="BB22" s="10" t="s">
        <v>317</v>
      </c>
      <c r="BC22" s="10"/>
      <c r="BD22" s="39"/>
      <c r="BE22" s="10"/>
      <c r="BF22" s="10"/>
      <c r="BG22" s="24"/>
      <c r="BH22" s="9"/>
      <c r="BI22" s="9"/>
      <c r="BJ22" s="10"/>
      <c r="BK22" s="479"/>
      <c r="BL22" s="479"/>
      <c r="BM22" s="480"/>
      <c r="BN22" s="1325"/>
    </row>
    <row r="23" spans="1:66" s="1" customFormat="1" ht="15.95" customHeight="1" x14ac:dyDescent="0.2">
      <c r="A23" s="1338"/>
      <c r="B23" s="790">
        <v>15</v>
      </c>
      <c r="C23" s="65">
        <v>20</v>
      </c>
      <c r="D23" s="10" t="s">
        <v>1008</v>
      </c>
      <c r="E23" s="791"/>
      <c r="F23" s="364">
        <f t="shared" si="1"/>
        <v>15</v>
      </c>
      <c r="G23" s="777">
        <f>IF(B23="","",(B23/B17)*M15)</f>
        <v>18.75</v>
      </c>
      <c r="H23" s="700" t="s">
        <v>11</v>
      </c>
      <c r="I23" s="778">
        <f t="shared" si="0"/>
        <v>3.75</v>
      </c>
      <c r="J23" s="802" t="s">
        <v>52</v>
      </c>
      <c r="K23" s="10" t="s">
        <v>1019</v>
      </c>
      <c r="L23" s="12"/>
      <c r="M23" s="12"/>
      <c r="N23" s="1119"/>
      <c r="Q23" s="1325"/>
      <c r="R23" s="221"/>
      <c r="S23" s="9"/>
      <c r="T23" s="136" t="s">
        <v>755</v>
      </c>
      <c r="U23" s="9"/>
      <c r="V23" s="135"/>
      <c r="W23" s="135"/>
      <c r="X23" s="135"/>
      <c r="Y23" s="135"/>
      <c r="Z23" s="135"/>
      <c r="AA23" s="135"/>
      <c r="AB23" s="135"/>
      <c r="AC23" s="496"/>
      <c r="AD23" s="496"/>
      <c r="AE23" s="497"/>
      <c r="AF23" s="1325"/>
      <c r="AG23" s="230"/>
      <c r="AH23" s="1325"/>
      <c r="AI23" s="423"/>
      <c r="AJ23" s="427"/>
      <c r="AK23" s="427" t="s">
        <v>423</v>
      </c>
      <c r="AL23" s="427"/>
      <c r="AM23" s="427"/>
      <c r="AN23" s="55"/>
      <c r="AO23" s="135"/>
      <c r="AP23" s="135"/>
      <c r="AQ23" s="135"/>
      <c r="AR23" s="135"/>
      <c r="AS23" s="135"/>
      <c r="AT23" s="135"/>
      <c r="AU23" s="135"/>
      <c r="AV23" s="418"/>
      <c r="AW23" s="1325"/>
      <c r="AY23" s="1325"/>
      <c r="AZ23" s="482"/>
      <c r="BA23" s="27" t="s">
        <v>69</v>
      </c>
      <c r="BB23" s="10" t="s">
        <v>318</v>
      </c>
      <c r="BC23" s="10"/>
      <c r="BD23" s="39"/>
      <c r="BE23" s="10"/>
      <c r="BF23" s="10"/>
      <c r="BG23" s="24"/>
      <c r="BH23" s="9"/>
      <c r="BI23" s="9"/>
      <c r="BJ23" s="10"/>
      <c r="BK23" s="479"/>
      <c r="BL23" s="479"/>
      <c r="BM23" s="480"/>
      <c r="BN23" s="1325"/>
    </row>
    <row r="24" spans="1:66" s="1" customFormat="1" ht="15.95" customHeight="1" thickBot="1" x14ac:dyDescent="0.25">
      <c r="A24" s="1338"/>
      <c r="B24" s="792">
        <v>15</v>
      </c>
      <c r="C24" s="793">
        <v>20</v>
      </c>
      <c r="D24" s="794" t="s">
        <v>1009</v>
      </c>
      <c r="E24" s="795"/>
      <c r="F24" s="364">
        <f t="shared" si="1"/>
        <v>15</v>
      </c>
      <c r="G24" s="777">
        <f>IF(B24="","",(B24/B17)*M15)</f>
        <v>18.75</v>
      </c>
      <c r="H24" s="700" t="s">
        <v>11</v>
      </c>
      <c r="I24" s="778">
        <f t="shared" si="0"/>
        <v>3.75</v>
      </c>
      <c r="J24" s="807" t="s">
        <v>61</v>
      </c>
      <c r="K24" s="453" t="s">
        <v>1020</v>
      </c>
      <c r="L24" s="117"/>
      <c r="M24" s="117"/>
      <c r="N24" s="1173"/>
      <c r="Q24" s="1325"/>
      <c r="R24" s="221"/>
      <c r="S24" s="9"/>
      <c r="T24" s="136" t="s">
        <v>485</v>
      </c>
      <c r="U24" s="9"/>
      <c r="V24" s="135"/>
      <c r="W24" s="135"/>
      <c r="X24" s="135"/>
      <c r="Y24" s="135"/>
      <c r="Z24" s="135"/>
      <c r="AA24" s="135"/>
      <c r="AB24" s="135"/>
      <c r="AC24" s="496"/>
      <c r="AD24" s="496"/>
      <c r="AE24" s="497"/>
      <c r="AF24" s="1325"/>
      <c r="AG24" s="230"/>
      <c r="AH24" s="1325"/>
      <c r="AI24" s="423"/>
      <c r="AJ24" s="427"/>
      <c r="AK24" s="427" t="s">
        <v>424</v>
      </c>
      <c r="AL24" s="427"/>
      <c r="AM24" s="427"/>
      <c r="AN24" s="55"/>
      <c r="AO24" s="135"/>
      <c r="AP24" s="135"/>
      <c r="AQ24" s="135"/>
      <c r="AR24" s="135"/>
      <c r="AS24" s="135"/>
      <c r="AT24" s="398"/>
      <c r="AU24" s="398"/>
      <c r="AV24" s="428"/>
      <c r="AW24" s="1325"/>
      <c r="AY24" s="1325"/>
      <c r="AZ24" s="482"/>
      <c r="BA24" s="27" t="s">
        <v>78</v>
      </c>
      <c r="BB24" s="10" t="s">
        <v>319</v>
      </c>
      <c r="BC24" s="10"/>
      <c r="BD24" s="39"/>
      <c r="BE24" s="10"/>
      <c r="BF24" s="10"/>
      <c r="BG24" s="24"/>
      <c r="BH24" s="9"/>
      <c r="BI24" s="9"/>
      <c r="BJ24" s="10"/>
      <c r="BK24" s="479"/>
      <c r="BL24" s="479"/>
      <c r="BM24" s="480"/>
      <c r="BN24" s="1325"/>
    </row>
    <row r="25" spans="1:66" s="1" customFormat="1" ht="15.95" customHeight="1" thickBot="1" x14ac:dyDescent="0.25">
      <c r="A25" s="1338"/>
      <c r="B25" s="345"/>
      <c r="C25" s="345"/>
      <c r="D25" s="498" t="s">
        <v>1010</v>
      </c>
      <c r="E25" s="113"/>
      <c r="F25" s="779" t="str">
        <f>IF(C25&lt;=0,"",G25-(G25*C25%))</f>
        <v/>
      </c>
      <c r="G25" s="780">
        <f>SUM(G26:G30)</f>
        <v>0.24999999999999997</v>
      </c>
      <c r="H25" s="781" t="s">
        <v>11</v>
      </c>
      <c r="I25" s="782">
        <f>SUM(I26:I30)</f>
        <v>5.000000000000001E-2</v>
      </c>
      <c r="J25" s="804"/>
      <c r="K25" s="451"/>
      <c r="L25" s="12"/>
      <c r="M25" s="12"/>
      <c r="N25" s="1119"/>
      <c r="Q25" s="1325"/>
      <c r="R25" s="225"/>
      <c r="S25" s="9"/>
      <c r="U25" s="9"/>
      <c r="V25" s="135"/>
      <c r="W25" s="135"/>
      <c r="X25" s="135"/>
      <c r="Y25" s="135"/>
      <c r="Z25" s="135"/>
      <c r="AA25" s="135"/>
      <c r="AB25" s="135"/>
      <c r="AC25" s="135"/>
      <c r="AD25" s="135"/>
      <c r="AE25" s="141"/>
      <c r="AF25" s="1325"/>
      <c r="AG25" s="230"/>
      <c r="AH25" s="1325"/>
      <c r="AI25" s="423"/>
      <c r="AJ25" s="427"/>
      <c r="AK25" s="427" t="s">
        <v>425</v>
      </c>
      <c r="AL25" s="427"/>
      <c r="AM25" s="427"/>
      <c r="AN25" s="55"/>
      <c r="AO25" s="135"/>
      <c r="AP25" s="135"/>
      <c r="AQ25" s="135"/>
      <c r="AR25" s="135"/>
      <c r="AS25" s="135"/>
      <c r="AT25" s="398"/>
      <c r="AU25" s="398"/>
      <c r="AV25" s="428"/>
      <c r="AW25" s="1325"/>
      <c r="AY25" s="1325"/>
      <c r="AZ25" s="482"/>
      <c r="BA25" s="27" t="s">
        <v>86</v>
      </c>
      <c r="BB25" s="10" t="s">
        <v>320</v>
      </c>
      <c r="BC25" s="10"/>
      <c r="BD25" s="39"/>
      <c r="BE25" s="10"/>
      <c r="BF25" s="10"/>
      <c r="BG25" s="24"/>
      <c r="BH25" s="9"/>
      <c r="BI25" s="9"/>
      <c r="BJ25" s="10"/>
      <c r="BK25" s="479"/>
      <c r="BL25" s="479"/>
      <c r="BM25" s="480"/>
      <c r="BN25" s="1325"/>
    </row>
    <row r="26" spans="1:66" s="1" customFormat="1" ht="15.95" customHeight="1" x14ac:dyDescent="0.25">
      <c r="A26" s="1338"/>
      <c r="B26" s="786">
        <v>0.04</v>
      </c>
      <c r="C26" s="787">
        <v>20</v>
      </c>
      <c r="D26" s="788" t="s">
        <v>302</v>
      </c>
      <c r="E26" s="796"/>
      <c r="F26" s="364">
        <f>IF(C26&lt;=0,"",G26-(G26*C26%))</f>
        <v>3.9999999999999994E-2</v>
      </c>
      <c r="G26" s="777">
        <f>IF(B26="","",(B26/B17)*M15)</f>
        <v>4.9999999999999996E-2</v>
      </c>
      <c r="H26" s="700" t="s">
        <v>11</v>
      </c>
      <c r="I26" s="778">
        <f t="shared" ref="I26:I30" si="2">IF(ISBLANK(C26),"",G26-F26)</f>
        <v>1.0000000000000002E-2</v>
      </c>
      <c r="J26" s="802" t="s">
        <v>32</v>
      </c>
      <c r="K26" s="12"/>
      <c r="L26" s="12"/>
      <c r="M26" s="12"/>
      <c r="N26" s="1119"/>
      <c r="Q26" s="1325"/>
      <c r="R26" s="238" t="s">
        <v>54</v>
      </c>
      <c r="S26" s="243" t="s">
        <v>482</v>
      </c>
      <c r="T26" s="136" t="s">
        <v>483</v>
      </c>
      <c r="U26" s="9"/>
      <c r="V26" s="135"/>
      <c r="W26" s="135"/>
      <c r="X26" s="135"/>
      <c r="Y26" s="135"/>
      <c r="Z26" s="135"/>
      <c r="AA26" s="135"/>
      <c r="AB26" s="135"/>
      <c r="AC26" s="135"/>
      <c r="AD26" s="135"/>
      <c r="AE26" s="141"/>
      <c r="AF26" s="1325"/>
      <c r="AG26" s="230"/>
      <c r="AH26" s="1325"/>
      <c r="AI26" s="423"/>
      <c r="AJ26" s="427"/>
      <c r="AK26" s="427" t="s">
        <v>426</v>
      </c>
      <c r="AL26" s="427"/>
      <c r="AM26" s="427"/>
      <c r="AN26" s="55"/>
      <c r="AO26" s="135"/>
      <c r="AP26" s="135"/>
      <c r="AQ26" s="135"/>
      <c r="AR26" s="135"/>
      <c r="AS26" s="135"/>
      <c r="AT26" s="135"/>
      <c r="AU26" s="135"/>
      <c r="AV26" s="418"/>
      <c r="AW26" s="1325"/>
      <c r="AY26" s="1325"/>
      <c r="AZ26" s="489"/>
      <c r="BA26" s="51"/>
      <c r="BB26" s="10"/>
      <c r="BC26" s="10"/>
      <c r="BD26" s="39"/>
      <c r="BE26" s="10"/>
      <c r="BF26" s="10"/>
      <c r="BG26" s="24"/>
      <c r="BH26" s="9"/>
      <c r="BI26" s="9"/>
      <c r="BJ26" s="10"/>
      <c r="BK26" s="479"/>
      <c r="BL26" s="479"/>
      <c r="BM26" s="480"/>
      <c r="BN26" s="1325"/>
    </row>
    <row r="27" spans="1:66" s="1" customFormat="1" ht="15.95" customHeight="1" x14ac:dyDescent="0.25">
      <c r="A27" s="1338"/>
      <c r="B27" s="790">
        <v>0.04</v>
      </c>
      <c r="C27" s="65">
        <v>20</v>
      </c>
      <c r="D27" s="10" t="s">
        <v>303</v>
      </c>
      <c r="E27" s="797"/>
      <c r="F27" s="364">
        <f t="shared" ref="F27:F30" si="3">IF(C27&lt;=0,"",G27-(G27*C27%))</f>
        <v>3.9999999999999994E-2</v>
      </c>
      <c r="G27" s="777">
        <f>IF(B27="","",(B27/B17)*M15)</f>
        <v>4.9999999999999996E-2</v>
      </c>
      <c r="H27" s="700" t="s">
        <v>11</v>
      </c>
      <c r="I27" s="778">
        <f t="shared" si="2"/>
        <v>1.0000000000000002E-2</v>
      </c>
      <c r="J27" s="802" t="s">
        <v>42</v>
      </c>
      <c r="K27" s="733"/>
      <c r="L27" s="12"/>
      <c r="M27" s="12"/>
      <c r="N27" s="1119"/>
      <c r="Q27" s="1325"/>
      <c r="R27" s="238"/>
      <c r="S27" s="65">
        <v>20</v>
      </c>
      <c r="T27" s="136"/>
      <c r="U27" s="9"/>
      <c r="V27" s="135"/>
      <c r="W27" s="135"/>
      <c r="X27" s="135"/>
      <c r="Y27" s="135"/>
      <c r="Z27" s="135"/>
      <c r="AA27" s="135"/>
      <c r="AB27" s="135"/>
      <c r="AC27" s="135"/>
      <c r="AD27" s="135"/>
      <c r="AE27" s="141"/>
      <c r="AF27" s="1325"/>
      <c r="AG27" s="230"/>
      <c r="AH27" s="1325"/>
      <c r="AI27" s="423"/>
      <c r="AJ27" s="427"/>
      <c r="AK27" s="429" t="s">
        <v>427</v>
      </c>
      <c r="AL27" s="427"/>
      <c r="AM27" s="427"/>
      <c r="AN27" s="55"/>
      <c r="AO27" s="135"/>
      <c r="AP27" s="135"/>
      <c r="AQ27" s="135"/>
      <c r="AR27" s="135"/>
      <c r="AS27" s="1302" t="s">
        <v>963</v>
      </c>
      <c r="AT27" s="1303"/>
      <c r="AU27" s="1303"/>
      <c r="AV27" s="430" t="s">
        <v>960</v>
      </c>
      <c r="AW27" s="1325"/>
      <c r="AY27" s="1325"/>
      <c r="AZ27" s="489"/>
      <c r="BA27" s="42" t="s">
        <v>304</v>
      </c>
      <c r="BB27" s="10"/>
      <c r="BC27" s="10"/>
      <c r="BD27" s="39"/>
      <c r="BE27" s="10"/>
      <c r="BF27" s="10"/>
      <c r="BG27" s="24"/>
      <c r="BH27" s="9"/>
      <c r="BI27" s="9"/>
      <c r="BJ27" s="10"/>
      <c r="BK27" s="479"/>
      <c r="BL27" s="479"/>
      <c r="BM27" s="480"/>
      <c r="BN27" s="1325"/>
    </row>
    <row r="28" spans="1:66" s="1" customFormat="1" ht="15.95" customHeight="1" x14ac:dyDescent="0.2">
      <c r="A28" s="1338"/>
      <c r="B28" s="790">
        <v>0.04</v>
      </c>
      <c r="C28" s="65">
        <v>20</v>
      </c>
      <c r="D28" s="10"/>
      <c r="E28" s="797"/>
      <c r="F28" s="364">
        <f t="shared" si="3"/>
        <v>3.9999999999999994E-2</v>
      </c>
      <c r="G28" s="777">
        <f>IF(B28="","",(B28/B17)*M15)</f>
        <v>4.9999999999999996E-2</v>
      </c>
      <c r="H28" s="700" t="s">
        <v>11</v>
      </c>
      <c r="I28" s="778">
        <f t="shared" si="2"/>
        <v>1.0000000000000002E-2</v>
      </c>
      <c r="J28" s="802" t="s">
        <v>52</v>
      </c>
      <c r="K28" s="733"/>
      <c r="L28" s="12"/>
      <c r="M28" s="12"/>
      <c r="N28" s="1119"/>
      <c r="Q28" s="1325"/>
      <c r="R28" s="225"/>
      <c r="S28" s="9"/>
      <c r="T28" s="136"/>
      <c r="U28" s="9"/>
      <c r="V28" s="135"/>
      <c r="W28" s="135"/>
      <c r="X28" s="135"/>
      <c r="Y28" s="135"/>
      <c r="Z28" s="135"/>
      <c r="AA28" s="135"/>
      <c r="AB28" s="135"/>
      <c r="AC28" s="135"/>
      <c r="AD28" s="135"/>
      <c r="AE28" s="141"/>
      <c r="AF28" s="1325"/>
      <c r="AG28" s="230"/>
      <c r="AH28" s="1325"/>
      <c r="AI28" s="423"/>
      <c r="AJ28" s="427"/>
      <c r="AK28" s="427" t="s">
        <v>428</v>
      </c>
      <c r="AL28" s="427"/>
      <c r="AM28" s="427"/>
      <c r="AN28" s="55"/>
      <c r="AO28" s="135"/>
      <c r="AP28" s="135"/>
      <c r="AQ28" s="135"/>
      <c r="AR28" s="135"/>
      <c r="AS28" s="401"/>
      <c r="AT28" s="402">
        <v>2</v>
      </c>
      <c r="AU28" s="400" t="s">
        <v>10</v>
      </c>
      <c r="AV28" s="431">
        <f>AT28</f>
        <v>2</v>
      </c>
      <c r="AW28" s="1325"/>
      <c r="AY28" s="1325"/>
      <c r="AZ28" s="485"/>
      <c r="BA28" s="29" t="s">
        <v>32</v>
      </c>
      <c r="BB28" s="10" t="s">
        <v>321</v>
      </c>
      <c r="BC28" s="10"/>
      <c r="BD28" s="39"/>
      <c r="BE28" s="10"/>
      <c r="BF28" s="10"/>
      <c r="BG28" s="24"/>
      <c r="BH28" s="9"/>
      <c r="BI28" s="9"/>
      <c r="BJ28" s="10"/>
      <c r="BK28" s="479"/>
      <c r="BL28" s="479"/>
      <c r="BM28" s="480"/>
      <c r="BN28" s="1325"/>
    </row>
    <row r="29" spans="1:66" s="1" customFormat="1" ht="15.95" customHeight="1" x14ac:dyDescent="0.25">
      <c r="A29" s="1338"/>
      <c r="B29" s="790">
        <v>0.04</v>
      </c>
      <c r="C29" s="65">
        <v>20</v>
      </c>
      <c r="D29" s="10"/>
      <c r="E29" s="797"/>
      <c r="F29" s="364">
        <f t="shared" si="3"/>
        <v>3.9999999999999994E-2</v>
      </c>
      <c r="G29" s="777">
        <f>IF(B29="","",(B29/B17)*M15)</f>
        <v>4.9999999999999996E-2</v>
      </c>
      <c r="H29" s="700" t="s">
        <v>11</v>
      </c>
      <c r="I29" s="778">
        <f t="shared" si="2"/>
        <v>1.0000000000000002E-2</v>
      </c>
      <c r="J29" s="802" t="s">
        <v>61</v>
      </c>
      <c r="K29" s="733"/>
      <c r="L29" s="12"/>
      <c r="M29" s="12"/>
      <c r="N29" s="1119"/>
      <c r="Q29" s="1325"/>
      <c r="R29" s="767" t="s">
        <v>63</v>
      </c>
      <c r="S29" s="244" t="s">
        <v>293</v>
      </c>
      <c r="T29" s="136" t="s">
        <v>1024</v>
      </c>
      <c r="U29" s="9"/>
      <c r="V29" s="135"/>
      <c r="W29" s="135"/>
      <c r="X29" s="135"/>
      <c r="Y29" s="135"/>
      <c r="Z29" s="135"/>
      <c r="AA29" s="135"/>
      <c r="AB29" s="135"/>
      <c r="AC29" s="135"/>
      <c r="AD29" s="135"/>
      <c r="AE29" s="141"/>
      <c r="AF29" s="1325"/>
      <c r="AG29" s="230"/>
      <c r="AH29" s="1325"/>
      <c r="AI29" s="423"/>
      <c r="AJ29" s="427"/>
      <c r="AK29" s="427" t="s">
        <v>429</v>
      </c>
      <c r="AL29" s="427"/>
      <c r="AM29" s="427"/>
      <c r="AN29" s="55"/>
      <c r="AO29" s="135"/>
      <c r="AP29" s="135"/>
      <c r="AQ29" s="135"/>
      <c r="AR29" s="55"/>
      <c r="AS29" s="401"/>
      <c r="AT29" s="89">
        <f>AT28*10</f>
        <v>20</v>
      </c>
      <c r="AU29" s="90" t="s">
        <v>431</v>
      </c>
      <c r="AV29" s="432">
        <f>AT28/10</f>
        <v>0.2</v>
      </c>
      <c r="AW29" s="1325"/>
      <c r="AY29" s="1325"/>
      <c r="AZ29" s="485"/>
      <c r="BA29" s="29" t="s">
        <v>42</v>
      </c>
      <c r="BB29" s="10" t="s">
        <v>322</v>
      </c>
      <c r="BC29" s="10"/>
      <c r="BD29" s="39"/>
      <c r="BE29" s="10"/>
      <c r="BF29" s="10"/>
      <c r="BG29" s="24"/>
      <c r="BH29" s="9"/>
      <c r="BI29" s="9"/>
      <c r="BJ29" s="10"/>
      <c r="BK29" s="479"/>
      <c r="BL29" s="479"/>
      <c r="BM29" s="480"/>
      <c r="BN29" s="1325"/>
    </row>
    <row r="30" spans="1:66" s="1" customFormat="1" ht="15.95" customHeight="1" thickBot="1" x14ac:dyDescent="0.25">
      <c r="A30" s="1338"/>
      <c r="B30" s="792">
        <v>0.04</v>
      </c>
      <c r="C30" s="793">
        <v>20</v>
      </c>
      <c r="D30" s="794"/>
      <c r="E30" s="798"/>
      <c r="F30" s="364">
        <f t="shared" si="3"/>
        <v>3.9999999999999994E-2</v>
      </c>
      <c r="G30" s="777">
        <f>IF(B30="","",(B30/B17)*M15)</f>
        <v>4.9999999999999996E-2</v>
      </c>
      <c r="H30" s="700" t="s">
        <v>11</v>
      </c>
      <c r="I30" s="778">
        <f t="shared" si="2"/>
        <v>1.0000000000000002E-2</v>
      </c>
      <c r="J30" s="802" t="s">
        <v>69</v>
      </c>
      <c r="K30" s="733"/>
      <c r="L30" s="12"/>
      <c r="M30" s="12"/>
      <c r="N30" s="1119"/>
      <c r="Q30" s="1325"/>
      <c r="R30" s="225"/>
      <c r="S30" s="9"/>
      <c r="T30" s="9"/>
      <c r="U30" s="9"/>
      <c r="V30" s="142"/>
      <c r="W30" s="142"/>
      <c r="X30" s="135"/>
      <c r="Y30" s="135"/>
      <c r="Z30" s="135"/>
      <c r="AA30" s="135"/>
      <c r="AB30" s="135"/>
      <c r="AC30" s="135"/>
      <c r="AD30" s="135"/>
      <c r="AE30" s="141"/>
      <c r="AF30" s="1325"/>
      <c r="AG30" s="230"/>
      <c r="AH30" s="1325"/>
      <c r="AI30" s="423"/>
      <c r="AJ30" s="427"/>
      <c r="AK30" s="429" t="s">
        <v>430</v>
      </c>
      <c r="AL30" s="427"/>
      <c r="AM30" s="427"/>
      <c r="AN30" s="55"/>
      <c r="AO30" s="55"/>
      <c r="AP30" s="55"/>
      <c r="AQ30" s="55"/>
      <c r="AR30" s="55"/>
      <c r="AS30" s="403"/>
      <c r="AT30" s="89">
        <f>AT29*10</f>
        <v>200</v>
      </c>
      <c r="AU30" s="90" t="s">
        <v>432</v>
      </c>
      <c r="AV30" s="432">
        <f>AV29/10</f>
        <v>0.02</v>
      </c>
      <c r="AW30" s="1325"/>
      <c r="AY30" s="1325"/>
      <c r="AZ30" s="485"/>
      <c r="BA30" s="29" t="s">
        <v>52</v>
      </c>
      <c r="BB30" s="10" t="s">
        <v>323</v>
      </c>
      <c r="BC30" s="10"/>
      <c r="BD30" s="39"/>
      <c r="BE30" s="10"/>
      <c r="BF30" s="10"/>
      <c r="BG30" s="24"/>
      <c r="BH30" s="9"/>
      <c r="BI30" s="9"/>
      <c r="BJ30" s="10"/>
      <c r="BK30" s="479"/>
      <c r="BL30" s="479"/>
      <c r="BM30" s="480"/>
      <c r="BN30" s="1325"/>
    </row>
    <row r="31" spans="1:66" s="1" customFormat="1" ht="15.95" customHeight="1" x14ac:dyDescent="0.25">
      <c r="A31" s="1338"/>
      <c r="B31" s="345"/>
      <c r="C31" s="366"/>
      <c r="D31" s="365"/>
      <c r="E31" s="365"/>
      <c r="F31" s="1130"/>
      <c r="G31" s="472"/>
      <c r="H31" s="1174"/>
      <c r="I31" s="1131"/>
      <c r="J31" s="805"/>
      <c r="K31" s="742"/>
      <c r="L31" s="806"/>
      <c r="M31" s="806"/>
      <c r="N31" s="1143"/>
      <c r="Q31" s="1325"/>
      <c r="R31" s="768" t="s">
        <v>71</v>
      </c>
      <c r="S31" s="244" t="s">
        <v>479</v>
      </c>
      <c r="T31" s="136" t="s">
        <v>1025</v>
      </c>
      <c r="U31" s="9"/>
      <c r="V31" s="135"/>
      <c r="W31" s="135"/>
      <c r="X31" s="135"/>
      <c r="Y31" s="135"/>
      <c r="Z31" s="135"/>
      <c r="AA31" s="135"/>
      <c r="AB31" s="55"/>
      <c r="AC31" s="500" t="s">
        <v>71</v>
      </c>
      <c r="AD31" s="55"/>
      <c r="AE31" s="141"/>
      <c r="AF31" s="1325"/>
      <c r="AG31" s="230"/>
      <c r="AH31" s="1325"/>
      <c r="AI31" s="388"/>
      <c r="AJ31" s="8"/>
      <c r="AK31" s="425"/>
      <c r="AL31" s="425"/>
      <c r="AM31" s="426"/>
      <c r="AN31" s="8"/>
      <c r="AO31" s="1304" t="s">
        <v>961</v>
      </c>
      <c r="AP31" s="1305"/>
      <c r="AQ31" s="1305"/>
      <c r="AR31" s="1305"/>
      <c r="AS31" s="404"/>
      <c r="AT31" s="405">
        <f>AT30*10</f>
        <v>2000</v>
      </c>
      <c r="AU31" s="399" t="s">
        <v>433</v>
      </c>
      <c r="AV31" s="433">
        <f>AV30/10</f>
        <v>2E-3</v>
      </c>
      <c r="AW31" s="1325"/>
      <c r="AY31" s="1325"/>
      <c r="AZ31" s="485"/>
      <c r="BA31" s="29" t="s">
        <v>61</v>
      </c>
      <c r="BB31" s="10" t="s">
        <v>324</v>
      </c>
      <c r="BC31" s="10"/>
      <c r="BD31" s="39"/>
      <c r="BE31" s="10"/>
      <c r="BF31" s="10"/>
      <c r="BG31" s="24"/>
      <c r="BH31" s="9"/>
      <c r="BI31" s="9"/>
      <c r="BJ31" s="9"/>
      <c r="BK31" s="479"/>
      <c r="BL31" s="479"/>
      <c r="BM31" s="480"/>
      <c r="BN31" s="1325"/>
    </row>
    <row r="32" spans="1:66" s="1" customFormat="1" ht="15.95" customHeight="1" thickBot="1" x14ac:dyDescent="0.3">
      <c r="A32" s="1338"/>
      <c r="B32" s="345"/>
      <c r="C32" s="366"/>
      <c r="D32" s="498" t="s">
        <v>313</v>
      </c>
      <c r="E32" s="356"/>
      <c r="F32" s="357" t="str">
        <f>IF(C32&lt;=0,"",G32-(G32*C32%))</f>
        <v/>
      </c>
      <c r="G32" s="499">
        <f>SUM(G33:G42)</f>
        <v>4.2187499999999991</v>
      </c>
      <c r="H32" s="498" t="s">
        <v>11</v>
      </c>
      <c r="I32" s="776">
        <f>SUM(I33:I42)</f>
        <v>0</v>
      </c>
      <c r="J32" s="804"/>
      <c r="K32" s="451"/>
      <c r="L32" s="12"/>
      <c r="M32" s="12"/>
      <c r="N32" s="1119"/>
      <c r="Q32" s="1325"/>
      <c r="R32" s="222"/>
      <c r="U32" s="9"/>
      <c r="V32" s="142"/>
      <c r="W32" s="142"/>
      <c r="X32" s="135"/>
      <c r="Y32" s="135"/>
      <c r="Z32" s="135"/>
      <c r="AA32" s="135"/>
      <c r="AB32" s="38" t="s">
        <v>294</v>
      </c>
      <c r="AC32" s="242">
        <v>1.89</v>
      </c>
      <c r="AD32" s="231" t="s">
        <v>300</v>
      </c>
      <c r="AE32" s="141"/>
      <c r="AF32" s="1325"/>
      <c r="AG32" s="230"/>
      <c r="AH32" s="1325"/>
      <c r="AI32" s="1306" t="s">
        <v>964</v>
      </c>
      <c r="AJ32" s="1307"/>
      <c r="AK32" s="1308" t="s">
        <v>775</v>
      </c>
      <c r="AL32" s="1309"/>
      <c r="AM32" s="1309"/>
      <c r="AN32" s="1310"/>
      <c r="AO32" s="1311" t="s">
        <v>962</v>
      </c>
      <c r="AP32" s="1312"/>
      <c r="AQ32" s="1312"/>
      <c r="AR32" s="1313"/>
      <c r="AS32" s="1314" t="s">
        <v>779</v>
      </c>
      <c r="AT32" s="1315"/>
      <c r="AU32" s="1315"/>
      <c r="AV32" s="1316"/>
      <c r="AW32" s="1325"/>
      <c r="AY32" s="1325"/>
      <c r="AZ32" s="485"/>
      <c r="BA32" s="59"/>
      <c r="BB32" s="10"/>
      <c r="BC32" s="10"/>
      <c r="BD32" s="39"/>
      <c r="BE32" s="10"/>
      <c r="BF32" s="10"/>
      <c r="BG32" s="24"/>
      <c r="BH32" s="9"/>
      <c r="BI32" s="9"/>
      <c r="BJ32" s="9"/>
      <c r="BK32" s="479"/>
      <c r="BL32" s="479"/>
      <c r="BM32" s="480"/>
      <c r="BN32" s="1325"/>
    </row>
    <row r="33" spans="1:66" s="1" customFormat="1" ht="15.95" customHeight="1" thickBot="1" x14ac:dyDescent="0.35">
      <c r="A33" s="1338"/>
      <c r="B33" s="786">
        <v>0.05</v>
      </c>
      <c r="C33" s="787"/>
      <c r="D33" s="799" t="s">
        <v>305</v>
      </c>
      <c r="E33" s="796"/>
      <c r="F33" s="364" t="str">
        <f>IF(C33&lt;=0,"",G33-(G33*C33%))</f>
        <v/>
      </c>
      <c r="G33" s="777">
        <f>IF(B33="","",(B33/B17)*M15)</f>
        <v>6.25E-2</v>
      </c>
      <c r="H33" s="700" t="s">
        <v>11</v>
      </c>
      <c r="I33" s="778" t="str">
        <f t="shared" ref="I33:I43" si="4">IF(ISBLANK(C33),"",G33-F33)</f>
        <v/>
      </c>
      <c r="J33" s="802" t="s">
        <v>32</v>
      </c>
      <c r="K33" s="10" t="s">
        <v>975</v>
      </c>
      <c r="L33" s="10"/>
      <c r="M33" s="10"/>
      <c r="N33" s="1133"/>
      <c r="Q33" s="1325"/>
      <c r="R33" s="763" t="s">
        <v>1002</v>
      </c>
      <c r="S33" s="765" t="s">
        <v>991</v>
      </c>
      <c r="T33" s="514"/>
      <c r="U33" s="9"/>
      <c r="V33" s="55"/>
      <c r="W33" s="55"/>
      <c r="X33" s="55"/>
      <c r="Y33" s="55"/>
      <c r="Z33" s="55"/>
      <c r="AA33" s="55"/>
      <c r="AB33" s="55"/>
      <c r="AC33" s="55"/>
      <c r="AD33" s="55"/>
      <c r="AE33" s="226"/>
      <c r="AF33" s="1325"/>
      <c r="AG33" s="230"/>
      <c r="AH33" s="1325"/>
      <c r="AI33" s="1317" t="s">
        <v>757</v>
      </c>
      <c r="AJ33" s="1318"/>
      <c r="AK33" s="386" t="s">
        <v>776</v>
      </c>
      <c r="AL33" s="382" t="s">
        <v>777</v>
      </c>
      <c r="AM33" s="382" t="s">
        <v>778</v>
      </c>
      <c r="AN33" s="387" t="s">
        <v>779</v>
      </c>
      <c r="AO33" s="408" t="s">
        <v>959</v>
      </c>
      <c r="AP33" s="409" t="s">
        <v>457</v>
      </c>
      <c r="AQ33" s="410" t="s">
        <v>452</v>
      </c>
      <c r="AR33" s="411" t="s">
        <v>456</v>
      </c>
      <c r="AS33" s="388"/>
      <c r="AT33" s="381" t="s">
        <v>758</v>
      </c>
      <c r="AU33" s="55"/>
      <c r="AV33" s="397" t="s">
        <v>762</v>
      </c>
      <c r="AW33" s="1325"/>
      <c r="AY33" s="1325"/>
      <c r="AZ33" s="482"/>
      <c r="BA33" s="62" t="s">
        <v>310</v>
      </c>
      <c r="BB33" s="10"/>
      <c r="BC33" s="10"/>
      <c r="BD33" s="39"/>
      <c r="BE33" s="10"/>
      <c r="BF33" s="10"/>
      <c r="BG33" s="24"/>
      <c r="BH33" s="9"/>
      <c r="BI33" s="9"/>
      <c r="BJ33" s="9"/>
      <c r="BK33" s="482"/>
      <c r="BL33" s="482"/>
      <c r="BM33" s="490"/>
      <c r="BN33" s="1325"/>
    </row>
    <row r="34" spans="1:66" s="1" customFormat="1" ht="15.95" customHeight="1" thickBot="1" x14ac:dyDescent="0.25">
      <c r="A34" s="1338"/>
      <c r="B34" s="790">
        <v>0.15</v>
      </c>
      <c r="C34" s="65"/>
      <c r="D34" s="10" t="s">
        <v>306</v>
      </c>
      <c r="E34" s="791"/>
      <c r="F34" s="364" t="str">
        <f t="shared" ref="F34:F42" si="5">IF(C34&lt;=0,"",G34-(G34*C34%))</f>
        <v/>
      </c>
      <c r="G34" s="777">
        <f>IF(B34="","",(B34/B17)*M15)</f>
        <v>0.1875</v>
      </c>
      <c r="H34" s="700" t="s">
        <v>11</v>
      </c>
      <c r="I34" s="778" t="str">
        <f t="shared" si="4"/>
        <v/>
      </c>
      <c r="J34" s="802" t="s">
        <v>42</v>
      </c>
      <c r="K34" s="10"/>
      <c r="L34" s="10"/>
      <c r="M34" s="10"/>
      <c r="N34" s="1133"/>
      <c r="Q34" s="1325"/>
      <c r="R34" s="769">
        <v>1.0999999999999999</v>
      </c>
      <c r="S34" s="702" t="s">
        <v>996</v>
      </c>
      <c r="T34" s="703" t="s">
        <v>1026</v>
      </c>
      <c r="U34" s="9"/>
      <c r="V34" s="55"/>
      <c r="W34" s="55"/>
      <c r="X34" s="55"/>
      <c r="Y34" s="55"/>
      <c r="Z34" s="55"/>
      <c r="AA34" s="55"/>
      <c r="AB34" s="55"/>
      <c r="AC34" s="55"/>
      <c r="AD34" s="55"/>
      <c r="AE34" s="226"/>
      <c r="AF34" s="1325"/>
      <c r="AG34" s="230"/>
      <c r="AH34" s="1325"/>
      <c r="AI34" s="1317" t="s">
        <v>756</v>
      </c>
      <c r="AJ34" s="1318"/>
      <c r="AK34" s="383" t="s">
        <v>780</v>
      </c>
      <c r="AL34" s="384" t="s">
        <v>781</v>
      </c>
      <c r="AM34" s="384" t="s">
        <v>782</v>
      </c>
      <c r="AN34" s="385" t="s">
        <v>783</v>
      </c>
      <c r="AO34" s="395" t="s">
        <v>770</v>
      </c>
      <c r="AP34" s="406">
        <v>10</v>
      </c>
      <c r="AQ34" s="407">
        <v>0.05</v>
      </c>
      <c r="AR34" s="396">
        <f>AQ34*AP34</f>
        <v>0.5</v>
      </c>
      <c r="AS34" s="388"/>
      <c r="AT34" s="381" t="s">
        <v>759</v>
      </c>
      <c r="AU34" s="55"/>
      <c r="AV34" s="397" t="s">
        <v>763</v>
      </c>
      <c r="AW34" s="1325"/>
      <c r="AY34" s="1325"/>
      <c r="AZ34" s="481"/>
      <c r="BA34" s="59" t="s">
        <v>32</v>
      </c>
      <c r="BB34" s="10" t="s">
        <v>325</v>
      </c>
      <c r="BC34" s="10"/>
      <c r="BD34" s="39"/>
      <c r="BE34" s="10"/>
      <c r="BF34" s="10"/>
      <c r="BG34" s="24"/>
      <c r="BH34" s="9"/>
      <c r="BI34" s="9"/>
      <c r="BJ34" s="9"/>
      <c r="BK34" s="482"/>
      <c r="BL34" s="482"/>
      <c r="BM34" s="490"/>
      <c r="BN34" s="1325"/>
    </row>
    <row r="35" spans="1:66" s="1" customFormat="1" ht="15.95" customHeight="1" x14ac:dyDescent="0.2">
      <c r="A35" s="1338"/>
      <c r="B35" s="790">
        <v>0.15</v>
      </c>
      <c r="C35" s="65"/>
      <c r="D35" s="10" t="s">
        <v>307</v>
      </c>
      <c r="E35" s="791"/>
      <c r="F35" s="364" t="str">
        <f t="shared" si="5"/>
        <v/>
      </c>
      <c r="G35" s="777">
        <f>IF(B35="","",(B35/B17)*M15)</f>
        <v>0.1875</v>
      </c>
      <c r="H35" s="700" t="s">
        <v>11</v>
      </c>
      <c r="I35" s="778" t="str">
        <f t="shared" si="4"/>
        <v/>
      </c>
      <c r="J35" s="802" t="s">
        <v>52</v>
      </c>
      <c r="K35" s="10"/>
      <c r="L35" s="10"/>
      <c r="M35" s="10"/>
      <c r="N35" s="1133"/>
      <c r="Q35" s="1325"/>
      <c r="R35" s="221"/>
      <c r="S35" s="244"/>
      <c r="T35" s="136"/>
      <c r="U35" s="9"/>
      <c r="V35" s="55"/>
      <c r="W35" s="55"/>
      <c r="X35" s="55"/>
      <c r="Y35" s="55"/>
      <c r="Z35" s="55"/>
      <c r="AA35" s="55"/>
      <c r="AB35" s="55"/>
      <c r="AC35" s="55"/>
      <c r="AD35" s="55"/>
      <c r="AE35" s="226"/>
      <c r="AF35" s="1325"/>
      <c r="AG35" s="230"/>
      <c r="AH35" s="1325"/>
      <c r="AI35" s="1317" t="s">
        <v>809</v>
      </c>
      <c r="AJ35" s="1318"/>
      <c r="AK35" s="383" t="s">
        <v>784</v>
      </c>
      <c r="AL35" s="384" t="s">
        <v>785</v>
      </c>
      <c r="AM35" s="384" t="s">
        <v>786</v>
      </c>
      <c r="AN35" s="385" t="s">
        <v>787</v>
      </c>
      <c r="AO35" s="395" t="s">
        <v>771</v>
      </c>
      <c r="AP35" s="406">
        <v>10</v>
      </c>
      <c r="AQ35" s="407">
        <v>0.02</v>
      </c>
      <c r="AR35" s="396">
        <f t="shared" ref="AR35:AR38" si="6">AQ35*AP35</f>
        <v>0.2</v>
      </c>
      <c r="AS35" s="388"/>
      <c r="AT35" s="381" t="s">
        <v>760</v>
      </c>
      <c r="AU35" s="55"/>
      <c r="AV35" s="397" t="s">
        <v>764</v>
      </c>
      <c r="AW35" s="1325"/>
      <c r="AY35" s="1325"/>
      <c r="AZ35" s="482"/>
      <c r="BA35" s="59" t="s">
        <v>42</v>
      </c>
      <c r="BB35" s="10" t="s">
        <v>326</v>
      </c>
      <c r="BC35" s="10"/>
      <c r="BD35" s="39"/>
      <c r="BE35" s="10"/>
      <c r="BF35" s="10"/>
      <c r="BG35" s="24"/>
      <c r="BH35" s="9"/>
      <c r="BI35" s="9"/>
      <c r="BJ35" s="9"/>
      <c r="BK35" s="482"/>
      <c r="BL35" s="482"/>
      <c r="BM35" s="490"/>
      <c r="BN35" s="1325"/>
    </row>
    <row r="36" spans="1:66" s="1" customFormat="1" ht="15.95" customHeight="1" x14ac:dyDescent="0.2">
      <c r="A36" s="1338"/>
      <c r="B36" s="790">
        <v>3</v>
      </c>
      <c r="C36" s="65"/>
      <c r="D36" s="10" t="s">
        <v>308</v>
      </c>
      <c r="E36" s="791"/>
      <c r="F36" s="364" t="str">
        <f t="shared" si="5"/>
        <v/>
      </c>
      <c r="G36" s="777">
        <f>IF(B36="","",(B36/B17)*M15)</f>
        <v>3.75</v>
      </c>
      <c r="H36" s="700" t="s">
        <v>11</v>
      </c>
      <c r="I36" s="778" t="str">
        <f t="shared" si="4"/>
        <v/>
      </c>
      <c r="J36" s="802" t="s">
        <v>61</v>
      </c>
      <c r="K36" s="10" t="s">
        <v>976</v>
      </c>
      <c r="L36" s="10"/>
      <c r="M36" s="10"/>
      <c r="N36" s="1133"/>
      <c r="Q36" s="1325"/>
      <c r="R36" s="222"/>
      <c r="V36" s="55"/>
      <c r="W36" s="55"/>
      <c r="X36" s="55"/>
      <c r="Y36" s="55"/>
      <c r="Z36" s="55"/>
      <c r="AA36" s="55"/>
      <c r="AB36" s="55"/>
      <c r="AC36" s="55"/>
      <c r="AD36" s="55"/>
      <c r="AE36" s="226"/>
      <c r="AF36" s="1325"/>
      <c r="AG36" s="230"/>
      <c r="AH36" s="1325"/>
      <c r="AI36" s="1317" t="s">
        <v>766</v>
      </c>
      <c r="AJ36" s="1318"/>
      <c r="AK36" s="383" t="s">
        <v>788</v>
      </c>
      <c r="AL36" s="384" t="s">
        <v>789</v>
      </c>
      <c r="AM36" s="384" t="s">
        <v>790</v>
      </c>
      <c r="AN36" s="385" t="s">
        <v>791</v>
      </c>
      <c r="AO36" s="395" t="s">
        <v>772</v>
      </c>
      <c r="AP36" s="406">
        <v>10</v>
      </c>
      <c r="AQ36" s="407">
        <v>0.03</v>
      </c>
      <c r="AR36" s="396">
        <f t="shared" si="6"/>
        <v>0.3</v>
      </c>
      <c r="AS36" s="388"/>
      <c r="AT36" s="381" t="s">
        <v>761</v>
      </c>
      <c r="AU36" s="55"/>
      <c r="AV36" s="397" t="s">
        <v>765</v>
      </c>
      <c r="AW36" s="1325"/>
      <c r="AY36" s="1325"/>
      <c r="AZ36" s="482"/>
      <c r="BA36" s="59" t="s">
        <v>52</v>
      </c>
      <c r="BB36" s="10" t="s">
        <v>327</v>
      </c>
      <c r="BC36" s="10"/>
      <c r="BD36" s="39"/>
      <c r="BE36" s="10"/>
      <c r="BF36" s="10"/>
      <c r="BG36" s="24"/>
      <c r="BH36" s="9"/>
      <c r="BI36" s="9"/>
      <c r="BJ36" s="9"/>
      <c r="BK36" s="482"/>
      <c r="BL36" s="482"/>
      <c r="BM36" s="490"/>
      <c r="BN36" s="1325"/>
    </row>
    <row r="37" spans="1:66" s="1" customFormat="1" ht="15.95" customHeight="1" x14ac:dyDescent="0.2">
      <c r="A37" s="1338"/>
      <c r="B37" s="790">
        <v>0.02</v>
      </c>
      <c r="C37" s="65"/>
      <c r="D37" s="10" t="s">
        <v>302</v>
      </c>
      <c r="E37" s="791"/>
      <c r="F37" s="364" t="str">
        <f t="shared" si="5"/>
        <v/>
      </c>
      <c r="G37" s="777">
        <f>IF(B37="","",(B37/B17)*M15)</f>
        <v>2.4999999999999998E-2</v>
      </c>
      <c r="H37" s="700" t="s">
        <v>11</v>
      </c>
      <c r="I37" s="778" t="str">
        <f t="shared" si="4"/>
        <v/>
      </c>
      <c r="J37" s="802" t="s">
        <v>69</v>
      </c>
      <c r="K37" s="10"/>
      <c r="L37" s="10"/>
      <c r="M37" s="10"/>
      <c r="N37" s="1133"/>
      <c r="Q37" s="1325"/>
      <c r="R37" s="225"/>
      <c r="S37" s="9"/>
      <c r="T37" s="9"/>
      <c r="U37" s="9"/>
      <c r="V37" s="55"/>
      <c r="W37" s="55"/>
      <c r="X37" s="55"/>
      <c r="Y37" s="55"/>
      <c r="Z37" s="55"/>
      <c r="AA37" s="55"/>
      <c r="AB37" s="55"/>
      <c r="AC37" s="55"/>
      <c r="AD37" s="55"/>
      <c r="AE37" s="226"/>
      <c r="AF37" s="1325"/>
      <c r="AG37" s="230"/>
      <c r="AH37" s="1325"/>
      <c r="AI37" s="1317" t="s">
        <v>767</v>
      </c>
      <c r="AJ37" s="1318"/>
      <c r="AK37" s="383" t="s">
        <v>792</v>
      </c>
      <c r="AL37" s="384" t="s">
        <v>793</v>
      </c>
      <c r="AM37" s="384" t="s">
        <v>794</v>
      </c>
      <c r="AN37" s="385" t="s">
        <v>795</v>
      </c>
      <c r="AO37" s="395" t="s">
        <v>774</v>
      </c>
      <c r="AP37" s="406">
        <v>12</v>
      </c>
      <c r="AQ37" s="407">
        <v>0.05</v>
      </c>
      <c r="AR37" s="396">
        <f t="shared" si="6"/>
        <v>0.60000000000000009</v>
      </c>
      <c r="AS37" s="388"/>
      <c r="AT37" s="55"/>
      <c r="AU37" s="55"/>
      <c r="AV37" s="389"/>
      <c r="AW37" s="1325"/>
      <c r="AY37" s="1325"/>
      <c r="AZ37" s="482"/>
      <c r="BA37" s="59" t="s">
        <v>61</v>
      </c>
      <c r="BB37" s="10" t="s">
        <v>328</v>
      </c>
      <c r="BC37" s="10"/>
      <c r="BD37" s="39"/>
      <c r="BE37" s="10"/>
      <c r="BF37" s="10"/>
      <c r="BG37" s="24"/>
      <c r="BH37" s="9"/>
      <c r="BI37" s="9"/>
      <c r="BJ37" s="9"/>
      <c r="BK37" s="482"/>
      <c r="BL37" s="482"/>
      <c r="BM37" s="490"/>
      <c r="BN37" s="1325"/>
    </row>
    <row r="38" spans="1:66" s="1" customFormat="1" ht="15.95" customHeight="1" x14ac:dyDescent="0.2">
      <c r="A38" s="1338"/>
      <c r="B38" s="790">
        <v>1E-3</v>
      </c>
      <c r="C38" s="65"/>
      <c r="D38" s="10" t="s">
        <v>303</v>
      </c>
      <c r="E38" s="791"/>
      <c r="F38" s="364" t="str">
        <f t="shared" si="5"/>
        <v/>
      </c>
      <c r="G38" s="777">
        <f>IF(B38="","",(B38/B17)*M15)</f>
        <v>1.25E-3</v>
      </c>
      <c r="H38" s="700" t="s">
        <v>11</v>
      </c>
      <c r="I38" s="778" t="str">
        <f t="shared" si="4"/>
        <v/>
      </c>
      <c r="J38" s="802" t="s">
        <v>78</v>
      </c>
      <c r="K38" s="10"/>
      <c r="L38" s="10"/>
      <c r="M38" s="10"/>
      <c r="N38" s="1133"/>
      <c r="Q38" s="1325"/>
      <c r="R38" s="22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226"/>
      <c r="AF38" s="1325"/>
      <c r="AG38" s="230"/>
      <c r="AH38" s="1325"/>
      <c r="AI38" s="1317" t="s">
        <v>768</v>
      </c>
      <c r="AJ38" s="1318"/>
      <c r="AK38" s="388"/>
      <c r="AL38" s="55"/>
      <c r="AM38" s="55"/>
      <c r="AN38" s="389"/>
      <c r="AO38" s="395" t="s">
        <v>773</v>
      </c>
      <c r="AP38" s="406">
        <v>10</v>
      </c>
      <c r="AQ38" s="407">
        <v>8.0000000000000002E-3</v>
      </c>
      <c r="AR38" s="396">
        <f t="shared" si="6"/>
        <v>0.08</v>
      </c>
      <c r="AS38" s="388"/>
      <c r="AT38" s="55"/>
      <c r="AU38" s="55"/>
      <c r="AV38" s="389"/>
      <c r="AW38" s="1325"/>
      <c r="AY38" s="1325"/>
      <c r="AZ38" s="482"/>
      <c r="BA38" s="59" t="s">
        <v>69</v>
      </c>
      <c r="BB38" s="10" t="s">
        <v>131</v>
      </c>
      <c r="BC38" s="10"/>
      <c r="BD38" s="39"/>
      <c r="BE38" s="10"/>
      <c r="BF38" s="10"/>
      <c r="BG38" s="24"/>
      <c r="BH38" s="9"/>
      <c r="BI38" s="9"/>
      <c r="BJ38" s="9"/>
      <c r="BK38" s="482"/>
      <c r="BL38" s="482"/>
      <c r="BM38" s="490"/>
      <c r="BN38" s="1325"/>
    </row>
    <row r="39" spans="1:66" s="1" customFormat="1" ht="15.95" customHeight="1" x14ac:dyDescent="0.2">
      <c r="A39" s="1338"/>
      <c r="B39" s="790">
        <v>1E-3</v>
      </c>
      <c r="C39" s="65"/>
      <c r="D39" s="10"/>
      <c r="E39" s="791"/>
      <c r="F39" s="364" t="str">
        <f t="shared" si="5"/>
        <v/>
      </c>
      <c r="G39" s="777">
        <f>IF(B39="","",(B39/B17)*M15)</f>
        <v>1.25E-3</v>
      </c>
      <c r="H39" s="700" t="s">
        <v>11</v>
      </c>
      <c r="I39" s="778" t="str">
        <f t="shared" si="4"/>
        <v/>
      </c>
      <c r="J39" s="802" t="s">
        <v>86</v>
      </c>
      <c r="K39" s="10"/>
      <c r="L39" s="10"/>
      <c r="M39" s="10"/>
      <c r="N39" s="1133"/>
      <c r="Q39" s="1325"/>
      <c r="R39" s="222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226"/>
      <c r="AF39" s="1325"/>
      <c r="AG39" s="230"/>
      <c r="AH39" s="1325"/>
      <c r="AI39" s="390"/>
      <c r="AJ39" s="392"/>
      <c r="AK39" s="390"/>
      <c r="AL39" s="391"/>
      <c r="AM39" s="391"/>
      <c r="AN39" s="392"/>
      <c r="AO39" s="390"/>
      <c r="AP39" s="391"/>
      <c r="AQ39" s="391"/>
      <c r="AR39" s="392"/>
      <c r="AS39" s="390"/>
      <c r="AT39" s="391"/>
      <c r="AU39" s="391"/>
      <c r="AV39" s="392"/>
      <c r="AW39" s="1325"/>
      <c r="AY39" s="132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482"/>
      <c r="BL39" s="482"/>
      <c r="BM39" s="490"/>
      <c r="BN39" s="1325"/>
    </row>
    <row r="40" spans="1:66" s="1" customFormat="1" ht="15.95" customHeight="1" x14ac:dyDescent="0.2">
      <c r="A40" s="1338"/>
      <c r="B40" s="790">
        <v>1E-3</v>
      </c>
      <c r="C40" s="65"/>
      <c r="D40" s="10"/>
      <c r="E40" s="791"/>
      <c r="F40" s="364" t="str">
        <f t="shared" si="5"/>
        <v/>
      </c>
      <c r="G40" s="777">
        <f>IF(B40="","",(B40/B17)*M15)</f>
        <v>1.25E-3</v>
      </c>
      <c r="H40" s="700" t="s">
        <v>11</v>
      </c>
      <c r="I40" s="778" t="str">
        <f t="shared" si="4"/>
        <v/>
      </c>
      <c r="J40" s="802" t="s">
        <v>96</v>
      </c>
      <c r="K40" s="10"/>
      <c r="L40" s="10"/>
      <c r="M40" s="10"/>
      <c r="N40" s="1133"/>
      <c r="Q40" s="1325"/>
      <c r="R40" s="222"/>
      <c r="V40" s="55"/>
      <c r="W40" s="55"/>
      <c r="X40" s="55"/>
      <c r="Y40" s="55"/>
      <c r="Z40" s="55"/>
      <c r="AA40" s="55"/>
      <c r="AB40" s="55"/>
      <c r="AC40" s="55"/>
      <c r="AD40" s="55"/>
      <c r="AE40" s="226"/>
      <c r="AF40" s="1325"/>
      <c r="AG40" s="230"/>
      <c r="AH40" s="1325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1325"/>
      <c r="AY40" s="132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482"/>
      <c r="BL40" s="482"/>
      <c r="BM40" s="490"/>
      <c r="BN40" s="1325"/>
    </row>
    <row r="41" spans="1:66" s="1" customFormat="1" ht="15.95" customHeight="1" x14ac:dyDescent="0.2">
      <c r="A41" s="1338"/>
      <c r="B41" s="790">
        <v>1E-3</v>
      </c>
      <c r="C41" s="65"/>
      <c r="D41" s="10"/>
      <c r="E41" s="791"/>
      <c r="F41" s="364" t="str">
        <f t="shared" si="5"/>
        <v/>
      </c>
      <c r="G41" s="777">
        <f>IF(B41="","",(B41/B17)*M15)</f>
        <v>1.25E-3</v>
      </c>
      <c r="H41" s="700" t="s">
        <v>11</v>
      </c>
      <c r="I41" s="778" t="str">
        <f t="shared" si="4"/>
        <v/>
      </c>
      <c r="J41" s="802" t="s">
        <v>166</v>
      </c>
      <c r="K41" s="10"/>
      <c r="L41" s="10"/>
      <c r="M41" s="10"/>
      <c r="N41" s="1133"/>
      <c r="Q41" s="1325"/>
      <c r="R41" s="22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226"/>
      <c r="AF41" s="1325"/>
      <c r="AG41" s="230"/>
      <c r="AH41" s="1325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1325"/>
      <c r="AY41" s="132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482"/>
      <c r="BL41" s="482"/>
      <c r="BM41" s="490"/>
      <c r="BN41" s="1325"/>
    </row>
    <row r="42" spans="1:66" s="1" customFormat="1" ht="15.95" customHeight="1" thickBot="1" x14ac:dyDescent="0.25">
      <c r="A42" s="1338"/>
      <c r="B42" s="792">
        <v>1E-3</v>
      </c>
      <c r="C42" s="793"/>
      <c r="D42" s="794"/>
      <c r="E42" s="795"/>
      <c r="F42" s="364" t="str">
        <f t="shared" si="5"/>
        <v/>
      </c>
      <c r="G42" s="777">
        <f>IF(B42="","",(B42/B17)*M15)</f>
        <v>1.25E-3</v>
      </c>
      <c r="H42" s="700" t="s">
        <v>11</v>
      </c>
      <c r="I42" s="778" t="str">
        <f t="shared" si="4"/>
        <v/>
      </c>
      <c r="J42" s="807" t="s">
        <v>174</v>
      </c>
      <c r="K42" s="10"/>
      <c r="L42" s="10"/>
      <c r="M42" s="10"/>
      <c r="N42" s="1133"/>
      <c r="Q42" s="1325"/>
      <c r="R42" s="22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226"/>
      <c r="AF42" s="1325"/>
      <c r="AH42" s="1325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1325"/>
      <c r="AY42" s="132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482"/>
      <c r="BL42" s="482"/>
      <c r="BM42" s="490"/>
      <c r="BN42" s="1325"/>
    </row>
    <row r="43" spans="1:66" s="1" customFormat="1" ht="15.95" customHeight="1" x14ac:dyDescent="0.2">
      <c r="A43" s="1338"/>
      <c r="B43" s="345"/>
      <c r="C43" s="113"/>
      <c r="D43" s="113"/>
      <c r="E43" s="113"/>
      <c r="F43" s="783"/>
      <c r="G43" s="472"/>
      <c r="H43" s="784"/>
      <c r="I43" s="785" t="str">
        <f t="shared" si="4"/>
        <v/>
      </c>
      <c r="J43" s="802"/>
      <c r="K43" s="742"/>
      <c r="L43" s="742"/>
      <c r="M43" s="742"/>
      <c r="N43" s="1175"/>
      <c r="Q43" s="1325"/>
      <c r="R43" s="22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226"/>
      <c r="AF43" s="1325"/>
      <c r="AH43" s="1325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1325"/>
      <c r="AY43" s="132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482"/>
      <c r="BL43" s="482"/>
      <c r="BM43" s="490"/>
      <c r="BN43" s="1325"/>
    </row>
    <row r="44" spans="1:66" s="1" customFormat="1" ht="15.95" customHeight="1" thickBot="1" x14ac:dyDescent="0.25">
      <c r="A44" s="1338"/>
      <c r="B44" s="345"/>
      <c r="C44" s="345"/>
      <c r="D44" s="498" t="s">
        <v>350</v>
      </c>
      <c r="E44" s="356"/>
      <c r="F44" s="357" t="str">
        <f>IF(C44&lt;=0,"",G44-(G44*C44%))</f>
        <v/>
      </c>
      <c r="G44" s="499">
        <f>SUM(G45:G50)</f>
        <v>4.2137500000000001</v>
      </c>
      <c r="H44" s="498" t="s">
        <v>11</v>
      </c>
      <c r="I44" s="776">
        <f>SUM(I45:I50)</f>
        <v>1.8749999999999989E-2</v>
      </c>
      <c r="J44" s="804"/>
      <c r="K44" s="451"/>
      <c r="L44" s="12"/>
      <c r="M44" s="12"/>
      <c r="N44" s="1133"/>
      <c r="Q44" s="1325"/>
      <c r="R44" s="225"/>
      <c r="S44" s="55"/>
      <c r="T44" s="55"/>
      <c r="U44" s="55"/>
      <c r="Y44" s="55"/>
      <c r="Z44" s="55"/>
      <c r="AA44" s="55"/>
      <c r="AB44" s="55"/>
      <c r="AC44" s="55"/>
      <c r="AD44" s="55"/>
      <c r="AE44" s="226"/>
      <c r="AF44" s="1325"/>
      <c r="AH44" s="1325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1325"/>
      <c r="AY44" s="132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482"/>
      <c r="BL44" s="482"/>
      <c r="BM44" s="490"/>
      <c r="BN44" s="1325"/>
    </row>
    <row r="45" spans="1:66" s="1" customFormat="1" ht="15.95" customHeight="1" x14ac:dyDescent="0.2">
      <c r="A45" s="1338"/>
      <c r="B45" s="786">
        <v>0.05</v>
      </c>
      <c r="C45" s="787"/>
      <c r="D45" s="799" t="s">
        <v>305</v>
      </c>
      <c r="E45" s="796"/>
      <c r="F45" s="364" t="str">
        <f t="shared" ref="F45:F50" si="7">IF(C45&lt;=0,"",G45-(G45*C45%))</f>
        <v/>
      </c>
      <c r="G45" s="777">
        <f>IF(B45="","",(B45/B17)*M15)</f>
        <v>6.25E-2</v>
      </c>
      <c r="H45" s="700" t="s">
        <v>11</v>
      </c>
      <c r="I45" s="778" t="str">
        <f t="shared" ref="I45:I50" si="8">IF(ISBLANK(C45),"",G45-F45)</f>
        <v/>
      </c>
      <c r="J45" s="802" t="s">
        <v>32</v>
      </c>
      <c r="K45" s="10"/>
      <c r="L45" s="10"/>
      <c r="M45" s="10"/>
      <c r="N45" s="1133"/>
      <c r="Q45" s="1325"/>
      <c r="R45" s="225"/>
      <c r="S45" s="55"/>
      <c r="T45" s="55"/>
      <c r="U45" s="55"/>
      <c r="Y45" s="55"/>
      <c r="Z45" s="55"/>
      <c r="AA45" s="55"/>
      <c r="AB45" s="55"/>
      <c r="AC45" s="55"/>
      <c r="AD45" s="55"/>
      <c r="AE45" s="226"/>
      <c r="AF45" s="1325"/>
      <c r="AH45" s="1325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1325"/>
      <c r="AY45" s="132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482"/>
      <c r="BL45" s="482"/>
      <c r="BM45" s="490"/>
      <c r="BN45" s="1325"/>
    </row>
    <row r="46" spans="1:66" s="1" customFormat="1" ht="15.95" customHeight="1" x14ac:dyDescent="0.2">
      <c r="A46" s="1338"/>
      <c r="B46" s="790">
        <v>0.15</v>
      </c>
      <c r="C46" s="65">
        <v>10</v>
      </c>
      <c r="D46" s="10" t="s">
        <v>306</v>
      </c>
      <c r="E46" s="791"/>
      <c r="F46" s="364">
        <f t="shared" si="7"/>
        <v>0.16875000000000001</v>
      </c>
      <c r="G46" s="777">
        <f>IF(B46="","",(B46/B17)*M15)</f>
        <v>0.1875</v>
      </c>
      <c r="H46" s="700" t="s">
        <v>11</v>
      </c>
      <c r="I46" s="778">
        <f t="shared" si="8"/>
        <v>1.8749999999999989E-2</v>
      </c>
      <c r="J46" s="802" t="s">
        <v>42</v>
      </c>
      <c r="K46" s="10"/>
      <c r="L46" s="10"/>
      <c r="M46" s="10"/>
      <c r="N46" s="1133"/>
      <c r="Q46" s="1325"/>
      <c r="R46" s="22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226"/>
      <c r="AF46" s="1325"/>
      <c r="AH46" s="1325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1325"/>
      <c r="AY46" s="132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482"/>
      <c r="BL46" s="482"/>
      <c r="BM46" s="490"/>
      <c r="BN46" s="1325"/>
    </row>
    <row r="47" spans="1:66" s="1" customFormat="1" ht="15.95" customHeight="1" x14ac:dyDescent="0.2">
      <c r="A47" s="1338"/>
      <c r="B47" s="790">
        <v>0.15</v>
      </c>
      <c r="C47" s="65"/>
      <c r="D47" s="10" t="s">
        <v>307</v>
      </c>
      <c r="E47" s="791"/>
      <c r="F47" s="364" t="str">
        <f t="shared" si="7"/>
        <v/>
      </c>
      <c r="G47" s="777">
        <f>IF(B47="","",(B47/B17)*M15)</f>
        <v>0.1875</v>
      </c>
      <c r="H47" s="700" t="s">
        <v>11</v>
      </c>
      <c r="I47" s="778" t="str">
        <f t="shared" si="8"/>
        <v/>
      </c>
      <c r="J47" s="802" t="s">
        <v>52</v>
      </c>
      <c r="K47" s="10"/>
      <c r="L47" s="10"/>
      <c r="M47" s="10"/>
      <c r="N47" s="1133"/>
      <c r="Q47" s="1325"/>
      <c r="R47" s="22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226"/>
      <c r="AF47" s="1325"/>
      <c r="AH47" s="1325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1325"/>
      <c r="AY47" s="132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482"/>
      <c r="BL47" s="482"/>
      <c r="BM47" s="490"/>
      <c r="BN47" s="1325"/>
    </row>
    <row r="48" spans="1:66" s="1" customFormat="1" ht="15.95" customHeight="1" x14ac:dyDescent="0.2">
      <c r="A48" s="1338"/>
      <c r="B48" s="790">
        <v>3</v>
      </c>
      <c r="C48" s="65"/>
      <c r="D48" s="10" t="s">
        <v>308</v>
      </c>
      <c r="E48" s="791"/>
      <c r="F48" s="364" t="str">
        <f t="shared" si="7"/>
        <v/>
      </c>
      <c r="G48" s="777">
        <f>IF(B48="","",(B48/B17)*M15)</f>
        <v>3.75</v>
      </c>
      <c r="H48" s="700" t="s">
        <v>11</v>
      </c>
      <c r="I48" s="778" t="str">
        <f t="shared" si="8"/>
        <v/>
      </c>
      <c r="J48" s="802" t="s">
        <v>61</v>
      </c>
      <c r="K48" s="10"/>
      <c r="L48" s="10"/>
      <c r="M48" s="10"/>
      <c r="N48" s="1133"/>
      <c r="Q48" s="1325"/>
      <c r="R48" s="22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226"/>
      <c r="AF48" s="1325"/>
      <c r="AH48" s="1325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1325"/>
      <c r="AY48" s="132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482"/>
      <c r="BL48" s="482"/>
      <c r="BM48" s="490"/>
      <c r="BN48" s="1325"/>
    </row>
    <row r="49" spans="1:66" s="1" customFormat="1" ht="15.95" customHeight="1" x14ac:dyDescent="0.2">
      <c r="A49" s="1338"/>
      <c r="B49" s="790">
        <v>0.02</v>
      </c>
      <c r="C49" s="65"/>
      <c r="D49" s="10" t="s">
        <v>302</v>
      </c>
      <c r="E49" s="791"/>
      <c r="F49" s="364" t="str">
        <f t="shared" si="7"/>
        <v/>
      </c>
      <c r="G49" s="777">
        <f>IF(B49="","",(B49/B17)*M15)</f>
        <v>2.4999999999999998E-2</v>
      </c>
      <c r="H49" s="700" t="s">
        <v>11</v>
      </c>
      <c r="I49" s="778" t="str">
        <f t="shared" si="8"/>
        <v/>
      </c>
      <c r="J49" s="802" t="s">
        <v>69</v>
      </c>
      <c r="K49" s="10"/>
      <c r="L49" s="10"/>
      <c r="M49" s="10"/>
      <c r="N49" s="1133"/>
      <c r="Q49" s="1325"/>
      <c r="R49" s="22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226"/>
      <c r="AF49" s="1325"/>
      <c r="AH49" s="1325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1325"/>
      <c r="AY49" s="132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482"/>
      <c r="BL49" s="482"/>
      <c r="BM49" s="490"/>
      <c r="BN49" s="1325"/>
    </row>
    <row r="50" spans="1:66" s="1" customFormat="1" ht="15.95" customHeight="1" thickBot="1" x14ac:dyDescent="0.25">
      <c r="A50" s="1338"/>
      <c r="B50" s="792">
        <v>1E-3</v>
      </c>
      <c r="C50" s="793"/>
      <c r="D50" s="794" t="s">
        <v>303</v>
      </c>
      <c r="E50" s="795"/>
      <c r="F50" s="364" t="str">
        <f t="shared" si="7"/>
        <v/>
      </c>
      <c r="G50" s="777">
        <f>IF(B50="","",(B50/B17)*M15)</f>
        <v>1.25E-3</v>
      </c>
      <c r="H50" s="700" t="s">
        <v>11</v>
      </c>
      <c r="I50" s="778" t="str">
        <f t="shared" si="8"/>
        <v/>
      </c>
      <c r="J50" s="802" t="s">
        <v>78</v>
      </c>
      <c r="K50" s="10"/>
      <c r="L50" s="10"/>
      <c r="M50" s="10"/>
      <c r="N50" s="1133"/>
      <c r="Q50" s="1325"/>
      <c r="R50" s="225"/>
      <c r="S50" s="1334" t="s">
        <v>752</v>
      </c>
      <c r="T50" s="1334"/>
      <c r="U50" s="1334"/>
      <c r="V50" s="55"/>
      <c r="W50" s="55"/>
      <c r="X50" s="55"/>
      <c r="Y50" s="55"/>
      <c r="Z50" s="55"/>
      <c r="AA50" s="55"/>
      <c r="AB50" s="55"/>
      <c r="AC50" s="55"/>
      <c r="AD50" s="55"/>
      <c r="AE50" s="226"/>
      <c r="AF50" s="1325"/>
      <c r="AH50" s="1325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1325"/>
      <c r="AY50" s="132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482"/>
      <c r="BL50" s="482"/>
      <c r="BM50" s="490"/>
      <c r="BN50" s="1325"/>
    </row>
    <row r="51" spans="1:66" s="1" customFormat="1" ht="15.95" customHeight="1" thickBot="1" x14ac:dyDescent="0.25">
      <c r="A51" s="1339"/>
      <c r="B51" s="1176"/>
      <c r="C51" s="1177"/>
      <c r="D51" s="1177"/>
      <c r="E51" s="1177"/>
      <c r="F51" s="1178"/>
      <c r="G51" s="1178"/>
      <c r="H51" s="1178"/>
      <c r="I51" s="1178"/>
      <c r="J51" s="1179"/>
      <c r="K51" s="1179"/>
      <c r="L51" s="1179"/>
      <c r="M51" s="1179"/>
      <c r="N51" s="1180"/>
      <c r="Q51" s="1325"/>
      <c r="R51" s="227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9"/>
      <c r="AF51" s="1325"/>
      <c r="AH51" s="1325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228"/>
      <c r="AT51" s="228"/>
      <c r="AU51" s="228"/>
      <c r="AV51" s="228"/>
      <c r="AW51" s="1325"/>
      <c r="AY51" s="132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482"/>
      <c r="BL51" s="228"/>
      <c r="BM51" s="229"/>
      <c r="BN51" s="1325"/>
    </row>
    <row r="53" spans="1:66" s="1" customFormat="1" ht="19.5" customHeight="1" x14ac:dyDescent="0.2">
      <c r="A53" s="124" t="s">
        <v>451</v>
      </c>
      <c r="B53" s="120"/>
      <c r="C53" s="121" t="s">
        <v>450</v>
      </c>
      <c r="D53" s="122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4" t="s">
        <v>451</v>
      </c>
    </row>
    <row r="54" spans="1:66" ht="13.5" thickBot="1" x14ac:dyDescent="0.25"/>
    <row r="55" spans="1:66" s="1" customFormat="1" ht="23.25" x14ac:dyDescent="0.3">
      <c r="A55" s="1122" t="s">
        <v>449</v>
      </c>
      <c r="B55" s="1326" t="s">
        <v>752</v>
      </c>
      <c r="C55" s="1326"/>
      <c r="D55" s="1326"/>
      <c r="E55" s="1165" t="s">
        <v>1013</v>
      </c>
      <c r="F55" s="1166"/>
      <c r="G55" s="1138"/>
      <c r="H55" s="1138"/>
      <c r="I55" s="1138"/>
      <c r="J55" s="1138"/>
      <c r="K55" s="1138"/>
      <c r="L55" s="1138"/>
      <c r="M55" s="1181" t="s">
        <v>71</v>
      </c>
      <c r="N55" s="1140"/>
      <c r="Q55" s="116" t="s">
        <v>449</v>
      </c>
      <c r="R55" s="491" t="s">
        <v>992</v>
      </c>
      <c r="S55" s="474"/>
      <c r="T55" s="475"/>
      <c r="U55" s="475"/>
      <c r="V55" s="475"/>
      <c r="W55" s="492"/>
      <c r="X55" s="475"/>
      <c r="Y55" s="475"/>
      <c r="Z55" s="475"/>
      <c r="AA55" s="475"/>
      <c r="AB55" s="475"/>
      <c r="AC55" s="475"/>
      <c r="AD55" s="475"/>
      <c r="AE55" s="476"/>
      <c r="AF55" s="116" t="s">
        <v>449</v>
      </c>
      <c r="AG55" s="230"/>
      <c r="AH55" s="116" t="s">
        <v>449</v>
      </c>
      <c r="AI55" s="491" t="s">
        <v>992</v>
      </c>
      <c r="AJ55" s="474"/>
      <c r="AK55" s="475"/>
      <c r="AL55" s="475"/>
      <c r="AM55" s="475"/>
      <c r="AN55" s="492"/>
      <c r="AO55" s="475"/>
      <c r="AP55" s="475"/>
      <c r="AQ55" s="475"/>
      <c r="AR55" s="475"/>
      <c r="AS55" s="475"/>
      <c r="AT55" s="475"/>
      <c r="AU55" s="475"/>
      <c r="AV55" s="476"/>
      <c r="AW55" s="116" t="s">
        <v>449</v>
      </c>
      <c r="AY55" s="116" t="s">
        <v>449</v>
      </c>
      <c r="AZ55" s="766" t="s">
        <v>992</v>
      </c>
      <c r="BA55" s="474"/>
      <c r="BB55" s="475"/>
      <c r="BC55" s="475"/>
      <c r="BD55" s="475"/>
      <c r="BE55" s="492"/>
      <c r="BF55" s="475"/>
      <c r="BG55" s="475"/>
      <c r="BH55" s="475"/>
      <c r="BI55" s="475"/>
      <c r="BJ55" s="475"/>
      <c r="BK55" s="475"/>
      <c r="BL55" s="475"/>
      <c r="BM55" s="476"/>
      <c r="BN55" s="116" t="s">
        <v>449</v>
      </c>
    </row>
    <row r="56" spans="1:66" s="1" customFormat="1" ht="24" customHeight="1" x14ac:dyDescent="0.2">
      <c r="A56" s="1338" t="s">
        <v>992</v>
      </c>
      <c r="B56" s="64" t="s">
        <v>311</v>
      </c>
      <c r="C56" s="33"/>
      <c r="D56" s="12"/>
      <c r="E56" s="12"/>
      <c r="F56" s="12"/>
      <c r="G56" s="12"/>
      <c r="H56" s="12"/>
      <c r="I56" s="12"/>
      <c r="J56" s="12"/>
      <c r="K56" s="12"/>
      <c r="L56" s="38" t="s">
        <v>294</v>
      </c>
      <c r="M56" s="242">
        <v>75</v>
      </c>
      <c r="N56" s="1182" t="s">
        <v>300</v>
      </c>
      <c r="Q56" s="1325" t="s">
        <v>992</v>
      </c>
      <c r="R56" s="481"/>
      <c r="S56" s="60" t="s">
        <v>314</v>
      </c>
      <c r="T56" s="60"/>
      <c r="U56" s="10"/>
      <c r="V56" s="39"/>
      <c r="W56" s="10"/>
      <c r="X56" s="10"/>
      <c r="Y56" s="24"/>
      <c r="Z56" s="9"/>
      <c r="AA56" s="9"/>
      <c r="AB56" s="10"/>
      <c r="AC56" s="479"/>
      <c r="AD56" s="479"/>
      <c r="AE56" s="493" t="str">
        <f>B56</f>
        <v>ROTI DE PORC….CUISSON BASSE TEMPÉRATURE</v>
      </c>
      <c r="AF56" s="1325" t="s">
        <v>992</v>
      </c>
      <c r="AG56" s="230"/>
      <c r="AH56" s="1325" t="s">
        <v>992</v>
      </c>
      <c r="AI56" s="417" t="s">
        <v>420</v>
      </c>
      <c r="AJ56" s="139"/>
      <c r="AK56" s="140"/>
      <c r="AL56" s="140"/>
      <c r="AM56" s="140"/>
      <c r="AN56" s="135"/>
      <c r="AO56" s="135"/>
      <c r="AP56" s="135"/>
      <c r="AQ56" s="135"/>
      <c r="AR56" s="135"/>
      <c r="AS56" s="135"/>
      <c r="AT56" s="135"/>
      <c r="AU56" s="135"/>
      <c r="AV56" s="418"/>
      <c r="AW56" s="1325" t="s">
        <v>992</v>
      </c>
      <c r="AY56" s="1325" t="s">
        <v>992</v>
      </c>
      <c r="AZ56" s="239" t="s">
        <v>454</v>
      </c>
      <c r="BA56" s="139"/>
      <c r="BB56" s="140"/>
      <c r="BC56" s="140"/>
      <c r="BD56" s="140"/>
      <c r="BE56" s="135"/>
      <c r="BF56" s="135"/>
      <c r="BG56" s="135"/>
      <c r="BH56" s="135"/>
      <c r="BI56" s="135"/>
      <c r="BJ56" s="135"/>
      <c r="BK56" s="135"/>
      <c r="BL56" s="135"/>
      <c r="BM56" s="141"/>
      <c r="BN56" s="1325" t="s">
        <v>992</v>
      </c>
    </row>
    <row r="57" spans="1:66" s="1" customFormat="1" ht="15.95" customHeight="1" thickBot="1" x14ac:dyDescent="0.3">
      <c r="A57" s="1338"/>
      <c r="B57" s="705" t="s">
        <v>1002</v>
      </c>
      <c r="C57" s="219"/>
      <c r="D57" s="218"/>
      <c r="E57" s="12"/>
      <c r="F57" s="1335" t="s">
        <v>14</v>
      </c>
      <c r="G57" s="1335"/>
      <c r="H57" s="756"/>
      <c r="I57" s="12"/>
      <c r="J57" s="12"/>
      <c r="K57" s="756"/>
      <c r="L57" s="12"/>
      <c r="M57" s="21"/>
      <c r="N57" s="1141"/>
      <c r="Q57" s="1325"/>
      <c r="R57" s="481"/>
      <c r="S57" s="60"/>
      <c r="T57" s="60"/>
      <c r="U57" s="10"/>
      <c r="V57" s="39"/>
      <c r="W57" s="10"/>
      <c r="X57" s="10"/>
      <c r="Y57" s="24"/>
      <c r="Z57" s="9"/>
      <c r="AA57" s="9"/>
      <c r="AB57" s="10"/>
      <c r="AC57" s="479"/>
      <c r="AD57" s="479"/>
      <c r="AE57" s="493"/>
      <c r="AF57" s="1325"/>
      <c r="AG57" s="230"/>
      <c r="AH57" s="1325"/>
      <c r="AI57" s="419"/>
      <c r="AJ57" s="55"/>
      <c r="AK57" s="55"/>
      <c r="AL57" s="55"/>
      <c r="AM57" s="135"/>
      <c r="AN57" s="135"/>
      <c r="AO57" s="135"/>
      <c r="AP57" s="135"/>
      <c r="AQ57" s="135"/>
      <c r="AR57" s="135"/>
      <c r="AS57" s="135"/>
      <c r="AT57" s="135"/>
      <c r="AU57" s="135"/>
      <c r="AV57" s="418"/>
      <c r="AW57" s="1325"/>
      <c r="AY57" s="1325"/>
      <c r="AZ57" s="241"/>
      <c r="BA57" s="9"/>
      <c r="BB57" s="9"/>
      <c r="BC57" s="9"/>
      <c r="BD57" s="135"/>
      <c r="BE57" s="135"/>
      <c r="BF57" s="135"/>
      <c r="BG57" s="135"/>
      <c r="BH57" s="135"/>
      <c r="BI57" s="135"/>
      <c r="BJ57" s="135"/>
      <c r="BK57" s="135"/>
      <c r="BL57" s="135"/>
      <c r="BM57" s="141"/>
      <c r="BN57" s="1325"/>
    </row>
    <row r="58" spans="1:66" s="1" customFormat="1" ht="15.95" customHeight="1" thickBot="1" x14ac:dyDescent="0.25">
      <c r="A58" s="1338"/>
      <c r="B58" s="764">
        <f>SUM(B62:B65)</f>
        <v>15</v>
      </c>
      <c r="C58" s="1319" t="s">
        <v>0</v>
      </c>
      <c r="D58" s="10" t="s">
        <v>13</v>
      </c>
      <c r="E58" s="10"/>
      <c r="F58" s="761">
        <f>G58-I58</f>
        <v>77.06750000000001</v>
      </c>
      <c r="G58" s="761">
        <f>SUM(G61,G66,G73,G85)</f>
        <v>92.25500000000001</v>
      </c>
      <c r="H58" s="130"/>
      <c r="I58" s="762">
        <f>SUM(I61,I73,I85)</f>
        <v>15.1875</v>
      </c>
      <c r="J58" s="21"/>
      <c r="K58" s="21" t="s">
        <v>293</v>
      </c>
      <c r="L58" s="21"/>
      <c r="M58" s="21"/>
      <c r="N58" s="1141"/>
      <c r="Q58" s="1325"/>
      <c r="R58" s="483"/>
      <c r="S58" s="51"/>
      <c r="T58" s="10"/>
      <c r="U58" s="10"/>
      <c r="V58" s="39"/>
      <c r="W58" s="10"/>
      <c r="X58" s="10"/>
      <c r="Y58" s="24"/>
      <c r="Z58" s="9"/>
      <c r="AA58" s="9"/>
      <c r="AB58" s="10"/>
      <c r="AC58" s="479"/>
      <c r="AD58" s="479"/>
      <c r="AE58" s="480"/>
      <c r="AF58" s="1325"/>
      <c r="AG58" s="230"/>
      <c r="AH58" s="1325"/>
      <c r="AI58" s="420" t="s">
        <v>451</v>
      </c>
      <c r="AJ58" s="121" t="s">
        <v>450</v>
      </c>
      <c r="AK58" s="121"/>
      <c r="AL58" s="122"/>
      <c r="AM58" s="223"/>
      <c r="AN58" s="223"/>
      <c r="AO58" s="223"/>
      <c r="AP58" s="223"/>
      <c r="AQ58" s="223"/>
      <c r="AR58" s="223"/>
      <c r="AS58" s="223"/>
      <c r="AT58" s="223"/>
      <c r="AU58" s="223"/>
      <c r="AV58" s="421"/>
      <c r="AW58" s="1325"/>
      <c r="AY58" s="1325"/>
      <c r="AZ58" s="240" t="s">
        <v>451</v>
      </c>
      <c r="BA58" s="121" t="s">
        <v>450</v>
      </c>
      <c r="BB58" s="121"/>
      <c r="BC58" s="122"/>
      <c r="BD58" s="223"/>
      <c r="BE58" s="223"/>
      <c r="BF58" s="223"/>
      <c r="BG58" s="223"/>
      <c r="BH58" s="223"/>
      <c r="BI58" s="223"/>
      <c r="BJ58" s="223"/>
      <c r="BK58" s="223"/>
      <c r="BL58" s="223"/>
      <c r="BM58" s="224"/>
      <c r="BN58" s="1325"/>
    </row>
    <row r="59" spans="1:66" s="1" customFormat="1" ht="15.95" customHeight="1" x14ac:dyDescent="0.2">
      <c r="A59" s="1338"/>
      <c r="B59" s="131"/>
      <c r="C59" s="1320"/>
      <c r="D59" s="117"/>
      <c r="E59" s="117"/>
      <c r="F59" s="738" t="s">
        <v>1011</v>
      </c>
      <c r="G59" s="738" t="s">
        <v>297</v>
      </c>
      <c r="H59" s="134"/>
      <c r="I59" s="738" t="s">
        <v>1012</v>
      </c>
      <c r="J59" s="117"/>
      <c r="K59" s="117"/>
      <c r="L59" s="1336" t="s">
        <v>957</v>
      </c>
      <c r="M59" s="1337"/>
      <c r="N59" s="1183">
        <f>B58</f>
        <v>15</v>
      </c>
      <c r="Q59" s="1325"/>
      <c r="R59" s="482"/>
      <c r="S59" s="61" t="s">
        <v>309</v>
      </c>
      <c r="T59" s="48"/>
      <c r="U59" s="10"/>
      <c r="V59" s="39"/>
      <c r="W59" s="10"/>
      <c r="X59" s="10"/>
      <c r="Y59" s="24"/>
      <c r="Z59" s="9"/>
      <c r="AA59" s="9"/>
      <c r="AB59" s="10"/>
      <c r="AC59" s="484"/>
      <c r="AD59" s="479"/>
      <c r="AE59" s="480"/>
      <c r="AF59" s="1325"/>
      <c r="AG59" s="230"/>
      <c r="AH59" s="1325"/>
      <c r="AI59" s="388"/>
      <c r="AJ59" s="55"/>
      <c r="AK59" s="55"/>
      <c r="AL59" s="55"/>
      <c r="AM59" s="135"/>
      <c r="AN59" s="135"/>
      <c r="AO59" s="135"/>
      <c r="AP59" s="135"/>
      <c r="AQ59" s="135"/>
      <c r="AR59" s="135"/>
      <c r="AS59" s="135"/>
      <c r="AT59" s="135"/>
      <c r="AU59" s="135"/>
      <c r="AV59" s="418"/>
      <c r="AW59" s="1325"/>
      <c r="AY59" s="1325"/>
      <c r="AZ59" s="222"/>
      <c r="BA59" s="9"/>
      <c r="BB59" s="9"/>
      <c r="BC59" s="135"/>
      <c r="BD59" s="135"/>
      <c r="BE59" s="135"/>
      <c r="BF59" s="135"/>
      <c r="BG59" s="135"/>
      <c r="BH59" s="135"/>
      <c r="BI59" s="135"/>
      <c r="BJ59" s="135"/>
      <c r="BK59" s="135"/>
      <c r="BL59" s="135"/>
      <c r="BM59" s="141"/>
      <c r="BN59" s="1325"/>
    </row>
    <row r="60" spans="1:66" s="1" customFormat="1" ht="15.95" customHeight="1" x14ac:dyDescent="0.25">
      <c r="A60" s="1338"/>
      <c r="B60" s="218" t="s">
        <v>44</v>
      </c>
      <c r="C60" s="219" t="s">
        <v>54</v>
      </c>
      <c r="D60" s="218" t="s">
        <v>34</v>
      </c>
      <c r="E60" s="12"/>
      <c r="F60" s="128"/>
      <c r="G60" s="55"/>
      <c r="H60" s="55"/>
      <c r="I60" s="1184"/>
      <c r="J60" s="55"/>
      <c r="K60" s="756" t="s">
        <v>63</v>
      </c>
      <c r="L60" s="12"/>
      <c r="M60" s="957"/>
      <c r="N60" s="1142"/>
      <c r="Q60" s="1325"/>
      <c r="R60" s="485"/>
      <c r="S60" s="27" t="s">
        <v>32</v>
      </c>
      <c r="T60" s="10" t="s">
        <v>315</v>
      </c>
      <c r="U60" s="10"/>
      <c r="V60" s="39"/>
      <c r="W60" s="10"/>
      <c r="X60" s="10"/>
      <c r="Y60" s="24"/>
      <c r="Z60" s="9"/>
      <c r="AA60" s="9"/>
      <c r="AB60" s="10"/>
      <c r="AC60" s="485"/>
      <c r="AD60" s="482"/>
      <c r="AE60" s="480"/>
      <c r="AF60" s="1325"/>
      <c r="AG60" s="230"/>
      <c r="AH60" s="1325"/>
      <c r="AI60" s="422" t="s">
        <v>44</v>
      </c>
      <c r="AJ60" s="243" t="s">
        <v>456</v>
      </c>
      <c r="AK60" s="55"/>
      <c r="AL60" s="55"/>
      <c r="AM60" s="135"/>
      <c r="AN60" s="135"/>
      <c r="AO60" s="135"/>
      <c r="AP60" s="135"/>
      <c r="AQ60" s="135"/>
      <c r="AR60" s="135"/>
      <c r="AS60" s="135"/>
      <c r="AT60" s="135"/>
      <c r="AU60" s="135"/>
      <c r="AV60" s="418"/>
      <c r="AW60" s="1325"/>
      <c r="AY60" s="1325"/>
      <c r="AZ60" s="221" t="s">
        <v>34</v>
      </c>
      <c r="BA60" s="243" t="s">
        <v>13</v>
      </c>
      <c r="BB60" s="136" t="s">
        <v>455</v>
      </c>
      <c r="BC60" s="9"/>
      <c r="BD60" s="135"/>
      <c r="BE60" s="135"/>
      <c r="BF60" s="135"/>
      <c r="BG60" s="135"/>
      <c r="BH60" s="135"/>
      <c r="BI60" s="135"/>
      <c r="BJ60" s="135"/>
      <c r="BK60" s="135"/>
      <c r="BL60" s="135"/>
      <c r="BM60" s="135"/>
      <c r="BN60" s="1325"/>
    </row>
    <row r="61" spans="1:66" s="1" customFormat="1" ht="15.95" customHeight="1" x14ac:dyDescent="0.2">
      <c r="A61" s="1338"/>
      <c r="B61" s="16"/>
      <c r="C61" s="127"/>
      <c r="D61" s="63" t="s">
        <v>312</v>
      </c>
      <c r="E61" s="232"/>
      <c r="F61" s="58" t="str">
        <f>IF(C61&lt;=0,"",G61-(G61*C61%))</f>
        <v/>
      </c>
      <c r="G61" s="495">
        <f>SUM(G62:G65)</f>
        <v>75</v>
      </c>
      <c r="H61" s="63" t="s">
        <v>11</v>
      </c>
      <c r="I61" s="740">
        <f>SUM(I62:I65)</f>
        <v>15</v>
      </c>
      <c r="J61" s="63"/>
      <c r="K61" s="451" t="s">
        <v>990</v>
      </c>
      <c r="L61" s="12"/>
      <c r="M61" s="12"/>
      <c r="N61" s="1119"/>
      <c r="Q61" s="1325"/>
      <c r="R61" s="485"/>
      <c r="S61" s="27" t="s">
        <v>42</v>
      </c>
      <c r="T61" s="10" t="s">
        <v>316</v>
      </c>
      <c r="U61" s="10"/>
      <c r="V61" s="39"/>
      <c r="W61" s="10"/>
      <c r="X61" s="10"/>
      <c r="Y61" s="24"/>
      <c r="Z61" s="9"/>
      <c r="AA61" s="9"/>
      <c r="AB61" s="10"/>
      <c r="AC61" s="486"/>
      <c r="AD61" s="487"/>
      <c r="AE61" s="480"/>
      <c r="AF61" s="1325"/>
      <c r="AG61" s="230"/>
      <c r="AH61" s="1325"/>
      <c r="AI61" s="388"/>
      <c r="AJ61" s="55"/>
      <c r="AK61" s="55"/>
      <c r="AL61" s="55"/>
      <c r="AM61" s="135"/>
      <c r="AN61" s="135"/>
      <c r="AO61" s="135"/>
      <c r="AP61" s="135"/>
      <c r="AQ61" s="135"/>
      <c r="AR61" s="135"/>
      <c r="AS61" s="135"/>
      <c r="AT61" s="135"/>
      <c r="AU61" s="135"/>
      <c r="AV61" s="418"/>
      <c r="AW61" s="1325"/>
      <c r="AY61" s="1325"/>
      <c r="AZ61" s="221"/>
      <c r="BA61" s="243"/>
      <c r="BB61" s="136"/>
      <c r="BC61" s="9"/>
      <c r="BD61" s="135"/>
      <c r="BE61" s="135"/>
      <c r="BF61" s="135"/>
      <c r="BG61" s="135"/>
      <c r="BH61" s="135"/>
      <c r="BI61" s="135"/>
      <c r="BJ61" s="135"/>
      <c r="BK61" s="135"/>
      <c r="BL61" s="135"/>
      <c r="BM61" s="135"/>
      <c r="BN61" s="1325"/>
    </row>
    <row r="62" spans="1:66" s="1" customFormat="1" ht="15.95" customHeight="1" x14ac:dyDescent="0.25">
      <c r="A62" s="1338"/>
      <c r="B62" s="16">
        <v>15</v>
      </c>
      <c r="C62" s="65">
        <v>20</v>
      </c>
      <c r="D62" s="10" t="s">
        <v>301</v>
      </c>
      <c r="E62" s="32"/>
      <c r="F62" s="39">
        <f>IF(C62&lt;=0,"",G62-(G62*C62%))</f>
        <v>60</v>
      </c>
      <c r="G62" s="729">
        <f>IF(B62="","",(B62/B58)*M56)</f>
        <v>75</v>
      </c>
      <c r="H62" s="501" t="s">
        <v>11</v>
      </c>
      <c r="I62" s="739">
        <f t="shared" ref="I62:I65" si="9">IF(ISBLANK(C62),"",G62-F62)</f>
        <v>15</v>
      </c>
      <c r="J62" s="757" t="s">
        <v>32</v>
      </c>
      <c r="K62" s="10" t="s">
        <v>1005</v>
      </c>
      <c r="L62" s="12"/>
      <c r="M62" s="12"/>
      <c r="N62" s="1119"/>
      <c r="Q62" s="1325"/>
      <c r="R62" s="485"/>
      <c r="S62" s="27" t="s">
        <v>52</v>
      </c>
      <c r="T62" s="10" t="s">
        <v>66</v>
      </c>
      <c r="U62" s="10"/>
      <c r="V62" s="39"/>
      <c r="W62" s="10"/>
      <c r="X62" s="10"/>
      <c r="Y62" s="24"/>
      <c r="Z62" s="9"/>
      <c r="AA62" s="9"/>
      <c r="AB62" s="10"/>
      <c r="AC62" s="488"/>
      <c r="AD62" s="481"/>
      <c r="AE62" s="480"/>
      <c r="AF62" s="1325"/>
      <c r="AG62" s="230"/>
      <c r="AH62" s="1325"/>
      <c r="AI62" s="423"/>
      <c r="AJ62" s="424" t="s">
        <v>422</v>
      </c>
      <c r="AK62" s="425"/>
      <c r="AL62" s="425"/>
      <c r="AM62" s="426"/>
      <c r="AN62" s="55"/>
      <c r="AO62" s="135"/>
      <c r="AP62" s="424" t="s">
        <v>421</v>
      </c>
      <c r="AQ62" s="135"/>
      <c r="AR62" s="135"/>
      <c r="AS62" s="135"/>
      <c r="AT62" s="135"/>
      <c r="AU62" s="135"/>
      <c r="AV62" s="418"/>
      <c r="AW62" s="1325"/>
      <c r="AY62" s="1325"/>
      <c r="AZ62" s="221" t="s">
        <v>44</v>
      </c>
      <c r="BA62" s="243" t="s">
        <v>456</v>
      </c>
      <c r="BB62" s="136" t="s">
        <v>480</v>
      </c>
      <c r="BC62" s="9"/>
      <c r="BD62" s="135"/>
      <c r="BE62" s="135"/>
      <c r="BF62" s="135"/>
      <c r="BG62" s="135"/>
      <c r="BH62" s="135"/>
      <c r="BI62" s="135"/>
      <c r="BJ62" s="135"/>
      <c r="BK62" s="135"/>
      <c r="BL62" s="135"/>
      <c r="BM62" s="135"/>
      <c r="BN62" s="1325"/>
    </row>
    <row r="63" spans="1:66" s="1" customFormat="1" ht="15.95" customHeight="1" x14ac:dyDescent="0.2">
      <c r="A63" s="1338"/>
      <c r="B63" s="16"/>
      <c r="C63" s="65"/>
      <c r="D63" s="10"/>
      <c r="E63" s="10"/>
      <c r="F63" s="39" t="str">
        <f t="shared" ref="F63:F65" si="10">IF(C63&lt;=0,"",G63-(G63*C63%))</f>
        <v/>
      </c>
      <c r="G63" s="729" t="str">
        <f>IF(B63="","",(B63/B58)*M56)</f>
        <v/>
      </c>
      <c r="H63" s="501" t="s">
        <v>11</v>
      </c>
      <c r="I63" s="739" t="str">
        <f t="shared" si="9"/>
        <v/>
      </c>
      <c r="J63" s="757" t="s">
        <v>42</v>
      </c>
      <c r="K63" s="10" t="s">
        <v>1006</v>
      </c>
      <c r="L63" s="12"/>
      <c r="M63" s="12"/>
      <c r="N63" s="1119"/>
      <c r="Q63" s="1325"/>
      <c r="R63" s="485"/>
      <c r="S63" s="27" t="s">
        <v>61</v>
      </c>
      <c r="T63" s="10" t="s">
        <v>317</v>
      </c>
      <c r="U63" s="10"/>
      <c r="V63" s="39"/>
      <c r="W63" s="10"/>
      <c r="X63" s="10"/>
      <c r="Y63" s="24"/>
      <c r="Z63" s="9"/>
      <c r="AA63" s="9"/>
      <c r="AB63" s="10"/>
      <c r="AC63" s="479"/>
      <c r="AD63" s="479"/>
      <c r="AE63" s="480"/>
      <c r="AF63" s="1325"/>
      <c r="AG63" s="230"/>
      <c r="AH63" s="1325"/>
      <c r="AI63" s="423"/>
      <c r="AJ63" s="427" t="s">
        <v>956</v>
      </c>
      <c r="AK63" s="427"/>
      <c r="AL63" s="427"/>
      <c r="AM63" s="427"/>
      <c r="AN63" s="55"/>
      <c r="AO63" s="135"/>
      <c r="AP63" s="135"/>
      <c r="AQ63" s="135"/>
      <c r="AR63" s="135"/>
      <c r="AS63" s="135"/>
      <c r="AT63" s="135"/>
      <c r="AU63" s="135"/>
      <c r="AV63" s="418"/>
      <c r="AW63" s="1325"/>
      <c r="AY63" s="1325"/>
      <c r="AZ63" s="221"/>
      <c r="BA63" s="9"/>
      <c r="BB63" s="369" t="s">
        <v>422</v>
      </c>
      <c r="BC63" s="9"/>
      <c r="BD63" s="135"/>
      <c r="BE63" s="135"/>
      <c r="BF63" s="135"/>
      <c r="BG63" s="135"/>
      <c r="BH63" s="135"/>
      <c r="BI63" s="135"/>
      <c r="BJ63" s="135"/>
      <c r="BK63" s="135"/>
      <c r="BL63" s="135"/>
      <c r="BM63" s="135"/>
      <c r="BN63" s="1325"/>
    </row>
    <row r="64" spans="1:66" s="1" customFormat="1" ht="15.95" customHeight="1" x14ac:dyDescent="0.2">
      <c r="A64" s="1338"/>
      <c r="B64" s="16"/>
      <c r="C64" s="65"/>
      <c r="D64" s="10"/>
      <c r="E64" s="10"/>
      <c r="F64" s="39" t="str">
        <f t="shared" si="10"/>
        <v/>
      </c>
      <c r="G64" s="729" t="str">
        <f>IF(B64="","",(B64/B58)*M56)</f>
        <v/>
      </c>
      <c r="H64" s="501" t="s">
        <v>11</v>
      </c>
      <c r="I64" s="739" t="str">
        <f t="shared" si="9"/>
        <v/>
      </c>
      <c r="J64" s="757" t="s">
        <v>52</v>
      </c>
      <c r="K64" s="10" t="s">
        <v>1019</v>
      </c>
      <c r="L64" s="12"/>
      <c r="M64" s="12"/>
      <c r="N64" s="1119"/>
      <c r="Q64" s="1325"/>
      <c r="R64" s="482"/>
      <c r="S64" s="27" t="s">
        <v>69</v>
      </c>
      <c r="T64" s="10" t="s">
        <v>318</v>
      </c>
      <c r="U64" s="10"/>
      <c r="V64" s="39"/>
      <c r="W64" s="10"/>
      <c r="X64" s="10"/>
      <c r="Y64" s="24"/>
      <c r="Z64" s="9"/>
      <c r="AA64" s="9"/>
      <c r="AB64" s="10"/>
      <c r="AC64" s="479"/>
      <c r="AD64" s="479"/>
      <c r="AE64" s="480"/>
      <c r="AF64" s="1325"/>
      <c r="AG64" s="230"/>
      <c r="AH64" s="1325"/>
      <c r="AI64" s="423"/>
      <c r="AJ64" s="427"/>
      <c r="AK64" s="427" t="s">
        <v>423</v>
      </c>
      <c r="AL64" s="427"/>
      <c r="AM64" s="427"/>
      <c r="AN64" s="55"/>
      <c r="AO64" s="135"/>
      <c r="AP64" s="135"/>
      <c r="AQ64" s="135"/>
      <c r="AR64" s="135"/>
      <c r="AS64" s="135"/>
      <c r="AT64" s="135"/>
      <c r="AU64" s="135"/>
      <c r="AV64" s="418"/>
      <c r="AW64" s="1325"/>
      <c r="AY64" s="1325"/>
      <c r="AZ64" s="221"/>
      <c r="BA64" s="9"/>
      <c r="BB64" s="136" t="s">
        <v>755</v>
      </c>
      <c r="BC64" s="9"/>
      <c r="BD64" s="135"/>
      <c r="BE64" s="135"/>
      <c r="BF64" s="135"/>
      <c r="BG64" s="135"/>
      <c r="BH64" s="135"/>
      <c r="BI64" s="135"/>
      <c r="BJ64" s="135"/>
      <c r="BK64" s="496"/>
      <c r="BL64" s="496"/>
      <c r="BM64" s="497"/>
      <c r="BN64" s="1325"/>
    </row>
    <row r="65" spans="1:66" s="1" customFormat="1" ht="15.95" customHeight="1" x14ac:dyDescent="0.2">
      <c r="A65" s="1338"/>
      <c r="B65" s="734"/>
      <c r="C65" s="65"/>
      <c r="D65" s="10"/>
      <c r="E65" s="10"/>
      <c r="F65" s="39" t="str">
        <f t="shared" si="10"/>
        <v/>
      </c>
      <c r="G65" s="729" t="str">
        <f>IF(B65="","",(B65/B58)*M56)</f>
        <v/>
      </c>
      <c r="H65" s="501" t="s">
        <v>11</v>
      </c>
      <c r="I65" s="739" t="str">
        <f t="shared" si="9"/>
        <v/>
      </c>
      <c r="J65" s="760" t="s">
        <v>61</v>
      </c>
      <c r="K65" s="453" t="s">
        <v>1020</v>
      </c>
      <c r="L65" s="117"/>
      <c r="M65" s="117"/>
      <c r="N65" s="1173"/>
      <c r="Q65" s="1325"/>
      <c r="R65" s="482"/>
      <c r="S65" s="27" t="s">
        <v>78</v>
      </c>
      <c r="T65" s="10" t="s">
        <v>319</v>
      </c>
      <c r="U65" s="10"/>
      <c r="V65" s="39"/>
      <c r="W65" s="10"/>
      <c r="X65" s="10"/>
      <c r="Y65" s="24"/>
      <c r="Z65" s="9"/>
      <c r="AA65" s="9"/>
      <c r="AB65" s="10"/>
      <c r="AC65" s="479"/>
      <c r="AD65" s="479"/>
      <c r="AE65" s="480"/>
      <c r="AF65" s="1325"/>
      <c r="AG65" s="230"/>
      <c r="AH65" s="1325"/>
      <c r="AI65" s="423"/>
      <c r="AJ65" s="427"/>
      <c r="AK65" s="427" t="s">
        <v>424</v>
      </c>
      <c r="AL65" s="427"/>
      <c r="AM65" s="427"/>
      <c r="AN65" s="55"/>
      <c r="AO65" s="135"/>
      <c r="AP65" s="135"/>
      <c r="AQ65" s="135"/>
      <c r="AR65" s="135"/>
      <c r="AS65" s="135"/>
      <c r="AT65" s="398"/>
      <c r="AU65" s="398"/>
      <c r="AV65" s="428"/>
      <c r="AW65" s="1325"/>
      <c r="AY65" s="1325"/>
      <c r="AZ65" s="221"/>
      <c r="BA65" s="9"/>
      <c r="BB65" s="136" t="s">
        <v>485</v>
      </c>
      <c r="BC65" s="9"/>
      <c r="BD65" s="135"/>
      <c r="BE65" s="135"/>
      <c r="BF65" s="135"/>
      <c r="BG65" s="135"/>
      <c r="BH65" s="135"/>
      <c r="BI65" s="135"/>
      <c r="BJ65" s="135"/>
      <c r="BK65" s="496"/>
      <c r="BL65" s="496"/>
      <c r="BM65" s="497"/>
      <c r="BN65" s="1325"/>
    </row>
    <row r="66" spans="1:66" s="1" customFormat="1" ht="15.95" customHeight="1" x14ac:dyDescent="0.2">
      <c r="A66" s="1338"/>
      <c r="B66" s="747"/>
      <c r="C66" s="747"/>
      <c r="D66" s="748" t="s">
        <v>1010</v>
      </c>
      <c r="E66" s="749"/>
      <c r="F66" s="750" t="str">
        <f>IF(C66&lt;=0,"",G66-(G66*C66%))</f>
        <v/>
      </c>
      <c r="G66" s="751">
        <f>SUM(G67:G71)</f>
        <v>0.39999999999999997</v>
      </c>
      <c r="H66" s="748" t="s">
        <v>11</v>
      </c>
      <c r="I66" s="752">
        <f>SUM(I67:I71)</f>
        <v>0</v>
      </c>
      <c r="J66" s="758"/>
      <c r="K66" s="753"/>
      <c r="L66" s="754"/>
      <c r="M66" s="754"/>
      <c r="N66" s="1185"/>
      <c r="Q66" s="1325"/>
      <c r="R66" s="482"/>
      <c r="S66" s="27" t="s">
        <v>86</v>
      </c>
      <c r="T66" s="10" t="s">
        <v>320</v>
      </c>
      <c r="U66" s="10"/>
      <c r="V66" s="39"/>
      <c r="W66" s="10"/>
      <c r="X66" s="10"/>
      <c r="Y66" s="24"/>
      <c r="Z66" s="9"/>
      <c r="AA66" s="9"/>
      <c r="AB66" s="10"/>
      <c r="AC66" s="479"/>
      <c r="AD66" s="479"/>
      <c r="AE66" s="480"/>
      <c r="AF66" s="1325"/>
      <c r="AG66" s="230"/>
      <c r="AH66" s="1325"/>
      <c r="AI66" s="423"/>
      <c r="AJ66" s="427"/>
      <c r="AK66" s="427" t="s">
        <v>425</v>
      </c>
      <c r="AL66" s="427"/>
      <c r="AM66" s="427"/>
      <c r="AN66" s="55"/>
      <c r="AO66" s="135"/>
      <c r="AP66" s="135"/>
      <c r="AQ66" s="135"/>
      <c r="AR66" s="135"/>
      <c r="AS66" s="135"/>
      <c r="AT66" s="398"/>
      <c r="AU66" s="398"/>
      <c r="AV66" s="428"/>
      <c r="AW66" s="1325"/>
      <c r="AY66" s="1325"/>
      <c r="AZ66" s="225"/>
      <c r="BA66" s="9"/>
      <c r="BC66" s="9"/>
      <c r="BD66" s="135"/>
      <c r="BE66" s="135"/>
      <c r="BF66" s="135"/>
      <c r="BG66" s="135"/>
      <c r="BH66" s="135"/>
      <c r="BI66" s="135"/>
      <c r="BJ66" s="135"/>
      <c r="BK66" s="135"/>
      <c r="BL66" s="135"/>
      <c r="BM66" s="141"/>
      <c r="BN66" s="1325"/>
    </row>
    <row r="67" spans="1:66" s="1" customFormat="1" ht="15.95" customHeight="1" x14ac:dyDescent="0.25">
      <c r="A67" s="1338"/>
      <c r="B67" s="16">
        <v>0.04</v>
      </c>
      <c r="C67" s="65"/>
      <c r="D67" s="10" t="s">
        <v>302</v>
      </c>
      <c r="E67" s="10"/>
      <c r="F67" s="39" t="str">
        <f>IF(C67&lt;=0,"",G67-(G67*C67%))</f>
        <v/>
      </c>
      <c r="G67" s="729">
        <f>IF(B67="","",(B67/B58)*M56)</f>
        <v>0.19999999999999998</v>
      </c>
      <c r="H67" s="501" t="s">
        <v>11</v>
      </c>
      <c r="I67" s="739" t="str">
        <f t="shared" ref="I67:I71" si="11">IF(ISBLANK(C67),"",G67-F67)</f>
        <v/>
      </c>
      <c r="J67" s="757" t="s">
        <v>32</v>
      </c>
      <c r="K67" s="12"/>
      <c r="L67" s="12"/>
      <c r="M67" s="12"/>
      <c r="N67" s="1119"/>
      <c r="Q67" s="1325"/>
      <c r="R67" s="489"/>
      <c r="S67" s="51"/>
      <c r="T67" s="10"/>
      <c r="U67" s="10"/>
      <c r="V67" s="39"/>
      <c r="W67" s="10"/>
      <c r="X67" s="10"/>
      <c r="Y67" s="24"/>
      <c r="Z67" s="9"/>
      <c r="AA67" s="9"/>
      <c r="AB67" s="10"/>
      <c r="AC67" s="479"/>
      <c r="AD67" s="479"/>
      <c r="AE67" s="480"/>
      <c r="AF67" s="1325"/>
      <c r="AG67" s="230"/>
      <c r="AH67" s="1325"/>
      <c r="AI67" s="423"/>
      <c r="AJ67" s="427"/>
      <c r="AK67" s="427" t="s">
        <v>426</v>
      </c>
      <c r="AL67" s="427"/>
      <c r="AM67" s="427"/>
      <c r="AN67" s="55"/>
      <c r="AO67" s="135"/>
      <c r="AP67" s="135"/>
      <c r="AQ67" s="135"/>
      <c r="AR67" s="135"/>
      <c r="AS67" s="135"/>
      <c r="AT67" s="135"/>
      <c r="AU67" s="135"/>
      <c r="AV67" s="418"/>
      <c r="AW67" s="1325"/>
      <c r="AY67" s="1325"/>
      <c r="AZ67" s="238" t="s">
        <v>54</v>
      </c>
      <c r="BA67" s="243" t="s">
        <v>482</v>
      </c>
      <c r="BB67" s="136" t="s">
        <v>483</v>
      </c>
      <c r="BC67" s="9"/>
      <c r="BD67" s="135"/>
      <c r="BE67" s="135"/>
      <c r="BF67" s="135"/>
      <c r="BG67" s="135"/>
      <c r="BH67" s="135"/>
      <c r="BI67" s="135"/>
      <c r="BJ67" s="135"/>
      <c r="BK67" s="135"/>
      <c r="BL67" s="135"/>
      <c r="BM67" s="141"/>
      <c r="BN67" s="1325"/>
    </row>
    <row r="68" spans="1:66" s="1" customFormat="1" ht="15.95" customHeight="1" x14ac:dyDescent="0.25">
      <c r="A68" s="1338"/>
      <c r="B68" s="16">
        <v>0.04</v>
      </c>
      <c r="C68" s="65"/>
      <c r="D68" s="10" t="s">
        <v>303</v>
      </c>
      <c r="E68" s="19"/>
      <c r="F68" s="39" t="str">
        <f t="shared" ref="F68:F71" si="12">IF(C68&lt;=0,"",G68-(G68*C68%))</f>
        <v/>
      </c>
      <c r="G68" s="729">
        <f>IF(B68="","",(B68/B58)*M56)</f>
        <v>0.19999999999999998</v>
      </c>
      <c r="H68" s="501" t="s">
        <v>11</v>
      </c>
      <c r="I68" s="739" t="str">
        <f t="shared" si="11"/>
        <v/>
      </c>
      <c r="J68" s="757" t="s">
        <v>42</v>
      </c>
      <c r="K68" s="733"/>
      <c r="L68" s="12"/>
      <c r="M68" s="12"/>
      <c r="N68" s="1119"/>
      <c r="Q68" s="1325"/>
      <c r="R68" s="489"/>
      <c r="S68" s="42" t="s">
        <v>304</v>
      </c>
      <c r="T68" s="10"/>
      <c r="U68" s="10"/>
      <c r="V68" s="39"/>
      <c r="W68" s="10"/>
      <c r="X68" s="10"/>
      <c r="Y68" s="24"/>
      <c r="Z68" s="9"/>
      <c r="AA68" s="9"/>
      <c r="AB68" s="10"/>
      <c r="AC68" s="479"/>
      <c r="AD68" s="479"/>
      <c r="AE68" s="480"/>
      <c r="AF68" s="1325"/>
      <c r="AG68" s="230"/>
      <c r="AH68" s="1325"/>
      <c r="AI68" s="423"/>
      <c r="AJ68" s="427"/>
      <c r="AK68" s="429" t="s">
        <v>427</v>
      </c>
      <c r="AL68" s="427"/>
      <c r="AM68" s="427"/>
      <c r="AN68" s="55"/>
      <c r="AO68" s="135"/>
      <c r="AP68" s="135"/>
      <c r="AQ68" s="135"/>
      <c r="AR68" s="135"/>
      <c r="AS68" s="1302" t="s">
        <v>963</v>
      </c>
      <c r="AT68" s="1303"/>
      <c r="AU68" s="1303"/>
      <c r="AV68" s="430" t="s">
        <v>960</v>
      </c>
      <c r="AW68" s="1325"/>
      <c r="AY68" s="1325"/>
      <c r="AZ68" s="238"/>
      <c r="BA68" s="65">
        <v>20</v>
      </c>
      <c r="BB68" s="136"/>
      <c r="BC68" s="9"/>
      <c r="BD68" s="135"/>
      <c r="BE68" s="135"/>
      <c r="BF68" s="135"/>
      <c r="BG68" s="135"/>
      <c r="BH68" s="135"/>
      <c r="BI68" s="135"/>
      <c r="BJ68" s="135"/>
      <c r="BK68" s="135"/>
      <c r="BL68" s="135"/>
      <c r="BM68" s="141"/>
      <c r="BN68" s="1325"/>
    </row>
    <row r="69" spans="1:66" s="1" customFormat="1" ht="15.95" customHeight="1" x14ac:dyDescent="0.2">
      <c r="A69" s="1338"/>
      <c r="B69" s="16"/>
      <c r="C69" s="65"/>
      <c r="D69" s="10"/>
      <c r="E69" s="19"/>
      <c r="F69" s="39" t="str">
        <f t="shared" si="12"/>
        <v/>
      </c>
      <c r="G69" s="729" t="str">
        <f>IF(B69="","",(B69/B58)*M56)</f>
        <v/>
      </c>
      <c r="H69" s="501" t="s">
        <v>11</v>
      </c>
      <c r="I69" s="739" t="str">
        <f t="shared" si="11"/>
        <v/>
      </c>
      <c r="J69" s="757" t="s">
        <v>52</v>
      </c>
      <c r="K69" s="733"/>
      <c r="L69" s="12"/>
      <c r="M69" s="12"/>
      <c r="N69" s="1119"/>
      <c r="Q69" s="1325"/>
      <c r="R69" s="485"/>
      <c r="S69" s="29" t="s">
        <v>32</v>
      </c>
      <c r="T69" s="10" t="s">
        <v>321</v>
      </c>
      <c r="U69" s="10"/>
      <c r="V69" s="39"/>
      <c r="W69" s="10"/>
      <c r="X69" s="10"/>
      <c r="Y69" s="24"/>
      <c r="Z69" s="9"/>
      <c r="AA69" s="9"/>
      <c r="AB69" s="10"/>
      <c r="AC69" s="479"/>
      <c r="AD69" s="479"/>
      <c r="AE69" s="480"/>
      <c r="AF69" s="1325"/>
      <c r="AG69" s="230"/>
      <c r="AH69" s="1325"/>
      <c r="AI69" s="423"/>
      <c r="AJ69" s="427"/>
      <c r="AK69" s="427" t="s">
        <v>428</v>
      </c>
      <c r="AL69" s="427"/>
      <c r="AM69" s="427"/>
      <c r="AN69" s="55"/>
      <c r="AO69" s="135"/>
      <c r="AP69" s="135"/>
      <c r="AQ69" s="135"/>
      <c r="AR69" s="135"/>
      <c r="AS69" s="401"/>
      <c r="AT69" s="402">
        <v>2</v>
      </c>
      <c r="AU69" s="400" t="s">
        <v>10</v>
      </c>
      <c r="AV69" s="431">
        <f>AT69</f>
        <v>2</v>
      </c>
      <c r="AW69" s="1325"/>
      <c r="AY69" s="1325"/>
      <c r="AZ69" s="225"/>
      <c r="BA69" s="9"/>
      <c r="BB69" s="136"/>
      <c r="BC69" s="9"/>
      <c r="BD69" s="135"/>
      <c r="BE69" s="135"/>
      <c r="BF69" s="135"/>
      <c r="BG69" s="135"/>
      <c r="BH69" s="135"/>
      <c r="BI69" s="135"/>
      <c r="BJ69" s="135"/>
      <c r="BK69" s="135"/>
      <c r="BL69" s="135"/>
      <c r="BM69" s="141"/>
      <c r="BN69" s="1325"/>
    </row>
    <row r="70" spans="1:66" s="1" customFormat="1" ht="15.95" customHeight="1" x14ac:dyDescent="0.25">
      <c r="A70" s="1338"/>
      <c r="B70" s="16"/>
      <c r="C70" s="65"/>
      <c r="D70" s="10"/>
      <c r="E70" s="19"/>
      <c r="F70" s="39" t="str">
        <f t="shared" si="12"/>
        <v/>
      </c>
      <c r="G70" s="729" t="str">
        <f>IF(B70="","",(B70/B58)*M56)</f>
        <v/>
      </c>
      <c r="H70" s="501" t="s">
        <v>11</v>
      </c>
      <c r="I70" s="739" t="str">
        <f t="shared" si="11"/>
        <v/>
      </c>
      <c r="J70" s="757" t="s">
        <v>61</v>
      </c>
      <c r="K70" s="733"/>
      <c r="L70" s="12"/>
      <c r="M70" s="12"/>
      <c r="N70" s="1119"/>
      <c r="Q70" s="1325"/>
      <c r="R70" s="485"/>
      <c r="S70" s="29" t="s">
        <v>42</v>
      </c>
      <c r="T70" s="10" t="s">
        <v>322</v>
      </c>
      <c r="U70" s="10"/>
      <c r="V70" s="39"/>
      <c r="W70" s="10"/>
      <c r="X70" s="10"/>
      <c r="Y70" s="24"/>
      <c r="Z70" s="9"/>
      <c r="AA70" s="9"/>
      <c r="AB70" s="10"/>
      <c r="AC70" s="479"/>
      <c r="AD70" s="479"/>
      <c r="AE70" s="480"/>
      <c r="AF70" s="1325"/>
      <c r="AG70" s="230"/>
      <c r="AH70" s="1325"/>
      <c r="AI70" s="423"/>
      <c r="AJ70" s="427"/>
      <c r="AK70" s="427" t="s">
        <v>429</v>
      </c>
      <c r="AL70" s="427"/>
      <c r="AM70" s="427"/>
      <c r="AN70" s="55"/>
      <c r="AO70" s="135"/>
      <c r="AP70" s="135"/>
      <c r="AQ70" s="135"/>
      <c r="AR70" s="55"/>
      <c r="AS70" s="401"/>
      <c r="AT70" s="89">
        <f>AT69*10</f>
        <v>20</v>
      </c>
      <c r="AU70" s="90" t="s">
        <v>431</v>
      </c>
      <c r="AV70" s="432">
        <f>AT69/10</f>
        <v>0.2</v>
      </c>
      <c r="AW70" s="1325"/>
      <c r="AY70" s="1325"/>
      <c r="AZ70" s="767" t="s">
        <v>63</v>
      </c>
      <c r="BA70" s="244" t="s">
        <v>293</v>
      </c>
      <c r="BB70" s="136" t="s">
        <v>1024</v>
      </c>
      <c r="BC70" s="9"/>
      <c r="BD70" s="135"/>
      <c r="BE70" s="135"/>
      <c r="BF70" s="135"/>
      <c r="BG70" s="135"/>
      <c r="BH70" s="135"/>
      <c r="BI70" s="135"/>
      <c r="BJ70" s="135"/>
      <c r="BK70" s="135"/>
      <c r="BL70" s="135"/>
      <c r="BM70" s="141"/>
      <c r="BN70" s="1325"/>
    </row>
    <row r="71" spans="1:66" s="1" customFormat="1" ht="15.95" customHeight="1" x14ac:dyDescent="0.2">
      <c r="A71" s="1338"/>
      <c r="B71" s="16"/>
      <c r="C71" s="65"/>
      <c r="D71" s="10"/>
      <c r="E71" s="19"/>
      <c r="F71" s="39" t="str">
        <f t="shared" si="12"/>
        <v/>
      </c>
      <c r="G71" s="729" t="str">
        <f>IF(B71="","",(B71/B58)*M56)</f>
        <v/>
      </c>
      <c r="H71" s="501" t="s">
        <v>11</v>
      </c>
      <c r="I71" s="739" t="str">
        <f t="shared" si="11"/>
        <v/>
      </c>
      <c r="J71" s="757" t="s">
        <v>69</v>
      </c>
      <c r="K71" s="733"/>
      <c r="L71" s="12"/>
      <c r="M71" s="12"/>
      <c r="N71" s="1119"/>
      <c r="Q71" s="1325"/>
      <c r="R71" s="485"/>
      <c r="S71" s="29" t="s">
        <v>52</v>
      </c>
      <c r="T71" s="10" t="s">
        <v>323</v>
      </c>
      <c r="U71" s="10"/>
      <c r="V71" s="39"/>
      <c r="W71" s="10"/>
      <c r="X71" s="10"/>
      <c r="Y71" s="24"/>
      <c r="Z71" s="9"/>
      <c r="AA71" s="9"/>
      <c r="AB71" s="10"/>
      <c r="AC71" s="479"/>
      <c r="AD71" s="479"/>
      <c r="AE71" s="480"/>
      <c r="AF71" s="1325"/>
      <c r="AG71" s="230"/>
      <c r="AH71" s="1325"/>
      <c r="AI71" s="423"/>
      <c r="AJ71" s="427"/>
      <c r="AK71" s="429" t="s">
        <v>430</v>
      </c>
      <c r="AL71" s="427"/>
      <c r="AM71" s="427"/>
      <c r="AN71" s="55"/>
      <c r="AO71" s="55"/>
      <c r="AP71" s="55"/>
      <c r="AQ71" s="55"/>
      <c r="AR71" s="55"/>
      <c r="AS71" s="403"/>
      <c r="AT71" s="89">
        <f>AT70*10</f>
        <v>200</v>
      </c>
      <c r="AU71" s="90" t="s">
        <v>432</v>
      </c>
      <c r="AV71" s="432">
        <f>AV70/10</f>
        <v>0.02</v>
      </c>
      <c r="AW71" s="1325"/>
      <c r="AY71" s="1325"/>
      <c r="AZ71" s="225"/>
      <c r="BA71" s="9"/>
      <c r="BB71" s="9"/>
      <c r="BC71" s="9"/>
      <c r="BD71" s="142"/>
      <c r="BE71" s="142"/>
      <c r="BF71" s="135"/>
      <c r="BG71" s="135"/>
      <c r="BH71" s="135"/>
      <c r="BI71" s="135"/>
      <c r="BJ71" s="135"/>
      <c r="BK71" s="135"/>
      <c r="BL71" s="135"/>
      <c r="BM71" s="141"/>
      <c r="BN71" s="1325"/>
    </row>
    <row r="72" spans="1:66" s="1" customFormat="1" ht="15.95" customHeight="1" x14ac:dyDescent="0.25">
      <c r="A72" s="1338"/>
      <c r="B72" s="741"/>
      <c r="C72" s="1046"/>
      <c r="D72" s="959"/>
      <c r="E72" s="959"/>
      <c r="F72" s="1034"/>
      <c r="G72" s="744"/>
      <c r="H72" s="1186"/>
      <c r="I72" s="1045"/>
      <c r="J72" s="1187"/>
      <c r="K72" s="742"/>
      <c r="L72" s="806"/>
      <c r="M72" s="806"/>
      <c r="N72" s="1143"/>
      <c r="Q72" s="1325"/>
      <c r="R72" s="485"/>
      <c r="S72" s="29" t="s">
        <v>61</v>
      </c>
      <c r="T72" s="10" t="s">
        <v>324</v>
      </c>
      <c r="U72" s="10"/>
      <c r="V72" s="39"/>
      <c r="W72" s="10"/>
      <c r="X72" s="10"/>
      <c r="Y72" s="24"/>
      <c r="Z72" s="9"/>
      <c r="AA72" s="9"/>
      <c r="AB72" s="9"/>
      <c r="AC72" s="479"/>
      <c r="AD72" s="479"/>
      <c r="AE72" s="480"/>
      <c r="AF72" s="1325"/>
      <c r="AG72" s="230"/>
      <c r="AH72" s="1325"/>
      <c r="AI72" s="388"/>
      <c r="AJ72" s="8"/>
      <c r="AK72" s="425"/>
      <c r="AL72" s="425"/>
      <c r="AM72" s="426"/>
      <c r="AN72" s="8"/>
      <c r="AO72" s="1304" t="s">
        <v>961</v>
      </c>
      <c r="AP72" s="1305"/>
      <c r="AQ72" s="1305"/>
      <c r="AR72" s="1305"/>
      <c r="AS72" s="404"/>
      <c r="AT72" s="405">
        <f>AT71*10</f>
        <v>2000</v>
      </c>
      <c r="AU72" s="399" t="s">
        <v>433</v>
      </c>
      <c r="AV72" s="433">
        <f>AV71/10</f>
        <v>2E-3</v>
      </c>
      <c r="AW72" s="1325"/>
      <c r="AY72" s="1325"/>
      <c r="AZ72" s="768" t="s">
        <v>71</v>
      </c>
      <c r="BA72" s="244" t="s">
        <v>479</v>
      </c>
      <c r="BB72" s="136" t="s">
        <v>1025</v>
      </c>
      <c r="BC72" s="9"/>
      <c r="BD72" s="135"/>
      <c r="BE72" s="135"/>
      <c r="BF72" s="135"/>
      <c r="BG72" s="135"/>
      <c r="BH72" s="135"/>
      <c r="BI72" s="135"/>
      <c r="BJ72" s="55"/>
      <c r="BK72" s="500" t="s">
        <v>71</v>
      </c>
      <c r="BL72" s="55"/>
      <c r="BM72" s="141"/>
      <c r="BN72" s="1325"/>
    </row>
    <row r="73" spans="1:66" s="1" customFormat="1" ht="15.95" customHeight="1" x14ac:dyDescent="0.25">
      <c r="A73" s="1338"/>
      <c r="B73" s="16"/>
      <c r="C73" s="51"/>
      <c r="D73" s="63" t="s">
        <v>313</v>
      </c>
      <c r="E73" s="232"/>
      <c r="F73" s="233" t="str">
        <f>IF(C73&lt;=0,"",G73-(G73*C73%))</f>
        <v/>
      </c>
      <c r="G73" s="495">
        <f>SUM(G74:G83)</f>
        <v>16.855</v>
      </c>
      <c r="H73" s="63" t="s">
        <v>11</v>
      </c>
      <c r="I73" s="740">
        <f>SUM(I74:I83)</f>
        <v>0.1875</v>
      </c>
      <c r="J73" s="758"/>
      <c r="K73" s="451"/>
      <c r="L73" s="12"/>
      <c r="M73" s="12"/>
      <c r="N73" s="1119"/>
      <c r="Q73" s="1325"/>
      <c r="R73" s="485"/>
      <c r="S73" s="59"/>
      <c r="T73" s="10"/>
      <c r="U73" s="10"/>
      <c r="V73" s="39"/>
      <c r="W73" s="10"/>
      <c r="X73" s="10"/>
      <c r="Y73" s="24"/>
      <c r="Z73" s="9"/>
      <c r="AA73" s="9"/>
      <c r="AB73" s="9"/>
      <c r="AC73" s="479"/>
      <c r="AD73" s="479"/>
      <c r="AE73" s="480"/>
      <c r="AF73" s="1325"/>
      <c r="AG73" s="230"/>
      <c r="AH73" s="1325"/>
      <c r="AI73" s="1306" t="s">
        <v>964</v>
      </c>
      <c r="AJ73" s="1307"/>
      <c r="AK73" s="1308" t="s">
        <v>775</v>
      </c>
      <c r="AL73" s="1309"/>
      <c r="AM73" s="1309"/>
      <c r="AN73" s="1310"/>
      <c r="AO73" s="1311" t="s">
        <v>962</v>
      </c>
      <c r="AP73" s="1312"/>
      <c r="AQ73" s="1312"/>
      <c r="AR73" s="1313"/>
      <c r="AS73" s="1314" t="s">
        <v>779</v>
      </c>
      <c r="AT73" s="1315"/>
      <c r="AU73" s="1315"/>
      <c r="AV73" s="1316"/>
      <c r="AW73" s="1325"/>
      <c r="AY73" s="1325"/>
      <c r="AZ73" s="222"/>
      <c r="BC73" s="9"/>
      <c r="BD73" s="142"/>
      <c r="BE73" s="142"/>
      <c r="BF73" s="135"/>
      <c r="BG73" s="135"/>
      <c r="BH73" s="135"/>
      <c r="BI73" s="135"/>
      <c r="BJ73" s="38" t="s">
        <v>294</v>
      </c>
      <c r="BK73" s="242">
        <v>1.89</v>
      </c>
      <c r="BL73" s="231" t="s">
        <v>300</v>
      </c>
      <c r="BM73" s="141"/>
      <c r="BN73" s="1325"/>
    </row>
    <row r="74" spans="1:66" s="1" customFormat="1" ht="15.95" customHeight="1" thickBot="1" x14ac:dyDescent="0.35">
      <c r="A74" s="1338"/>
      <c r="B74" s="16">
        <v>0.05</v>
      </c>
      <c r="C74" s="65"/>
      <c r="D74" s="57" t="s">
        <v>305</v>
      </c>
      <c r="E74" s="10"/>
      <c r="F74" s="39" t="str">
        <f>IF(C74&lt;=0,"",G74-(G74*C74%))</f>
        <v/>
      </c>
      <c r="G74" s="729">
        <f>IF(B74="","",(B74/B58)*M56)</f>
        <v>0.25</v>
      </c>
      <c r="H74" s="501" t="s">
        <v>11</v>
      </c>
      <c r="I74" s="739" t="str">
        <f t="shared" ref="I74:I84" si="13">IF(ISBLANK(C74),"",G74-F74)</f>
        <v/>
      </c>
      <c r="J74" s="757" t="s">
        <v>32</v>
      </c>
      <c r="K74" s="10" t="s">
        <v>975</v>
      </c>
      <c r="L74" s="10"/>
      <c r="M74" s="10"/>
      <c r="N74" s="1133"/>
      <c r="Q74" s="1325"/>
      <c r="R74" s="482"/>
      <c r="S74" s="62" t="s">
        <v>310</v>
      </c>
      <c r="T74" s="10"/>
      <c r="U74" s="10"/>
      <c r="V74" s="39"/>
      <c r="W74" s="10"/>
      <c r="X74" s="10"/>
      <c r="Y74" s="24"/>
      <c r="Z74" s="9"/>
      <c r="AA74" s="9"/>
      <c r="AB74" s="9"/>
      <c r="AC74" s="482"/>
      <c r="AD74" s="482"/>
      <c r="AE74" s="490"/>
      <c r="AF74" s="1325"/>
      <c r="AG74" s="230"/>
      <c r="AH74" s="1325"/>
      <c r="AI74" s="1317" t="s">
        <v>757</v>
      </c>
      <c r="AJ74" s="1318"/>
      <c r="AK74" s="386" t="s">
        <v>776</v>
      </c>
      <c r="AL74" s="382" t="s">
        <v>777</v>
      </c>
      <c r="AM74" s="382" t="s">
        <v>778</v>
      </c>
      <c r="AN74" s="387" t="s">
        <v>779</v>
      </c>
      <c r="AO74" s="408" t="s">
        <v>959</v>
      </c>
      <c r="AP74" s="409" t="s">
        <v>457</v>
      </c>
      <c r="AQ74" s="410" t="s">
        <v>452</v>
      </c>
      <c r="AR74" s="411" t="s">
        <v>456</v>
      </c>
      <c r="AS74" s="388"/>
      <c r="AT74" s="381" t="s">
        <v>758</v>
      </c>
      <c r="AU74" s="55"/>
      <c r="AV74" s="397" t="s">
        <v>762</v>
      </c>
      <c r="AW74" s="1325"/>
      <c r="AY74" s="1325"/>
      <c r="AZ74" s="763" t="s">
        <v>1002</v>
      </c>
      <c r="BA74" s="765" t="s">
        <v>991</v>
      </c>
      <c r="BB74" s="514"/>
      <c r="BC74" s="9"/>
      <c r="BD74" s="55"/>
      <c r="BE74" s="55"/>
      <c r="BF74" s="55"/>
      <c r="BG74" s="55"/>
      <c r="BH74" s="55"/>
      <c r="BI74" s="55"/>
      <c r="BJ74" s="55"/>
      <c r="BK74" s="55"/>
      <c r="BL74" s="55"/>
      <c r="BM74" s="226"/>
      <c r="BN74" s="1325"/>
    </row>
    <row r="75" spans="1:66" s="1" customFormat="1" ht="15.95" customHeight="1" thickBot="1" x14ac:dyDescent="0.25">
      <c r="A75" s="1338"/>
      <c r="B75" s="16">
        <v>0.15</v>
      </c>
      <c r="C75" s="65">
        <v>20</v>
      </c>
      <c r="D75" s="10" t="s">
        <v>306</v>
      </c>
      <c r="E75" s="10"/>
      <c r="F75" s="39">
        <f t="shared" ref="F75:F83" si="14">IF(C75&lt;=0,"",G75-(G75*C75%))</f>
        <v>0.6</v>
      </c>
      <c r="G75" s="729">
        <f>IF(B75="","",(B75/B58)*M56)</f>
        <v>0.75</v>
      </c>
      <c r="H75" s="501" t="s">
        <v>11</v>
      </c>
      <c r="I75" s="739">
        <f t="shared" si="13"/>
        <v>0.15000000000000002</v>
      </c>
      <c r="J75" s="757" t="s">
        <v>42</v>
      </c>
      <c r="K75" s="10"/>
      <c r="L75" s="10"/>
      <c r="M75" s="10"/>
      <c r="N75" s="1133"/>
      <c r="Q75" s="1325"/>
      <c r="R75" s="481"/>
      <c r="S75" s="59" t="s">
        <v>32</v>
      </c>
      <c r="T75" s="10" t="s">
        <v>325</v>
      </c>
      <c r="U75" s="10"/>
      <c r="V75" s="39"/>
      <c r="W75" s="10"/>
      <c r="X75" s="10"/>
      <c r="Y75" s="24"/>
      <c r="Z75" s="9"/>
      <c r="AA75" s="9"/>
      <c r="AB75" s="9"/>
      <c r="AC75" s="482"/>
      <c r="AD75" s="482"/>
      <c r="AE75" s="490"/>
      <c r="AF75" s="1325"/>
      <c r="AG75" s="230"/>
      <c r="AH75" s="1325"/>
      <c r="AI75" s="1317" t="s">
        <v>756</v>
      </c>
      <c r="AJ75" s="1318"/>
      <c r="AK75" s="383" t="s">
        <v>780</v>
      </c>
      <c r="AL75" s="384" t="s">
        <v>781</v>
      </c>
      <c r="AM75" s="384" t="s">
        <v>782</v>
      </c>
      <c r="AN75" s="385" t="s">
        <v>783</v>
      </c>
      <c r="AO75" s="395" t="s">
        <v>770</v>
      </c>
      <c r="AP75" s="406">
        <v>10</v>
      </c>
      <c r="AQ75" s="407">
        <v>0.05</v>
      </c>
      <c r="AR75" s="396">
        <f>AQ75*AP75</f>
        <v>0.5</v>
      </c>
      <c r="AS75" s="388"/>
      <c r="AT75" s="381" t="s">
        <v>759</v>
      </c>
      <c r="AU75" s="55"/>
      <c r="AV75" s="397" t="s">
        <v>763</v>
      </c>
      <c r="AW75" s="1325"/>
      <c r="AY75" s="1325"/>
      <c r="AZ75" s="769">
        <v>1.0999999999999999</v>
      </c>
      <c r="BA75" s="702" t="s">
        <v>996</v>
      </c>
      <c r="BB75" s="703" t="s">
        <v>1026</v>
      </c>
      <c r="BC75" s="9"/>
      <c r="BD75" s="55"/>
      <c r="BE75" s="55"/>
      <c r="BF75" s="55"/>
      <c r="BG75" s="55"/>
      <c r="BH75" s="55"/>
      <c r="BI75" s="55"/>
      <c r="BJ75" s="55"/>
      <c r="BK75" s="55"/>
      <c r="BL75" s="55"/>
      <c r="BM75" s="226"/>
      <c r="BN75" s="1325"/>
    </row>
    <row r="76" spans="1:66" s="1" customFormat="1" ht="15.95" customHeight="1" x14ac:dyDescent="0.2">
      <c r="A76" s="1338"/>
      <c r="B76" s="16">
        <v>0.15</v>
      </c>
      <c r="C76" s="65">
        <v>5</v>
      </c>
      <c r="D76" s="10" t="s">
        <v>307</v>
      </c>
      <c r="E76" s="10"/>
      <c r="F76" s="39">
        <f t="shared" si="14"/>
        <v>0.71250000000000002</v>
      </c>
      <c r="G76" s="729">
        <f>IF(B76="","",(B76/B58)*M56)</f>
        <v>0.75</v>
      </c>
      <c r="H76" s="501" t="s">
        <v>11</v>
      </c>
      <c r="I76" s="739">
        <f t="shared" si="13"/>
        <v>3.7499999999999978E-2</v>
      </c>
      <c r="J76" s="757" t="s">
        <v>52</v>
      </c>
      <c r="K76" s="10"/>
      <c r="L76" s="10"/>
      <c r="M76" s="10"/>
      <c r="N76" s="1133"/>
      <c r="Q76" s="1325"/>
      <c r="R76" s="482"/>
      <c r="S76" s="59" t="s">
        <v>42</v>
      </c>
      <c r="T76" s="10" t="s">
        <v>326</v>
      </c>
      <c r="U76" s="10"/>
      <c r="V76" s="39"/>
      <c r="W76" s="10"/>
      <c r="X76" s="10"/>
      <c r="Y76" s="24"/>
      <c r="Z76" s="9"/>
      <c r="AA76" s="9"/>
      <c r="AB76" s="9"/>
      <c r="AC76" s="482"/>
      <c r="AD76" s="482"/>
      <c r="AE76" s="490"/>
      <c r="AF76" s="1325"/>
      <c r="AG76" s="230"/>
      <c r="AH76" s="1325"/>
      <c r="AI76" s="1317" t="s">
        <v>809</v>
      </c>
      <c r="AJ76" s="1318"/>
      <c r="AK76" s="383" t="s">
        <v>784</v>
      </c>
      <c r="AL76" s="384" t="s">
        <v>785</v>
      </c>
      <c r="AM76" s="384" t="s">
        <v>786</v>
      </c>
      <c r="AN76" s="385" t="s">
        <v>787</v>
      </c>
      <c r="AO76" s="395" t="s">
        <v>771</v>
      </c>
      <c r="AP76" s="406">
        <v>10</v>
      </c>
      <c r="AQ76" s="407">
        <v>0.02</v>
      </c>
      <c r="AR76" s="396">
        <f t="shared" ref="AR76:AR79" si="15">AQ76*AP76</f>
        <v>0.2</v>
      </c>
      <c r="AS76" s="388"/>
      <c r="AT76" s="381" t="s">
        <v>760</v>
      </c>
      <c r="AU76" s="55"/>
      <c r="AV76" s="397" t="s">
        <v>764</v>
      </c>
      <c r="AW76" s="1325"/>
      <c r="AY76" s="1325"/>
      <c r="AZ76" s="221"/>
      <c r="BA76" s="244"/>
      <c r="BB76" s="136"/>
      <c r="BC76" s="9"/>
      <c r="BD76" s="55"/>
      <c r="BE76" s="55"/>
      <c r="BF76" s="55"/>
      <c r="BG76" s="55"/>
      <c r="BH76" s="55"/>
      <c r="BI76" s="55"/>
      <c r="BJ76" s="55"/>
      <c r="BK76" s="55"/>
      <c r="BL76" s="55"/>
      <c r="BM76" s="226"/>
      <c r="BN76" s="1325"/>
    </row>
    <row r="77" spans="1:66" s="1" customFormat="1" ht="15.95" customHeight="1" x14ac:dyDescent="0.2">
      <c r="A77" s="1338"/>
      <c r="B77" s="16">
        <v>3</v>
      </c>
      <c r="C77" s="65"/>
      <c r="D77" s="10" t="s">
        <v>308</v>
      </c>
      <c r="E77" s="10"/>
      <c r="F77" s="39" t="str">
        <f t="shared" si="14"/>
        <v/>
      </c>
      <c r="G77" s="729">
        <f>IF(B77="","",(B77/B58)*M56)</f>
        <v>15</v>
      </c>
      <c r="H77" s="501" t="s">
        <v>11</v>
      </c>
      <c r="I77" s="739" t="str">
        <f t="shared" si="13"/>
        <v/>
      </c>
      <c r="J77" s="757" t="s">
        <v>61</v>
      </c>
      <c r="K77" s="10" t="s">
        <v>976</v>
      </c>
      <c r="L77" s="10"/>
      <c r="M77" s="10"/>
      <c r="N77" s="1133"/>
      <c r="Q77" s="1325"/>
      <c r="R77" s="482"/>
      <c r="S77" s="59" t="s">
        <v>52</v>
      </c>
      <c r="T77" s="10" t="s">
        <v>327</v>
      </c>
      <c r="U77" s="10"/>
      <c r="V77" s="39"/>
      <c r="W77" s="10"/>
      <c r="X77" s="10"/>
      <c r="Y77" s="24"/>
      <c r="Z77" s="9"/>
      <c r="AA77" s="9"/>
      <c r="AB77" s="9"/>
      <c r="AC77" s="482"/>
      <c r="AD77" s="482"/>
      <c r="AE77" s="490"/>
      <c r="AF77" s="1325"/>
      <c r="AG77" s="230"/>
      <c r="AH77" s="1325"/>
      <c r="AI77" s="1317" t="s">
        <v>766</v>
      </c>
      <c r="AJ77" s="1318"/>
      <c r="AK77" s="383" t="s">
        <v>788</v>
      </c>
      <c r="AL77" s="384" t="s">
        <v>789</v>
      </c>
      <c r="AM77" s="384" t="s">
        <v>790</v>
      </c>
      <c r="AN77" s="385" t="s">
        <v>791</v>
      </c>
      <c r="AO77" s="395" t="s">
        <v>772</v>
      </c>
      <c r="AP77" s="406">
        <v>10</v>
      </c>
      <c r="AQ77" s="407">
        <v>0.03</v>
      </c>
      <c r="AR77" s="396">
        <f t="shared" si="15"/>
        <v>0.3</v>
      </c>
      <c r="AS77" s="388"/>
      <c r="AT77" s="381" t="s">
        <v>761</v>
      </c>
      <c r="AU77" s="55"/>
      <c r="AV77" s="397" t="s">
        <v>765</v>
      </c>
      <c r="AW77" s="1325"/>
      <c r="AY77" s="1325"/>
      <c r="AZ77" s="222"/>
      <c r="BD77" s="55"/>
      <c r="BE77" s="55"/>
      <c r="BF77" s="55"/>
      <c r="BG77" s="55"/>
      <c r="BH77" s="55"/>
      <c r="BI77" s="55"/>
      <c r="BJ77" s="55"/>
      <c r="BK77" s="55"/>
      <c r="BL77" s="55"/>
      <c r="BM77" s="226"/>
      <c r="BN77" s="1325"/>
    </row>
    <row r="78" spans="1:66" s="1" customFormat="1" ht="15.95" customHeight="1" x14ac:dyDescent="0.2">
      <c r="A78" s="1338"/>
      <c r="B78" s="16">
        <v>0.02</v>
      </c>
      <c r="C78" s="65"/>
      <c r="D78" s="10" t="s">
        <v>302</v>
      </c>
      <c r="E78" s="10"/>
      <c r="F78" s="39" t="str">
        <f t="shared" si="14"/>
        <v/>
      </c>
      <c r="G78" s="729">
        <f>IF(B78="","",(B78/B58)*M56)</f>
        <v>9.9999999999999992E-2</v>
      </c>
      <c r="H78" s="501" t="s">
        <v>11</v>
      </c>
      <c r="I78" s="739" t="str">
        <f t="shared" si="13"/>
        <v/>
      </c>
      <c r="J78" s="757" t="s">
        <v>69</v>
      </c>
      <c r="K78" s="10"/>
      <c r="L78" s="10"/>
      <c r="M78" s="10"/>
      <c r="N78" s="1133"/>
      <c r="Q78" s="1325"/>
      <c r="R78" s="482"/>
      <c r="S78" s="59" t="s">
        <v>61</v>
      </c>
      <c r="T78" s="10" t="s">
        <v>328</v>
      </c>
      <c r="U78" s="10"/>
      <c r="V78" s="39"/>
      <c r="W78" s="10"/>
      <c r="X78" s="10"/>
      <c r="Y78" s="24"/>
      <c r="Z78" s="9"/>
      <c r="AA78" s="9"/>
      <c r="AB78" s="9"/>
      <c r="AC78" s="482"/>
      <c r="AD78" s="482"/>
      <c r="AE78" s="490"/>
      <c r="AF78" s="1325"/>
      <c r="AG78" s="230"/>
      <c r="AH78" s="1325"/>
      <c r="AI78" s="1317" t="s">
        <v>767</v>
      </c>
      <c r="AJ78" s="1318"/>
      <c r="AK78" s="383" t="s">
        <v>792</v>
      </c>
      <c r="AL78" s="384" t="s">
        <v>793</v>
      </c>
      <c r="AM78" s="384" t="s">
        <v>794</v>
      </c>
      <c r="AN78" s="385" t="s">
        <v>795</v>
      </c>
      <c r="AO78" s="395" t="s">
        <v>774</v>
      </c>
      <c r="AP78" s="406">
        <v>12</v>
      </c>
      <c r="AQ78" s="407">
        <v>0.05</v>
      </c>
      <c r="AR78" s="396">
        <f t="shared" si="15"/>
        <v>0.60000000000000009</v>
      </c>
      <c r="AS78" s="388"/>
      <c r="AT78" s="55"/>
      <c r="AU78" s="55"/>
      <c r="AV78" s="389"/>
      <c r="AW78" s="1325"/>
      <c r="AY78" s="1325"/>
      <c r="AZ78" s="225"/>
      <c r="BA78" s="9"/>
      <c r="BB78" s="9"/>
      <c r="BC78" s="9"/>
      <c r="BD78" s="55"/>
      <c r="BE78" s="55"/>
      <c r="BF78" s="55"/>
      <c r="BG78" s="55"/>
      <c r="BH78" s="55"/>
      <c r="BI78" s="55"/>
      <c r="BJ78" s="55"/>
      <c r="BK78" s="55"/>
      <c r="BL78" s="55"/>
      <c r="BM78" s="226"/>
      <c r="BN78" s="1325"/>
    </row>
    <row r="79" spans="1:66" s="1" customFormat="1" ht="15.95" customHeight="1" x14ac:dyDescent="0.2">
      <c r="A79" s="1338"/>
      <c r="B79" s="16">
        <v>1E-3</v>
      </c>
      <c r="C79" s="65"/>
      <c r="D79" s="10" t="s">
        <v>303</v>
      </c>
      <c r="E79" s="10"/>
      <c r="F79" s="39" t="str">
        <f t="shared" si="14"/>
        <v/>
      </c>
      <c r="G79" s="729">
        <f>IF(B79="","",(B79/B58)*M56)</f>
        <v>5.0000000000000001E-3</v>
      </c>
      <c r="H79" s="501" t="s">
        <v>11</v>
      </c>
      <c r="I79" s="739" t="str">
        <f t="shared" si="13"/>
        <v/>
      </c>
      <c r="J79" s="757" t="s">
        <v>78</v>
      </c>
      <c r="K79" s="10"/>
      <c r="L79" s="10"/>
      <c r="M79" s="10"/>
      <c r="N79" s="1133"/>
      <c r="Q79" s="1325"/>
      <c r="R79" s="482"/>
      <c r="S79" s="59" t="s">
        <v>69</v>
      </c>
      <c r="T79" s="10" t="s">
        <v>131</v>
      </c>
      <c r="U79" s="10"/>
      <c r="V79" s="39"/>
      <c r="W79" s="10"/>
      <c r="X79" s="10"/>
      <c r="Y79" s="24"/>
      <c r="Z79" s="9"/>
      <c r="AA79" s="9"/>
      <c r="AB79" s="9"/>
      <c r="AC79" s="482"/>
      <c r="AD79" s="482"/>
      <c r="AE79" s="490"/>
      <c r="AF79" s="1325"/>
      <c r="AG79" s="230"/>
      <c r="AH79" s="1325"/>
      <c r="AI79" s="1317" t="s">
        <v>768</v>
      </c>
      <c r="AJ79" s="1318"/>
      <c r="AK79" s="388"/>
      <c r="AL79" s="55"/>
      <c r="AM79" s="55"/>
      <c r="AN79" s="389"/>
      <c r="AO79" s="395" t="s">
        <v>773</v>
      </c>
      <c r="AP79" s="406">
        <v>10</v>
      </c>
      <c r="AQ79" s="407">
        <v>8.0000000000000002E-3</v>
      </c>
      <c r="AR79" s="396">
        <f t="shared" si="15"/>
        <v>0.08</v>
      </c>
      <c r="AS79" s="388"/>
      <c r="AT79" s="55"/>
      <c r="AU79" s="55"/>
      <c r="AV79" s="389"/>
      <c r="AW79" s="1325"/>
      <c r="AY79" s="1325"/>
      <c r="AZ79" s="225"/>
      <c r="BA79" s="55"/>
      <c r="BB79" s="55"/>
      <c r="BC79" s="55"/>
      <c r="BD79" s="55"/>
      <c r="BE79" s="55"/>
      <c r="BF79" s="55"/>
      <c r="BG79" s="55"/>
      <c r="BH79" s="55"/>
      <c r="BI79" s="55"/>
      <c r="BJ79" s="55"/>
      <c r="BK79" s="55"/>
      <c r="BL79" s="55"/>
      <c r="BM79" s="226"/>
      <c r="BN79" s="1325"/>
    </row>
    <row r="80" spans="1:66" s="1" customFormat="1" ht="15.95" customHeight="1" x14ac:dyDescent="0.2">
      <c r="A80" s="1338"/>
      <c r="B80" s="16"/>
      <c r="C80" s="65"/>
      <c r="D80" s="10"/>
      <c r="E80" s="10"/>
      <c r="F80" s="39" t="str">
        <f t="shared" si="14"/>
        <v/>
      </c>
      <c r="G80" s="729" t="str">
        <f>IF(B80="","",(B80/B58)*M56)</f>
        <v/>
      </c>
      <c r="H80" s="501" t="s">
        <v>11</v>
      </c>
      <c r="I80" s="739" t="str">
        <f t="shared" si="13"/>
        <v/>
      </c>
      <c r="J80" s="757" t="s">
        <v>86</v>
      </c>
      <c r="K80" s="10"/>
      <c r="L80" s="10"/>
      <c r="M80" s="10"/>
      <c r="N80" s="1133"/>
      <c r="Q80" s="132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482"/>
      <c r="AD80" s="482"/>
      <c r="AE80" s="490"/>
      <c r="AF80" s="1325"/>
      <c r="AG80" s="230"/>
      <c r="AH80" s="1325"/>
      <c r="AI80" s="390"/>
      <c r="AJ80" s="392"/>
      <c r="AK80" s="390"/>
      <c r="AL80" s="391"/>
      <c r="AM80" s="391"/>
      <c r="AN80" s="392"/>
      <c r="AO80" s="390"/>
      <c r="AP80" s="391"/>
      <c r="AQ80" s="391"/>
      <c r="AR80" s="392"/>
      <c r="AS80" s="390"/>
      <c r="AT80" s="391"/>
      <c r="AU80" s="391"/>
      <c r="AV80" s="392"/>
      <c r="AW80" s="1325"/>
      <c r="AY80" s="1325"/>
      <c r="AZ80" s="222"/>
      <c r="BC80" s="55"/>
      <c r="BD80" s="55"/>
      <c r="BE80" s="55"/>
      <c r="BF80" s="55"/>
      <c r="BG80" s="55"/>
      <c r="BH80" s="55"/>
      <c r="BI80" s="55"/>
      <c r="BJ80" s="55"/>
      <c r="BK80" s="55"/>
      <c r="BL80" s="55"/>
      <c r="BM80" s="226"/>
      <c r="BN80" s="1325"/>
    </row>
    <row r="81" spans="1:66" s="1" customFormat="1" ht="15.95" customHeight="1" x14ac:dyDescent="0.2">
      <c r="A81" s="1338"/>
      <c r="B81" s="16"/>
      <c r="C81" s="65"/>
      <c r="D81" s="10"/>
      <c r="E81" s="10"/>
      <c r="F81" s="39" t="str">
        <f t="shared" si="14"/>
        <v/>
      </c>
      <c r="G81" s="729" t="str">
        <f>IF(B81="","",(B81/B58)*M56)</f>
        <v/>
      </c>
      <c r="H81" s="501" t="s">
        <v>11</v>
      </c>
      <c r="I81" s="739" t="str">
        <f t="shared" si="13"/>
        <v/>
      </c>
      <c r="J81" s="757" t="s">
        <v>96</v>
      </c>
      <c r="K81" s="10"/>
      <c r="L81" s="10"/>
      <c r="M81" s="10"/>
      <c r="N81" s="1133"/>
      <c r="Q81" s="132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482"/>
      <c r="AD81" s="482"/>
      <c r="AE81" s="490"/>
      <c r="AF81" s="1325"/>
      <c r="AG81" s="230"/>
      <c r="AH81" s="1325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1325"/>
      <c r="AY81" s="1325"/>
      <c r="AZ81" s="222"/>
      <c r="BD81" s="55"/>
      <c r="BE81" s="55"/>
      <c r="BF81" s="55"/>
      <c r="BG81" s="55"/>
      <c r="BH81" s="55"/>
      <c r="BI81" s="55"/>
      <c r="BJ81" s="55"/>
      <c r="BK81" s="55"/>
      <c r="BL81" s="55"/>
      <c r="BM81" s="226"/>
      <c r="BN81" s="1325"/>
    </row>
    <row r="82" spans="1:66" s="1" customFormat="1" ht="15.95" customHeight="1" x14ac:dyDescent="0.2">
      <c r="A82" s="1338"/>
      <c r="B82" s="16"/>
      <c r="C82" s="65"/>
      <c r="D82" s="10"/>
      <c r="E82" s="10"/>
      <c r="F82" s="39" t="str">
        <f t="shared" si="14"/>
        <v/>
      </c>
      <c r="G82" s="729" t="str">
        <f>IF(B82="","",(B82/B58)*M56)</f>
        <v/>
      </c>
      <c r="H82" s="501" t="s">
        <v>11</v>
      </c>
      <c r="I82" s="739" t="str">
        <f t="shared" si="13"/>
        <v/>
      </c>
      <c r="J82" s="757" t="s">
        <v>166</v>
      </c>
      <c r="K82" s="10"/>
      <c r="L82" s="10"/>
      <c r="M82" s="10"/>
      <c r="N82" s="1133"/>
      <c r="Q82" s="132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482"/>
      <c r="AD82" s="482"/>
      <c r="AE82" s="490"/>
      <c r="AF82" s="1325"/>
      <c r="AG82" s="230"/>
      <c r="AH82" s="1325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1325"/>
      <c r="AY82" s="1325"/>
      <c r="AZ82" s="225"/>
      <c r="BA82" s="55"/>
      <c r="BB82" s="55"/>
      <c r="BC82" s="55"/>
      <c r="BD82" s="55"/>
      <c r="BE82" s="55"/>
      <c r="BF82" s="55"/>
      <c r="BG82" s="55"/>
      <c r="BH82" s="55"/>
      <c r="BI82" s="55"/>
      <c r="BJ82" s="55"/>
      <c r="BK82" s="55"/>
      <c r="BL82" s="55"/>
      <c r="BM82" s="226"/>
      <c r="BN82" s="1325"/>
    </row>
    <row r="83" spans="1:66" s="1" customFormat="1" ht="15.95" customHeight="1" x14ac:dyDescent="0.2">
      <c r="A83" s="1338"/>
      <c r="B83" s="16"/>
      <c r="C83" s="65"/>
      <c r="D83" s="10"/>
      <c r="E83" s="10"/>
      <c r="F83" s="39" t="str">
        <f t="shared" si="14"/>
        <v/>
      </c>
      <c r="G83" s="729" t="str">
        <f>IF(B83="","",(B83/B58)*M56)</f>
        <v/>
      </c>
      <c r="H83" s="501" t="s">
        <v>11</v>
      </c>
      <c r="I83" s="739" t="str">
        <f t="shared" si="13"/>
        <v/>
      </c>
      <c r="J83" s="759" t="s">
        <v>174</v>
      </c>
      <c r="K83" s="10"/>
      <c r="L83" s="10"/>
      <c r="M83" s="10"/>
      <c r="N83" s="1133"/>
      <c r="Q83" s="132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482"/>
      <c r="AD83" s="482"/>
      <c r="AE83" s="490"/>
      <c r="AF83" s="1325"/>
      <c r="AH83" s="1325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1325"/>
      <c r="AY83" s="1325"/>
      <c r="AZ83" s="225"/>
      <c r="BA83" s="55"/>
      <c r="BB83" s="55"/>
      <c r="BC83" s="55"/>
      <c r="BD83" s="55"/>
      <c r="BE83" s="55"/>
      <c r="BF83" s="55"/>
      <c r="BG83" s="55"/>
      <c r="BH83" s="55"/>
      <c r="BI83" s="55"/>
      <c r="BJ83" s="55"/>
      <c r="BK83" s="55"/>
      <c r="BL83" s="55"/>
      <c r="BM83" s="226"/>
      <c r="BN83" s="1325"/>
    </row>
    <row r="84" spans="1:66" s="1" customFormat="1" ht="15.95" customHeight="1" x14ac:dyDescent="0.2">
      <c r="A84" s="1338"/>
      <c r="B84" s="741"/>
      <c r="C84" s="742"/>
      <c r="D84" s="742"/>
      <c r="E84" s="742"/>
      <c r="F84" s="743"/>
      <c r="G84" s="744"/>
      <c r="H84" s="745"/>
      <c r="I84" s="746" t="str">
        <f t="shared" si="13"/>
        <v/>
      </c>
      <c r="J84" s="757"/>
      <c r="K84" s="742"/>
      <c r="L84" s="742"/>
      <c r="M84" s="742"/>
      <c r="N84" s="1175"/>
      <c r="Q84" s="132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482"/>
      <c r="AD84" s="482"/>
      <c r="AE84" s="490"/>
      <c r="AF84" s="1325"/>
      <c r="AH84" s="1325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1325"/>
      <c r="AY84" s="1325"/>
      <c r="AZ84" s="225"/>
      <c r="BA84" s="55"/>
      <c r="BB84" s="55"/>
      <c r="BC84" s="55"/>
      <c r="BD84" s="55"/>
      <c r="BE84" s="55"/>
      <c r="BF84" s="55"/>
      <c r="BG84" s="55"/>
      <c r="BH84" s="55"/>
      <c r="BI84" s="55"/>
      <c r="BJ84" s="55"/>
      <c r="BK84" s="55"/>
      <c r="BL84" s="55"/>
      <c r="BM84" s="226"/>
      <c r="BN84" s="1325"/>
    </row>
    <row r="85" spans="1:66" s="1" customFormat="1" ht="15.95" customHeight="1" x14ac:dyDescent="0.2">
      <c r="A85" s="1338"/>
      <c r="B85" s="16"/>
      <c r="C85" s="16"/>
      <c r="D85" s="63" t="s">
        <v>350</v>
      </c>
      <c r="E85" s="232"/>
      <c r="F85" s="233" t="str">
        <f>IF(C85&lt;=0,"",G85-(G85*C85%))</f>
        <v/>
      </c>
      <c r="G85" s="495">
        <f>SUM(G86:G91)</f>
        <v>0</v>
      </c>
      <c r="H85" s="63" t="s">
        <v>11</v>
      </c>
      <c r="I85" s="740">
        <f>SUM(I86:I91)</f>
        <v>0</v>
      </c>
      <c r="J85" s="758"/>
      <c r="K85" s="10" t="s">
        <v>975</v>
      </c>
      <c r="L85" s="12"/>
      <c r="M85" s="12"/>
      <c r="N85" s="1133"/>
      <c r="Q85" s="132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482"/>
      <c r="AD85" s="482"/>
      <c r="AE85" s="490"/>
      <c r="AF85" s="1325"/>
      <c r="AH85" s="1325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1325"/>
      <c r="AY85" s="1325"/>
      <c r="AZ85" s="225"/>
      <c r="BA85" s="55"/>
      <c r="BB85" s="55"/>
      <c r="BC85" s="55"/>
      <c r="BG85" s="55"/>
      <c r="BH85" s="55"/>
      <c r="BI85" s="55"/>
      <c r="BJ85" s="55"/>
      <c r="BK85" s="55"/>
      <c r="BL85" s="55"/>
      <c r="BM85" s="226"/>
      <c r="BN85" s="1325"/>
    </row>
    <row r="86" spans="1:66" s="1" customFormat="1" ht="15.95" customHeight="1" x14ac:dyDescent="0.2">
      <c r="A86" s="1338"/>
      <c r="B86" s="16"/>
      <c r="C86" s="65"/>
      <c r="D86" s="57"/>
      <c r="E86" s="10"/>
      <c r="F86" s="39" t="str">
        <f t="shared" ref="F86:F91" si="16">IF(C86&lt;=0,"",G86-(G86*C86%))</f>
        <v/>
      </c>
      <c r="G86" s="729" t="str">
        <f>IF(B86="","",(B86/B58)*M56)</f>
        <v/>
      </c>
      <c r="H86" s="501" t="s">
        <v>11</v>
      </c>
      <c r="I86" s="739" t="str">
        <f t="shared" ref="I86:I91" si="17">IF(ISBLANK(C86),"",G86-F86)</f>
        <v/>
      </c>
      <c r="J86" s="757" t="s">
        <v>32</v>
      </c>
      <c r="K86" s="10"/>
      <c r="L86" s="10"/>
      <c r="M86" s="10"/>
      <c r="N86" s="1133"/>
      <c r="Q86" s="132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482"/>
      <c r="AD86" s="482"/>
      <c r="AE86" s="490"/>
      <c r="AF86" s="1325"/>
      <c r="AH86" s="1325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1325"/>
      <c r="AY86" s="1325"/>
      <c r="AZ86" s="225"/>
      <c r="BA86" s="55"/>
      <c r="BB86" s="55"/>
      <c r="BC86" s="55"/>
      <c r="BG86" s="55"/>
      <c r="BH86" s="55"/>
      <c r="BI86" s="55"/>
      <c r="BJ86" s="55"/>
      <c r="BK86" s="55"/>
      <c r="BL86" s="55"/>
      <c r="BM86" s="226"/>
      <c r="BN86" s="1325"/>
    </row>
    <row r="87" spans="1:66" s="1" customFormat="1" ht="15.95" customHeight="1" x14ac:dyDescent="0.2">
      <c r="A87" s="1338"/>
      <c r="B87" s="16"/>
      <c r="C87" s="65"/>
      <c r="D87" s="10"/>
      <c r="E87" s="10"/>
      <c r="F87" s="39" t="str">
        <f t="shared" si="16"/>
        <v/>
      </c>
      <c r="G87" s="729" t="str">
        <f>IF(B87="","",(B87/B58)*M56)</f>
        <v/>
      </c>
      <c r="H87" s="501" t="s">
        <v>11</v>
      </c>
      <c r="I87" s="739" t="str">
        <f t="shared" si="17"/>
        <v/>
      </c>
      <c r="J87" s="757" t="s">
        <v>42</v>
      </c>
      <c r="K87" s="10"/>
      <c r="L87" s="10"/>
      <c r="M87" s="10"/>
      <c r="N87" s="1133"/>
      <c r="Q87" s="132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482"/>
      <c r="AD87" s="482"/>
      <c r="AE87" s="490"/>
      <c r="AF87" s="1325"/>
      <c r="AH87" s="1325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1325"/>
      <c r="AY87" s="1325"/>
      <c r="AZ87" s="225"/>
      <c r="BA87" s="55"/>
      <c r="BB87" s="55"/>
      <c r="BC87" s="55"/>
      <c r="BD87" s="55"/>
      <c r="BE87" s="55"/>
      <c r="BF87" s="55"/>
      <c r="BG87" s="55"/>
      <c r="BH87" s="55"/>
      <c r="BI87" s="55"/>
      <c r="BJ87" s="55"/>
      <c r="BK87" s="55"/>
      <c r="BL87" s="55"/>
      <c r="BM87" s="226"/>
      <c r="BN87" s="1325"/>
    </row>
    <row r="88" spans="1:66" s="1" customFormat="1" ht="15.95" customHeight="1" x14ac:dyDescent="0.2">
      <c r="A88" s="1338"/>
      <c r="B88" s="16"/>
      <c r="C88" s="65"/>
      <c r="D88" s="10"/>
      <c r="E88" s="10"/>
      <c r="F88" s="39" t="str">
        <f t="shared" si="16"/>
        <v/>
      </c>
      <c r="G88" s="729" t="str">
        <f>IF(B88="","",(B88/B58)*M56)</f>
        <v/>
      </c>
      <c r="H88" s="501" t="s">
        <v>11</v>
      </c>
      <c r="I88" s="739" t="str">
        <f t="shared" si="17"/>
        <v/>
      </c>
      <c r="J88" s="757" t="s">
        <v>52</v>
      </c>
      <c r="K88" s="10" t="s">
        <v>976</v>
      </c>
      <c r="L88" s="10"/>
      <c r="M88" s="10"/>
      <c r="N88" s="1133"/>
      <c r="Q88" s="132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482"/>
      <c r="AD88" s="482"/>
      <c r="AE88" s="490"/>
      <c r="AF88" s="1325"/>
      <c r="AH88" s="1325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1325"/>
      <c r="AY88" s="1325"/>
      <c r="AZ88" s="225"/>
      <c r="BA88" s="55"/>
      <c r="BB88" s="55"/>
      <c r="BC88" s="55"/>
      <c r="BD88" s="55"/>
      <c r="BE88" s="55"/>
      <c r="BF88" s="55"/>
      <c r="BG88" s="55"/>
      <c r="BH88" s="55"/>
      <c r="BI88" s="55"/>
      <c r="BJ88" s="55"/>
      <c r="BK88" s="55"/>
      <c r="BL88" s="55"/>
      <c r="BM88" s="226"/>
      <c r="BN88" s="1325"/>
    </row>
    <row r="89" spans="1:66" s="1" customFormat="1" ht="15.95" customHeight="1" x14ac:dyDescent="0.2">
      <c r="A89" s="1338"/>
      <c r="B89" s="16"/>
      <c r="C89" s="65"/>
      <c r="D89" s="10"/>
      <c r="E89" s="10"/>
      <c r="F89" s="39" t="str">
        <f t="shared" si="16"/>
        <v/>
      </c>
      <c r="G89" s="729" t="str">
        <f>IF(B89="","",(B89/B58)*M56)</f>
        <v/>
      </c>
      <c r="H89" s="501" t="s">
        <v>11</v>
      </c>
      <c r="I89" s="739" t="str">
        <f t="shared" si="17"/>
        <v/>
      </c>
      <c r="J89" s="757" t="s">
        <v>61</v>
      </c>
      <c r="K89" s="10"/>
      <c r="L89" s="10"/>
      <c r="M89" s="10"/>
      <c r="N89" s="1133"/>
      <c r="Q89" s="132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482"/>
      <c r="AD89" s="482"/>
      <c r="AE89" s="490"/>
      <c r="AF89" s="1325"/>
      <c r="AH89" s="1325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1325"/>
      <c r="AY89" s="1325"/>
      <c r="AZ89" s="225"/>
      <c r="BA89" s="55"/>
      <c r="BB89" s="55"/>
      <c r="BC89" s="55"/>
      <c r="BD89" s="55"/>
      <c r="BE89" s="55"/>
      <c r="BF89" s="55"/>
      <c r="BG89" s="55"/>
      <c r="BH89" s="55"/>
      <c r="BI89" s="55"/>
      <c r="BJ89" s="55"/>
      <c r="BK89" s="55"/>
      <c r="BL89" s="55"/>
      <c r="BM89" s="226"/>
      <c r="BN89" s="1325"/>
    </row>
    <row r="90" spans="1:66" s="1" customFormat="1" ht="15.95" customHeight="1" x14ac:dyDescent="0.2">
      <c r="A90" s="1338"/>
      <c r="B90" s="16"/>
      <c r="C90" s="65"/>
      <c r="D90" s="10"/>
      <c r="E90" s="10"/>
      <c r="F90" s="39" t="str">
        <f t="shared" si="16"/>
        <v/>
      </c>
      <c r="G90" s="729" t="str">
        <f>IF(B90="","",(B90/B58)*M56)</f>
        <v/>
      </c>
      <c r="H90" s="501" t="s">
        <v>11</v>
      </c>
      <c r="I90" s="739" t="str">
        <f t="shared" si="17"/>
        <v/>
      </c>
      <c r="J90" s="757" t="s">
        <v>69</v>
      </c>
      <c r="K90" s="10"/>
      <c r="L90" s="10"/>
      <c r="M90" s="10"/>
      <c r="N90" s="1133"/>
      <c r="Q90" s="132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482"/>
      <c r="AD90" s="482"/>
      <c r="AE90" s="490"/>
      <c r="AF90" s="1325"/>
      <c r="AH90" s="1325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1325"/>
      <c r="AY90" s="1325"/>
      <c r="AZ90" s="225"/>
      <c r="BA90" s="55"/>
      <c r="BB90" s="55"/>
      <c r="BC90" s="55"/>
      <c r="BD90" s="55"/>
      <c r="BE90" s="55"/>
      <c r="BF90" s="55"/>
      <c r="BG90" s="55"/>
      <c r="BH90" s="55"/>
      <c r="BI90" s="55"/>
      <c r="BJ90" s="55"/>
      <c r="BK90" s="55"/>
      <c r="BL90" s="55"/>
      <c r="BM90" s="226"/>
      <c r="BN90" s="1325"/>
    </row>
    <row r="91" spans="1:66" s="1" customFormat="1" ht="15.95" customHeight="1" x14ac:dyDescent="0.2">
      <c r="A91" s="1338"/>
      <c r="B91" s="16"/>
      <c r="C91" s="65"/>
      <c r="D91" s="10"/>
      <c r="E91" s="10"/>
      <c r="F91" s="39" t="str">
        <f t="shared" si="16"/>
        <v/>
      </c>
      <c r="G91" s="729" t="str">
        <f>IF(B91="","",(B91/B58)*M56)</f>
        <v/>
      </c>
      <c r="H91" s="501" t="s">
        <v>11</v>
      </c>
      <c r="I91" s="739" t="str">
        <f t="shared" si="17"/>
        <v/>
      </c>
      <c r="J91" s="757" t="s">
        <v>78</v>
      </c>
      <c r="K91" s="10"/>
      <c r="L91" s="10"/>
      <c r="M91" s="10"/>
      <c r="N91" s="1133"/>
      <c r="Q91" s="132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482"/>
      <c r="AD91" s="482"/>
      <c r="AE91" s="490"/>
      <c r="AF91" s="1325"/>
      <c r="AH91" s="1325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1325"/>
      <c r="AY91" s="1325"/>
      <c r="AZ91" s="225"/>
      <c r="BA91" s="1334" t="s">
        <v>752</v>
      </c>
      <c r="BB91" s="1334"/>
      <c r="BC91" s="1334"/>
      <c r="BD91" s="55"/>
      <c r="BE91" s="55"/>
      <c r="BF91" s="55"/>
      <c r="BG91" s="55"/>
      <c r="BH91" s="55"/>
      <c r="BI91" s="55"/>
      <c r="BJ91" s="55"/>
      <c r="BK91" s="55"/>
      <c r="BL91" s="55"/>
      <c r="BM91" s="226"/>
      <c r="BN91" s="1325"/>
    </row>
    <row r="92" spans="1:66" s="1" customFormat="1" ht="15.95" customHeight="1" thickBot="1" x14ac:dyDescent="0.25">
      <c r="A92" s="1339"/>
      <c r="B92" s="1176"/>
      <c r="C92" s="1177"/>
      <c r="D92" s="1177"/>
      <c r="E92" s="1177"/>
      <c r="F92" s="1177"/>
      <c r="G92" s="1177"/>
      <c r="H92" s="1177"/>
      <c r="I92" s="1177"/>
      <c r="J92" s="1177"/>
      <c r="K92" s="1177"/>
      <c r="L92" s="1177"/>
      <c r="M92" s="1177"/>
      <c r="N92" s="1188"/>
      <c r="Q92" s="132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482"/>
      <c r="AD92" s="228"/>
      <c r="AE92" s="229"/>
      <c r="AF92" s="1325"/>
      <c r="AH92" s="1325"/>
      <c r="AI92" s="228"/>
      <c r="AJ92" s="228"/>
      <c r="AK92" s="228"/>
      <c r="AL92" s="228"/>
      <c r="AM92" s="228"/>
      <c r="AN92" s="228"/>
      <c r="AO92" s="228"/>
      <c r="AP92" s="228"/>
      <c r="AQ92" s="228"/>
      <c r="AR92" s="228"/>
      <c r="AS92" s="228"/>
      <c r="AT92" s="228"/>
      <c r="AU92" s="228"/>
      <c r="AV92" s="228"/>
      <c r="AW92" s="1325"/>
      <c r="AY92" s="1325"/>
      <c r="AZ92" s="227"/>
      <c r="BA92" s="228"/>
      <c r="BB92" s="228"/>
      <c r="BC92" s="228"/>
      <c r="BD92" s="228"/>
      <c r="BE92" s="228"/>
      <c r="BF92" s="228"/>
      <c r="BG92" s="228"/>
      <c r="BH92" s="228"/>
      <c r="BI92" s="228"/>
      <c r="BJ92" s="228"/>
      <c r="BK92" s="228"/>
      <c r="BL92" s="228"/>
      <c r="BM92" s="229"/>
      <c r="BN92" s="1325"/>
    </row>
    <row r="94" spans="1:66" s="1" customFormat="1" ht="19.5" customHeight="1" x14ac:dyDescent="0.2">
      <c r="A94" s="124" t="s">
        <v>451</v>
      </c>
      <c r="B94" s="120"/>
      <c r="C94" s="121" t="s">
        <v>450</v>
      </c>
      <c r="D94" s="122"/>
      <c r="E94" s="123"/>
      <c r="F94" s="123"/>
      <c r="G94" s="123"/>
      <c r="H94" s="123"/>
      <c r="I94" s="123"/>
      <c r="J94" s="123"/>
      <c r="K94" s="123"/>
      <c r="L94" s="123"/>
      <c r="M94" s="123"/>
      <c r="N94" s="123"/>
      <c r="O94" s="124" t="s">
        <v>451</v>
      </c>
    </row>
    <row r="95" spans="1:66" ht="13.5" thickBot="1" x14ac:dyDescent="0.25"/>
    <row r="96" spans="1:66" s="1" customFormat="1" ht="23.25" x14ac:dyDescent="0.3">
      <c r="A96" s="1122" t="s">
        <v>449</v>
      </c>
      <c r="B96" s="1326" t="s">
        <v>752</v>
      </c>
      <c r="C96" s="1326"/>
      <c r="D96" s="1326"/>
      <c r="E96" s="1165" t="s">
        <v>1013</v>
      </c>
      <c r="F96" s="1166"/>
      <c r="G96" s="1138"/>
      <c r="H96" s="1138"/>
      <c r="I96" s="1138"/>
      <c r="J96" s="1138"/>
      <c r="K96" s="1138"/>
      <c r="L96" s="1138"/>
      <c r="M96" s="1181" t="s">
        <v>71</v>
      </c>
      <c r="N96" s="1140"/>
      <c r="Q96" s="116" t="s">
        <v>449</v>
      </c>
      <c r="R96" s="491" t="s">
        <v>992</v>
      </c>
      <c r="S96" s="474"/>
      <c r="T96" s="475"/>
      <c r="U96" s="475"/>
      <c r="V96" s="475"/>
      <c r="W96" s="492"/>
      <c r="X96" s="475"/>
      <c r="Y96" s="475"/>
      <c r="Z96" s="475"/>
      <c r="AA96" s="475"/>
      <c r="AB96" s="475"/>
      <c r="AC96" s="475"/>
      <c r="AD96" s="475"/>
      <c r="AE96" s="476"/>
      <c r="AF96" s="116" t="s">
        <v>449</v>
      </c>
      <c r="AG96" s="230"/>
      <c r="AH96" s="116" t="s">
        <v>449</v>
      </c>
      <c r="AI96" s="412"/>
      <c r="AJ96" s="413"/>
      <c r="AK96" s="414"/>
      <c r="AL96" s="414"/>
      <c r="AM96" s="414"/>
      <c r="AN96" s="415"/>
      <c r="AO96" s="415"/>
      <c r="AP96" s="415"/>
      <c r="AQ96" s="415"/>
      <c r="AR96" s="415"/>
      <c r="AS96" s="415"/>
      <c r="AT96" s="415"/>
      <c r="AU96" s="415"/>
      <c r="AV96" s="416"/>
      <c r="AW96" s="116" t="s">
        <v>449</v>
      </c>
      <c r="AY96" s="116" t="s">
        <v>449</v>
      </c>
      <c r="AZ96" s="766" t="s">
        <v>992</v>
      </c>
      <c r="BA96" s="474"/>
      <c r="BB96" s="475"/>
      <c r="BC96" s="475"/>
      <c r="BD96" s="475"/>
      <c r="BE96" s="492"/>
      <c r="BF96" s="475"/>
      <c r="BG96" s="475"/>
      <c r="BH96" s="475"/>
      <c r="BI96" s="475"/>
      <c r="BJ96" s="475"/>
      <c r="BK96" s="475"/>
      <c r="BL96" s="475"/>
      <c r="BM96" s="476"/>
      <c r="BN96" s="116" t="s">
        <v>449</v>
      </c>
    </row>
    <row r="97" spans="1:66" s="1" customFormat="1" ht="24" customHeight="1" x14ac:dyDescent="0.2">
      <c r="A97" s="1338" t="s">
        <v>992</v>
      </c>
      <c r="B97" s="64" t="s">
        <v>1015</v>
      </c>
      <c r="C97" s="33"/>
      <c r="D97" s="12"/>
      <c r="E97" s="12"/>
      <c r="F97" s="12"/>
      <c r="G97" s="12"/>
      <c r="H97" s="12"/>
      <c r="I97" s="12"/>
      <c r="J97" s="12"/>
      <c r="K97" s="12"/>
      <c r="L97" s="38" t="s">
        <v>294</v>
      </c>
      <c r="M97" s="242">
        <v>75</v>
      </c>
      <c r="N97" s="1182" t="s">
        <v>300</v>
      </c>
      <c r="Q97" s="1325" t="s">
        <v>992</v>
      </c>
      <c r="R97" s="481"/>
      <c r="S97" s="60" t="s">
        <v>314</v>
      </c>
      <c r="T97" s="60"/>
      <c r="U97" s="10"/>
      <c r="V97" s="39"/>
      <c r="W97" s="10"/>
      <c r="X97" s="10"/>
      <c r="Y97" s="24"/>
      <c r="Z97" s="9"/>
      <c r="AA97" s="9"/>
      <c r="AB97" s="10"/>
      <c r="AC97" s="479"/>
      <c r="AD97" s="479"/>
      <c r="AE97" s="493" t="str">
        <f>B97</f>
        <v>NOM DE VOTRE RECETTE</v>
      </c>
      <c r="AF97" s="1325" t="s">
        <v>992</v>
      </c>
      <c r="AG97" s="230"/>
      <c r="AH97" s="1325" t="s">
        <v>992</v>
      </c>
      <c r="AI97" s="417" t="s">
        <v>420</v>
      </c>
      <c r="AJ97" s="139"/>
      <c r="AK97" s="140"/>
      <c r="AL97" s="140"/>
      <c r="AM97" s="140"/>
      <c r="AN97" s="135"/>
      <c r="AO97" s="135"/>
      <c r="AP97" s="135"/>
      <c r="AQ97" s="135"/>
      <c r="AR97" s="135"/>
      <c r="AS97" s="135"/>
      <c r="AT97" s="135"/>
      <c r="AU97" s="135"/>
      <c r="AV97" s="418"/>
      <c r="AW97" s="1325" t="s">
        <v>992</v>
      </c>
      <c r="AY97" s="1325" t="s">
        <v>992</v>
      </c>
      <c r="AZ97" s="239" t="s">
        <v>454</v>
      </c>
      <c r="BA97" s="139"/>
      <c r="BB97" s="140"/>
      <c r="BC97" s="140"/>
      <c r="BD97" s="140"/>
      <c r="BE97" s="135"/>
      <c r="BF97" s="135"/>
      <c r="BG97" s="135"/>
      <c r="BH97" s="135"/>
      <c r="BI97" s="135"/>
      <c r="BJ97" s="135"/>
      <c r="BK97" s="135"/>
      <c r="BL97" s="135"/>
      <c r="BM97" s="141"/>
      <c r="BN97" s="1325" t="s">
        <v>992</v>
      </c>
    </row>
    <row r="98" spans="1:66" s="1" customFormat="1" ht="15.95" customHeight="1" x14ac:dyDescent="0.25">
      <c r="A98" s="1338"/>
      <c r="B98" s="218" t="s">
        <v>44</v>
      </c>
      <c r="C98" s="219" t="s">
        <v>54</v>
      </c>
      <c r="D98" s="218" t="s">
        <v>34</v>
      </c>
      <c r="E98" s="12"/>
      <c r="F98" s="1335" t="s">
        <v>14</v>
      </c>
      <c r="G98" s="1335"/>
      <c r="H98" s="756"/>
      <c r="I98" s="12"/>
      <c r="J98" s="12"/>
      <c r="K98" s="756" t="s">
        <v>63</v>
      </c>
      <c r="L98" s="12"/>
      <c r="M98" s="21"/>
      <c r="N98" s="1141"/>
      <c r="Q98" s="1325"/>
      <c r="R98" s="481"/>
      <c r="S98" s="60"/>
      <c r="T98" s="60"/>
      <c r="U98" s="10"/>
      <c r="V98" s="39"/>
      <c r="W98" s="10"/>
      <c r="X98" s="10"/>
      <c r="Y98" s="24"/>
      <c r="Z98" s="9"/>
      <c r="AA98" s="9"/>
      <c r="AB98" s="10"/>
      <c r="AC98" s="479"/>
      <c r="AD98" s="479"/>
      <c r="AE98" s="493"/>
      <c r="AF98" s="1325"/>
      <c r="AG98" s="230"/>
      <c r="AH98" s="1325"/>
      <c r="AI98" s="419" t="s">
        <v>481</v>
      </c>
      <c r="AJ98" s="55"/>
      <c r="AK98" s="55"/>
      <c r="AL98" s="55"/>
      <c r="AM98" s="135"/>
      <c r="AN98" s="135"/>
      <c r="AO98" s="135"/>
      <c r="AP98" s="135"/>
      <c r="AQ98" s="135"/>
      <c r="AR98" s="135"/>
      <c r="AS98" s="135"/>
      <c r="AT98" s="135"/>
      <c r="AU98" s="135"/>
      <c r="AV98" s="418"/>
      <c r="AW98" s="1325"/>
      <c r="AY98" s="1325"/>
      <c r="AZ98" s="241"/>
      <c r="BA98" s="9"/>
      <c r="BB98" s="9"/>
      <c r="BC98" s="9"/>
      <c r="BD98" s="135"/>
      <c r="BE98" s="135"/>
      <c r="BF98" s="135"/>
      <c r="BG98" s="135"/>
      <c r="BH98" s="135"/>
      <c r="BI98" s="135"/>
      <c r="BJ98" s="135"/>
      <c r="BK98" s="135"/>
      <c r="BL98" s="135"/>
      <c r="BM98" s="141"/>
      <c r="BN98" s="1325"/>
    </row>
    <row r="99" spans="1:66" s="1" customFormat="1" ht="15.95" customHeight="1" x14ac:dyDescent="0.2">
      <c r="A99" s="1338"/>
      <c r="B99" s="755">
        <f>SUM(B103:B106)</f>
        <v>4</v>
      </c>
      <c r="C99" s="1319" t="s">
        <v>0</v>
      </c>
      <c r="D99" s="10" t="s">
        <v>13</v>
      </c>
      <c r="E99" s="10"/>
      <c r="F99" s="761">
        <f>G99-I99</f>
        <v>431.25</v>
      </c>
      <c r="G99" s="761">
        <f>SUM(G102,G107,G114,G126)</f>
        <v>468.75</v>
      </c>
      <c r="H99" s="130"/>
      <c r="I99" s="762">
        <f>SUM(I102,I114,I126)</f>
        <v>37.5</v>
      </c>
      <c r="J99" s="21"/>
      <c r="K99" s="21" t="s">
        <v>293</v>
      </c>
      <c r="L99" s="21"/>
      <c r="M99" s="21"/>
      <c r="N99" s="1141"/>
      <c r="Q99" s="1325"/>
      <c r="R99" s="483"/>
      <c r="S99" s="51"/>
      <c r="T99" s="10"/>
      <c r="U99" s="10"/>
      <c r="V99" s="39"/>
      <c r="W99" s="10"/>
      <c r="X99" s="10"/>
      <c r="Y99" s="24"/>
      <c r="Z99" s="9"/>
      <c r="AA99" s="9"/>
      <c r="AB99" s="10"/>
      <c r="AC99" s="479"/>
      <c r="AD99" s="479"/>
      <c r="AE99" s="480"/>
      <c r="AF99" s="1325"/>
      <c r="AG99" s="230"/>
      <c r="AH99" s="1325"/>
      <c r="AI99" s="420" t="s">
        <v>451</v>
      </c>
      <c r="AJ99" s="121" t="s">
        <v>450</v>
      </c>
      <c r="AK99" s="121"/>
      <c r="AL99" s="122"/>
      <c r="AM99" s="223"/>
      <c r="AN99" s="223"/>
      <c r="AO99" s="223"/>
      <c r="AP99" s="223"/>
      <c r="AQ99" s="223"/>
      <c r="AR99" s="223"/>
      <c r="AS99" s="223"/>
      <c r="AT99" s="223"/>
      <c r="AU99" s="223"/>
      <c r="AV99" s="421"/>
      <c r="AW99" s="1325"/>
      <c r="AY99" s="1325"/>
      <c r="AZ99" s="240" t="s">
        <v>451</v>
      </c>
      <c r="BA99" s="121" t="s">
        <v>450</v>
      </c>
      <c r="BB99" s="121"/>
      <c r="BC99" s="122"/>
      <c r="BD99" s="223"/>
      <c r="BE99" s="223"/>
      <c r="BF99" s="223"/>
      <c r="BG99" s="223"/>
      <c r="BH99" s="223"/>
      <c r="BI99" s="223"/>
      <c r="BJ99" s="223"/>
      <c r="BK99" s="223"/>
      <c r="BL99" s="223"/>
      <c r="BM99" s="224"/>
      <c r="BN99" s="1325"/>
    </row>
    <row r="100" spans="1:66" s="1" customFormat="1" ht="15.95" customHeight="1" x14ac:dyDescent="0.2">
      <c r="A100" s="1338"/>
      <c r="B100" s="131"/>
      <c r="C100" s="1320"/>
      <c r="D100" s="117"/>
      <c r="E100" s="117"/>
      <c r="F100" s="738" t="s">
        <v>1011</v>
      </c>
      <c r="G100" s="738" t="s">
        <v>297</v>
      </c>
      <c r="H100" s="134"/>
      <c r="I100" s="738" t="s">
        <v>1012</v>
      </c>
      <c r="J100" s="117"/>
      <c r="K100" s="117"/>
      <c r="L100" s="1336" t="s">
        <v>957</v>
      </c>
      <c r="M100" s="1337"/>
      <c r="N100" s="1183">
        <f>B99</f>
        <v>4</v>
      </c>
      <c r="Q100" s="1325"/>
      <c r="R100" s="482"/>
      <c r="S100" s="61" t="s">
        <v>309</v>
      </c>
      <c r="T100" s="48"/>
      <c r="U100" s="10"/>
      <c r="V100" s="39"/>
      <c r="W100" s="10"/>
      <c r="X100" s="10"/>
      <c r="Y100" s="24"/>
      <c r="Z100" s="9"/>
      <c r="AA100" s="9"/>
      <c r="AB100" s="10"/>
      <c r="AC100" s="484"/>
      <c r="AD100" s="479"/>
      <c r="AE100" s="480"/>
      <c r="AF100" s="1325"/>
      <c r="AG100" s="230"/>
      <c r="AH100" s="1325"/>
      <c r="AI100" s="388"/>
      <c r="AJ100" s="55"/>
      <c r="AK100" s="55"/>
      <c r="AL100" s="55"/>
      <c r="AM100" s="135"/>
      <c r="AN100" s="135"/>
      <c r="AO100" s="135"/>
      <c r="AP100" s="135"/>
      <c r="AQ100" s="135"/>
      <c r="AR100" s="135"/>
      <c r="AS100" s="135"/>
      <c r="AT100" s="135"/>
      <c r="AU100" s="135"/>
      <c r="AV100" s="418"/>
      <c r="AW100" s="1325"/>
      <c r="AY100" s="1325"/>
      <c r="AZ100" s="222"/>
      <c r="BA100" s="9"/>
      <c r="BB100" s="9"/>
      <c r="BC100" s="135"/>
      <c r="BD100" s="135"/>
      <c r="BE100" s="135"/>
      <c r="BF100" s="135"/>
      <c r="BG100" s="135"/>
      <c r="BH100" s="135"/>
      <c r="BI100" s="135"/>
      <c r="BJ100" s="135"/>
      <c r="BK100" s="135"/>
      <c r="BL100" s="135"/>
      <c r="BM100" s="141"/>
      <c r="BN100" s="1325"/>
    </row>
    <row r="101" spans="1:66" s="1" customFormat="1" ht="15.95" customHeight="1" x14ac:dyDescent="0.2">
      <c r="A101" s="1338"/>
      <c r="B101" s="129"/>
      <c r="C101" s="55"/>
      <c r="D101" s="12"/>
      <c r="E101" s="12"/>
      <c r="F101" s="128"/>
      <c r="G101" s="55"/>
      <c r="H101" s="55"/>
      <c r="I101" s="1184"/>
      <c r="J101" s="55"/>
      <c r="K101" s="55"/>
      <c r="L101" s="12"/>
      <c r="M101" s="957"/>
      <c r="N101" s="1142"/>
      <c r="Q101" s="1325"/>
      <c r="R101" s="485"/>
      <c r="S101" s="27" t="s">
        <v>32</v>
      </c>
      <c r="T101" s="10" t="s">
        <v>315</v>
      </c>
      <c r="U101" s="10"/>
      <c r="V101" s="39"/>
      <c r="W101" s="10"/>
      <c r="X101" s="10"/>
      <c r="Y101" s="24"/>
      <c r="Z101" s="9"/>
      <c r="AA101" s="9"/>
      <c r="AB101" s="10"/>
      <c r="AC101" s="485"/>
      <c r="AD101" s="482"/>
      <c r="AE101" s="480"/>
      <c r="AF101" s="1325"/>
      <c r="AG101" s="230"/>
      <c r="AH101" s="1325"/>
      <c r="AI101" s="422" t="s">
        <v>44</v>
      </c>
      <c r="AJ101" s="243" t="s">
        <v>456</v>
      </c>
      <c r="AK101" s="55"/>
      <c r="AL101" s="55"/>
      <c r="AM101" s="135"/>
      <c r="AN101" s="135"/>
      <c r="AO101" s="135"/>
      <c r="AP101" s="135"/>
      <c r="AQ101" s="135"/>
      <c r="AR101" s="135"/>
      <c r="AS101" s="135"/>
      <c r="AT101" s="135"/>
      <c r="AU101" s="135"/>
      <c r="AV101" s="418"/>
      <c r="AW101" s="1325"/>
      <c r="AY101" s="1325"/>
      <c r="AZ101" s="221" t="s">
        <v>34</v>
      </c>
      <c r="BA101" s="243" t="s">
        <v>13</v>
      </c>
      <c r="BB101" s="136" t="s">
        <v>455</v>
      </c>
      <c r="BC101" s="9"/>
      <c r="BD101" s="135"/>
      <c r="BE101" s="135"/>
      <c r="BF101" s="135"/>
      <c r="BG101" s="135"/>
      <c r="BH101" s="135"/>
      <c r="BI101" s="135"/>
      <c r="BJ101" s="135"/>
      <c r="BK101" s="135"/>
      <c r="BL101" s="135"/>
      <c r="BM101" s="135"/>
      <c r="BN101" s="1325"/>
    </row>
    <row r="102" spans="1:66" s="1" customFormat="1" ht="15.95" customHeight="1" x14ac:dyDescent="0.2">
      <c r="A102" s="1338"/>
      <c r="B102" s="16"/>
      <c r="C102" s="127"/>
      <c r="D102" s="63" t="s">
        <v>312</v>
      </c>
      <c r="E102" s="232"/>
      <c r="F102" s="58" t="str">
        <f>IF(C102&lt;=0,"",G102-(G102*C102%))</f>
        <v/>
      </c>
      <c r="G102" s="495">
        <f>SUM(G103:G106)</f>
        <v>75</v>
      </c>
      <c r="H102" s="63" t="s">
        <v>11</v>
      </c>
      <c r="I102" s="740">
        <f>SUM(I103:I106)</f>
        <v>7.5</v>
      </c>
      <c r="J102" s="63"/>
      <c r="K102" s="451" t="s">
        <v>990</v>
      </c>
      <c r="L102" s="12"/>
      <c r="M102" s="12"/>
      <c r="N102" s="1119"/>
      <c r="Q102" s="1325"/>
      <c r="R102" s="485"/>
      <c r="S102" s="27" t="s">
        <v>42</v>
      </c>
      <c r="T102" s="10"/>
      <c r="U102" s="10"/>
      <c r="V102" s="39"/>
      <c r="W102" s="10"/>
      <c r="X102" s="10"/>
      <c r="Y102" s="24"/>
      <c r="Z102" s="9"/>
      <c r="AA102" s="9"/>
      <c r="AB102" s="10"/>
      <c r="AC102" s="486"/>
      <c r="AD102" s="487"/>
      <c r="AE102" s="480"/>
      <c r="AF102" s="1325"/>
      <c r="AG102" s="230"/>
      <c r="AH102" s="1325"/>
      <c r="AI102" s="388"/>
      <c r="AJ102" s="55"/>
      <c r="AK102" s="55"/>
      <c r="AL102" s="55"/>
      <c r="AM102" s="135"/>
      <c r="AN102" s="135"/>
      <c r="AO102" s="135"/>
      <c r="AP102" s="135"/>
      <c r="AQ102" s="135"/>
      <c r="AR102" s="135"/>
      <c r="AS102" s="135"/>
      <c r="AT102" s="135"/>
      <c r="AU102" s="135"/>
      <c r="AV102" s="418"/>
      <c r="AW102" s="1325"/>
      <c r="AY102" s="1325"/>
      <c r="AZ102" s="221"/>
      <c r="BA102" s="243"/>
      <c r="BB102" s="136"/>
      <c r="BC102" s="9"/>
      <c r="BD102" s="135"/>
      <c r="BE102" s="135"/>
      <c r="BF102" s="135"/>
      <c r="BG102" s="135"/>
      <c r="BH102" s="135"/>
      <c r="BI102" s="135"/>
      <c r="BJ102" s="135"/>
      <c r="BK102" s="135"/>
      <c r="BL102" s="135"/>
      <c r="BM102" s="135"/>
      <c r="BN102" s="1325"/>
    </row>
    <row r="103" spans="1:66" s="1" customFormat="1" ht="15.95" customHeight="1" x14ac:dyDescent="0.25">
      <c r="A103" s="1338"/>
      <c r="B103" s="16">
        <v>1</v>
      </c>
      <c r="C103" s="65">
        <v>10</v>
      </c>
      <c r="D103" s="10" t="s">
        <v>1014</v>
      </c>
      <c r="E103" s="32"/>
      <c r="F103" s="39">
        <f>IF(C103&lt;=0,"",G103-(G103*C103%))</f>
        <v>16.875</v>
      </c>
      <c r="G103" s="729">
        <f>IF(B103="","",(B103/B99)*M97)</f>
        <v>18.75</v>
      </c>
      <c r="H103" s="501" t="s">
        <v>11</v>
      </c>
      <c r="I103" s="739">
        <f t="shared" ref="I103:I106" si="18">IF(ISBLANK(C103),"",G103-F103)</f>
        <v>1.875</v>
      </c>
      <c r="J103" s="757" t="s">
        <v>32</v>
      </c>
      <c r="K103" s="10" t="s">
        <v>1005</v>
      </c>
      <c r="L103" s="12"/>
      <c r="M103" s="12"/>
      <c r="N103" s="1119"/>
      <c r="Q103" s="1325"/>
      <c r="R103" s="485"/>
      <c r="S103" s="27" t="s">
        <v>52</v>
      </c>
      <c r="T103" s="10" t="s">
        <v>66</v>
      </c>
      <c r="U103" s="10"/>
      <c r="V103" s="39"/>
      <c r="W103" s="10"/>
      <c r="X103" s="10"/>
      <c r="Y103" s="24"/>
      <c r="Z103" s="9"/>
      <c r="AA103" s="9"/>
      <c r="AB103" s="10"/>
      <c r="AC103" s="488"/>
      <c r="AD103" s="481"/>
      <c r="AE103" s="480"/>
      <c r="AF103" s="1325"/>
      <c r="AG103" s="230"/>
      <c r="AH103" s="1325"/>
      <c r="AI103" s="423"/>
      <c r="AJ103" s="424" t="s">
        <v>422</v>
      </c>
      <c r="AK103" s="425"/>
      <c r="AL103" s="425"/>
      <c r="AM103" s="426"/>
      <c r="AN103" s="55"/>
      <c r="AO103" s="135"/>
      <c r="AP103" s="424" t="s">
        <v>421</v>
      </c>
      <c r="AQ103" s="135"/>
      <c r="AR103" s="135"/>
      <c r="AS103" s="135"/>
      <c r="AT103" s="135"/>
      <c r="AU103" s="135"/>
      <c r="AV103" s="418"/>
      <c r="AW103" s="1325"/>
      <c r="AY103" s="1325"/>
      <c r="AZ103" s="221" t="s">
        <v>44</v>
      </c>
      <c r="BA103" s="243" t="s">
        <v>456</v>
      </c>
      <c r="BB103" s="136" t="s">
        <v>480</v>
      </c>
      <c r="BC103" s="9"/>
      <c r="BD103" s="135"/>
      <c r="BE103" s="135"/>
      <c r="BF103" s="135"/>
      <c r="BG103" s="135"/>
      <c r="BH103" s="135"/>
      <c r="BI103" s="135"/>
      <c r="BJ103" s="135"/>
      <c r="BK103" s="135"/>
      <c r="BL103" s="135"/>
      <c r="BM103" s="135"/>
      <c r="BN103" s="1325"/>
    </row>
    <row r="104" spans="1:66" s="1" customFormat="1" ht="15.95" customHeight="1" x14ac:dyDescent="0.2">
      <c r="A104" s="1338"/>
      <c r="B104" s="16">
        <v>1</v>
      </c>
      <c r="C104" s="65">
        <v>10</v>
      </c>
      <c r="D104" s="10" t="s">
        <v>1007</v>
      </c>
      <c r="E104" s="10"/>
      <c r="F104" s="39">
        <f t="shared" ref="F104:F106" si="19">IF(C104&lt;=0,"",G104-(G104*C104%))</f>
        <v>16.875</v>
      </c>
      <c r="G104" s="729">
        <f>IF(B104="","",(B104/B99)*M97)</f>
        <v>18.75</v>
      </c>
      <c r="H104" s="501" t="s">
        <v>11</v>
      </c>
      <c r="I104" s="739">
        <f t="shared" si="18"/>
        <v>1.875</v>
      </c>
      <c r="J104" s="757" t="s">
        <v>42</v>
      </c>
      <c r="K104" s="10" t="s">
        <v>1006</v>
      </c>
      <c r="L104" s="12"/>
      <c r="M104" s="12"/>
      <c r="N104" s="1119"/>
      <c r="Q104" s="1325"/>
      <c r="R104" s="485"/>
      <c r="S104" s="27" t="s">
        <v>61</v>
      </c>
      <c r="T104" s="10"/>
      <c r="U104" s="10"/>
      <c r="V104" s="39"/>
      <c r="W104" s="10"/>
      <c r="X104" s="10"/>
      <c r="Y104" s="24"/>
      <c r="Z104" s="9"/>
      <c r="AA104" s="9"/>
      <c r="AB104" s="10"/>
      <c r="AC104" s="479"/>
      <c r="AD104" s="479"/>
      <c r="AE104" s="480"/>
      <c r="AF104" s="1325"/>
      <c r="AG104" s="230"/>
      <c r="AH104" s="1325"/>
      <c r="AI104" s="423"/>
      <c r="AJ104" s="427" t="s">
        <v>956</v>
      </c>
      <c r="AK104" s="427"/>
      <c r="AL104" s="427"/>
      <c r="AM104" s="427"/>
      <c r="AN104" s="55"/>
      <c r="AO104" s="135"/>
      <c r="AP104" s="135"/>
      <c r="AQ104" s="135"/>
      <c r="AR104" s="135"/>
      <c r="AS104" s="135"/>
      <c r="AT104" s="135"/>
      <c r="AU104" s="135"/>
      <c r="AV104" s="418"/>
      <c r="AW104" s="1325"/>
      <c r="AY104" s="1325"/>
      <c r="AZ104" s="221"/>
      <c r="BA104" s="9"/>
      <c r="BB104" s="369" t="s">
        <v>422</v>
      </c>
      <c r="BC104" s="9"/>
      <c r="BD104" s="135"/>
      <c r="BE104" s="135"/>
      <c r="BF104" s="135"/>
      <c r="BG104" s="135"/>
      <c r="BH104" s="135"/>
      <c r="BI104" s="135"/>
      <c r="BJ104" s="135"/>
      <c r="BK104" s="135"/>
      <c r="BL104" s="135"/>
      <c r="BM104" s="135"/>
      <c r="BN104" s="1325"/>
    </row>
    <row r="105" spans="1:66" s="1" customFormat="1" ht="15.95" customHeight="1" x14ac:dyDescent="0.2">
      <c r="A105" s="1338"/>
      <c r="B105" s="16">
        <v>1</v>
      </c>
      <c r="C105" s="65">
        <v>10</v>
      </c>
      <c r="D105" s="10" t="s">
        <v>1008</v>
      </c>
      <c r="E105" s="10"/>
      <c r="F105" s="39">
        <f t="shared" si="19"/>
        <v>16.875</v>
      </c>
      <c r="G105" s="729">
        <f>IF(B105="","",(B105/B99)*M97)</f>
        <v>18.75</v>
      </c>
      <c r="H105" s="501" t="s">
        <v>11</v>
      </c>
      <c r="I105" s="739">
        <f t="shared" si="18"/>
        <v>1.875</v>
      </c>
      <c r="J105" s="757" t="s">
        <v>52</v>
      </c>
      <c r="K105" s="10" t="s">
        <v>1019</v>
      </c>
      <c r="L105" s="12"/>
      <c r="M105" s="12"/>
      <c r="N105" s="1119"/>
      <c r="Q105" s="1325"/>
      <c r="R105" s="482"/>
      <c r="S105" s="27" t="s">
        <v>69</v>
      </c>
      <c r="T105" s="10"/>
      <c r="U105" s="10"/>
      <c r="V105" s="39"/>
      <c r="W105" s="10"/>
      <c r="X105" s="10"/>
      <c r="Y105" s="24"/>
      <c r="Z105" s="9"/>
      <c r="AA105" s="9"/>
      <c r="AB105" s="10"/>
      <c r="AC105" s="479"/>
      <c r="AD105" s="479"/>
      <c r="AE105" s="480"/>
      <c r="AF105" s="1325"/>
      <c r="AG105" s="230"/>
      <c r="AH105" s="1325"/>
      <c r="AI105" s="423"/>
      <c r="AJ105" s="427"/>
      <c r="AK105" s="427"/>
      <c r="AL105" s="427"/>
      <c r="AM105" s="427"/>
      <c r="AN105" s="55"/>
      <c r="AO105" s="135"/>
      <c r="AP105" s="135"/>
      <c r="AQ105" s="135"/>
      <c r="AR105" s="135"/>
      <c r="AS105" s="135"/>
      <c r="AT105" s="135"/>
      <c r="AU105" s="135"/>
      <c r="AV105" s="418"/>
      <c r="AW105" s="1325"/>
      <c r="AY105" s="1325"/>
      <c r="AZ105" s="221"/>
      <c r="BA105" s="9"/>
      <c r="BB105" s="136" t="s">
        <v>755</v>
      </c>
      <c r="BC105" s="9"/>
      <c r="BD105" s="135"/>
      <c r="BE105" s="135"/>
      <c r="BF105" s="135"/>
      <c r="BG105" s="135"/>
      <c r="BH105" s="135"/>
      <c r="BI105" s="135"/>
      <c r="BJ105" s="135"/>
      <c r="BK105" s="496"/>
      <c r="BL105" s="496"/>
      <c r="BM105" s="497"/>
      <c r="BN105" s="1325"/>
    </row>
    <row r="106" spans="1:66" s="1" customFormat="1" ht="15.95" customHeight="1" x14ac:dyDescent="0.2">
      <c r="A106" s="1338"/>
      <c r="B106" s="734">
        <v>1</v>
      </c>
      <c r="C106" s="65">
        <v>10</v>
      </c>
      <c r="D106" s="10" t="s">
        <v>1009</v>
      </c>
      <c r="E106" s="10"/>
      <c r="F106" s="39">
        <f t="shared" si="19"/>
        <v>16.875</v>
      </c>
      <c r="G106" s="729">
        <f>IF(B106="","",(B106/B99)*M97)</f>
        <v>18.75</v>
      </c>
      <c r="H106" s="501" t="s">
        <v>11</v>
      </c>
      <c r="I106" s="739">
        <f t="shared" si="18"/>
        <v>1.875</v>
      </c>
      <c r="J106" s="760" t="s">
        <v>61</v>
      </c>
      <c r="K106" s="730" t="s">
        <v>1020</v>
      </c>
      <c r="L106" s="732"/>
      <c r="M106" s="732"/>
      <c r="N106" s="1189"/>
      <c r="Q106" s="1325"/>
      <c r="R106" s="482"/>
      <c r="S106" s="27" t="s">
        <v>78</v>
      </c>
      <c r="T106" s="10"/>
      <c r="U106" s="10"/>
      <c r="V106" s="39"/>
      <c r="W106" s="10"/>
      <c r="X106" s="10"/>
      <c r="Y106" s="24"/>
      <c r="Z106" s="9"/>
      <c r="AA106" s="9"/>
      <c r="AB106" s="10"/>
      <c r="AC106" s="479"/>
      <c r="AD106" s="479"/>
      <c r="AE106" s="480"/>
      <c r="AF106" s="1325"/>
      <c r="AG106" s="230"/>
      <c r="AH106" s="1325"/>
      <c r="AI106" s="423"/>
      <c r="AJ106" s="427"/>
      <c r="AK106" s="427"/>
      <c r="AL106" s="427"/>
      <c r="AM106" s="427"/>
      <c r="AN106" s="55"/>
      <c r="AO106" s="135"/>
      <c r="AP106" s="135"/>
      <c r="AQ106" s="135"/>
      <c r="AR106" s="135"/>
      <c r="AS106" s="135"/>
      <c r="AT106" s="135"/>
      <c r="AU106" s="135"/>
      <c r="AV106" s="418"/>
      <c r="AW106" s="1325"/>
      <c r="AY106" s="1325"/>
      <c r="AZ106" s="221"/>
      <c r="BA106" s="9"/>
      <c r="BB106" s="136" t="s">
        <v>485</v>
      </c>
      <c r="BC106" s="9"/>
      <c r="BD106" s="135"/>
      <c r="BE106" s="135"/>
      <c r="BF106" s="135"/>
      <c r="BG106" s="135"/>
      <c r="BH106" s="135"/>
      <c r="BI106" s="135"/>
      <c r="BJ106" s="135"/>
      <c r="BK106" s="496"/>
      <c r="BL106" s="496"/>
      <c r="BM106" s="497"/>
      <c r="BN106" s="1325"/>
    </row>
    <row r="107" spans="1:66" s="1" customFormat="1" ht="15.95" customHeight="1" x14ac:dyDescent="0.2">
      <c r="A107" s="1338"/>
      <c r="B107" s="747"/>
      <c r="C107" s="747"/>
      <c r="D107" s="748" t="s">
        <v>1010</v>
      </c>
      <c r="E107" s="749"/>
      <c r="F107" s="750" t="str">
        <f>IF(C107&lt;=0,"",G107-(G107*C107%))</f>
        <v/>
      </c>
      <c r="G107" s="751">
        <f>SUM(G108:G112)</f>
        <v>93.75</v>
      </c>
      <c r="H107" s="748" t="s">
        <v>11</v>
      </c>
      <c r="I107" s="752">
        <f>SUM(I108:I112)</f>
        <v>9.375</v>
      </c>
      <c r="J107" s="758"/>
      <c r="K107" s="10"/>
      <c r="L107" s="10"/>
      <c r="M107" s="10"/>
      <c r="N107" s="1133"/>
      <c r="Q107" s="1325"/>
      <c r="R107" s="482"/>
      <c r="S107" s="27" t="s">
        <v>86</v>
      </c>
      <c r="T107" s="10"/>
      <c r="U107" s="10"/>
      <c r="V107" s="39"/>
      <c r="W107" s="10"/>
      <c r="X107" s="10"/>
      <c r="Y107" s="24"/>
      <c r="Z107" s="9"/>
      <c r="AA107" s="9"/>
      <c r="AB107" s="10"/>
      <c r="AC107" s="479"/>
      <c r="AD107" s="479"/>
      <c r="AE107" s="480"/>
      <c r="AF107" s="1325"/>
      <c r="AG107" s="230"/>
      <c r="AH107" s="1325"/>
      <c r="AI107" s="423"/>
      <c r="AJ107" s="427"/>
      <c r="AK107" s="427" t="s">
        <v>423</v>
      </c>
      <c r="AL107" s="427"/>
      <c r="AM107" s="427"/>
      <c r="AN107" s="55"/>
      <c r="AO107" s="135"/>
      <c r="AP107" s="135"/>
      <c r="AQ107" s="135"/>
      <c r="AR107" s="135"/>
      <c r="AS107" s="135"/>
      <c r="AT107" s="135"/>
      <c r="AU107" s="135"/>
      <c r="AV107" s="418"/>
      <c r="AW107" s="1325"/>
      <c r="AY107" s="1325"/>
      <c r="AZ107" s="225"/>
      <c r="BA107" s="9"/>
      <c r="BC107" s="9"/>
      <c r="BD107" s="135"/>
      <c r="BE107" s="135"/>
      <c r="BF107" s="135"/>
      <c r="BG107" s="135"/>
      <c r="BH107" s="135"/>
      <c r="BI107" s="135"/>
      <c r="BJ107" s="135"/>
      <c r="BK107" s="135"/>
      <c r="BL107" s="135"/>
      <c r="BM107" s="141"/>
      <c r="BN107" s="1325"/>
    </row>
    <row r="108" spans="1:66" s="1" customFormat="1" ht="15.95" customHeight="1" x14ac:dyDescent="0.25">
      <c r="A108" s="1338"/>
      <c r="B108" s="16">
        <v>1</v>
      </c>
      <c r="C108" s="65">
        <v>10</v>
      </c>
      <c r="D108" s="10" t="s">
        <v>302</v>
      </c>
      <c r="E108" s="10"/>
      <c r="F108" s="39">
        <f>IF(C108&lt;=0,"",G108-(G108*C108%))</f>
        <v>16.875</v>
      </c>
      <c r="G108" s="729">
        <f>IF(B108="","",(B108/B99)*M97)</f>
        <v>18.75</v>
      </c>
      <c r="H108" s="501" t="s">
        <v>11</v>
      </c>
      <c r="I108" s="739">
        <f t="shared" ref="I108:I112" si="20">IF(ISBLANK(C108),"",G108-F108)</f>
        <v>1.875</v>
      </c>
      <c r="J108" s="757" t="s">
        <v>32</v>
      </c>
      <c r="K108" s="10"/>
      <c r="L108" s="10"/>
      <c r="M108" s="10"/>
      <c r="N108" s="1133"/>
      <c r="Q108" s="1325"/>
      <c r="R108" s="489"/>
      <c r="S108" s="51"/>
      <c r="T108" s="10"/>
      <c r="U108" s="10"/>
      <c r="V108" s="39"/>
      <c r="W108" s="10"/>
      <c r="X108" s="10"/>
      <c r="Y108" s="24"/>
      <c r="Z108" s="9"/>
      <c r="AA108" s="9"/>
      <c r="AB108" s="10"/>
      <c r="AC108" s="479"/>
      <c r="AD108" s="479"/>
      <c r="AE108" s="480"/>
      <c r="AF108" s="1325"/>
      <c r="AG108" s="230"/>
      <c r="AH108" s="1325"/>
      <c r="AI108" s="423"/>
      <c r="AJ108" s="427"/>
      <c r="AK108" s="427" t="s">
        <v>424</v>
      </c>
      <c r="AL108" s="427"/>
      <c r="AM108" s="427"/>
      <c r="AN108" s="55"/>
      <c r="AO108" s="135"/>
      <c r="AP108" s="135"/>
      <c r="AQ108" s="135"/>
      <c r="AR108" s="135"/>
      <c r="AS108" s="135"/>
      <c r="AT108" s="398"/>
      <c r="AU108" s="398"/>
      <c r="AV108" s="428"/>
      <c r="AW108" s="1325"/>
      <c r="AY108" s="1325"/>
      <c r="AZ108" s="238" t="s">
        <v>54</v>
      </c>
      <c r="BA108" s="243" t="s">
        <v>482</v>
      </c>
      <c r="BB108" s="136" t="s">
        <v>483</v>
      </c>
      <c r="BC108" s="9"/>
      <c r="BD108" s="135"/>
      <c r="BE108" s="135"/>
      <c r="BF108" s="135"/>
      <c r="BG108" s="135"/>
      <c r="BH108" s="135"/>
      <c r="BI108" s="135"/>
      <c r="BJ108" s="135"/>
      <c r="BK108" s="135"/>
      <c r="BL108" s="135"/>
      <c r="BM108" s="141"/>
      <c r="BN108" s="1325"/>
    </row>
    <row r="109" spans="1:66" s="1" customFormat="1" ht="15.95" customHeight="1" x14ac:dyDescent="0.25">
      <c r="A109" s="1338"/>
      <c r="B109" s="16">
        <v>1</v>
      </c>
      <c r="C109" s="65">
        <v>10</v>
      </c>
      <c r="D109" s="10" t="s">
        <v>303</v>
      </c>
      <c r="E109" s="19"/>
      <c r="F109" s="39">
        <f t="shared" ref="F109:F112" si="21">IF(C109&lt;=0,"",G109-(G109*C109%))</f>
        <v>16.875</v>
      </c>
      <c r="G109" s="729">
        <f>IF(B109="","",(B109/B99)*M97)</f>
        <v>18.75</v>
      </c>
      <c r="H109" s="501" t="s">
        <v>11</v>
      </c>
      <c r="I109" s="739">
        <f t="shared" si="20"/>
        <v>1.875</v>
      </c>
      <c r="J109" s="757" t="s">
        <v>42</v>
      </c>
      <c r="K109" s="10"/>
      <c r="L109" s="10"/>
      <c r="M109" s="10"/>
      <c r="N109" s="1133"/>
      <c r="Q109" s="1325"/>
      <c r="R109" s="489"/>
      <c r="S109" s="42" t="s">
        <v>304</v>
      </c>
      <c r="T109" s="10"/>
      <c r="U109" s="10"/>
      <c r="V109" s="39"/>
      <c r="W109" s="10"/>
      <c r="X109" s="10"/>
      <c r="Y109" s="24"/>
      <c r="Z109" s="9"/>
      <c r="AA109" s="9"/>
      <c r="AB109" s="10"/>
      <c r="AC109" s="479"/>
      <c r="AD109" s="479"/>
      <c r="AE109" s="480"/>
      <c r="AF109" s="1325"/>
      <c r="AG109" s="230"/>
      <c r="AH109" s="1325"/>
      <c r="AI109" s="423"/>
      <c r="AJ109" s="427"/>
      <c r="AK109" s="427"/>
      <c r="AL109" s="427"/>
      <c r="AM109" s="427"/>
      <c r="AN109" s="55"/>
      <c r="AO109" s="135"/>
      <c r="AP109" s="135"/>
      <c r="AQ109" s="135"/>
      <c r="AR109" s="135"/>
      <c r="AS109" s="135"/>
      <c r="AT109" s="398"/>
      <c r="AU109" s="398"/>
      <c r="AV109" s="428"/>
      <c r="AW109" s="1325"/>
      <c r="AY109" s="1325"/>
      <c r="AZ109" s="238"/>
      <c r="BA109" s="65">
        <v>20</v>
      </c>
      <c r="BB109" s="136"/>
      <c r="BC109" s="9"/>
      <c r="BD109" s="135"/>
      <c r="BE109" s="135"/>
      <c r="BF109" s="135"/>
      <c r="BG109" s="135"/>
      <c r="BH109" s="135"/>
      <c r="BI109" s="135"/>
      <c r="BJ109" s="135"/>
      <c r="BK109" s="135"/>
      <c r="BL109" s="135"/>
      <c r="BM109" s="141"/>
      <c r="BN109" s="1325"/>
    </row>
    <row r="110" spans="1:66" s="1" customFormat="1" ht="15.95" customHeight="1" x14ac:dyDescent="0.2">
      <c r="A110" s="1338"/>
      <c r="B110" s="16">
        <v>1</v>
      </c>
      <c r="C110" s="65">
        <v>10</v>
      </c>
      <c r="D110" s="10" t="s">
        <v>1016</v>
      </c>
      <c r="E110" s="19"/>
      <c r="F110" s="39">
        <f t="shared" si="21"/>
        <v>16.875</v>
      </c>
      <c r="G110" s="729">
        <f>IF(B110="","",(B110/B99)*M97)</f>
        <v>18.75</v>
      </c>
      <c r="H110" s="501" t="s">
        <v>11</v>
      </c>
      <c r="I110" s="739">
        <f t="shared" si="20"/>
        <v>1.875</v>
      </c>
      <c r="J110" s="757" t="s">
        <v>52</v>
      </c>
      <c r="K110" s="10"/>
      <c r="L110" s="10"/>
      <c r="M110" s="10"/>
      <c r="N110" s="1133"/>
      <c r="Q110" s="1325"/>
      <c r="R110" s="485"/>
      <c r="S110" s="29" t="s">
        <v>32</v>
      </c>
      <c r="T110" s="10" t="s">
        <v>993</v>
      </c>
      <c r="U110" s="10"/>
      <c r="V110" s="39"/>
      <c r="W110" s="10"/>
      <c r="X110" s="10"/>
      <c r="Y110" s="24"/>
      <c r="Z110" s="9"/>
      <c r="AA110" s="9"/>
      <c r="AB110" s="10"/>
      <c r="AC110" s="479"/>
      <c r="AD110" s="479"/>
      <c r="AE110" s="480"/>
      <c r="AF110" s="1325"/>
      <c r="AG110" s="230"/>
      <c r="AH110" s="1325"/>
      <c r="AI110" s="423"/>
      <c r="AJ110" s="427"/>
      <c r="AK110" s="427"/>
      <c r="AL110" s="427"/>
      <c r="AM110" s="427"/>
      <c r="AN110" s="55"/>
      <c r="AO110" s="135"/>
      <c r="AP110" s="135"/>
      <c r="AQ110" s="135"/>
      <c r="AR110" s="135"/>
      <c r="AS110" s="135"/>
      <c r="AT110" s="398"/>
      <c r="AU110" s="398"/>
      <c r="AV110" s="428"/>
      <c r="AW110" s="1325"/>
      <c r="AY110" s="1325"/>
      <c r="AZ110" s="225"/>
      <c r="BA110" s="9"/>
      <c r="BB110" s="136"/>
      <c r="BC110" s="9"/>
      <c r="BD110" s="135"/>
      <c r="BE110" s="135"/>
      <c r="BF110" s="135"/>
      <c r="BG110" s="135"/>
      <c r="BH110" s="135"/>
      <c r="BI110" s="135"/>
      <c r="BJ110" s="135"/>
      <c r="BK110" s="135"/>
      <c r="BL110" s="135"/>
      <c r="BM110" s="141"/>
      <c r="BN110" s="1325"/>
    </row>
    <row r="111" spans="1:66" s="1" customFormat="1" ht="15.95" customHeight="1" x14ac:dyDescent="0.25">
      <c r="A111" s="1338"/>
      <c r="B111" s="16">
        <v>1</v>
      </c>
      <c r="C111" s="65">
        <v>10</v>
      </c>
      <c r="D111" s="10" t="s">
        <v>1017</v>
      </c>
      <c r="E111" s="19"/>
      <c r="F111" s="39">
        <f t="shared" si="21"/>
        <v>16.875</v>
      </c>
      <c r="G111" s="729">
        <f>IF(B111="","",(B111/B99)*M97)</f>
        <v>18.75</v>
      </c>
      <c r="H111" s="501" t="s">
        <v>11</v>
      </c>
      <c r="I111" s="739">
        <f t="shared" si="20"/>
        <v>1.875</v>
      </c>
      <c r="J111" s="757" t="s">
        <v>61</v>
      </c>
      <c r="K111" s="10"/>
      <c r="L111" s="10"/>
      <c r="M111" s="10"/>
      <c r="N111" s="1133"/>
      <c r="Q111" s="1325"/>
      <c r="R111" s="485"/>
      <c r="S111" s="29" t="s">
        <v>42</v>
      </c>
      <c r="T111" s="10" t="s">
        <v>994</v>
      </c>
      <c r="U111" s="10"/>
      <c r="V111" s="39"/>
      <c r="W111" s="10"/>
      <c r="X111" s="10"/>
      <c r="Y111" s="24"/>
      <c r="Z111" s="9"/>
      <c r="AA111" s="9"/>
      <c r="AB111" s="10"/>
      <c r="AC111" s="479"/>
      <c r="AD111" s="479"/>
      <c r="AE111" s="480"/>
      <c r="AF111" s="1325"/>
      <c r="AG111" s="230"/>
      <c r="AH111" s="1325"/>
      <c r="AI111" s="423"/>
      <c r="AJ111" s="427"/>
      <c r="AK111" s="427"/>
      <c r="AL111" s="427"/>
      <c r="AM111" s="427"/>
      <c r="AN111" s="55"/>
      <c r="AO111" s="135"/>
      <c r="AP111" s="135"/>
      <c r="AQ111" s="135"/>
      <c r="AR111" s="135"/>
      <c r="AS111" s="135"/>
      <c r="AT111" s="398"/>
      <c r="AU111" s="398"/>
      <c r="AV111" s="428"/>
      <c r="AW111" s="1325"/>
      <c r="AY111" s="1325"/>
      <c r="AZ111" s="767" t="s">
        <v>63</v>
      </c>
      <c r="BA111" s="244" t="s">
        <v>293</v>
      </c>
      <c r="BB111" s="136" t="s">
        <v>1024</v>
      </c>
      <c r="BC111" s="9"/>
      <c r="BD111" s="135"/>
      <c r="BE111" s="135"/>
      <c r="BF111" s="135"/>
      <c r="BG111" s="135"/>
      <c r="BH111" s="135"/>
      <c r="BI111" s="135"/>
      <c r="BJ111" s="135"/>
      <c r="BK111" s="135"/>
      <c r="BL111" s="135"/>
      <c r="BM111" s="141"/>
      <c r="BN111" s="1325"/>
    </row>
    <row r="112" spans="1:66" s="1" customFormat="1" ht="15.95" customHeight="1" x14ac:dyDescent="0.2">
      <c r="A112" s="1338"/>
      <c r="B112" s="16">
        <v>1</v>
      </c>
      <c r="C112" s="65">
        <v>10</v>
      </c>
      <c r="D112" s="10" t="s">
        <v>1018</v>
      </c>
      <c r="E112" s="19"/>
      <c r="F112" s="39">
        <f t="shared" si="21"/>
        <v>16.875</v>
      </c>
      <c r="G112" s="729">
        <f>IF(B112="","",(B112/B99)*M97)</f>
        <v>18.75</v>
      </c>
      <c r="H112" s="501" t="s">
        <v>11</v>
      </c>
      <c r="I112" s="739">
        <f t="shared" si="20"/>
        <v>1.875</v>
      </c>
      <c r="J112" s="757" t="s">
        <v>69</v>
      </c>
      <c r="K112" s="10"/>
      <c r="L112" s="10"/>
      <c r="M112" s="10"/>
      <c r="N112" s="1133"/>
      <c r="Q112" s="1325"/>
      <c r="R112" s="485"/>
      <c r="S112" s="29" t="s">
        <v>52</v>
      </c>
      <c r="T112" s="10"/>
      <c r="U112" s="10"/>
      <c r="V112" s="39"/>
      <c r="W112" s="10"/>
      <c r="X112" s="10"/>
      <c r="Y112" s="24"/>
      <c r="Z112" s="9"/>
      <c r="AA112" s="9"/>
      <c r="AB112" s="10"/>
      <c r="AC112" s="479"/>
      <c r="AD112" s="479"/>
      <c r="AE112" s="480"/>
      <c r="AF112" s="1325"/>
      <c r="AG112" s="230"/>
      <c r="AH112" s="1325"/>
      <c r="AI112" s="423"/>
      <c r="AJ112" s="427"/>
      <c r="AK112" s="427" t="s">
        <v>425</v>
      </c>
      <c r="AL112" s="427"/>
      <c r="AM112" s="427"/>
      <c r="AN112" s="55"/>
      <c r="AO112" s="135"/>
      <c r="AP112" s="135"/>
      <c r="AQ112" s="135"/>
      <c r="AR112" s="135"/>
      <c r="AS112" s="135"/>
      <c r="AT112" s="398"/>
      <c r="AU112" s="398"/>
      <c r="AV112" s="428"/>
      <c r="AW112" s="1325"/>
      <c r="AY112" s="1325"/>
      <c r="AZ112" s="225"/>
      <c r="BA112" s="9"/>
      <c r="BB112" s="9"/>
      <c r="BC112" s="9"/>
      <c r="BD112" s="142"/>
      <c r="BE112" s="142"/>
      <c r="BF112" s="135"/>
      <c r="BG112" s="135"/>
      <c r="BH112" s="135"/>
      <c r="BI112" s="135"/>
      <c r="BJ112" s="135"/>
      <c r="BK112" s="135"/>
      <c r="BL112" s="135"/>
      <c r="BM112" s="141"/>
      <c r="BN112" s="1325"/>
    </row>
    <row r="113" spans="1:66" s="1" customFormat="1" ht="15.95" customHeight="1" x14ac:dyDescent="0.25">
      <c r="A113" s="1338"/>
      <c r="B113" s="741"/>
      <c r="C113" s="1046"/>
      <c r="D113" s="959"/>
      <c r="E113" s="959"/>
      <c r="F113" s="1034"/>
      <c r="G113" s="744"/>
      <c r="H113" s="1186"/>
      <c r="I113" s="1045"/>
      <c r="J113" s="1187"/>
      <c r="K113" s="742"/>
      <c r="L113" s="806"/>
      <c r="M113" s="806"/>
      <c r="N113" s="1143"/>
      <c r="Q113" s="1325"/>
      <c r="R113" s="485"/>
      <c r="S113" s="29" t="s">
        <v>61</v>
      </c>
      <c r="T113" s="10"/>
      <c r="U113" s="10"/>
      <c r="V113" s="39"/>
      <c r="W113" s="10"/>
      <c r="X113" s="10"/>
      <c r="Y113" s="24"/>
      <c r="Z113" s="9"/>
      <c r="AA113" s="9"/>
      <c r="AB113" s="9"/>
      <c r="AC113" s="479"/>
      <c r="AD113" s="479"/>
      <c r="AE113" s="480"/>
      <c r="AF113" s="1325"/>
      <c r="AG113" s="230"/>
      <c r="AH113" s="1325"/>
      <c r="AI113" s="423"/>
      <c r="AJ113" s="427"/>
      <c r="AK113" s="427" t="s">
        <v>426</v>
      </c>
      <c r="AL113" s="427"/>
      <c r="AM113" s="427"/>
      <c r="AN113" s="55"/>
      <c r="AO113" s="135"/>
      <c r="AP113" s="135"/>
      <c r="AQ113" s="135"/>
      <c r="AR113" s="135"/>
      <c r="AS113" s="135"/>
      <c r="AT113" s="135"/>
      <c r="AU113" s="135"/>
      <c r="AV113" s="418"/>
      <c r="AW113" s="1325"/>
      <c r="AY113" s="1325"/>
      <c r="AZ113" s="768" t="s">
        <v>71</v>
      </c>
      <c r="BA113" s="244" t="s">
        <v>479</v>
      </c>
      <c r="BB113" s="136" t="s">
        <v>1025</v>
      </c>
      <c r="BC113" s="9"/>
      <c r="BD113" s="135"/>
      <c r="BE113" s="135"/>
      <c r="BF113" s="135"/>
      <c r="BG113" s="135"/>
      <c r="BH113" s="135"/>
      <c r="BI113" s="135"/>
      <c r="BJ113" s="55"/>
      <c r="BK113" s="500" t="s">
        <v>71</v>
      </c>
      <c r="BL113" s="55"/>
      <c r="BM113" s="141"/>
      <c r="BN113" s="1325"/>
    </row>
    <row r="114" spans="1:66" s="1" customFormat="1" ht="15.95" customHeight="1" x14ac:dyDescent="0.2">
      <c r="A114" s="1338"/>
      <c r="B114" s="16"/>
      <c r="C114" s="51"/>
      <c r="D114" s="63" t="s">
        <v>313</v>
      </c>
      <c r="E114" s="232"/>
      <c r="F114" s="233" t="str">
        <f>IF(C114&lt;=0,"",G114-(G114*C114%))</f>
        <v/>
      </c>
      <c r="G114" s="495">
        <f>SUM(G115:G124)</f>
        <v>187.5</v>
      </c>
      <c r="H114" s="63" t="s">
        <v>11</v>
      </c>
      <c r="I114" s="740">
        <f>SUM(I115:I124)</f>
        <v>18.75</v>
      </c>
      <c r="J114" s="758"/>
      <c r="K114" s="451" t="s">
        <v>975</v>
      </c>
      <c r="L114" s="12"/>
      <c r="M114" s="12"/>
      <c r="N114" s="1119"/>
      <c r="Q114" s="1325"/>
      <c r="R114" s="485"/>
      <c r="S114" s="59"/>
      <c r="T114" s="10"/>
      <c r="U114" s="10"/>
      <c r="V114" s="39"/>
      <c r="W114" s="10"/>
      <c r="X114" s="10"/>
      <c r="Y114" s="24"/>
      <c r="Z114" s="9"/>
      <c r="AA114" s="9"/>
      <c r="AB114" s="9"/>
      <c r="AC114" s="479"/>
      <c r="AD114" s="479"/>
      <c r="AE114" s="480"/>
      <c r="AF114" s="1325"/>
      <c r="AG114" s="230"/>
      <c r="AH114" s="1325"/>
      <c r="AI114" s="423"/>
      <c r="AJ114" s="427"/>
      <c r="AK114" s="429" t="s">
        <v>427</v>
      </c>
      <c r="AL114" s="427"/>
      <c r="AM114" s="427"/>
      <c r="AN114" s="55"/>
      <c r="AO114" s="135"/>
      <c r="AP114" s="135"/>
      <c r="AQ114" s="135"/>
      <c r="AR114" s="135"/>
      <c r="AS114" s="1302" t="s">
        <v>963</v>
      </c>
      <c r="AT114" s="1303"/>
      <c r="AU114" s="1303"/>
      <c r="AV114" s="430" t="s">
        <v>960</v>
      </c>
      <c r="AW114" s="1325"/>
      <c r="AY114" s="1325"/>
      <c r="AZ114" s="222"/>
      <c r="BC114" s="9"/>
      <c r="BD114" s="142"/>
      <c r="BE114" s="142"/>
      <c r="BF114" s="135"/>
      <c r="BG114" s="135"/>
      <c r="BH114" s="135"/>
      <c r="BI114" s="135"/>
      <c r="BJ114" s="38" t="s">
        <v>294</v>
      </c>
      <c r="BK114" s="242">
        <v>1.89</v>
      </c>
      <c r="BL114" s="231" t="s">
        <v>300</v>
      </c>
      <c r="BM114" s="141"/>
      <c r="BN114" s="1325"/>
    </row>
    <row r="115" spans="1:66" s="1" customFormat="1" ht="15.95" customHeight="1" thickBot="1" x14ac:dyDescent="0.35">
      <c r="A115" s="1338"/>
      <c r="B115" s="16">
        <v>1</v>
      </c>
      <c r="C115" s="65">
        <v>10</v>
      </c>
      <c r="D115" s="57" t="s">
        <v>959</v>
      </c>
      <c r="E115" s="10"/>
      <c r="F115" s="39">
        <f>IF(C115&lt;=0,"",G115-(G115*C115%))</f>
        <v>16.875</v>
      </c>
      <c r="G115" s="729">
        <f>IF(B115="","",(B115/B99)*M97)</f>
        <v>18.75</v>
      </c>
      <c r="H115" s="501" t="s">
        <v>11</v>
      </c>
      <c r="I115" s="739">
        <f t="shared" ref="I115:I125" si="22">IF(ISBLANK(C115),"",G115-F115)</f>
        <v>1.875</v>
      </c>
      <c r="J115" s="757" t="s">
        <v>32</v>
      </c>
      <c r="K115" s="10"/>
      <c r="L115" s="10"/>
      <c r="M115" s="10"/>
      <c r="N115" s="1133"/>
      <c r="Q115" s="1325"/>
      <c r="R115" s="482"/>
      <c r="S115" s="62" t="s">
        <v>310</v>
      </c>
      <c r="T115" s="10"/>
      <c r="U115" s="10"/>
      <c r="V115" s="39"/>
      <c r="W115" s="10"/>
      <c r="X115" s="10"/>
      <c r="Y115" s="24"/>
      <c r="Z115" s="9"/>
      <c r="AA115" s="9"/>
      <c r="AB115" s="9"/>
      <c r="AC115" s="482"/>
      <c r="AD115" s="482"/>
      <c r="AE115" s="490"/>
      <c r="AF115" s="1325"/>
      <c r="AG115" s="230"/>
      <c r="AH115" s="1325"/>
      <c r="AI115" s="423"/>
      <c r="AJ115" s="427"/>
      <c r="AK115" s="427" t="s">
        <v>429</v>
      </c>
      <c r="AL115" s="427"/>
      <c r="AM115" s="427"/>
      <c r="AN115" s="55"/>
      <c r="AO115" s="135"/>
      <c r="AP115" s="135"/>
      <c r="AQ115" s="135"/>
      <c r="AR115" s="55"/>
      <c r="AS115" s="401"/>
      <c r="AT115" s="89" t="e">
        <f>#REF!*10</f>
        <v>#REF!</v>
      </c>
      <c r="AU115" s="90" t="s">
        <v>431</v>
      </c>
      <c r="AV115" s="432" t="e">
        <f>#REF!/10</f>
        <v>#REF!</v>
      </c>
      <c r="AW115" s="1325"/>
      <c r="AY115" s="1325"/>
      <c r="AZ115" s="763" t="s">
        <v>1002</v>
      </c>
      <c r="BA115" s="765" t="s">
        <v>991</v>
      </c>
      <c r="BB115" s="514"/>
      <c r="BC115" s="9"/>
      <c r="BD115" s="55"/>
      <c r="BE115" s="55"/>
      <c r="BF115" s="55"/>
      <c r="BG115" s="55"/>
      <c r="BH115" s="55"/>
      <c r="BI115" s="55"/>
      <c r="BJ115" s="55"/>
      <c r="BK115" s="55"/>
      <c r="BL115" s="55"/>
      <c r="BM115" s="226"/>
      <c r="BN115" s="1325"/>
    </row>
    <row r="116" spans="1:66" s="1" customFormat="1" ht="15.95" customHeight="1" thickBot="1" x14ac:dyDescent="0.25">
      <c r="A116" s="1338"/>
      <c r="B116" s="16">
        <v>1</v>
      </c>
      <c r="C116" s="65">
        <v>10</v>
      </c>
      <c r="D116" s="57" t="s">
        <v>977</v>
      </c>
      <c r="E116" s="10"/>
      <c r="F116" s="39">
        <f t="shared" ref="F116:F124" si="23">IF(C116&lt;=0,"",G116-(G116*C116%))</f>
        <v>16.875</v>
      </c>
      <c r="G116" s="729">
        <f>IF(B116="","",(B116/B99)*M97)</f>
        <v>18.75</v>
      </c>
      <c r="H116" s="501" t="s">
        <v>11</v>
      </c>
      <c r="I116" s="739">
        <f t="shared" si="22"/>
        <v>1.875</v>
      </c>
      <c r="J116" s="757" t="s">
        <v>42</v>
      </c>
      <c r="K116" s="10"/>
      <c r="L116" s="10"/>
      <c r="M116" s="10"/>
      <c r="N116" s="1133"/>
      <c r="Q116" s="1325"/>
      <c r="R116" s="481"/>
      <c r="S116" s="59" t="s">
        <v>32</v>
      </c>
      <c r="T116" s="10" t="s">
        <v>995</v>
      </c>
      <c r="U116" s="10"/>
      <c r="V116" s="39"/>
      <c r="W116" s="10"/>
      <c r="X116" s="10"/>
      <c r="Y116" s="24"/>
      <c r="Z116" s="9"/>
      <c r="AA116" s="9"/>
      <c r="AB116" s="9"/>
      <c r="AC116" s="482"/>
      <c r="AD116" s="482"/>
      <c r="AE116" s="490"/>
      <c r="AF116" s="1325"/>
      <c r="AG116" s="230"/>
      <c r="AH116" s="1325"/>
      <c r="AI116" s="423"/>
      <c r="AJ116" s="427"/>
      <c r="AK116" s="429" t="s">
        <v>430</v>
      </c>
      <c r="AL116" s="427"/>
      <c r="AM116" s="427"/>
      <c r="AN116" s="55"/>
      <c r="AO116" s="55"/>
      <c r="AP116" s="55"/>
      <c r="AQ116" s="55"/>
      <c r="AR116" s="55"/>
      <c r="AS116" s="403"/>
      <c r="AT116" s="89" t="e">
        <f>AT115*10</f>
        <v>#REF!</v>
      </c>
      <c r="AU116" s="90" t="s">
        <v>432</v>
      </c>
      <c r="AV116" s="432" t="e">
        <f>AV115/10</f>
        <v>#REF!</v>
      </c>
      <c r="AW116" s="1325"/>
      <c r="AY116" s="1325"/>
      <c r="AZ116" s="769">
        <v>1.0999999999999999</v>
      </c>
      <c r="BA116" s="702" t="s">
        <v>996</v>
      </c>
      <c r="BB116" s="703" t="s">
        <v>1026</v>
      </c>
      <c r="BC116" s="9"/>
      <c r="BD116" s="55"/>
      <c r="BE116" s="55"/>
      <c r="BF116" s="55"/>
      <c r="BG116" s="55"/>
      <c r="BH116" s="55"/>
      <c r="BI116" s="55"/>
      <c r="BJ116" s="55"/>
      <c r="BK116" s="55"/>
      <c r="BL116" s="55"/>
      <c r="BM116" s="226"/>
      <c r="BN116" s="1325"/>
    </row>
    <row r="117" spans="1:66" s="1" customFormat="1" ht="15.95" customHeight="1" x14ac:dyDescent="0.2">
      <c r="A117" s="1338"/>
      <c r="B117" s="16">
        <v>1</v>
      </c>
      <c r="C117" s="65">
        <v>10</v>
      </c>
      <c r="D117" s="57" t="s">
        <v>959</v>
      </c>
      <c r="E117" s="10"/>
      <c r="F117" s="39">
        <f t="shared" si="23"/>
        <v>16.875</v>
      </c>
      <c r="G117" s="729">
        <f>IF(B117="","",(B117/B99)*M97)</f>
        <v>18.75</v>
      </c>
      <c r="H117" s="501" t="s">
        <v>11</v>
      </c>
      <c r="I117" s="739">
        <f t="shared" si="22"/>
        <v>1.875</v>
      </c>
      <c r="J117" s="757" t="s">
        <v>52</v>
      </c>
      <c r="K117" s="10" t="s">
        <v>976</v>
      </c>
      <c r="L117" s="10"/>
      <c r="M117" s="10"/>
      <c r="N117" s="1133"/>
      <c r="Q117" s="1325"/>
      <c r="R117" s="482"/>
      <c r="S117" s="59" t="s">
        <v>42</v>
      </c>
      <c r="T117" s="10" t="s">
        <v>203</v>
      </c>
      <c r="U117" s="10"/>
      <c r="V117" s="39"/>
      <c r="W117" s="10"/>
      <c r="X117" s="10"/>
      <c r="Y117" s="24"/>
      <c r="Z117" s="9"/>
      <c r="AA117" s="9"/>
      <c r="AB117" s="9"/>
      <c r="AC117" s="482"/>
      <c r="AD117" s="482"/>
      <c r="AE117" s="490"/>
      <c r="AF117" s="1325"/>
      <c r="AG117" s="230"/>
      <c r="AH117" s="1325"/>
      <c r="AI117" s="388"/>
      <c r="AJ117" s="8"/>
      <c r="AK117" s="425"/>
      <c r="AL117" s="425"/>
      <c r="AM117" s="426"/>
      <c r="AN117" s="8"/>
      <c r="AO117" s="1304" t="s">
        <v>961</v>
      </c>
      <c r="AP117" s="1305"/>
      <c r="AQ117" s="1305"/>
      <c r="AR117" s="1305"/>
      <c r="AS117" s="404"/>
      <c r="AT117" s="405" t="e">
        <f>AT116*10</f>
        <v>#REF!</v>
      </c>
      <c r="AU117" s="399" t="s">
        <v>433</v>
      </c>
      <c r="AV117" s="433" t="e">
        <f>AV116/10</f>
        <v>#REF!</v>
      </c>
      <c r="AW117" s="1325"/>
      <c r="AY117" s="1325"/>
      <c r="AZ117" s="221"/>
      <c r="BA117" s="244"/>
      <c r="BB117" s="136"/>
      <c r="BC117" s="9"/>
      <c r="BD117" s="55"/>
      <c r="BE117" s="55"/>
      <c r="BF117" s="55"/>
      <c r="BG117" s="55"/>
      <c r="BH117" s="55"/>
      <c r="BI117" s="55"/>
      <c r="BJ117" s="55"/>
      <c r="BK117" s="55"/>
      <c r="BL117" s="55"/>
      <c r="BM117" s="226"/>
      <c r="BN117" s="1325"/>
    </row>
    <row r="118" spans="1:66" s="1" customFormat="1" ht="15.95" customHeight="1" x14ac:dyDescent="0.25">
      <c r="A118" s="1338"/>
      <c r="B118" s="16">
        <v>1</v>
      </c>
      <c r="C118" s="65">
        <v>10</v>
      </c>
      <c r="D118" s="57" t="s">
        <v>977</v>
      </c>
      <c r="E118" s="10"/>
      <c r="F118" s="39">
        <f t="shared" si="23"/>
        <v>16.875</v>
      </c>
      <c r="G118" s="729">
        <f>IF(B118="","",(B118/B99)*M97)</f>
        <v>18.75</v>
      </c>
      <c r="H118" s="501" t="s">
        <v>11</v>
      </c>
      <c r="I118" s="739">
        <f t="shared" si="22"/>
        <v>1.875</v>
      </c>
      <c r="J118" s="757" t="s">
        <v>61</v>
      </c>
      <c r="K118" s="10"/>
      <c r="L118" s="10"/>
      <c r="M118" s="10"/>
      <c r="N118" s="1133"/>
      <c r="Q118" s="1325"/>
      <c r="R118" s="482"/>
      <c r="S118" s="59" t="s">
        <v>52</v>
      </c>
      <c r="T118" s="10"/>
      <c r="U118" s="10"/>
      <c r="V118" s="39"/>
      <c r="W118" s="10"/>
      <c r="X118" s="10"/>
      <c r="Y118" s="24"/>
      <c r="Z118" s="9"/>
      <c r="AA118" s="9"/>
      <c r="AB118" s="9"/>
      <c r="AC118" s="482"/>
      <c r="AD118" s="482"/>
      <c r="AE118" s="490"/>
      <c r="AF118" s="1325"/>
      <c r="AG118" s="230"/>
      <c r="AH118" s="1325"/>
      <c r="AI118" s="1306" t="s">
        <v>964</v>
      </c>
      <c r="AJ118" s="1307"/>
      <c r="AK118" s="1308" t="s">
        <v>775</v>
      </c>
      <c r="AL118" s="1309"/>
      <c r="AM118" s="1309"/>
      <c r="AN118" s="1310"/>
      <c r="AO118" s="1311" t="s">
        <v>962</v>
      </c>
      <c r="AP118" s="1312"/>
      <c r="AQ118" s="1312"/>
      <c r="AR118" s="1313"/>
      <c r="AS118" s="1314" t="s">
        <v>779</v>
      </c>
      <c r="AT118" s="1315"/>
      <c r="AU118" s="1315"/>
      <c r="AV118" s="1316"/>
      <c r="AW118" s="1325"/>
      <c r="AY118" s="1325"/>
      <c r="AZ118" s="222"/>
      <c r="BD118" s="55"/>
      <c r="BE118" s="55"/>
      <c r="BF118" s="55"/>
      <c r="BG118" s="55"/>
      <c r="BH118" s="55"/>
      <c r="BI118" s="55"/>
      <c r="BJ118" s="55"/>
      <c r="BK118" s="55"/>
      <c r="BL118" s="55"/>
      <c r="BM118" s="226"/>
      <c r="BN118" s="1325"/>
    </row>
    <row r="119" spans="1:66" s="1" customFormat="1" ht="15.95" customHeight="1" x14ac:dyDescent="0.2">
      <c r="A119" s="1338"/>
      <c r="B119" s="16">
        <v>1</v>
      </c>
      <c r="C119" s="65">
        <v>10</v>
      </c>
      <c r="D119" s="57" t="s">
        <v>959</v>
      </c>
      <c r="E119" s="10"/>
      <c r="F119" s="39">
        <f t="shared" si="23"/>
        <v>16.875</v>
      </c>
      <c r="G119" s="729">
        <f>IF(B119="","",(B119/B99)*M97)</f>
        <v>18.75</v>
      </c>
      <c r="H119" s="501" t="s">
        <v>11</v>
      </c>
      <c r="I119" s="739">
        <f t="shared" si="22"/>
        <v>1.875</v>
      </c>
      <c r="J119" s="757" t="s">
        <v>69</v>
      </c>
      <c r="K119" s="10" t="s">
        <v>1021</v>
      </c>
      <c r="L119" s="10"/>
      <c r="M119" s="10"/>
      <c r="N119" s="1133"/>
      <c r="Q119" s="1325"/>
      <c r="R119" s="482"/>
      <c r="S119" s="59" t="s">
        <v>61</v>
      </c>
      <c r="T119" s="10" t="s">
        <v>239</v>
      </c>
      <c r="U119" s="10"/>
      <c r="V119" s="39"/>
      <c r="W119" s="10"/>
      <c r="X119" s="10"/>
      <c r="Y119" s="24"/>
      <c r="Z119" s="9"/>
      <c r="AA119" s="9"/>
      <c r="AB119" s="9"/>
      <c r="AC119" s="482"/>
      <c r="AD119" s="482"/>
      <c r="AE119" s="490"/>
      <c r="AF119" s="1325"/>
      <c r="AG119" s="230"/>
      <c r="AH119" s="1325"/>
      <c r="AI119" s="1317" t="s">
        <v>757</v>
      </c>
      <c r="AJ119" s="1318"/>
      <c r="AK119" s="386" t="s">
        <v>776</v>
      </c>
      <c r="AL119" s="382" t="s">
        <v>777</v>
      </c>
      <c r="AM119" s="382" t="s">
        <v>778</v>
      </c>
      <c r="AN119" s="387" t="s">
        <v>779</v>
      </c>
      <c r="AO119" s="408" t="s">
        <v>959</v>
      </c>
      <c r="AP119" s="409" t="s">
        <v>457</v>
      </c>
      <c r="AQ119" s="410" t="s">
        <v>452</v>
      </c>
      <c r="AR119" s="411" t="s">
        <v>456</v>
      </c>
      <c r="AS119" s="388"/>
      <c r="AT119" s="381" t="s">
        <v>758</v>
      </c>
      <c r="AU119" s="55"/>
      <c r="AV119" s="397" t="s">
        <v>762</v>
      </c>
      <c r="AW119" s="1325"/>
      <c r="AY119" s="1325"/>
      <c r="AZ119" s="225"/>
      <c r="BA119" s="9"/>
      <c r="BB119" s="9"/>
      <c r="BC119" s="9"/>
      <c r="BD119" s="55"/>
      <c r="BE119" s="55"/>
      <c r="BF119" s="55"/>
      <c r="BG119" s="55"/>
      <c r="BH119" s="55"/>
      <c r="BI119" s="55"/>
      <c r="BJ119" s="55"/>
      <c r="BK119" s="55"/>
      <c r="BL119" s="55"/>
      <c r="BM119" s="226"/>
      <c r="BN119" s="1325"/>
    </row>
    <row r="120" spans="1:66" s="1" customFormat="1" ht="15.95" customHeight="1" x14ac:dyDescent="0.2">
      <c r="A120" s="1338"/>
      <c r="B120" s="16">
        <v>1</v>
      </c>
      <c r="C120" s="65">
        <v>10</v>
      </c>
      <c r="D120" s="57" t="s">
        <v>977</v>
      </c>
      <c r="E120" s="10"/>
      <c r="F120" s="39">
        <f t="shared" si="23"/>
        <v>16.875</v>
      </c>
      <c r="G120" s="729">
        <f>IF(B120="","",(B120/B99)*M97)</f>
        <v>18.75</v>
      </c>
      <c r="H120" s="501" t="s">
        <v>11</v>
      </c>
      <c r="I120" s="739">
        <f t="shared" si="22"/>
        <v>1.875</v>
      </c>
      <c r="J120" s="757" t="s">
        <v>78</v>
      </c>
      <c r="K120" s="10" t="s">
        <v>1023</v>
      </c>
      <c r="L120" s="10"/>
      <c r="M120" s="10"/>
      <c r="N120" s="1133"/>
      <c r="Q120" s="1325"/>
      <c r="R120" s="482"/>
      <c r="S120" s="59" t="s">
        <v>69</v>
      </c>
      <c r="T120" s="10" t="s">
        <v>131</v>
      </c>
      <c r="U120" s="10"/>
      <c r="V120" s="39"/>
      <c r="W120" s="10"/>
      <c r="X120" s="10"/>
      <c r="Y120" s="24"/>
      <c r="Z120" s="9"/>
      <c r="AA120" s="9"/>
      <c r="AB120" s="9"/>
      <c r="AC120" s="482"/>
      <c r="AD120" s="482"/>
      <c r="AE120" s="490"/>
      <c r="AF120" s="1325"/>
      <c r="AG120" s="230"/>
      <c r="AH120" s="1325"/>
      <c r="AI120" s="1317" t="s">
        <v>756</v>
      </c>
      <c r="AJ120" s="1318"/>
      <c r="AK120" s="383" t="s">
        <v>780</v>
      </c>
      <c r="AL120" s="384" t="s">
        <v>781</v>
      </c>
      <c r="AM120" s="384" t="s">
        <v>782</v>
      </c>
      <c r="AN120" s="385" t="s">
        <v>783</v>
      </c>
      <c r="AO120" s="395" t="s">
        <v>770</v>
      </c>
      <c r="AP120" s="406">
        <v>10</v>
      </c>
      <c r="AQ120" s="407">
        <v>0.05</v>
      </c>
      <c r="AR120" s="396">
        <f>AQ120*AP120</f>
        <v>0.5</v>
      </c>
      <c r="AS120" s="388"/>
      <c r="AT120" s="381" t="s">
        <v>759</v>
      </c>
      <c r="AU120" s="55"/>
      <c r="AV120" s="397" t="s">
        <v>763</v>
      </c>
      <c r="AW120" s="1325"/>
      <c r="AY120" s="1325"/>
      <c r="AZ120" s="225"/>
      <c r="BA120" s="55"/>
      <c r="BB120" s="55"/>
      <c r="BC120" s="55"/>
      <c r="BD120" s="55"/>
      <c r="BE120" s="55"/>
      <c r="BF120" s="55"/>
      <c r="BG120" s="55"/>
      <c r="BH120" s="55"/>
      <c r="BI120" s="55"/>
      <c r="BJ120" s="55"/>
      <c r="BK120" s="55"/>
      <c r="BL120" s="55"/>
      <c r="BM120" s="226"/>
      <c r="BN120" s="1325"/>
    </row>
    <row r="121" spans="1:66" s="1" customFormat="1" ht="15.95" customHeight="1" x14ac:dyDescent="0.2">
      <c r="A121" s="1338"/>
      <c r="B121" s="16">
        <v>1</v>
      </c>
      <c r="C121" s="65">
        <v>10</v>
      </c>
      <c r="D121" s="57" t="s">
        <v>959</v>
      </c>
      <c r="E121" s="10"/>
      <c r="F121" s="39">
        <f t="shared" si="23"/>
        <v>16.875</v>
      </c>
      <c r="G121" s="729">
        <f>IF(B121="","",(B121/B99)*M97)</f>
        <v>18.75</v>
      </c>
      <c r="H121" s="501" t="s">
        <v>11</v>
      </c>
      <c r="I121" s="739">
        <f t="shared" si="22"/>
        <v>1.875</v>
      </c>
      <c r="J121" s="757" t="s">
        <v>86</v>
      </c>
      <c r="K121" s="10" t="s">
        <v>1022</v>
      </c>
      <c r="L121" s="10"/>
      <c r="M121" s="10"/>
      <c r="N121" s="1133"/>
      <c r="Q121" s="132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482"/>
      <c r="AD121" s="482"/>
      <c r="AE121" s="490"/>
      <c r="AF121" s="1325"/>
      <c r="AG121" s="230"/>
      <c r="AH121" s="1325"/>
      <c r="AI121" s="1317" t="s">
        <v>809</v>
      </c>
      <c r="AJ121" s="1318"/>
      <c r="AK121" s="383" t="s">
        <v>784</v>
      </c>
      <c r="AL121" s="384" t="s">
        <v>785</v>
      </c>
      <c r="AM121" s="384" t="s">
        <v>786</v>
      </c>
      <c r="AN121" s="385" t="s">
        <v>787</v>
      </c>
      <c r="AO121" s="395" t="s">
        <v>771</v>
      </c>
      <c r="AP121" s="406">
        <v>10</v>
      </c>
      <c r="AQ121" s="407">
        <v>0.02</v>
      </c>
      <c r="AR121" s="396">
        <f t="shared" ref="AR121:AR124" si="24">AQ121*AP121</f>
        <v>0.2</v>
      </c>
      <c r="AS121" s="388"/>
      <c r="AT121" s="381" t="s">
        <v>760</v>
      </c>
      <c r="AU121" s="55"/>
      <c r="AV121" s="397" t="s">
        <v>764</v>
      </c>
      <c r="AW121" s="1325"/>
      <c r="AY121" s="1325"/>
      <c r="AZ121" s="222"/>
      <c r="BC121" s="55"/>
      <c r="BD121" s="55"/>
      <c r="BE121" s="55"/>
      <c r="BF121" s="55"/>
      <c r="BG121" s="55"/>
      <c r="BH121" s="55"/>
      <c r="BI121" s="55"/>
      <c r="BJ121" s="55"/>
      <c r="BK121" s="55"/>
      <c r="BL121" s="55"/>
      <c r="BM121" s="226"/>
      <c r="BN121" s="1325"/>
    </row>
    <row r="122" spans="1:66" s="1" customFormat="1" ht="15.95" customHeight="1" x14ac:dyDescent="0.2">
      <c r="A122" s="1338"/>
      <c r="B122" s="16">
        <v>1</v>
      </c>
      <c r="C122" s="65">
        <v>10</v>
      </c>
      <c r="D122" s="57" t="s">
        <v>977</v>
      </c>
      <c r="E122" s="10"/>
      <c r="F122" s="39">
        <f t="shared" si="23"/>
        <v>16.875</v>
      </c>
      <c r="G122" s="729">
        <f>IF(B122="","",(B122/B99)*M97)</f>
        <v>18.75</v>
      </c>
      <c r="H122" s="501" t="s">
        <v>11</v>
      </c>
      <c r="I122" s="739">
        <f t="shared" si="22"/>
        <v>1.875</v>
      </c>
      <c r="J122" s="757" t="s">
        <v>96</v>
      </c>
      <c r="K122" s="10"/>
      <c r="L122" s="10"/>
      <c r="M122" s="10"/>
      <c r="N122" s="1133"/>
      <c r="Q122" s="132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482"/>
      <c r="AD122" s="482"/>
      <c r="AE122" s="490"/>
      <c r="AF122" s="1325"/>
      <c r="AG122" s="230"/>
      <c r="AH122" s="1325"/>
      <c r="AI122" s="1317" t="s">
        <v>766</v>
      </c>
      <c r="AJ122" s="1318"/>
      <c r="AK122" s="383" t="s">
        <v>788</v>
      </c>
      <c r="AL122" s="384" t="s">
        <v>789</v>
      </c>
      <c r="AM122" s="384" t="s">
        <v>790</v>
      </c>
      <c r="AN122" s="385" t="s">
        <v>791</v>
      </c>
      <c r="AO122" s="395" t="s">
        <v>772</v>
      </c>
      <c r="AP122" s="406">
        <v>10</v>
      </c>
      <c r="AQ122" s="407">
        <v>0.03</v>
      </c>
      <c r="AR122" s="396">
        <f t="shared" si="24"/>
        <v>0.3</v>
      </c>
      <c r="AS122" s="388"/>
      <c r="AT122" s="381" t="s">
        <v>761</v>
      </c>
      <c r="AU122" s="55"/>
      <c r="AV122" s="397" t="s">
        <v>765</v>
      </c>
      <c r="AW122" s="1325"/>
      <c r="AY122" s="1325"/>
      <c r="AZ122" s="222"/>
      <c r="BD122" s="55"/>
      <c r="BE122" s="55"/>
      <c r="BF122" s="55"/>
      <c r="BG122" s="55"/>
      <c r="BH122" s="55"/>
      <c r="BI122" s="55"/>
      <c r="BJ122" s="55"/>
      <c r="BK122" s="55"/>
      <c r="BL122" s="55"/>
      <c r="BM122" s="226"/>
      <c r="BN122" s="1325"/>
    </row>
    <row r="123" spans="1:66" s="1" customFormat="1" ht="15.95" customHeight="1" x14ac:dyDescent="0.2">
      <c r="A123" s="1338"/>
      <c r="B123" s="16">
        <v>1</v>
      </c>
      <c r="C123" s="65">
        <v>10</v>
      </c>
      <c r="D123" s="57" t="s">
        <v>959</v>
      </c>
      <c r="E123" s="10"/>
      <c r="F123" s="39">
        <f t="shared" si="23"/>
        <v>16.875</v>
      </c>
      <c r="G123" s="729">
        <f>IF(B123="","",(B123/B99)*M97)</f>
        <v>18.75</v>
      </c>
      <c r="H123" s="501" t="s">
        <v>11</v>
      </c>
      <c r="I123" s="739">
        <f t="shared" si="22"/>
        <v>1.875</v>
      </c>
      <c r="J123" s="757" t="s">
        <v>166</v>
      </c>
      <c r="K123" s="10"/>
      <c r="L123" s="10"/>
      <c r="M123" s="10"/>
      <c r="N123" s="1133"/>
      <c r="Q123" s="132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482"/>
      <c r="AD123" s="482"/>
      <c r="AE123" s="490"/>
      <c r="AF123" s="1325"/>
      <c r="AG123" s="230"/>
      <c r="AH123" s="1325"/>
      <c r="AI123" s="1317" t="s">
        <v>767</v>
      </c>
      <c r="AJ123" s="1318"/>
      <c r="AK123" s="383" t="s">
        <v>792</v>
      </c>
      <c r="AL123" s="384" t="s">
        <v>793</v>
      </c>
      <c r="AM123" s="384" t="s">
        <v>794</v>
      </c>
      <c r="AN123" s="385" t="s">
        <v>795</v>
      </c>
      <c r="AO123" s="395" t="s">
        <v>774</v>
      </c>
      <c r="AP123" s="406">
        <v>12</v>
      </c>
      <c r="AQ123" s="407">
        <v>0.05</v>
      </c>
      <c r="AR123" s="396">
        <f t="shared" si="24"/>
        <v>0.60000000000000009</v>
      </c>
      <c r="AS123" s="388"/>
      <c r="AT123" s="55"/>
      <c r="AU123" s="55"/>
      <c r="AV123" s="389"/>
      <c r="AW123" s="1325"/>
      <c r="AY123" s="1325"/>
      <c r="AZ123" s="225"/>
      <c r="BA123" s="55"/>
      <c r="BB123" s="55"/>
      <c r="BC123" s="55"/>
      <c r="BD123" s="55"/>
      <c r="BE123" s="55"/>
      <c r="BF123" s="55"/>
      <c r="BG123" s="55"/>
      <c r="BH123" s="55"/>
      <c r="BI123" s="55"/>
      <c r="BJ123" s="55"/>
      <c r="BK123" s="55"/>
      <c r="BL123" s="55"/>
      <c r="BM123" s="226"/>
      <c r="BN123" s="1325"/>
    </row>
    <row r="124" spans="1:66" s="1" customFormat="1" ht="15.95" customHeight="1" x14ac:dyDescent="0.2">
      <c r="A124" s="1338"/>
      <c r="B124" s="16">
        <v>1</v>
      </c>
      <c r="C124" s="65">
        <v>10</v>
      </c>
      <c r="D124" s="57" t="s">
        <v>977</v>
      </c>
      <c r="E124" s="10"/>
      <c r="F124" s="39">
        <f t="shared" si="23"/>
        <v>16.875</v>
      </c>
      <c r="G124" s="729">
        <f>IF(B124="","",(B124/B99)*M97)</f>
        <v>18.75</v>
      </c>
      <c r="H124" s="501" t="s">
        <v>11</v>
      </c>
      <c r="I124" s="739">
        <f t="shared" si="22"/>
        <v>1.875</v>
      </c>
      <c r="J124" s="759" t="s">
        <v>174</v>
      </c>
      <c r="K124" s="453"/>
      <c r="L124" s="453"/>
      <c r="M124" s="453"/>
      <c r="N124" s="1190"/>
      <c r="Q124" s="132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482"/>
      <c r="AD124" s="482"/>
      <c r="AE124" s="490"/>
      <c r="AF124" s="1325"/>
      <c r="AH124" s="1325"/>
      <c r="AI124" s="1317" t="s">
        <v>768</v>
      </c>
      <c r="AJ124" s="1318"/>
      <c r="AK124" s="388"/>
      <c r="AL124" s="55"/>
      <c r="AM124" s="55"/>
      <c r="AN124" s="389"/>
      <c r="AO124" s="395" t="s">
        <v>773</v>
      </c>
      <c r="AP124" s="406">
        <v>10</v>
      </c>
      <c r="AQ124" s="407">
        <v>8.0000000000000002E-3</v>
      </c>
      <c r="AR124" s="396">
        <f t="shared" si="24"/>
        <v>0.08</v>
      </c>
      <c r="AS124" s="388"/>
      <c r="AT124" s="55"/>
      <c r="AU124" s="55"/>
      <c r="AV124" s="389"/>
      <c r="AW124" s="1325"/>
      <c r="AY124" s="1325"/>
      <c r="AZ124" s="225"/>
      <c r="BA124" s="55"/>
      <c r="BB124" s="55"/>
      <c r="BC124" s="55"/>
      <c r="BD124" s="55"/>
      <c r="BE124" s="55"/>
      <c r="BF124" s="55"/>
      <c r="BG124" s="55"/>
      <c r="BH124" s="55"/>
      <c r="BI124" s="55"/>
      <c r="BJ124" s="55"/>
      <c r="BK124" s="55"/>
      <c r="BL124" s="55"/>
      <c r="BM124" s="226"/>
      <c r="BN124" s="1325"/>
    </row>
    <row r="125" spans="1:66" s="1" customFormat="1" ht="15.95" customHeight="1" x14ac:dyDescent="0.2">
      <c r="A125" s="1338"/>
      <c r="B125" s="741"/>
      <c r="C125" s="742"/>
      <c r="D125" s="742"/>
      <c r="E125" s="742"/>
      <c r="F125" s="743"/>
      <c r="G125" s="744"/>
      <c r="H125" s="745"/>
      <c r="I125" s="746" t="str">
        <f t="shared" si="22"/>
        <v/>
      </c>
      <c r="J125" s="757"/>
      <c r="K125" s="10"/>
      <c r="L125" s="10"/>
      <c r="M125" s="10"/>
      <c r="N125" s="1133"/>
      <c r="Q125" s="132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482"/>
      <c r="AD125" s="482"/>
      <c r="AE125" s="490"/>
      <c r="AF125" s="1325"/>
      <c r="AH125" s="1325"/>
      <c r="AI125" s="393"/>
      <c r="AJ125" s="394"/>
      <c r="AK125" s="388"/>
      <c r="AL125" s="55"/>
      <c r="AM125" s="55"/>
      <c r="AN125" s="389"/>
      <c r="AO125" s="395"/>
      <c r="AP125" s="406"/>
      <c r="AQ125" s="407"/>
      <c r="AR125" s="396"/>
      <c r="AS125" s="388"/>
      <c r="AT125" s="55"/>
      <c r="AU125" s="55"/>
      <c r="AV125" s="389"/>
      <c r="AW125" s="1325"/>
      <c r="AY125" s="1325"/>
      <c r="AZ125" s="225"/>
      <c r="BA125" s="55"/>
      <c r="BB125" s="55"/>
      <c r="BC125" s="55"/>
      <c r="BD125" s="55"/>
      <c r="BE125" s="55"/>
      <c r="BF125" s="55"/>
      <c r="BG125" s="55"/>
      <c r="BH125" s="55"/>
      <c r="BI125" s="55"/>
      <c r="BJ125" s="55"/>
      <c r="BK125" s="55"/>
      <c r="BL125" s="55"/>
      <c r="BM125" s="226"/>
      <c r="BN125" s="1325"/>
    </row>
    <row r="126" spans="1:66" s="1" customFormat="1" ht="15.95" customHeight="1" x14ac:dyDescent="0.2">
      <c r="A126" s="1338"/>
      <c r="B126" s="16"/>
      <c r="C126" s="16"/>
      <c r="D126" s="63" t="s">
        <v>350</v>
      </c>
      <c r="E126" s="232"/>
      <c r="F126" s="233" t="str">
        <f>IF(C126&lt;=0,"",G126-(G126*C126%))</f>
        <v/>
      </c>
      <c r="G126" s="495">
        <f>SUM(G127:G132)</f>
        <v>112.5</v>
      </c>
      <c r="H126" s="63" t="s">
        <v>11</v>
      </c>
      <c r="I126" s="740">
        <f>SUM(I127:I132)</f>
        <v>11.25</v>
      </c>
      <c r="J126" s="758"/>
      <c r="K126" s="451" t="s">
        <v>975</v>
      </c>
      <c r="L126" s="12"/>
      <c r="M126" s="12"/>
      <c r="N126" s="1119"/>
      <c r="Q126" s="132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482"/>
      <c r="AD126" s="482"/>
      <c r="AE126" s="490"/>
      <c r="AF126" s="1325"/>
      <c r="AH126" s="1325"/>
      <c r="AI126" s="393"/>
      <c r="AJ126" s="394"/>
      <c r="AK126" s="388"/>
      <c r="AL126" s="55"/>
      <c r="AM126" s="55"/>
      <c r="AN126" s="389"/>
      <c r="AO126" s="395"/>
      <c r="AP126" s="406"/>
      <c r="AQ126" s="407"/>
      <c r="AR126" s="396"/>
      <c r="AS126" s="388"/>
      <c r="AT126" s="55"/>
      <c r="AU126" s="55"/>
      <c r="AV126" s="389"/>
      <c r="AW126" s="1325"/>
      <c r="AY126" s="1325"/>
      <c r="AZ126" s="225"/>
      <c r="BA126" s="55"/>
      <c r="BB126" s="55"/>
      <c r="BC126" s="55"/>
      <c r="BG126" s="55"/>
      <c r="BH126" s="55"/>
      <c r="BI126" s="55"/>
      <c r="BJ126" s="55"/>
      <c r="BK126" s="55"/>
      <c r="BL126" s="55"/>
      <c r="BM126" s="226"/>
      <c r="BN126" s="1325"/>
    </row>
    <row r="127" spans="1:66" s="1" customFormat="1" ht="15.95" customHeight="1" x14ac:dyDescent="0.2">
      <c r="A127" s="1338"/>
      <c r="B127" s="16">
        <v>1</v>
      </c>
      <c r="C127" s="65">
        <v>10</v>
      </c>
      <c r="D127" s="57" t="s">
        <v>959</v>
      </c>
      <c r="E127" s="10"/>
      <c r="F127" s="39">
        <f t="shared" ref="F127:F132" si="25">IF(C127&lt;=0,"",G127-(G127*C127%))</f>
        <v>16.875</v>
      </c>
      <c r="G127" s="729">
        <f>IF(B127="","",(B127/B99)*M97)</f>
        <v>18.75</v>
      </c>
      <c r="H127" s="501" t="s">
        <v>11</v>
      </c>
      <c r="I127" s="739">
        <f t="shared" ref="I127:I132" si="26">IF(ISBLANK(C127),"",G127-F127)</f>
        <v>1.875</v>
      </c>
      <c r="J127" s="757" t="s">
        <v>32</v>
      </c>
      <c r="K127" s="10"/>
      <c r="L127" s="10"/>
      <c r="M127" s="10"/>
      <c r="N127" s="1133"/>
      <c r="Q127" s="132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482"/>
      <c r="AD127" s="482"/>
      <c r="AE127" s="490"/>
      <c r="AF127" s="1325"/>
      <c r="AH127" s="1325"/>
      <c r="AI127" s="393"/>
      <c r="AJ127" s="394"/>
      <c r="AK127" s="388"/>
      <c r="AL127" s="55"/>
      <c r="AM127" s="55"/>
      <c r="AN127" s="389"/>
      <c r="AO127" s="395"/>
      <c r="AP127" s="406"/>
      <c r="AQ127" s="407"/>
      <c r="AR127" s="396"/>
      <c r="AS127" s="388"/>
      <c r="AT127" s="55"/>
      <c r="AU127" s="55"/>
      <c r="AV127" s="389"/>
      <c r="AW127" s="1325"/>
      <c r="AY127" s="1325"/>
      <c r="AZ127" s="225"/>
      <c r="BA127" s="55"/>
      <c r="BB127" s="55"/>
      <c r="BC127" s="55"/>
      <c r="BG127" s="55"/>
      <c r="BH127" s="55"/>
      <c r="BI127" s="55"/>
      <c r="BJ127" s="55"/>
      <c r="BK127" s="55"/>
      <c r="BL127" s="55"/>
      <c r="BM127" s="226"/>
      <c r="BN127" s="1325"/>
    </row>
    <row r="128" spans="1:66" s="1" customFormat="1" ht="15.95" customHeight="1" x14ac:dyDescent="0.2">
      <c r="A128" s="1338"/>
      <c r="B128" s="16">
        <v>1</v>
      </c>
      <c r="C128" s="65">
        <v>10</v>
      </c>
      <c r="D128" s="57" t="s">
        <v>977</v>
      </c>
      <c r="E128" s="10"/>
      <c r="F128" s="39">
        <f t="shared" si="25"/>
        <v>16.875</v>
      </c>
      <c r="G128" s="729">
        <f>IF(B128="","",(B128/B99)*M97)</f>
        <v>18.75</v>
      </c>
      <c r="H128" s="501" t="s">
        <v>11</v>
      </c>
      <c r="I128" s="739">
        <f t="shared" si="26"/>
        <v>1.875</v>
      </c>
      <c r="J128" s="757" t="s">
        <v>42</v>
      </c>
      <c r="K128" s="10"/>
      <c r="L128" s="10"/>
      <c r="M128" s="10"/>
      <c r="N128" s="1133"/>
      <c r="Q128" s="132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482"/>
      <c r="AD128" s="482"/>
      <c r="AE128" s="490"/>
      <c r="AF128" s="1325"/>
      <c r="AH128" s="1325"/>
      <c r="AI128" s="393"/>
      <c r="AJ128" s="394"/>
      <c r="AK128" s="388"/>
      <c r="AL128" s="55"/>
      <c r="AM128" s="55"/>
      <c r="AN128" s="389"/>
      <c r="AO128" s="395"/>
      <c r="AP128" s="406"/>
      <c r="AQ128" s="407"/>
      <c r="AR128" s="396"/>
      <c r="AS128" s="388"/>
      <c r="AT128" s="55"/>
      <c r="AU128" s="55"/>
      <c r="AV128" s="389"/>
      <c r="AW128" s="1325"/>
      <c r="AY128" s="1325"/>
      <c r="AZ128" s="225"/>
      <c r="BA128" s="55"/>
      <c r="BB128" s="55"/>
      <c r="BC128" s="55"/>
      <c r="BD128" s="55"/>
      <c r="BE128" s="55"/>
      <c r="BF128" s="55"/>
      <c r="BG128" s="55"/>
      <c r="BH128" s="55"/>
      <c r="BI128" s="55"/>
      <c r="BJ128" s="55"/>
      <c r="BK128" s="55"/>
      <c r="BL128" s="55"/>
      <c r="BM128" s="226"/>
      <c r="BN128" s="1325"/>
    </row>
    <row r="129" spans="1:66" s="1" customFormat="1" ht="15.95" customHeight="1" x14ac:dyDescent="0.2">
      <c r="A129" s="1338"/>
      <c r="B129" s="16">
        <v>1</v>
      </c>
      <c r="C129" s="65">
        <v>10</v>
      </c>
      <c r="D129" s="57" t="s">
        <v>959</v>
      </c>
      <c r="E129" s="10"/>
      <c r="F129" s="39">
        <f t="shared" si="25"/>
        <v>16.875</v>
      </c>
      <c r="G129" s="729">
        <f>IF(B129="","",(B129/B99)*M97)</f>
        <v>18.75</v>
      </c>
      <c r="H129" s="501" t="s">
        <v>11</v>
      </c>
      <c r="I129" s="739">
        <f t="shared" si="26"/>
        <v>1.875</v>
      </c>
      <c r="J129" s="757" t="s">
        <v>52</v>
      </c>
      <c r="K129" s="10" t="s">
        <v>976</v>
      </c>
      <c r="L129" s="10"/>
      <c r="M129" s="10"/>
      <c r="N129" s="1133"/>
      <c r="Q129" s="132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482"/>
      <c r="AD129" s="482"/>
      <c r="AE129" s="490"/>
      <c r="AF129" s="1325"/>
      <c r="AH129" s="1325"/>
      <c r="AI129" s="393"/>
      <c r="AJ129" s="394"/>
      <c r="AK129" s="388"/>
      <c r="AL129" s="55"/>
      <c r="AM129" s="55"/>
      <c r="AN129" s="389"/>
      <c r="AO129" s="395"/>
      <c r="AP129" s="406"/>
      <c r="AQ129" s="407"/>
      <c r="AR129" s="396"/>
      <c r="AS129" s="388"/>
      <c r="AT129" s="55"/>
      <c r="AU129" s="55"/>
      <c r="AV129" s="389"/>
      <c r="AW129" s="1325"/>
      <c r="AY129" s="1325"/>
      <c r="AZ129" s="225"/>
      <c r="BA129" s="55"/>
      <c r="BB129" s="55"/>
      <c r="BC129" s="55"/>
      <c r="BD129" s="55"/>
      <c r="BE129" s="55"/>
      <c r="BF129" s="55"/>
      <c r="BG129" s="55"/>
      <c r="BH129" s="55"/>
      <c r="BI129" s="55"/>
      <c r="BJ129" s="55"/>
      <c r="BK129" s="55"/>
      <c r="BL129" s="55"/>
      <c r="BM129" s="226"/>
      <c r="BN129" s="1325"/>
    </row>
    <row r="130" spans="1:66" s="1" customFormat="1" ht="15.95" customHeight="1" x14ac:dyDescent="0.2">
      <c r="A130" s="1338"/>
      <c r="B130" s="16">
        <v>1</v>
      </c>
      <c r="C130" s="65">
        <v>10</v>
      </c>
      <c r="D130" s="57" t="s">
        <v>977</v>
      </c>
      <c r="E130" s="10"/>
      <c r="F130" s="39">
        <f t="shared" si="25"/>
        <v>16.875</v>
      </c>
      <c r="G130" s="729">
        <f>IF(B130="","",(B130/B99)*M97)</f>
        <v>18.75</v>
      </c>
      <c r="H130" s="501" t="s">
        <v>11</v>
      </c>
      <c r="I130" s="739">
        <f t="shared" si="26"/>
        <v>1.875</v>
      </c>
      <c r="J130" s="757" t="s">
        <v>61</v>
      </c>
      <c r="K130" s="10"/>
      <c r="L130" s="10"/>
      <c r="M130" s="10"/>
      <c r="N130" s="1133"/>
      <c r="Q130" s="132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482"/>
      <c r="AD130" s="482"/>
      <c r="AE130" s="490"/>
      <c r="AF130" s="1325"/>
      <c r="AH130" s="1325"/>
      <c r="AI130" s="393"/>
      <c r="AJ130" s="394"/>
      <c r="AK130" s="388"/>
      <c r="AL130" s="55"/>
      <c r="AM130" s="55"/>
      <c r="AN130" s="389"/>
      <c r="AO130" s="395"/>
      <c r="AP130" s="406"/>
      <c r="AQ130" s="407"/>
      <c r="AR130" s="396"/>
      <c r="AS130" s="388"/>
      <c r="AT130" s="55"/>
      <c r="AU130" s="55"/>
      <c r="AV130" s="389"/>
      <c r="AW130" s="1325"/>
      <c r="AY130" s="1325"/>
      <c r="AZ130" s="225"/>
      <c r="BA130" s="55"/>
      <c r="BB130" s="55"/>
      <c r="BC130" s="55"/>
      <c r="BD130" s="55"/>
      <c r="BE130" s="55"/>
      <c r="BF130" s="55"/>
      <c r="BG130" s="55"/>
      <c r="BH130" s="55"/>
      <c r="BI130" s="55"/>
      <c r="BJ130" s="55"/>
      <c r="BK130" s="55"/>
      <c r="BL130" s="55"/>
      <c r="BM130" s="226"/>
      <c r="BN130" s="1325"/>
    </row>
    <row r="131" spans="1:66" s="1" customFormat="1" ht="15.95" customHeight="1" x14ac:dyDescent="0.2">
      <c r="A131" s="1338"/>
      <c r="B131" s="16">
        <v>1</v>
      </c>
      <c r="C131" s="65">
        <v>10</v>
      </c>
      <c r="D131" s="57" t="s">
        <v>959</v>
      </c>
      <c r="E131" s="10"/>
      <c r="F131" s="39">
        <f t="shared" si="25"/>
        <v>16.875</v>
      </c>
      <c r="G131" s="729">
        <f>IF(B131="","",(B131/B99)*M97)</f>
        <v>18.75</v>
      </c>
      <c r="H131" s="501" t="s">
        <v>11</v>
      </c>
      <c r="I131" s="739">
        <f t="shared" si="26"/>
        <v>1.875</v>
      </c>
      <c r="J131" s="757" t="s">
        <v>69</v>
      </c>
      <c r="K131" s="10"/>
      <c r="L131" s="10"/>
      <c r="M131" s="10"/>
      <c r="N131" s="1133"/>
      <c r="Q131" s="132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482"/>
      <c r="AD131" s="482"/>
      <c r="AE131" s="490"/>
      <c r="AF131" s="1325"/>
      <c r="AH131" s="1325"/>
      <c r="AI131" s="393"/>
      <c r="AJ131" s="394"/>
      <c r="AK131" s="388"/>
      <c r="AL131" s="55"/>
      <c r="AM131" s="55"/>
      <c r="AN131" s="389"/>
      <c r="AO131" s="395"/>
      <c r="AP131" s="406"/>
      <c r="AQ131" s="407"/>
      <c r="AR131" s="396"/>
      <c r="AS131" s="388"/>
      <c r="AT131" s="55"/>
      <c r="AU131" s="55"/>
      <c r="AV131" s="389"/>
      <c r="AW131" s="1325"/>
      <c r="AY131" s="1325"/>
      <c r="AZ131" s="225"/>
      <c r="BA131" s="55"/>
      <c r="BB131" s="55"/>
      <c r="BC131" s="55"/>
      <c r="BD131" s="55"/>
      <c r="BE131" s="55"/>
      <c r="BF131" s="55"/>
      <c r="BG131" s="55"/>
      <c r="BH131" s="55"/>
      <c r="BI131" s="55"/>
      <c r="BJ131" s="55"/>
      <c r="BK131" s="55"/>
      <c r="BL131" s="55"/>
      <c r="BM131" s="226"/>
      <c r="BN131" s="1325"/>
    </row>
    <row r="132" spans="1:66" s="1" customFormat="1" ht="15.95" customHeight="1" x14ac:dyDescent="0.2">
      <c r="A132" s="1338"/>
      <c r="B132" s="16">
        <v>1</v>
      </c>
      <c r="C132" s="65">
        <v>10</v>
      </c>
      <c r="D132" s="57" t="s">
        <v>977</v>
      </c>
      <c r="E132" s="10"/>
      <c r="F132" s="39">
        <f t="shared" si="25"/>
        <v>16.875</v>
      </c>
      <c r="G132" s="729">
        <f>IF(B132="","",(B132/B99)*M97)</f>
        <v>18.75</v>
      </c>
      <c r="H132" s="501" t="s">
        <v>11</v>
      </c>
      <c r="I132" s="739">
        <f t="shared" si="26"/>
        <v>1.875</v>
      </c>
      <c r="J132" s="757" t="s">
        <v>78</v>
      </c>
      <c r="K132" s="10"/>
      <c r="L132" s="10"/>
      <c r="M132" s="10"/>
      <c r="N132" s="1133"/>
      <c r="Q132" s="132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482"/>
      <c r="AD132" s="482"/>
      <c r="AE132" s="490"/>
      <c r="AF132" s="1325"/>
      <c r="AH132" s="1325"/>
      <c r="AI132" s="393"/>
      <c r="AJ132" s="394"/>
      <c r="AK132" s="388"/>
      <c r="AL132" s="55"/>
      <c r="AM132" s="55"/>
      <c r="AN132" s="389"/>
      <c r="AO132" s="395"/>
      <c r="AP132" s="406"/>
      <c r="AQ132" s="407"/>
      <c r="AR132" s="396"/>
      <c r="AS132" s="388"/>
      <c r="AT132" s="55"/>
      <c r="AU132" s="55"/>
      <c r="AV132" s="389"/>
      <c r="AW132" s="1325"/>
      <c r="AY132" s="1325"/>
      <c r="AZ132" s="225"/>
      <c r="BA132" s="1334" t="s">
        <v>752</v>
      </c>
      <c r="BB132" s="1334"/>
      <c r="BC132" s="1334"/>
      <c r="BD132" s="55"/>
      <c r="BE132" s="55"/>
      <c r="BF132" s="55"/>
      <c r="BG132" s="55"/>
      <c r="BH132" s="55"/>
      <c r="BI132" s="55"/>
      <c r="BJ132" s="55"/>
      <c r="BK132" s="55"/>
      <c r="BL132" s="55"/>
      <c r="BM132" s="226"/>
      <c r="BN132" s="1325"/>
    </row>
    <row r="133" spans="1:66" s="1" customFormat="1" ht="15.95" customHeight="1" thickBot="1" x14ac:dyDescent="0.25">
      <c r="A133" s="1339"/>
      <c r="B133" s="1176"/>
      <c r="C133" s="1136"/>
      <c r="D133" s="1136"/>
      <c r="E133" s="1136"/>
      <c r="F133" s="1136"/>
      <c r="G133" s="1136"/>
      <c r="H133" s="1136"/>
      <c r="I133" s="1136"/>
      <c r="J133" s="1191"/>
      <c r="K133" s="1192"/>
      <c r="L133" s="1192"/>
      <c r="M133" s="1192"/>
      <c r="N133" s="1193"/>
      <c r="Q133" s="132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  <c r="AB133" s="55"/>
      <c r="AC133" s="482"/>
      <c r="AD133" s="228"/>
      <c r="AE133" s="229"/>
      <c r="AF133" s="1325"/>
      <c r="AH133" s="1325"/>
      <c r="AI133" s="390"/>
      <c r="AJ133" s="392"/>
      <c r="AK133" s="390"/>
      <c r="AL133" s="391"/>
      <c r="AM133" s="391"/>
      <c r="AN133" s="392"/>
      <c r="AO133" s="390"/>
      <c r="AP133" s="391"/>
      <c r="AQ133" s="391"/>
      <c r="AR133" s="392"/>
      <c r="AS133" s="390"/>
      <c r="AT133" s="391"/>
      <c r="AU133" s="391"/>
      <c r="AV133" s="392"/>
      <c r="AW133" s="1325"/>
      <c r="AY133" s="1325"/>
      <c r="AZ133" s="227"/>
      <c r="BA133" s="228"/>
      <c r="BB133" s="228"/>
      <c r="BC133" s="228"/>
      <c r="BD133" s="228"/>
      <c r="BE133" s="228"/>
      <c r="BF133" s="228"/>
      <c r="BG133" s="228"/>
      <c r="BH133" s="228"/>
      <c r="BI133" s="228"/>
      <c r="BJ133" s="228"/>
      <c r="BK133" s="228"/>
      <c r="BL133" s="228"/>
      <c r="BM133" s="229"/>
      <c r="BN133" s="1325"/>
    </row>
    <row r="136" spans="1:66" ht="20.25" x14ac:dyDescent="0.2">
      <c r="C136" s="1440" t="s">
        <v>1144</v>
      </c>
      <c r="D136" s="1440"/>
      <c r="E136" s="1440"/>
      <c r="F136" s="1440"/>
      <c r="G136" s="1440"/>
      <c r="H136" s="1440"/>
      <c r="I136" s="1440"/>
      <c r="J136" s="1440"/>
    </row>
    <row r="137" spans="1:66" ht="20.25" x14ac:dyDescent="0.2">
      <c r="C137" s="1440" t="s">
        <v>1145</v>
      </c>
      <c r="D137" s="1440"/>
      <c r="E137" s="1440"/>
      <c r="F137" s="1440"/>
      <c r="G137" s="1440"/>
      <c r="H137" s="1440"/>
      <c r="I137" s="1440"/>
      <c r="J137" s="1440"/>
    </row>
    <row r="138" spans="1:66" ht="20.25" x14ac:dyDescent="0.2">
      <c r="C138" s="1440" t="s">
        <v>1146</v>
      </c>
      <c r="D138" s="1440"/>
      <c r="E138" s="1440"/>
      <c r="F138" s="1440"/>
      <c r="G138" s="1440"/>
      <c r="H138" s="1440"/>
      <c r="I138" s="1440"/>
      <c r="J138" s="1440"/>
    </row>
    <row r="139" spans="1:66" ht="20.25" x14ac:dyDescent="0.2">
      <c r="C139" s="1440" t="s">
        <v>1147</v>
      </c>
      <c r="D139" s="1440"/>
      <c r="E139" s="1440"/>
      <c r="F139" s="1440"/>
      <c r="G139" s="1440"/>
      <c r="H139" s="1440"/>
      <c r="I139" s="1440"/>
      <c r="J139" s="1440"/>
    </row>
  </sheetData>
  <mergeCells count="82">
    <mergeCell ref="C136:J136"/>
    <mergeCell ref="C137:J137"/>
    <mergeCell ref="C138:J138"/>
    <mergeCell ref="C139:J139"/>
    <mergeCell ref="A15:A51"/>
    <mergeCell ref="Q15:Q51"/>
    <mergeCell ref="AF15:AF51"/>
    <mergeCell ref="AH15:AH51"/>
    <mergeCell ref="F16:G16"/>
    <mergeCell ref="S50:U50"/>
    <mergeCell ref="A56:A92"/>
    <mergeCell ref="Q56:Q92"/>
    <mergeCell ref="AF56:AF92"/>
    <mergeCell ref="AH56:AH92"/>
    <mergeCell ref="AW56:AW92"/>
    <mergeCell ref="AI78:AJ78"/>
    <mergeCell ref="AI79:AJ79"/>
    <mergeCell ref="L59:M59"/>
    <mergeCell ref="F57:G57"/>
    <mergeCell ref="C58:C59"/>
    <mergeCell ref="AS27:AU27"/>
    <mergeCell ref="AO31:AR31"/>
    <mergeCell ref="AI32:AJ32"/>
    <mergeCell ref="AK32:AN32"/>
    <mergeCell ref="AO32:AR32"/>
    <mergeCell ref="AS32:AV32"/>
    <mergeCell ref="B96:D96"/>
    <mergeCell ref="A97:A133"/>
    <mergeCell ref="Q97:Q133"/>
    <mergeCell ref="AF97:AF133"/>
    <mergeCell ref="AH97:AH133"/>
    <mergeCell ref="BN97:BN133"/>
    <mergeCell ref="F98:G98"/>
    <mergeCell ref="C99:C100"/>
    <mergeCell ref="L100:M100"/>
    <mergeCell ref="AS114:AU114"/>
    <mergeCell ref="AO117:AR117"/>
    <mergeCell ref="AI118:AJ118"/>
    <mergeCell ref="AK118:AN118"/>
    <mergeCell ref="AO118:AR118"/>
    <mergeCell ref="AS118:AV118"/>
    <mergeCell ref="AW97:AW133"/>
    <mergeCell ref="AY97:AY133"/>
    <mergeCell ref="AI119:AJ119"/>
    <mergeCell ref="AI120:AJ120"/>
    <mergeCell ref="AI121:AJ121"/>
    <mergeCell ref="AI122:AJ122"/>
    <mergeCell ref="AI123:AJ123"/>
    <mergeCell ref="AI124:AJ124"/>
    <mergeCell ref="BA132:BC132"/>
    <mergeCell ref="AI75:AJ75"/>
    <mergeCell ref="AI76:AJ76"/>
    <mergeCell ref="BA91:BC91"/>
    <mergeCell ref="AY56:AY92"/>
    <mergeCell ref="AI77:AJ77"/>
    <mergeCell ref="AI73:AJ73"/>
    <mergeCell ref="B55:D55"/>
    <mergeCell ref="B3:N3"/>
    <mergeCell ref="B5:N5"/>
    <mergeCell ref="B6:N6"/>
    <mergeCell ref="B7:N7"/>
    <mergeCell ref="B9:N9"/>
    <mergeCell ref="B10:N10"/>
    <mergeCell ref="C17:C18"/>
    <mergeCell ref="L18:M18"/>
    <mergeCell ref="B14:D14"/>
    <mergeCell ref="AY15:AY51"/>
    <mergeCell ref="BN15:BN51"/>
    <mergeCell ref="AS73:AV73"/>
    <mergeCell ref="AI74:AJ74"/>
    <mergeCell ref="AS68:AU68"/>
    <mergeCell ref="AO72:AR72"/>
    <mergeCell ref="AK73:AN73"/>
    <mergeCell ref="AO73:AR73"/>
    <mergeCell ref="BN56:BN92"/>
    <mergeCell ref="AI35:AJ35"/>
    <mergeCell ref="AI37:AJ37"/>
    <mergeCell ref="AI38:AJ38"/>
    <mergeCell ref="AW15:AW51"/>
    <mergeCell ref="AI36:AJ36"/>
    <mergeCell ref="AI33:AJ33"/>
    <mergeCell ref="AI34:AJ34"/>
  </mergeCells>
  <hyperlinks>
    <hyperlink ref="AK30" r:id="rId1"/>
    <hyperlink ref="AK27" r:id="rId2"/>
    <hyperlink ref="AK116" r:id="rId3"/>
    <hyperlink ref="AK114" r:id="rId4"/>
    <hyperlink ref="AK71" r:id="rId5"/>
    <hyperlink ref="AK68" r:id="rId6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141"/>
  <sheetViews>
    <sheetView tabSelected="1" topLeftCell="A52" zoomScale="91" zoomScaleNormal="91" workbookViewId="0">
      <selection activeCell="R88" sqref="R88"/>
    </sheetView>
  </sheetViews>
  <sheetFormatPr baseColWidth="10" defaultColWidth="10.28515625" defaultRowHeight="12.75" x14ac:dyDescent="0.2"/>
  <cols>
    <col min="1" max="1" width="2.28515625" style="1" customWidth="1"/>
    <col min="2" max="2" width="5.7109375" style="1" customWidth="1"/>
    <col min="3" max="3" width="4.7109375" style="1" customWidth="1"/>
    <col min="4" max="4" width="24.85546875" style="1" customWidth="1"/>
    <col min="5" max="5" width="4.140625" style="1" customWidth="1"/>
    <col min="6" max="6" width="7.7109375" style="1" customWidth="1"/>
    <col min="7" max="7" width="8.5703125" style="1" customWidth="1"/>
    <col min="8" max="8" width="6.28515625" style="1" customWidth="1"/>
    <col min="9" max="9" width="8.5703125" style="1" customWidth="1"/>
    <col min="10" max="10" width="4" style="1" customWidth="1"/>
    <col min="11" max="11" width="21.7109375" style="1" customWidth="1"/>
    <col min="12" max="12" width="16.5703125" style="1" customWidth="1"/>
    <col min="13" max="13" width="6.85546875" style="1" customWidth="1"/>
    <col min="14" max="14" width="12.5703125" style="1" customWidth="1"/>
    <col min="15" max="15" width="1.7109375" style="1" customWidth="1"/>
    <col min="16" max="16" width="10.28515625" style="1"/>
    <col min="17" max="17" width="4.28515625" style="1" customWidth="1"/>
    <col min="18" max="18" width="10.28515625" style="1" customWidth="1"/>
    <col min="19" max="19" width="16.85546875" style="1" customWidth="1"/>
    <col min="20" max="31" width="10.28515625" style="1" customWidth="1"/>
    <col min="32" max="32" width="4.5703125" style="1" customWidth="1"/>
    <col min="33" max="33" width="10.28515625" style="1" customWidth="1"/>
    <col min="34" max="34" width="3.5703125" style="1" customWidth="1"/>
    <col min="35" max="47" width="10.28515625" style="1" customWidth="1"/>
    <col min="48" max="48" width="24.42578125" style="1" customWidth="1"/>
    <col min="49" max="49" width="4" style="1" customWidth="1"/>
    <col min="50" max="50" width="10.28515625" style="1" customWidth="1"/>
    <col min="51" max="51" width="4.5703125" style="1" customWidth="1"/>
    <col min="52" max="52" width="10.28515625" style="1"/>
    <col min="53" max="53" width="28.85546875" style="1" customWidth="1"/>
    <col min="54" max="65" width="10.28515625" style="1"/>
    <col min="66" max="66" width="3.7109375" style="1" customWidth="1"/>
    <col min="67" max="67" width="10.28515625" style="1"/>
    <col min="68" max="68" width="3.42578125" style="1" customWidth="1"/>
    <col min="69" max="82" width="10.28515625" style="1"/>
    <col min="83" max="83" width="4.5703125" style="1" customWidth="1"/>
    <col min="84" max="16384" width="10.28515625" style="1"/>
  </cols>
  <sheetData>
    <row r="1" spans="1:49" ht="13.5" thickBot="1" x14ac:dyDescent="0.25"/>
    <row r="2" spans="1:49" ht="26.25" x14ac:dyDescent="0.2">
      <c r="B2" s="1287" t="s">
        <v>965</v>
      </c>
      <c r="C2" s="1288"/>
      <c r="D2" s="1288"/>
      <c r="E2" s="1288"/>
      <c r="F2" s="1288"/>
      <c r="G2" s="1288"/>
      <c r="H2" s="1288"/>
      <c r="I2" s="1288"/>
      <c r="J2" s="1288"/>
      <c r="K2" s="1288"/>
      <c r="L2" s="1288"/>
      <c r="M2" s="1288"/>
      <c r="N2" s="1289"/>
    </row>
    <row r="3" spans="1:49" x14ac:dyDescent="0.2">
      <c r="B3" s="1234" t="s">
        <v>753</v>
      </c>
      <c r="C3" s="1235"/>
      <c r="D3" s="1235"/>
      <c r="E3" s="1235"/>
      <c r="F3" s="1235"/>
      <c r="G3" s="1235"/>
      <c r="H3" s="1235"/>
      <c r="I3" s="1235"/>
      <c r="J3" s="1235"/>
      <c r="K3" s="1235"/>
      <c r="L3" s="1235"/>
      <c r="M3" s="1235"/>
      <c r="N3" s="1236"/>
    </row>
    <row r="4" spans="1:49" ht="24" thickBot="1" x14ac:dyDescent="0.25">
      <c r="B4" s="1350" t="s">
        <v>751</v>
      </c>
      <c r="C4" s="1351"/>
      <c r="D4" s="1351"/>
      <c r="E4" s="1351"/>
      <c r="F4" s="1351"/>
      <c r="G4" s="1351"/>
      <c r="H4" s="1351"/>
      <c r="I4" s="1351"/>
      <c r="J4" s="1351"/>
      <c r="K4" s="1351"/>
      <c r="L4" s="1351"/>
      <c r="M4" s="1351"/>
      <c r="N4" s="1352"/>
    </row>
    <row r="5" spans="1:49" x14ac:dyDescent="0.2">
      <c r="B5" s="54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49" ht="26.25" x14ac:dyDescent="0.4">
      <c r="B6" s="1353" t="s">
        <v>1060</v>
      </c>
      <c r="C6" s="1353"/>
      <c r="D6" s="1353"/>
      <c r="E6" s="1353"/>
      <c r="F6" s="1353"/>
      <c r="G6" s="1353"/>
      <c r="H6" s="1353"/>
      <c r="I6" s="1353"/>
      <c r="J6" s="1353"/>
      <c r="K6" s="1353"/>
      <c r="L6" s="1353"/>
      <c r="M6" s="1353"/>
      <c r="N6" s="1353"/>
    </row>
    <row r="7" spans="1:49" ht="23.25" x14ac:dyDescent="0.35">
      <c r="B7" s="1293" t="s">
        <v>750</v>
      </c>
      <c r="C7" s="1293"/>
      <c r="D7" s="1293"/>
      <c r="E7" s="1293"/>
      <c r="F7" s="1293"/>
      <c r="G7" s="1293"/>
      <c r="H7" s="1293"/>
      <c r="I7" s="1293"/>
      <c r="J7" s="1293"/>
      <c r="K7" s="1293"/>
      <c r="L7" s="1293"/>
      <c r="M7" s="1293"/>
      <c r="N7" s="1293"/>
    </row>
    <row r="8" spans="1:49" ht="12" customHeight="1" x14ac:dyDescent="0.2">
      <c r="A8" s="8"/>
      <c r="B8" s="26"/>
      <c r="C8" s="37"/>
      <c r="D8" s="10"/>
      <c r="E8" s="10"/>
      <c r="F8" s="39"/>
      <c r="G8" s="22"/>
      <c r="H8" s="10"/>
      <c r="I8" s="24"/>
      <c r="J8" s="50"/>
      <c r="K8" s="10"/>
      <c r="L8" s="10"/>
      <c r="M8" s="12"/>
      <c r="N8" s="10"/>
      <c r="O8" s="7"/>
    </row>
    <row r="10" spans="1:49" ht="19.5" customHeight="1" x14ac:dyDescent="0.2">
      <c r="A10" s="124" t="s">
        <v>451</v>
      </c>
      <c r="B10" s="120"/>
      <c r="C10" s="121" t="s">
        <v>450</v>
      </c>
      <c r="D10" s="122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4" t="s">
        <v>451</v>
      </c>
    </row>
    <row r="11" spans="1:49" ht="13.5" thickBot="1" x14ac:dyDescent="0.25"/>
    <row r="12" spans="1:49" ht="27.75" customHeight="1" x14ac:dyDescent="0.2">
      <c r="A12" s="1122" t="s">
        <v>449</v>
      </c>
      <c r="B12" s="1343" t="s">
        <v>966</v>
      </c>
      <c r="C12" s="1343"/>
      <c r="D12" s="1343"/>
      <c r="E12" s="1344" t="s">
        <v>1031</v>
      </c>
      <c r="F12" s="1344"/>
      <c r="G12" s="1344"/>
      <c r="H12" s="1344"/>
      <c r="I12" s="1344"/>
      <c r="J12" s="1344"/>
      <c r="K12" s="1344"/>
      <c r="L12" s="1344"/>
      <c r="M12" s="1344"/>
      <c r="N12" s="1345"/>
      <c r="Q12" s="116" t="s">
        <v>449</v>
      </c>
      <c r="R12" s="766" t="s">
        <v>1032</v>
      </c>
      <c r="S12" s="474"/>
      <c r="T12" s="475"/>
      <c r="U12" s="475"/>
      <c r="V12" s="475"/>
      <c r="W12" s="492"/>
      <c r="X12" s="475"/>
      <c r="Y12" s="475"/>
      <c r="Z12" s="475"/>
      <c r="AA12" s="475"/>
      <c r="AB12" s="475"/>
      <c r="AC12" s="475"/>
      <c r="AD12" s="475"/>
      <c r="AE12" s="476"/>
      <c r="AF12" s="116" t="s">
        <v>449</v>
      </c>
      <c r="AG12" s="230"/>
      <c r="AH12" s="116" t="s">
        <v>449</v>
      </c>
      <c r="AI12" s="491" t="s">
        <v>1032</v>
      </c>
      <c r="AJ12" s="474"/>
      <c r="AK12" s="475"/>
      <c r="AL12" s="475"/>
      <c r="AM12" s="475"/>
      <c r="AN12" s="492"/>
      <c r="AO12" s="475"/>
      <c r="AP12" s="475"/>
      <c r="AQ12" s="475"/>
      <c r="AR12" s="475"/>
      <c r="AS12" s="475"/>
      <c r="AT12" s="475"/>
      <c r="AU12" s="475"/>
      <c r="AV12" s="476"/>
      <c r="AW12" s="116" t="s">
        <v>449</v>
      </c>
    </row>
    <row r="13" spans="1:49" ht="21" customHeight="1" thickBot="1" x14ac:dyDescent="0.3">
      <c r="A13" s="1346" t="s">
        <v>1035</v>
      </c>
      <c r="B13" s="1194" t="s">
        <v>407</v>
      </c>
      <c r="C13" s="1194"/>
      <c r="D13" s="1194"/>
      <c r="E13" s="1194"/>
      <c r="F13" s="1194"/>
      <c r="G13" s="1194"/>
      <c r="H13" s="1194"/>
      <c r="I13" s="1194"/>
      <c r="J13" s="1194"/>
      <c r="K13" s="1194"/>
      <c r="L13" s="1194"/>
      <c r="M13" s="826" t="s">
        <v>71</v>
      </c>
      <c r="N13" s="1195"/>
      <c r="Q13" s="1341" t="s">
        <v>1035</v>
      </c>
      <c r="R13" s="821"/>
      <c r="S13" s="478"/>
      <c r="T13" s="479"/>
      <c r="U13" s="479"/>
      <c r="V13" s="479"/>
      <c r="W13" s="34"/>
      <c r="X13" s="479"/>
      <c r="Y13" s="479"/>
      <c r="Z13" s="479"/>
      <c r="AA13" s="479"/>
      <c r="AB13" s="479"/>
      <c r="AC13" s="479"/>
      <c r="AD13" s="479"/>
      <c r="AE13" s="480"/>
      <c r="AF13" s="1341" t="s">
        <v>1035</v>
      </c>
      <c r="AG13" s="230"/>
      <c r="AH13" s="1341" t="s">
        <v>1035</v>
      </c>
      <c r="AI13" s="820"/>
      <c r="AJ13" s="478"/>
      <c r="AK13" s="479"/>
      <c r="AL13" s="479"/>
      <c r="AM13" s="479"/>
      <c r="AN13" s="34"/>
      <c r="AO13" s="479"/>
      <c r="AP13" s="479"/>
      <c r="AQ13" s="479"/>
      <c r="AR13" s="479"/>
      <c r="AS13" s="479"/>
      <c r="AT13" s="479"/>
      <c r="AU13" s="479"/>
      <c r="AV13" s="479"/>
      <c r="AW13" s="1341" t="s">
        <v>1035</v>
      </c>
    </row>
    <row r="14" spans="1:49" ht="24" customHeight="1" thickBot="1" x14ac:dyDescent="0.25">
      <c r="A14" s="1346"/>
      <c r="B14" s="34" t="s">
        <v>333</v>
      </c>
      <c r="C14" s="33"/>
      <c r="D14" s="12"/>
      <c r="E14" s="12"/>
      <c r="F14" s="12"/>
      <c r="G14" s="12"/>
      <c r="H14" s="12"/>
      <c r="I14" s="12"/>
      <c r="J14" s="12"/>
      <c r="K14" s="12"/>
      <c r="L14" s="346" t="s">
        <v>294</v>
      </c>
      <c r="M14" s="827">
        <v>3500</v>
      </c>
      <c r="N14" s="1111" t="s">
        <v>295</v>
      </c>
      <c r="Q14" s="1341"/>
      <c r="R14" s="239" t="s">
        <v>454</v>
      </c>
      <c r="S14" s="139"/>
      <c r="T14" s="140"/>
      <c r="U14" s="140"/>
      <c r="V14" s="140"/>
      <c r="W14" s="135"/>
      <c r="X14" s="135"/>
      <c r="Y14" s="135"/>
      <c r="Z14" s="135"/>
      <c r="AA14" s="135"/>
      <c r="AB14" s="135"/>
      <c r="AC14" s="135"/>
      <c r="AD14" s="135"/>
      <c r="AE14" s="141"/>
      <c r="AF14" s="1341"/>
      <c r="AG14" s="230"/>
      <c r="AH14" s="1341"/>
      <c r="AI14" s="417" t="s">
        <v>420</v>
      </c>
      <c r="AJ14" s="139"/>
      <c r="AK14" s="140"/>
      <c r="AL14" s="140"/>
      <c r="AM14" s="140"/>
      <c r="AN14" s="135"/>
      <c r="AO14" s="135"/>
      <c r="AP14" s="135"/>
      <c r="AQ14" s="135"/>
      <c r="AR14" s="135"/>
      <c r="AS14" s="135"/>
      <c r="AT14" s="135"/>
      <c r="AU14" s="135"/>
      <c r="AV14" s="418"/>
      <c r="AW14" s="1341"/>
    </row>
    <row r="15" spans="1:49" ht="15.95" customHeight="1" thickBot="1" x14ac:dyDescent="0.3">
      <c r="A15" s="1346"/>
      <c r="B15" s="706" t="s">
        <v>1002</v>
      </c>
      <c r="C15" s="344"/>
      <c r="D15" s="343"/>
      <c r="E15" s="107"/>
      <c r="F15" s="1340" t="s">
        <v>14</v>
      </c>
      <c r="G15" s="1340"/>
      <c r="H15" s="770"/>
      <c r="I15" s="107"/>
      <c r="J15" s="107"/>
      <c r="K15" s="770"/>
      <c r="L15" s="346" t="s">
        <v>1027</v>
      </c>
      <c r="M15" s="115">
        <f>G19/M14</f>
        <v>0.16</v>
      </c>
      <c r="N15" s="1112" t="s">
        <v>300</v>
      </c>
      <c r="Q15" s="1341"/>
      <c r="R15" s="241"/>
      <c r="S15" s="9"/>
      <c r="T15" s="9"/>
      <c r="U15" s="9"/>
      <c r="V15" s="135"/>
      <c r="W15" s="135"/>
      <c r="X15" s="135"/>
      <c r="Y15" s="135"/>
      <c r="Z15" s="135"/>
      <c r="AA15" s="135"/>
      <c r="AB15" s="135"/>
      <c r="AC15" s="135"/>
      <c r="AD15" s="135"/>
      <c r="AE15" s="141"/>
      <c r="AF15" s="1341"/>
      <c r="AG15" s="230"/>
      <c r="AH15" s="1341"/>
      <c r="AI15" s="419"/>
      <c r="AJ15" s="55"/>
      <c r="AK15" s="55"/>
      <c r="AL15" s="55"/>
      <c r="AM15" s="135"/>
      <c r="AN15" s="135"/>
      <c r="AO15" s="135"/>
      <c r="AP15" s="135"/>
      <c r="AQ15" s="135"/>
      <c r="AR15" s="135"/>
      <c r="AS15" s="135"/>
      <c r="AT15" s="135"/>
      <c r="AU15" s="135"/>
      <c r="AV15" s="418"/>
      <c r="AW15" s="1341"/>
    </row>
    <row r="16" spans="1:49" ht="15.95" customHeight="1" thickBot="1" x14ac:dyDescent="0.25">
      <c r="A16" s="1346"/>
      <c r="B16" s="814">
        <v>100</v>
      </c>
      <c r="C16" s="1300" t="s">
        <v>0</v>
      </c>
      <c r="D16" s="113" t="s">
        <v>13</v>
      </c>
      <c r="E16" s="113"/>
      <c r="F16" s="772">
        <f>G16-I16</f>
        <v>1143.1000000000001</v>
      </c>
      <c r="G16" s="772">
        <f>SUM(G19,G24,G31,G43)</f>
        <v>1397.9</v>
      </c>
      <c r="H16" s="347"/>
      <c r="I16" s="773">
        <f>SUM(I19,I31,I43)</f>
        <v>254.8</v>
      </c>
      <c r="J16" s="114"/>
      <c r="K16" s="114" t="s">
        <v>293</v>
      </c>
      <c r="L16" s="114"/>
      <c r="M16" s="115">
        <f>F20/M14</f>
        <v>0.104</v>
      </c>
      <c r="N16" s="1112" t="s">
        <v>1028</v>
      </c>
      <c r="Q16" s="1341"/>
      <c r="R16" s="240" t="s">
        <v>451</v>
      </c>
      <c r="S16" s="121" t="s">
        <v>450</v>
      </c>
      <c r="T16" s="121"/>
      <c r="U16" s="122"/>
      <c r="V16" s="223"/>
      <c r="W16" s="223"/>
      <c r="X16" s="223"/>
      <c r="Y16" s="223"/>
      <c r="Z16" s="223"/>
      <c r="AA16" s="223"/>
      <c r="AB16" s="223"/>
      <c r="AC16" s="223"/>
      <c r="AD16" s="223"/>
      <c r="AE16" s="224"/>
      <c r="AF16" s="1341"/>
      <c r="AG16" s="230"/>
      <c r="AH16" s="1341"/>
      <c r="AI16" s="420" t="s">
        <v>451</v>
      </c>
      <c r="AJ16" s="121" t="s">
        <v>450</v>
      </c>
      <c r="AK16" s="121"/>
      <c r="AL16" s="122"/>
      <c r="AM16" s="223"/>
      <c r="AN16" s="223"/>
      <c r="AO16" s="223"/>
      <c r="AP16" s="223"/>
      <c r="AQ16" s="223"/>
      <c r="AR16" s="223"/>
      <c r="AS16" s="223"/>
      <c r="AT16" s="223"/>
      <c r="AU16" s="223"/>
      <c r="AV16" s="421"/>
      <c r="AW16" s="1341"/>
    </row>
    <row r="17" spans="1:49" ht="15.95" customHeight="1" x14ac:dyDescent="0.2">
      <c r="A17" s="1346"/>
      <c r="B17" s="348"/>
      <c r="C17" s="1301"/>
      <c r="D17" s="349"/>
      <c r="E17" s="349"/>
      <c r="F17" s="774" t="s">
        <v>1011</v>
      </c>
      <c r="G17" s="774" t="s">
        <v>297</v>
      </c>
      <c r="H17" s="352"/>
      <c r="I17" s="774" t="s">
        <v>1012</v>
      </c>
      <c r="J17" s="349"/>
      <c r="K17" s="349"/>
      <c r="L17" s="1348" t="s">
        <v>958</v>
      </c>
      <c r="M17" s="1349"/>
      <c r="N17" s="1196">
        <f>B16</f>
        <v>100</v>
      </c>
      <c r="Q17" s="1341"/>
      <c r="R17" s="222"/>
      <c r="S17" s="9"/>
      <c r="T17" s="9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41"/>
      <c r="AF17" s="1341"/>
      <c r="AG17" s="230"/>
      <c r="AH17" s="1341"/>
      <c r="AI17" s="388"/>
      <c r="AJ17" s="55"/>
      <c r="AK17" s="55"/>
      <c r="AL17" s="55"/>
      <c r="AM17" s="135"/>
      <c r="AN17" s="135"/>
      <c r="AO17" s="135"/>
      <c r="AP17" s="135"/>
      <c r="AQ17" s="135"/>
      <c r="AR17" s="135"/>
      <c r="AS17" s="135"/>
      <c r="AT17" s="135"/>
      <c r="AU17" s="135"/>
      <c r="AV17" s="418"/>
      <c r="AW17" s="1341"/>
    </row>
    <row r="18" spans="1:49" ht="15.95" customHeight="1" thickBot="1" x14ac:dyDescent="0.3">
      <c r="A18" s="1346"/>
      <c r="B18" s="343" t="s">
        <v>44</v>
      </c>
      <c r="C18" s="344" t="s">
        <v>54</v>
      </c>
      <c r="D18" s="343" t="s">
        <v>34</v>
      </c>
      <c r="E18" s="107"/>
      <c r="F18" s="353"/>
      <c r="G18" s="1170"/>
      <c r="H18" s="1170"/>
      <c r="I18" s="1171"/>
      <c r="J18" s="1170"/>
      <c r="K18" s="770" t="s">
        <v>63</v>
      </c>
      <c r="L18" s="107"/>
      <c r="M18" s="1127"/>
      <c r="N18" s="1128"/>
      <c r="Q18" s="1341"/>
      <c r="R18" s="221" t="s">
        <v>34</v>
      </c>
      <c r="S18" s="243" t="s">
        <v>13</v>
      </c>
      <c r="T18" s="136" t="s">
        <v>455</v>
      </c>
      <c r="U18" s="9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41"/>
      <c r="AG18" s="230"/>
      <c r="AH18" s="1341"/>
      <c r="AI18" s="422" t="s">
        <v>44</v>
      </c>
      <c r="AJ18" s="243" t="s">
        <v>456</v>
      </c>
      <c r="AK18" s="55"/>
      <c r="AL18" s="55"/>
      <c r="AM18" s="135"/>
      <c r="AN18" s="135"/>
      <c r="AO18" s="135"/>
      <c r="AP18" s="135"/>
      <c r="AQ18" s="135"/>
      <c r="AR18" s="135"/>
      <c r="AS18" s="135"/>
      <c r="AT18" s="135"/>
      <c r="AU18" s="135"/>
      <c r="AV18" s="418"/>
      <c r="AW18" s="1341"/>
    </row>
    <row r="19" spans="1:49" ht="15.95" customHeight="1" thickBot="1" x14ac:dyDescent="0.25">
      <c r="A19" s="1346"/>
      <c r="B19" s="345"/>
      <c r="C19" s="354"/>
      <c r="D19" s="471" t="s">
        <v>312</v>
      </c>
      <c r="E19" s="356"/>
      <c r="F19" s="828">
        <f>SUM(F20:F23)</f>
        <v>364</v>
      </c>
      <c r="G19" s="829">
        <f>SUM(G20:G23)</f>
        <v>560</v>
      </c>
      <c r="H19" s="471" t="s">
        <v>11</v>
      </c>
      <c r="I19" s="830">
        <f>SUM(I20:I23)</f>
        <v>196</v>
      </c>
      <c r="J19" s="850"/>
      <c r="K19" s="851" t="s">
        <v>1029</v>
      </c>
      <c r="L19" s="852"/>
      <c r="M19" s="852"/>
      <c r="N19" s="1197"/>
      <c r="Q19" s="1341"/>
      <c r="R19" s="221"/>
      <c r="S19" s="243"/>
      <c r="T19" s="136"/>
      <c r="U19" s="9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41"/>
      <c r="AG19" s="230"/>
      <c r="AH19" s="1341"/>
      <c r="AI19" s="388"/>
      <c r="AJ19" s="55"/>
      <c r="AK19" s="55"/>
      <c r="AL19" s="55"/>
      <c r="AM19" s="135"/>
      <c r="AN19" s="135"/>
      <c r="AO19" s="135"/>
      <c r="AP19" s="135"/>
      <c r="AQ19" s="135"/>
      <c r="AR19" s="135"/>
      <c r="AS19" s="135"/>
      <c r="AT19" s="135"/>
      <c r="AU19" s="135"/>
      <c r="AV19" s="418"/>
      <c r="AW19" s="1341"/>
    </row>
    <row r="20" spans="1:49" ht="15.95" customHeight="1" x14ac:dyDescent="0.25">
      <c r="A20" s="1346"/>
      <c r="B20" s="838">
        <v>16</v>
      </c>
      <c r="C20" s="839">
        <v>35</v>
      </c>
      <c r="D20" s="853" t="s">
        <v>334</v>
      </c>
      <c r="E20" s="854"/>
      <c r="F20" s="364">
        <f t="shared" ref="F20:F50" si="0">IF(C20&lt;=0,"",G20-(G20*C20%))</f>
        <v>364</v>
      </c>
      <c r="G20" s="111">
        <f>IF(B20="","",(B20/B16)*M14)</f>
        <v>560</v>
      </c>
      <c r="H20" s="700" t="s">
        <v>11</v>
      </c>
      <c r="I20" s="778">
        <f t="shared" ref="I20:I23" si="1">IF(ISBLANK(C20),"",G20-F20)</f>
        <v>196</v>
      </c>
      <c r="J20" s="863" t="s">
        <v>32</v>
      </c>
      <c r="K20" s="10" t="s">
        <v>1030</v>
      </c>
      <c r="L20" s="12"/>
      <c r="M20" s="12"/>
      <c r="N20" s="1119"/>
      <c r="Q20" s="1341"/>
      <c r="R20" s="221" t="s">
        <v>44</v>
      </c>
      <c r="S20" s="243" t="s">
        <v>456</v>
      </c>
      <c r="T20" s="136" t="s">
        <v>480</v>
      </c>
      <c r="U20" s="9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41"/>
      <c r="AG20" s="230"/>
      <c r="AH20" s="1341"/>
      <c r="AI20" s="423"/>
      <c r="AJ20" s="424" t="s">
        <v>422</v>
      </c>
      <c r="AK20" s="425"/>
      <c r="AL20" s="425"/>
      <c r="AM20" s="426"/>
      <c r="AN20" s="55"/>
      <c r="AO20" s="135"/>
      <c r="AP20" s="424" t="s">
        <v>421</v>
      </c>
      <c r="AQ20" s="135"/>
      <c r="AR20" s="135"/>
      <c r="AS20" s="135"/>
      <c r="AT20" s="135"/>
      <c r="AU20" s="135"/>
      <c r="AV20" s="418"/>
      <c r="AW20" s="1341"/>
    </row>
    <row r="21" spans="1:49" ht="15.95" customHeight="1" x14ac:dyDescent="0.2">
      <c r="A21" s="1346"/>
      <c r="B21" s="842"/>
      <c r="C21" s="65"/>
      <c r="D21" s="10"/>
      <c r="E21" s="843"/>
      <c r="F21" s="364" t="str">
        <f t="shared" si="0"/>
        <v/>
      </c>
      <c r="G21" s="111" t="str">
        <f>IF(B21="","",(B21/B16)*M14)</f>
        <v/>
      </c>
      <c r="H21" s="700" t="s">
        <v>11</v>
      </c>
      <c r="I21" s="778" t="str">
        <f t="shared" si="1"/>
        <v/>
      </c>
      <c r="J21" s="863" t="s">
        <v>42</v>
      </c>
      <c r="K21" s="10" t="s">
        <v>1006</v>
      </c>
      <c r="L21" s="12"/>
      <c r="M21" s="12"/>
      <c r="N21" s="1119"/>
      <c r="Q21" s="1341"/>
      <c r="R21" s="221"/>
      <c r="S21" s="9"/>
      <c r="T21" s="369" t="s">
        <v>422</v>
      </c>
      <c r="U21" s="9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41"/>
      <c r="AG21" s="230"/>
      <c r="AH21" s="1341"/>
      <c r="AI21" s="423"/>
      <c r="AJ21" s="427" t="s">
        <v>956</v>
      </c>
      <c r="AK21" s="427"/>
      <c r="AL21" s="427"/>
      <c r="AM21" s="427"/>
      <c r="AN21" s="55"/>
      <c r="AO21" s="135"/>
      <c r="AP21" s="135"/>
      <c r="AQ21" s="135"/>
      <c r="AR21" s="135"/>
      <c r="AS21" s="135"/>
      <c r="AT21" s="135"/>
      <c r="AU21" s="135"/>
      <c r="AV21" s="418"/>
      <c r="AW21" s="1341"/>
    </row>
    <row r="22" spans="1:49" ht="15.95" customHeight="1" x14ac:dyDescent="0.2">
      <c r="A22" s="1346"/>
      <c r="B22" s="842"/>
      <c r="C22" s="65"/>
      <c r="D22" s="10"/>
      <c r="E22" s="843"/>
      <c r="F22" s="364" t="str">
        <f t="shared" si="0"/>
        <v/>
      </c>
      <c r="G22" s="111" t="str">
        <f>IF(B22="","",(B22/B16)*M14)</f>
        <v/>
      </c>
      <c r="H22" s="700" t="s">
        <v>11</v>
      </c>
      <c r="I22" s="778" t="str">
        <f t="shared" si="1"/>
        <v/>
      </c>
      <c r="J22" s="863" t="s">
        <v>52</v>
      </c>
      <c r="K22" s="10" t="s">
        <v>1019</v>
      </c>
      <c r="L22" s="12"/>
      <c r="M22" s="12"/>
      <c r="N22" s="1119"/>
      <c r="Q22" s="1341"/>
      <c r="R22" s="221"/>
      <c r="S22" s="9"/>
      <c r="T22" s="136" t="s">
        <v>755</v>
      </c>
      <c r="U22" s="9"/>
      <c r="V22" s="135"/>
      <c r="W22" s="135"/>
      <c r="X22" s="135"/>
      <c r="Y22" s="135"/>
      <c r="Z22" s="135"/>
      <c r="AA22" s="135"/>
      <c r="AB22" s="135"/>
      <c r="AC22" s="496"/>
      <c r="AD22" s="496"/>
      <c r="AE22" s="497"/>
      <c r="AF22" s="1341"/>
      <c r="AG22" s="230"/>
      <c r="AH22" s="1341"/>
      <c r="AI22" s="423"/>
      <c r="AJ22" s="427"/>
      <c r="AK22" s="427" t="s">
        <v>423</v>
      </c>
      <c r="AL22" s="427"/>
      <c r="AM22" s="427"/>
      <c r="AN22" s="55"/>
      <c r="AO22" s="135"/>
      <c r="AP22" s="135"/>
      <c r="AQ22" s="135"/>
      <c r="AR22" s="135"/>
      <c r="AS22" s="135"/>
      <c r="AT22" s="135"/>
      <c r="AU22" s="135"/>
      <c r="AV22" s="418"/>
      <c r="AW22" s="1341"/>
    </row>
    <row r="23" spans="1:49" ht="15.95" customHeight="1" thickBot="1" x14ac:dyDescent="0.25">
      <c r="A23" s="1346"/>
      <c r="B23" s="844"/>
      <c r="C23" s="845"/>
      <c r="D23" s="849"/>
      <c r="E23" s="847"/>
      <c r="F23" s="831" t="str">
        <f t="shared" si="0"/>
        <v/>
      </c>
      <c r="G23" s="832" t="str">
        <f>IF(B23="","",(B23/B16)*M14)</f>
        <v/>
      </c>
      <c r="H23" s="833" t="s">
        <v>11</v>
      </c>
      <c r="I23" s="834" t="str">
        <f t="shared" si="1"/>
        <v/>
      </c>
      <c r="J23" s="864" t="s">
        <v>61</v>
      </c>
      <c r="K23" s="730" t="s">
        <v>1020</v>
      </c>
      <c r="L23" s="732"/>
      <c r="M23" s="732"/>
      <c r="N23" s="1189"/>
      <c r="Q23" s="1341"/>
      <c r="R23" s="221"/>
      <c r="S23" s="9"/>
      <c r="T23" s="136" t="s">
        <v>485</v>
      </c>
      <c r="U23" s="9"/>
      <c r="V23" s="135"/>
      <c r="W23" s="135"/>
      <c r="X23" s="135"/>
      <c r="Y23" s="135"/>
      <c r="Z23" s="135"/>
      <c r="AA23" s="135"/>
      <c r="AB23" s="135"/>
      <c r="AC23" s="496"/>
      <c r="AD23" s="496"/>
      <c r="AE23" s="497"/>
      <c r="AF23" s="1341"/>
      <c r="AG23" s="230"/>
      <c r="AH23" s="1341"/>
      <c r="AI23" s="423"/>
      <c r="AJ23" s="427"/>
      <c r="AK23" s="427" t="s">
        <v>424</v>
      </c>
      <c r="AL23" s="427"/>
      <c r="AM23" s="427"/>
      <c r="AN23" s="55"/>
      <c r="AO23" s="135"/>
      <c r="AP23" s="135"/>
      <c r="AQ23" s="135"/>
      <c r="AR23" s="135"/>
      <c r="AS23" s="135"/>
      <c r="AT23" s="398"/>
      <c r="AU23" s="398"/>
      <c r="AV23" s="428"/>
      <c r="AW23" s="1341"/>
    </row>
    <row r="24" spans="1:49" ht="15.95" customHeight="1" thickBot="1" x14ac:dyDescent="0.25">
      <c r="A24" s="1346"/>
      <c r="B24" s="345"/>
      <c r="C24" s="345"/>
      <c r="D24" s="471" t="s">
        <v>974</v>
      </c>
      <c r="E24" s="113"/>
      <c r="F24" s="828">
        <f>SUM(F25:F29)</f>
        <v>0</v>
      </c>
      <c r="G24" s="829">
        <f>SUM(G25:G29)</f>
        <v>396.9</v>
      </c>
      <c r="H24" s="471" t="s">
        <v>11</v>
      </c>
      <c r="I24" s="830">
        <f>SUM(I25:I29)</f>
        <v>0</v>
      </c>
      <c r="J24" s="865"/>
      <c r="K24" s="451"/>
      <c r="L24" s="12"/>
      <c r="M24" s="12"/>
      <c r="N24" s="1119"/>
      <c r="Q24" s="1341"/>
      <c r="R24" s="225"/>
      <c r="S24" s="9"/>
      <c r="U24" s="9"/>
      <c r="V24" s="135"/>
      <c r="W24" s="135"/>
      <c r="X24" s="135"/>
      <c r="Y24" s="135"/>
      <c r="Z24" s="135"/>
      <c r="AA24" s="135"/>
      <c r="AB24" s="135"/>
      <c r="AC24" s="135"/>
      <c r="AD24" s="135"/>
      <c r="AE24" s="141"/>
      <c r="AF24" s="1341"/>
      <c r="AG24" s="230"/>
      <c r="AH24" s="1341"/>
      <c r="AI24" s="423"/>
      <c r="AJ24" s="427"/>
      <c r="AK24" s="427" t="s">
        <v>425</v>
      </c>
      <c r="AL24" s="427"/>
      <c r="AM24" s="427"/>
      <c r="AN24" s="55"/>
      <c r="AO24" s="135"/>
      <c r="AP24" s="135"/>
      <c r="AQ24" s="135"/>
      <c r="AR24" s="135"/>
      <c r="AS24" s="135"/>
      <c r="AT24" s="398"/>
      <c r="AU24" s="398"/>
      <c r="AV24" s="428"/>
      <c r="AW24" s="1341"/>
    </row>
    <row r="25" spans="1:49" ht="15.95" customHeight="1" thickBot="1" x14ac:dyDescent="0.35">
      <c r="A25" s="1346"/>
      <c r="B25" s="838">
        <v>0.04</v>
      </c>
      <c r="C25" s="855"/>
      <c r="D25" s="848" t="s">
        <v>335</v>
      </c>
      <c r="E25" s="841"/>
      <c r="F25" s="364" t="str">
        <f t="shared" si="0"/>
        <v/>
      </c>
      <c r="G25" s="777">
        <f>IF(B25="","",(B25/B16)*M14)</f>
        <v>1.4000000000000001</v>
      </c>
      <c r="H25" s="700" t="s">
        <v>11</v>
      </c>
      <c r="I25" s="778" t="str">
        <f t="shared" ref="I25:I29" si="2">IF(ISBLANK(C25),"",G25-F25)</f>
        <v/>
      </c>
      <c r="J25" s="863" t="s">
        <v>32</v>
      </c>
      <c r="K25" s="12"/>
      <c r="L25" s="12"/>
      <c r="M25" s="12"/>
      <c r="N25" s="1119"/>
      <c r="Q25" s="1341"/>
      <c r="R25" s="763" t="s">
        <v>1002</v>
      </c>
      <c r="S25" s="765" t="s">
        <v>1033</v>
      </c>
      <c r="V25" s="135"/>
      <c r="W25" s="135"/>
      <c r="X25" s="135"/>
      <c r="Y25" s="135"/>
      <c r="Z25" s="135"/>
      <c r="AA25" s="135"/>
      <c r="AB25" s="135"/>
      <c r="AC25" s="135"/>
      <c r="AD25" s="135"/>
      <c r="AE25" s="141"/>
      <c r="AF25" s="1341"/>
      <c r="AG25" s="230"/>
      <c r="AH25" s="1341"/>
      <c r="AI25" s="423"/>
      <c r="AJ25" s="427"/>
      <c r="AK25" s="427" t="s">
        <v>426</v>
      </c>
      <c r="AL25" s="427"/>
      <c r="AM25" s="427"/>
      <c r="AN25" s="55"/>
      <c r="AO25" s="135"/>
      <c r="AP25" s="135"/>
      <c r="AQ25" s="135"/>
      <c r="AR25" s="135"/>
      <c r="AS25" s="135"/>
      <c r="AT25" s="135"/>
      <c r="AU25" s="135"/>
      <c r="AV25" s="418"/>
      <c r="AW25" s="1341"/>
    </row>
    <row r="26" spans="1:49" ht="15.95" customHeight="1" thickBot="1" x14ac:dyDescent="0.25">
      <c r="A26" s="1346"/>
      <c r="B26" s="842">
        <v>10</v>
      </c>
      <c r="C26" s="65"/>
      <c r="D26" s="10" t="s">
        <v>336</v>
      </c>
      <c r="E26" s="856"/>
      <c r="F26" s="364" t="str">
        <f t="shared" si="0"/>
        <v/>
      </c>
      <c r="G26" s="777">
        <f>IF(B26="","",(B26/B16)*M14)</f>
        <v>350</v>
      </c>
      <c r="H26" s="700" t="s">
        <v>11</v>
      </c>
      <c r="I26" s="778" t="str">
        <f t="shared" si="2"/>
        <v/>
      </c>
      <c r="J26" s="863" t="s">
        <v>42</v>
      </c>
      <c r="K26" s="733"/>
      <c r="L26" s="12"/>
      <c r="M26" s="12"/>
      <c r="N26" s="1119"/>
      <c r="Q26" s="1341"/>
      <c r="R26" s="815">
        <v>100</v>
      </c>
      <c r="S26" s="816" t="s">
        <v>1034</v>
      </c>
      <c r="V26" s="135"/>
      <c r="W26" s="135"/>
      <c r="X26" s="135"/>
      <c r="Y26" s="135"/>
      <c r="Z26" s="135"/>
      <c r="AA26" s="135"/>
      <c r="AB26" s="135"/>
      <c r="AC26" s="135"/>
      <c r="AD26" s="135"/>
      <c r="AE26" s="141"/>
      <c r="AF26" s="1341"/>
      <c r="AG26" s="230"/>
      <c r="AH26" s="1341"/>
      <c r="AI26" s="423"/>
      <c r="AJ26" s="427"/>
      <c r="AK26" s="429" t="s">
        <v>427</v>
      </c>
      <c r="AL26" s="427"/>
      <c r="AM26" s="427"/>
      <c r="AN26" s="55"/>
      <c r="AO26" s="135"/>
      <c r="AP26" s="135"/>
      <c r="AQ26" s="135"/>
      <c r="AR26" s="135"/>
      <c r="AS26" s="1302" t="s">
        <v>963</v>
      </c>
      <c r="AT26" s="1303"/>
      <c r="AU26" s="1303"/>
      <c r="AV26" s="430" t="s">
        <v>960</v>
      </c>
      <c r="AW26" s="1341"/>
    </row>
    <row r="27" spans="1:49" ht="15.95" customHeight="1" x14ac:dyDescent="0.2">
      <c r="A27" s="1346"/>
      <c r="B27" s="842">
        <v>0.5</v>
      </c>
      <c r="C27" s="65"/>
      <c r="D27" s="10" t="s">
        <v>337</v>
      </c>
      <c r="E27" s="856"/>
      <c r="F27" s="364" t="str">
        <f t="shared" si="0"/>
        <v/>
      </c>
      <c r="G27" s="777">
        <f>IF(B27="","",(B27/B16)*M14)</f>
        <v>17.5</v>
      </c>
      <c r="H27" s="700" t="s">
        <v>11</v>
      </c>
      <c r="I27" s="778" t="str">
        <f t="shared" si="2"/>
        <v/>
      </c>
      <c r="J27" s="863" t="s">
        <v>52</v>
      </c>
      <c r="K27" s="733"/>
      <c r="L27" s="12"/>
      <c r="M27" s="12"/>
      <c r="N27" s="1119"/>
      <c r="Q27" s="1341"/>
      <c r="V27" s="135"/>
      <c r="W27" s="135"/>
      <c r="X27" s="135"/>
      <c r="Y27" s="135"/>
      <c r="Z27" s="135"/>
      <c r="AA27" s="135"/>
      <c r="AB27" s="135"/>
      <c r="AC27" s="135"/>
      <c r="AD27" s="135"/>
      <c r="AE27" s="141"/>
      <c r="AF27" s="1341"/>
      <c r="AG27" s="230"/>
      <c r="AH27" s="1341"/>
      <c r="AI27" s="423"/>
      <c r="AJ27" s="427"/>
      <c r="AK27" s="427" t="s">
        <v>428</v>
      </c>
      <c r="AL27" s="427"/>
      <c r="AM27" s="427"/>
      <c r="AN27" s="55"/>
      <c r="AO27" s="135"/>
      <c r="AP27" s="135"/>
      <c r="AQ27" s="135"/>
      <c r="AR27" s="135"/>
      <c r="AS27" s="401"/>
      <c r="AT27" s="402">
        <v>2</v>
      </c>
      <c r="AU27" s="400" t="s">
        <v>10</v>
      </c>
      <c r="AV27" s="431">
        <f>AT27</f>
        <v>2</v>
      </c>
      <c r="AW27" s="1341"/>
    </row>
    <row r="28" spans="1:49" ht="15.95" customHeight="1" x14ac:dyDescent="0.25">
      <c r="A28" s="1346"/>
      <c r="B28" s="842">
        <v>0.3</v>
      </c>
      <c r="C28" s="65"/>
      <c r="D28" s="10" t="s">
        <v>338</v>
      </c>
      <c r="E28" s="856"/>
      <c r="F28" s="364" t="str">
        <f t="shared" si="0"/>
        <v/>
      </c>
      <c r="G28" s="777">
        <f>IF(B28="","",(B28/B16)*M14)</f>
        <v>10.5</v>
      </c>
      <c r="H28" s="700" t="s">
        <v>11</v>
      </c>
      <c r="I28" s="778" t="str">
        <f t="shared" si="2"/>
        <v/>
      </c>
      <c r="J28" s="863" t="s">
        <v>61</v>
      </c>
      <c r="K28" s="733"/>
      <c r="L28" s="12"/>
      <c r="M28" s="12"/>
      <c r="N28" s="1119"/>
      <c r="Q28" s="1341"/>
      <c r="R28" s="238" t="s">
        <v>54</v>
      </c>
      <c r="S28" s="243" t="s">
        <v>482</v>
      </c>
      <c r="T28" s="136" t="s">
        <v>483</v>
      </c>
      <c r="U28" s="9"/>
      <c r="V28" s="135"/>
      <c r="W28" s="135"/>
      <c r="X28" s="135"/>
      <c r="Y28" s="135"/>
      <c r="Z28" s="135"/>
      <c r="AA28" s="135"/>
      <c r="AB28" s="135"/>
      <c r="AC28" s="135"/>
      <c r="AD28" s="135"/>
      <c r="AE28" s="141"/>
      <c r="AF28" s="1341"/>
      <c r="AG28" s="230"/>
      <c r="AH28" s="1341"/>
      <c r="AI28" s="423"/>
      <c r="AJ28" s="427"/>
      <c r="AK28" s="427" t="s">
        <v>429</v>
      </c>
      <c r="AL28" s="427"/>
      <c r="AM28" s="427"/>
      <c r="AN28" s="55"/>
      <c r="AO28" s="135"/>
      <c r="AP28" s="135"/>
      <c r="AQ28" s="135"/>
      <c r="AR28" s="55"/>
      <c r="AS28" s="401"/>
      <c r="AT28" s="89">
        <f>AT27*10</f>
        <v>20</v>
      </c>
      <c r="AU28" s="90" t="s">
        <v>431</v>
      </c>
      <c r="AV28" s="432">
        <f>AT27/10</f>
        <v>0.2</v>
      </c>
      <c r="AW28" s="1341"/>
    </row>
    <row r="29" spans="1:49" ht="15.95" customHeight="1" thickBot="1" x14ac:dyDescent="0.3">
      <c r="A29" s="1346"/>
      <c r="B29" s="844">
        <v>0.5</v>
      </c>
      <c r="C29" s="845"/>
      <c r="D29" s="849" t="s">
        <v>339</v>
      </c>
      <c r="E29" s="857"/>
      <c r="F29" s="835" t="str">
        <f t="shared" si="0"/>
        <v/>
      </c>
      <c r="G29" s="836">
        <f>IF(B29="","",(B29/B16)*M14)</f>
        <v>17.5</v>
      </c>
      <c r="H29" s="701" t="s">
        <v>11</v>
      </c>
      <c r="I29" s="837" t="str">
        <f t="shared" si="2"/>
        <v/>
      </c>
      <c r="J29" s="866" t="s">
        <v>69</v>
      </c>
      <c r="K29" s="813"/>
      <c r="L29" s="117"/>
      <c r="M29" s="117"/>
      <c r="N29" s="1173"/>
      <c r="Q29" s="1341"/>
      <c r="R29" s="238"/>
      <c r="S29" s="65">
        <v>20</v>
      </c>
      <c r="T29" s="136"/>
      <c r="U29" s="9"/>
      <c r="V29" s="142"/>
      <c r="W29" s="142"/>
      <c r="X29" s="135"/>
      <c r="Y29" s="135"/>
      <c r="Z29" s="135"/>
      <c r="AA29" s="55"/>
      <c r="AB29" s="55"/>
      <c r="AC29" s="55"/>
      <c r="AD29" s="55"/>
      <c r="AE29" s="141"/>
      <c r="AF29" s="1341"/>
      <c r="AG29" s="230"/>
      <c r="AH29" s="1341"/>
      <c r="AI29" s="423"/>
      <c r="AJ29" s="427"/>
      <c r="AK29" s="429" t="s">
        <v>430</v>
      </c>
      <c r="AL29" s="427"/>
      <c r="AM29" s="427"/>
      <c r="AN29" s="55"/>
      <c r="AO29" s="55"/>
      <c r="AP29" s="55"/>
      <c r="AQ29" s="55"/>
      <c r="AR29" s="55"/>
      <c r="AS29" s="403"/>
      <c r="AT29" s="89">
        <f>AT28*10</f>
        <v>200</v>
      </c>
      <c r="AU29" s="90" t="s">
        <v>432</v>
      </c>
      <c r="AV29" s="432">
        <f>AV28/10</f>
        <v>0.02</v>
      </c>
      <c r="AW29" s="1341"/>
    </row>
    <row r="30" spans="1:49" ht="15.95" customHeight="1" x14ac:dyDescent="0.2">
      <c r="A30" s="1346"/>
      <c r="B30" s="345"/>
      <c r="C30" s="366"/>
      <c r="D30" s="365"/>
      <c r="E30" s="365"/>
      <c r="F30" s="364" t="str">
        <f t="shared" si="0"/>
        <v/>
      </c>
      <c r="G30" s="111"/>
      <c r="H30" s="367"/>
      <c r="I30" s="368"/>
      <c r="J30" s="867"/>
      <c r="K30" s="10"/>
      <c r="L30" s="12"/>
      <c r="M30" s="12"/>
      <c r="N30" s="1119"/>
      <c r="Q30" s="1341"/>
      <c r="R30" s="225"/>
      <c r="S30" s="9"/>
      <c r="T30" s="136"/>
      <c r="U30" s="9"/>
      <c r="V30" s="135"/>
      <c r="W30" s="135"/>
      <c r="X30" s="135"/>
      <c r="Y30" s="135"/>
      <c r="Z30" s="135"/>
      <c r="AA30" s="55"/>
      <c r="AB30" s="55"/>
      <c r="AC30" s="55"/>
      <c r="AD30" s="55"/>
      <c r="AE30" s="141"/>
      <c r="AF30" s="1341"/>
      <c r="AG30" s="230"/>
      <c r="AH30" s="1341"/>
      <c r="AI30" s="388"/>
      <c r="AJ30" s="8"/>
      <c r="AK30" s="425"/>
      <c r="AL30" s="425"/>
      <c r="AM30" s="426"/>
      <c r="AN30" s="8"/>
      <c r="AO30" s="1304" t="s">
        <v>961</v>
      </c>
      <c r="AP30" s="1305"/>
      <c r="AQ30" s="1305"/>
      <c r="AR30" s="1305"/>
      <c r="AS30" s="404"/>
      <c r="AT30" s="405">
        <f>AT29*10</f>
        <v>2000</v>
      </c>
      <c r="AU30" s="399" t="s">
        <v>433</v>
      </c>
      <c r="AV30" s="433">
        <f>AV29/10</f>
        <v>2E-3</v>
      </c>
      <c r="AW30" s="1341"/>
    </row>
    <row r="31" spans="1:49" ht="15.95" customHeight="1" thickBot="1" x14ac:dyDescent="0.3">
      <c r="A31" s="1346"/>
      <c r="B31" s="345"/>
      <c r="C31" s="366"/>
      <c r="D31" s="471" t="s">
        <v>313</v>
      </c>
      <c r="E31" s="356"/>
      <c r="F31" s="828">
        <f>SUM(F32:F41)</f>
        <v>115.5</v>
      </c>
      <c r="G31" s="829">
        <f>SUM(G32:G41)</f>
        <v>150.5</v>
      </c>
      <c r="H31" s="471" t="s">
        <v>11</v>
      </c>
      <c r="I31" s="830">
        <f>SUM(I32:I41)</f>
        <v>24.5</v>
      </c>
      <c r="J31" s="865"/>
      <c r="K31" s="451"/>
      <c r="L31" s="12"/>
      <c r="M31" s="12"/>
      <c r="N31" s="1119"/>
      <c r="Q31" s="1341"/>
      <c r="R31" s="767" t="s">
        <v>63</v>
      </c>
      <c r="S31" s="244" t="s">
        <v>293</v>
      </c>
      <c r="T31" s="136" t="s">
        <v>1024</v>
      </c>
      <c r="U31" s="9"/>
      <c r="V31" s="142"/>
      <c r="W31" s="142"/>
      <c r="X31" s="135"/>
      <c r="Y31" s="135"/>
      <c r="Z31" s="135"/>
      <c r="AA31" s="55"/>
      <c r="AB31" s="55"/>
      <c r="AC31" s="55"/>
      <c r="AD31" s="55"/>
      <c r="AE31" s="141"/>
      <c r="AF31" s="1341"/>
      <c r="AG31" s="230"/>
      <c r="AH31" s="1341"/>
      <c r="AI31" s="1306" t="s">
        <v>964</v>
      </c>
      <c r="AJ31" s="1307"/>
      <c r="AK31" s="1308" t="s">
        <v>775</v>
      </c>
      <c r="AL31" s="1309"/>
      <c r="AM31" s="1309"/>
      <c r="AN31" s="1310"/>
      <c r="AO31" s="1311" t="s">
        <v>962</v>
      </c>
      <c r="AP31" s="1312"/>
      <c r="AQ31" s="1312"/>
      <c r="AR31" s="1313"/>
      <c r="AS31" s="1314" t="s">
        <v>779</v>
      </c>
      <c r="AT31" s="1315"/>
      <c r="AU31" s="1315"/>
      <c r="AV31" s="1316"/>
      <c r="AW31" s="1341"/>
    </row>
    <row r="32" spans="1:49" ht="15.95" customHeight="1" x14ac:dyDescent="0.2">
      <c r="A32" s="1346"/>
      <c r="B32" s="838">
        <v>2</v>
      </c>
      <c r="C32" s="839">
        <v>10</v>
      </c>
      <c r="D32" s="840" t="s">
        <v>340</v>
      </c>
      <c r="E32" s="841"/>
      <c r="F32" s="364">
        <f t="shared" si="0"/>
        <v>63</v>
      </c>
      <c r="G32" s="777">
        <f>IF(B32="","",(B32/B16)*M14)</f>
        <v>70</v>
      </c>
      <c r="H32" s="700" t="s">
        <v>11</v>
      </c>
      <c r="I32" s="778">
        <f t="shared" ref="I32:I41" si="3">IF(ISBLANK(C32),"",G32-F32)</f>
        <v>7</v>
      </c>
      <c r="J32" s="863" t="s">
        <v>32</v>
      </c>
      <c r="K32" s="10" t="s">
        <v>975</v>
      </c>
      <c r="L32" s="10"/>
      <c r="M32" s="10"/>
      <c r="N32" s="1133"/>
      <c r="Q32" s="1341"/>
      <c r="R32" s="225"/>
      <c r="S32" s="9"/>
      <c r="T32" s="9"/>
      <c r="U32" s="9"/>
      <c r="V32" s="55"/>
      <c r="W32" s="55"/>
      <c r="X32" s="55"/>
      <c r="Y32" s="55"/>
      <c r="Z32" s="55"/>
      <c r="AA32" s="55"/>
      <c r="AB32" s="55"/>
      <c r="AC32" s="55"/>
      <c r="AD32" s="55"/>
      <c r="AE32" s="226"/>
      <c r="AF32" s="1341"/>
      <c r="AG32" s="230"/>
      <c r="AH32" s="1341"/>
      <c r="AI32" s="1317" t="s">
        <v>757</v>
      </c>
      <c r="AJ32" s="1318"/>
      <c r="AK32" s="386" t="s">
        <v>776</v>
      </c>
      <c r="AL32" s="382" t="s">
        <v>777</v>
      </c>
      <c r="AM32" s="382" t="s">
        <v>778</v>
      </c>
      <c r="AN32" s="387" t="s">
        <v>779</v>
      </c>
      <c r="AO32" s="408" t="s">
        <v>959</v>
      </c>
      <c r="AP32" s="409" t="s">
        <v>457</v>
      </c>
      <c r="AQ32" s="410" t="s">
        <v>452</v>
      </c>
      <c r="AR32" s="411" t="s">
        <v>456</v>
      </c>
      <c r="AS32" s="388"/>
      <c r="AT32" s="381" t="s">
        <v>758</v>
      </c>
      <c r="AU32" s="55"/>
      <c r="AV32" s="397" t="s">
        <v>762</v>
      </c>
      <c r="AW32" s="1341"/>
    </row>
    <row r="33" spans="1:49" ht="15.95" customHeight="1" x14ac:dyDescent="0.25">
      <c r="A33" s="1346"/>
      <c r="B33" s="842">
        <v>2</v>
      </c>
      <c r="C33" s="44">
        <v>25</v>
      </c>
      <c r="D33" s="10" t="s">
        <v>341</v>
      </c>
      <c r="E33" s="843"/>
      <c r="F33" s="364">
        <f t="shared" si="0"/>
        <v>52.5</v>
      </c>
      <c r="G33" s="777">
        <f>IF(B33="","",(B33/B16)*M14)</f>
        <v>70</v>
      </c>
      <c r="H33" s="700" t="s">
        <v>11</v>
      </c>
      <c r="I33" s="778">
        <f t="shared" si="3"/>
        <v>17.5</v>
      </c>
      <c r="J33" s="863" t="s">
        <v>42</v>
      </c>
      <c r="K33" s="10"/>
      <c r="L33" s="10"/>
      <c r="M33" s="10"/>
      <c r="N33" s="1133"/>
      <c r="Q33" s="1341"/>
      <c r="R33" s="768" t="s">
        <v>71</v>
      </c>
      <c r="S33" s="244" t="s">
        <v>479</v>
      </c>
      <c r="T33" s="136" t="s">
        <v>1025</v>
      </c>
      <c r="U33" s="9"/>
      <c r="V33" s="55"/>
      <c r="W33" s="55"/>
      <c r="X33" s="55"/>
      <c r="Y33" s="55"/>
      <c r="Z33" s="55"/>
      <c r="AA33" s="14" t="s">
        <v>294</v>
      </c>
      <c r="AB33" s="52">
        <v>3500</v>
      </c>
      <c r="AC33" s="47" t="s">
        <v>295</v>
      </c>
      <c r="AD33" s="55"/>
      <c r="AE33" s="226"/>
      <c r="AF33" s="1341"/>
      <c r="AG33" s="230"/>
      <c r="AH33" s="1341"/>
      <c r="AI33" s="1317" t="s">
        <v>756</v>
      </c>
      <c r="AJ33" s="1318"/>
      <c r="AK33" s="383" t="s">
        <v>780</v>
      </c>
      <c r="AL33" s="384" t="s">
        <v>781</v>
      </c>
      <c r="AM33" s="384" t="s">
        <v>782</v>
      </c>
      <c r="AN33" s="385" t="s">
        <v>783</v>
      </c>
      <c r="AO33" s="395" t="s">
        <v>770</v>
      </c>
      <c r="AP33" s="406">
        <v>10</v>
      </c>
      <c r="AQ33" s="407">
        <v>0.05</v>
      </c>
      <c r="AR33" s="396">
        <f>AQ33*AP33</f>
        <v>0.5</v>
      </c>
      <c r="AS33" s="388"/>
      <c r="AT33" s="381" t="s">
        <v>759</v>
      </c>
      <c r="AU33" s="55"/>
      <c r="AV33" s="397" t="s">
        <v>763</v>
      </c>
      <c r="AW33" s="1341"/>
    </row>
    <row r="34" spans="1:49" ht="15.95" customHeight="1" x14ac:dyDescent="0.2">
      <c r="A34" s="1346"/>
      <c r="B34" s="842">
        <v>0.2</v>
      </c>
      <c r="C34" s="65"/>
      <c r="D34" s="10" t="s">
        <v>342</v>
      </c>
      <c r="E34" s="843"/>
      <c r="F34" s="364" t="str">
        <f t="shared" si="0"/>
        <v/>
      </c>
      <c r="G34" s="777">
        <f>IF(B34="","",(B34/B16)*M14)</f>
        <v>7</v>
      </c>
      <c r="H34" s="700" t="s">
        <v>11</v>
      </c>
      <c r="I34" s="778" t="str">
        <f t="shared" si="3"/>
        <v/>
      </c>
      <c r="J34" s="863" t="s">
        <v>52</v>
      </c>
      <c r="K34" s="10"/>
      <c r="L34" s="10"/>
      <c r="M34" s="10"/>
      <c r="N34" s="1133"/>
      <c r="Q34" s="1341"/>
      <c r="R34" s="221"/>
      <c r="S34" s="244"/>
      <c r="T34" s="136"/>
      <c r="U34" s="9"/>
      <c r="V34" s="55"/>
      <c r="W34" s="55"/>
      <c r="X34" s="55"/>
      <c r="Y34" s="55"/>
      <c r="Z34" s="55"/>
      <c r="AA34" s="14" t="s">
        <v>1027</v>
      </c>
      <c r="AB34" s="36">
        <v>0.16</v>
      </c>
      <c r="AC34" s="13" t="s">
        <v>300</v>
      </c>
      <c r="AD34" s="55"/>
      <c r="AE34" s="226"/>
      <c r="AF34" s="1341"/>
      <c r="AG34" s="230"/>
      <c r="AH34" s="1341"/>
      <c r="AI34" s="1317" t="s">
        <v>809</v>
      </c>
      <c r="AJ34" s="1318"/>
      <c r="AK34" s="383" t="s">
        <v>784</v>
      </c>
      <c r="AL34" s="384" t="s">
        <v>785</v>
      </c>
      <c r="AM34" s="384" t="s">
        <v>786</v>
      </c>
      <c r="AN34" s="385" t="s">
        <v>787</v>
      </c>
      <c r="AO34" s="395" t="s">
        <v>771</v>
      </c>
      <c r="AP34" s="406">
        <v>10</v>
      </c>
      <c r="AQ34" s="407">
        <v>0.02</v>
      </c>
      <c r="AR34" s="396">
        <f t="shared" ref="AR34:AR37" si="4">AQ34*AP34</f>
        <v>0.2</v>
      </c>
      <c r="AS34" s="388"/>
      <c r="AT34" s="381" t="s">
        <v>760</v>
      </c>
      <c r="AU34" s="55"/>
      <c r="AV34" s="397" t="s">
        <v>764</v>
      </c>
      <c r="AW34" s="1341"/>
    </row>
    <row r="35" spans="1:49" ht="15.95" customHeight="1" x14ac:dyDescent="0.2">
      <c r="A35" s="1346"/>
      <c r="B35" s="842">
        <v>0.1</v>
      </c>
      <c r="C35" s="65"/>
      <c r="D35" s="10" t="s">
        <v>343</v>
      </c>
      <c r="E35" s="843"/>
      <c r="F35" s="364" t="str">
        <f t="shared" si="0"/>
        <v/>
      </c>
      <c r="G35" s="777">
        <f>IF(B35="","",(B35/B16)*M14)</f>
        <v>3.5</v>
      </c>
      <c r="H35" s="700" t="s">
        <v>11</v>
      </c>
      <c r="I35" s="778" t="str">
        <f t="shared" si="3"/>
        <v/>
      </c>
      <c r="J35" s="863" t="s">
        <v>61</v>
      </c>
      <c r="K35" s="10" t="s">
        <v>976</v>
      </c>
      <c r="L35" s="10"/>
      <c r="M35" s="10"/>
      <c r="N35" s="1133"/>
      <c r="Q35" s="1341"/>
      <c r="V35" s="55"/>
      <c r="W35" s="55"/>
      <c r="X35" s="55"/>
      <c r="Y35" s="55"/>
      <c r="Z35" s="55"/>
      <c r="AA35" s="21"/>
      <c r="AB35" s="36">
        <v>0.104</v>
      </c>
      <c r="AC35" s="13" t="s">
        <v>1028</v>
      </c>
      <c r="AD35" s="55"/>
      <c r="AE35" s="226"/>
      <c r="AF35" s="1341"/>
      <c r="AG35" s="230"/>
      <c r="AH35" s="1341"/>
      <c r="AI35" s="1317" t="s">
        <v>766</v>
      </c>
      <c r="AJ35" s="1318"/>
      <c r="AK35" s="383" t="s">
        <v>788</v>
      </c>
      <c r="AL35" s="384" t="s">
        <v>789</v>
      </c>
      <c r="AM35" s="384" t="s">
        <v>790</v>
      </c>
      <c r="AN35" s="385" t="s">
        <v>791</v>
      </c>
      <c r="AO35" s="395" t="s">
        <v>772</v>
      </c>
      <c r="AP35" s="406">
        <v>10</v>
      </c>
      <c r="AQ35" s="407">
        <v>0.03</v>
      </c>
      <c r="AR35" s="396">
        <f t="shared" si="4"/>
        <v>0.3</v>
      </c>
      <c r="AS35" s="388"/>
      <c r="AT35" s="381" t="s">
        <v>761</v>
      </c>
      <c r="AU35" s="55"/>
      <c r="AV35" s="397" t="s">
        <v>765</v>
      </c>
      <c r="AW35" s="1341"/>
    </row>
    <row r="36" spans="1:49" ht="15.95" customHeight="1" x14ac:dyDescent="0.2">
      <c r="A36" s="1346"/>
      <c r="B36" s="842"/>
      <c r="C36" s="65"/>
      <c r="D36" s="10" t="s">
        <v>344</v>
      </c>
      <c r="E36" s="843"/>
      <c r="F36" s="364" t="str">
        <f t="shared" si="0"/>
        <v/>
      </c>
      <c r="G36" s="777" t="str">
        <f>IF(B36="","",(B36/B16)*M14)</f>
        <v/>
      </c>
      <c r="H36" s="700" t="s">
        <v>11</v>
      </c>
      <c r="I36" s="778" t="str">
        <f t="shared" si="3"/>
        <v/>
      </c>
      <c r="J36" s="863" t="s">
        <v>69</v>
      </c>
      <c r="K36" s="10"/>
      <c r="L36" s="10"/>
      <c r="M36" s="10"/>
      <c r="N36" s="1133"/>
      <c r="Q36" s="1341"/>
      <c r="R36" s="77" t="s">
        <v>408</v>
      </c>
      <c r="S36" s="55"/>
      <c r="T36" s="55"/>
      <c r="U36" s="55"/>
      <c r="V36" s="77" t="s">
        <v>407</v>
      </c>
      <c r="W36" s="55"/>
      <c r="X36" s="55"/>
      <c r="Y36" s="55"/>
      <c r="Z36" s="55"/>
      <c r="AA36" s="55"/>
      <c r="AB36" s="55"/>
      <c r="AC36" s="55"/>
      <c r="AD36" s="55"/>
      <c r="AE36" s="226"/>
      <c r="AF36" s="1341"/>
      <c r="AG36" s="230"/>
      <c r="AH36" s="1341"/>
      <c r="AI36" s="1317" t="s">
        <v>767</v>
      </c>
      <c r="AJ36" s="1318"/>
      <c r="AK36" s="383" t="s">
        <v>792</v>
      </c>
      <c r="AL36" s="384" t="s">
        <v>793</v>
      </c>
      <c r="AM36" s="384" t="s">
        <v>794</v>
      </c>
      <c r="AN36" s="385" t="s">
        <v>795</v>
      </c>
      <c r="AO36" s="395" t="s">
        <v>774</v>
      </c>
      <c r="AP36" s="406">
        <v>12</v>
      </c>
      <c r="AQ36" s="407">
        <v>0.05</v>
      </c>
      <c r="AR36" s="396">
        <f t="shared" si="4"/>
        <v>0.60000000000000009</v>
      </c>
      <c r="AS36" s="388"/>
      <c r="AT36" s="55"/>
      <c r="AU36" s="55"/>
      <c r="AV36" s="389"/>
      <c r="AW36" s="1341"/>
    </row>
    <row r="37" spans="1:49" ht="15.95" customHeight="1" thickBot="1" x14ac:dyDescent="0.25">
      <c r="A37" s="1346"/>
      <c r="B37" s="842"/>
      <c r="C37" s="65"/>
      <c r="D37" s="10" t="s">
        <v>345</v>
      </c>
      <c r="E37" s="843"/>
      <c r="F37" s="364" t="str">
        <f t="shared" si="0"/>
        <v/>
      </c>
      <c r="G37" s="777" t="str">
        <f>IF(B37="","",(B37/B16)*M14)</f>
        <v/>
      </c>
      <c r="H37" s="700" t="s">
        <v>11</v>
      </c>
      <c r="I37" s="778" t="str">
        <f t="shared" si="3"/>
        <v/>
      </c>
      <c r="J37" s="863" t="s">
        <v>78</v>
      </c>
      <c r="K37" s="10"/>
      <c r="L37" s="10"/>
      <c r="M37" s="10"/>
      <c r="N37" s="1133"/>
      <c r="Q37" s="1341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226"/>
      <c r="AF37" s="1341"/>
      <c r="AG37" s="230"/>
      <c r="AH37" s="1341"/>
      <c r="AI37" s="1317" t="s">
        <v>768</v>
      </c>
      <c r="AJ37" s="1318"/>
      <c r="AK37" s="388"/>
      <c r="AL37" s="55"/>
      <c r="AM37" s="55"/>
      <c r="AN37" s="389"/>
      <c r="AO37" s="395" t="s">
        <v>773</v>
      </c>
      <c r="AP37" s="406">
        <v>10</v>
      </c>
      <c r="AQ37" s="407">
        <v>8.0000000000000002E-3</v>
      </c>
      <c r="AR37" s="396">
        <f t="shared" si="4"/>
        <v>0.08</v>
      </c>
      <c r="AS37" s="388"/>
      <c r="AT37" s="55"/>
      <c r="AU37" s="55"/>
      <c r="AV37" s="389"/>
      <c r="AW37" s="1341"/>
    </row>
    <row r="38" spans="1:49" ht="15.95" customHeight="1" x14ac:dyDescent="0.25">
      <c r="A38" s="1346"/>
      <c r="B38" s="842"/>
      <c r="C38" s="65"/>
      <c r="D38" s="10"/>
      <c r="E38" s="843"/>
      <c r="F38" s="364" t="str">
        <f t="shared" si="0"/>
        <v/>
      </c>
      <c r="G38" s="777" t="str">
        <f>IF(B38="","",(B38/B16)*M14)</f>
        <v/>
      </c>
      <c r="H38" s="700" t="s">
        <v>11</v>
      </c>
      <c r="I38" s="778" t="str">
        <f t="shared" si="3"/>
        <v/>
      </c>
      <c r="J38" s="863" t="s">
        <v>86</v>
      </c>
      <c r="K38" s="10"/>
      <c r="L38" s="10"/>
      <c r="M38" s="10"/>
      <c r="N38" s="1133"/>
      <c r="Q38" s="1341"/>
      <c r="R38" s="55"/>
      <c r="S38" s="459"/>
      <c r="T38" s="460"/>
      <c r="U38" s="461"/>
      <c r="V38" s="461"/>
      <c r="W38" s="461"/>
      <c r="X38" s="461"/>
      <c r="Y38" s="455"/>
      <c r="Z38" s="455"/>
      <c r="AA38" s="455"/>
      <c r="AB38" s="455"/>
      <c r="AC38" s="462"/>
      <c r="AD38" s="55"/>
      <c r="AE38" s="226"/>
      <c r="AF38" s="1341"/>
      <c r="AG38" s="230"/>
      <c r="AH38" s="1341"/>
      <c r="AI38" s="390"/>
      <c r="AJ38" s="392"/>
      <c r="AK38" s="390"/>
      <c r="AL38" s="391"/>
      <c r="AM38" s="391"/>
      <c r="AN38" s="392"/>
      <c r="AO38" s="390"/>
      <c r="AP38" s="391"/>
      <c r="AQ38" s="391"/>
      <c r="AR38" s="392"/>
      <c r="AS38" s="390"/>
      <c r="AT38" s="391"/>
      <c r="AU38" s="391"/>
      <c r="AV38" s="392"/>
      <c r="AW38" s="1341"/>
    </row>
    <row r="39" spans="1:49" ht="15.95" customHeight="1" x14ac:dyDescent="0.25">
      <c r="A39" s="1346"/>
      <c r="B39" s="842"/>
      <c r="C39" s="65"/>
      <c r="D39" s="10"/>
      <c r="E39" s="843"/>
      <c r="F39" s="364" t="str">
        <f t="shared" si="0"/>
        <v/>
      </c>
      <c r="G39" s="777" t="str">
        <f>IF(B39="","",(B39/B16)*M14)</f>
        <v/>
      </c>
      <c r="H39" s="700" t="s">
        <v>11</v>
      </c>
      <c r="I39" s="778" t="str">
        <f t="shared" si="3"/>
        <v/>
      </c>
      <c r="J39" s="863" t="s">
        <v>96</v>
      </c>
      <c r="K39" s="10"/>
      <c r="L39" s="10"/>
      <c r="M39" s="10"/>
      <c r="N39" s="1133"/>
      <c r="Q39" s="1341"/>
      <c r="R39" s="55"/>
      <c r="S39" s="470" t="s">
        <v>410</v>
      </c>
      <c r="T39" s="458"/>
      <c r="U39" s="370"/>
      <c r="V39" s="370"/>
      <c r="W39" s="370"/>
      <c r="X39" s="370"/>
      <c r="Y39" s="55"/>
      <c r="Z39" s="55"/>
      <c r="AA39" s="55"/>
      <c r="AB39" s="55"/>
      <c r="AC39" s="464"/>
      <c r="AD39" s="55"/>
      <c r="AE39" s="226"/>
      <c r="AF39" s="1341"/>
      <c r="AG39" s="230"/>
      <c r="AH39" s="1341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1341"/>
    </row>
    <row r="40" spans="1:49" ht="15.95" customHeight="1" x14ac:dyDescent="0.25">
      <c r="A40" s="1346"/>
      <c r="B40" s="842"/>
      <c r="C40" s="65"/>
      <c r="D40" s="10"/>
      <c r="E40" s="843"/>
      <c r="F40" s="364" t="str">
        <f t="shared" si="0"/>
        <v/>
      </c>
      <c r="G40" s="777" t="str">
        <f>IF(B40="","",(B40/B16)*M14)</f>
        <v/>
      </c>
      <c r="H40" s="700" t="s">
        <v>11</v>
      </c>
      <c r="I40" s="778" t="str">
        <f t="shared" si="3"/>
        <v/>
      </c>
      <c r="J40" s="863" t="s">
        <v>166</v>
      </c>
      <c r="K40" s="10"/>
      <c r="L40" s="10"/>
      <c r="M40" s="10"/>
      <c r="N40" s="1133"/>
      <c r="Q40" s="1341"/>
      <c r="R40" s="55"/>
      <c r="S40" s="463" t="s">
        <v>411</v>
      </c>
      <c r="T40" s="458"/>
      <c r="U40" s="370"/>
      <c r="V40" s="370"/>
      <c r="W40" s="370"/>
      <c r="X40" s="370"/>
      <c r="Y40" s="55"/>
      <c r="Z40" s="55"/>
      <c r="AA40" s="55"/>
      <c r="AB40" s="55"/>
      <c r="AC40" s="464"/>
      <c r="AD40" s="55"/>
      <c r="AE40" s="226"/>
      <c r="AF40" s="1341"/>
      <c r="AG40" s="230"/>
      <c r="AH40" s="1341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1341"/>
    </row>
    <row r="41" spans="1:49" ht="15.95" customHeight="1" thickBot="1" x14ac:dyDescent="0.3">
      <c r="A41" s="1346"/>
      <c r="B41" s="844"/>
      <c r="C41" s="845"/>
      <c r="D41" s="849"/>
      <c r="E41" s="847"/>
      <c r="F41" s="835" t="str">
        <f t="shared" si="0"/>
        <v/>
      </c>
      <c r="G41" s="836" t="str">
        <f>IF(B41="","",(B41/B16)*M14)</f>
        <v/>
      </c>
      <c r="H41" s="701" t="s">
        <v>11</v>
      </c>
      <c r="I41" s="778" t="str">
        <f t="shared" si="3"/>
        <v/>
      </c>
      <c r="J41" s="866" t="s">
        <v>174</v>
      </c>
      <c r="K41" s="10"/>
      <c r="L41" s="10"/>
      <c r="M41" s="10"/>
      <c r="N41" s="1133"/>
      <c r="Q41" s="1341"/>
      <c r="R41" s="55"/>
      <c r="S41" s="463" t="s">
        <v>412</v>
      </c>
      <c r="T41" s="458"/>
      <c r="U41" s="370"/>
      <c r="V41" s="370"/>
      <c r="W41" s="370"/>
      <c r="X41" s="370"/>
      <c r="Y41" s="55"/>
      <c r="Z41" s="55"/>
      <c r="AA41" s="55"/>
      <c r="AB41" s="55"/>
      <c r="AC41" s="464"/>
      <c r="AD41" s="55"/>
      <c r="AE41" s="226"/>
      <c r="AF41" s="1341"/>
      <c r="AH41" s="1341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1341"/>
    </row>
    <row r="42" spans="1:49" ht="15.95" customHeight="1" x14ac:dyDescent="0.25">
      <c r="A42" s="1346"/>
      <c r="B42" s="345"/>
      <c r="C42" s="113"/>
      <c r="D42" s="113"/>
      <c r="E42" s="113"/>
      <c r="F42" s="364" t="str">
        <f t="shared" si="0"/>
        <v/>
      </c>
      <c r="G42" s="111"/>
      <c r="H42" s="363"/>
      <c r="I42" s="785" t="str">
        <f t="shared" ref="I42" si="5">IF(ISBLANK(C42),"",G42-F42)</f>
        <v/>
      </c>
      <c r="J42" s="863"/>
      <c r="K42" s="742"/>
      <c r="L42" s="742"/>
      <c r="M42" s="742"/>
      <c r="N42" s="1175"/>
      <c r="Q42" s="1341"/>
      <c r="R42" s="55"/>
      <c r="S42" s="463" t="s">
        <v>413</v>
      </c>
      <c r="T42" s="458"/>
      <c r="U42" s="370"/>
      <c r="V42" s="370"/>
      <c r="W42" s="370"/>
      <c r="X42" s="370"/>
      <c r="Y42" s="55"/>
      <c r="Z42" s="55"/>
      <c r="AA42" s="55"/>
      <c r="AB42" s="55"/>
      <c r="AC42" s="464"/>
      <c r="AD42" s="55"/>
      <c r="AE42" s="226"/>
      <c r="AF42" s="1341"/>
      <c r="AH42" s="1341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1341"/>
    </row>
    <row r="43" spans="1:49" ht="15.95" customHeight="1" thickBot="1" x14ac:dyDescent="0.3">
      <c r="A43" s="1346"/>
      <c r="B43" s="345"/>
      <c r="C43" s="345"/>
      <c r="D43" s="471" t="s">
        <v>350</v>
      </c>
      <c r="E43" s="356"/>
      <c r="F43" s="828">
        <f>SUM(F44:F49)</f>
        <v>151.19999999999999</v>
      </c>
      <c r="G43" s="829">
        <f>SUM(G44:G49)</f>
        <v>290.5</v>
      </c>
      <c r="H43" s="471" t="s">
        <v>11</v>
      </c>
      <c r="I43" s="830">
        <f>SUM(I44:I49)</f>
        <v>34.299999999999997</v>
      </c>
      <c r="J43" s="865"/>
      <c r="K43" s="10" t="s">
        <v>975</v>
      </c>
      <c r="L43" s="12"/>
      <c r="M43" s="12"/>
      <c r="N43" s="1133"/>
      <c r="Q43" s="1341"/>
      <c r="R43" s="55"/>
      <c r="S43" s="463"/>
      <c r="T43" s="458"/>
      <c r="U43" s="370"/>
      <c r="V43" s="370"/>
      <c r="W43" s="370"/>
      <c r="X43" s="370"/>
      <c r="Y43" s="55"/>
      <c r="Z43" s="55"/>
      <c r="AA43" s="55"/>
      <c r="AB43" s="55"/>
      <c r="AC43" s="464"/>
      <c r="AD43" s="55"/>
      <c r="AE43" s="226"/>
      <c r="AF43" s="1341"/>
      <c r="AH43" s="1341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1341"/>
    </row>
    <row r="44" spans="1:49" ht="15.95" customHeight="1" x14ac:dyDescent="0.25">
      <c r="A44" s="1346"/>
      <c r="B44" s="838">
        <v>2.2999999999999998</v>
      </c>
      <c r="C44" s="839">
        <v>10</v>
      </c>
      <c r="D44" s="840" t="s">
        <v>351</v>
      </c>
      <c r="E44" s="841"/>
      <c r="F44" s="364">
        <f t="shared" si="0"/>
        <v>72.45</v>
      </c>
      <c r="G44" s="777">
        <f>IF(B44="","",(B44/B16)*M14)</f>
        <v>80.5</v>
      </c>
      <c r="H44" s="700" t="s">
        <v>11</v>
      </c>
      <c r="I44" s="778">
        <f t="shared" ref="I44:I49" si="6">IF(ISBLANK(C44),"",G44-F44)</f>
        <v>8.0499999999999972</v>
      </c>
      <c r="J44" s="863" t="s">
        <v>32</v>
      </c>
      <c r="K44" s="10"/>
      <c r="L44" s="10"/>
      <c r="M44" s="10"/>
      <c r="N44" s="1133"/>
      <c r="Q44" s="1341"/>
      <c r="R44" s="55"/>
      <c r="S44" s="463" t="s">
        <v>414</v>
      </c>
      <c r="T44" s="458"/>
      <c r="U44" s="370"/>
      <c r="V44" s="370"/>
      <c r="W44" s="370"/>
      <c r="X44" s="370"/>
      <c r="Y44" s="55"/>
      <c r="Z44" s="55"/>
      <c r="AA44" s="55"/>
      <c r="AB44" s="55"/>
      <c r="AC44" s="464"/>
      <c r="AD44" s="55"/>
      <c r="AE44" s="226"/>
      <c r="AF44" s="1341"/>
      <c r="AH44" s="1341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1341"/>
    </row>
    <row r="45" spans="1:49" ht="15.95" customHeight="1" x14ac:dyDescent="0.25">
      <c r="A45" s="1346"/>
      <c r="B45" s="842">
        <v>3</v>
      </c>
      <c r="C45" s="44">
        <v>25</v>
      </c>
      <c r="D45" s="57" t="s">
        <v>352</v>
      </c>
      <c r="E45" s="843"/>
      <c r="F45" s="364">
        <f t="shared" si="0"/>
        <v>78.75</v>
      </c>
      <c r="G45" s="777">
        <f>IF(B45="","",(B45/B16)*M14)</f>
        <v>105</v>
      </c>
      <c r="H45" s="700" t="s">
        <v>11</v>
      </c>
      <c r="I45" s="778">
        <f t="shared" si="6"/>
        <v>26.25</v>
      </c>
      <c r="J45" s="863" t="s">
        <v>42</v>
      </c>
      <c r="K45" s="10"/>
      <c r="L45" s="10"/>
      <c r="M45" s="10"/>
      <c r="N45" s="1133"/>
      <c r="Q45" s="1341"/>
      <c r="R45" s="55"/>
      <c r="S45" s="463" t="s">
        <v>415</v>
      </c>
      <c r="T45" s="458"/>
      <c r="U45" s="370"/>
      <c r="V45" s="370"/>
      <c r="W45" s="370"/>
      <c r="X45" s="370"/>
      <c r="Y45" s="55"/>
      <c r="Z45" s="55"/>
      <c r="AA45" s="55"/>
      <c r="AB45" s="55"/>
      <c r="AC45" s="464"/>
      <c r="AD45" s="55"/>
      <c r="AE45" s="226"/>
      <c r="AF45" s="1341"/>
      <c r="AH45" s="1341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1341"/>
    </row>
    <row r="46" spans="1:49" ht="15.95" customHeight="1" x14ac:dyDescent="0.25">
      <c r="A46" s="1346"/>
      <c r="B46" s="842">
        <v>3</v>
      </c>
      <c r="C46" s="44"/>
      <c r="D46" s="57" t="s">
        <v>353</v>
      </c>
      <c r="E46" s="843"/>
      <c r="F46" s="364" t="str">
        <f t="shared" si="0"/>
        <v/>
      </c>
      <c r="G46" s="777">
        <f>IF(B46="","",(B46/B16)*M14)</f>
        <v>105</v>
      </c>
      <c r="H46" s="700" t="s">
        <v>11</v>
      </c>
      <c r="I46" s="778" t="str">
        <f t="shared" si="6"/>
        <v/>
      </c>
      <c r="J46" s="863" t="s">
        <v>52</v>
      </c>
      <c r="K46" s="10" t="s">
        <v>976</v>
      </c>
      <c r="L46" s="10"/>
      <c r="M46" s="10"/>
      <c r="N46" s="1133"/>
      <c r="Q46" s="1341"/>
      <c r="R46" s="55"/>
      <c r="S46" s="463" t="s">
        <v>416</v>
      </c>
      <c r="T46" s="458"/>
      <c r="U46" s="370"/>
      <c r="V46" s="370"/>
      <c r="W46" s="370"/>
      <c r="X46" s="370"/>
      <c r="Y46" s="55"/>
      <c r="Z46" s="55"/>
      <c r="AA46" s="55"/>
      <c r="AB46" s="55"/>
      <c r="AC46" s="464"/>
      <c r="AD46" s="55"/>
      <c r="AE46" s="226"/>
      <c r="AF46" s="1341"/>
      <c r="AH46" s="1341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1341"/>
    </row>
    <row r="47" spans="1:49" ht="15.95" customHeight="1" thickBot="1" x14ac:dyDescent="0.3">
      <c r="A47" s="1346"/>
      <c r="B47" s="842"/>
      <c r="C47" s="65"/>
      <c r="D47" s="57"/>
      <c r="E47" s="843"/>
      <c r="F47" s="364" t="str">
        <f t="shared" si="0"/>
        <v/>
      </c>
      <c r="G47" s="777" t="str">
        <f>IF(B47="","",(B47/B16)*M14)</f>
        <v/>
      </c>
      <c r="H47" s="700" t="s">
        <v>11</v>
      </c>
      <c r="I47" s="778" t="str">
        <f t="shared" si="6"/>
        <v/>
      </c>
      <c r="J47" s="863" t="s">
        <v>61</v>
      </c>
      <c r="K47" s="10"/>
      <c r="L47" s="10"/>
      <c r="M47" s="10"/>
      <c r="N47" s="1133"/>
      <c r="Q47" s="1341"/>
      <c r="R47" s="55"/>
      <c r="S47" s="465" t="s">
        <v>417</v>
      </c>
      <c r="T47" s="466"/>
      <c r="U47" s="467"/>
      <c r="V47" s="467"/>
      <c r="W47" s="467"/>
      <c r="X47" s="467"/>
      <c r="Y47" s="468"/>
      <c r="Z47" s="468"/>
      <c r="AA47" s="468"/>
      <c r="AB47" s="468"/>
      <c r="AC47" s="469"/>
      <c r="AD47" s="55"/>
      <c r="AE47" s="226"/>
      <c r="AF47" s="1341"/>
      <c r="AH47" s="1341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1341"/>
    </row>
    <row r="48" spans="1:49" ht="15.95" customHeight="1" x14ac:dyDescent="0.2">
      <c r="A48" s="1346"/>
      <c r="B48" s="842"/>
      <c r="C48" s="65"/>
      <c r="D48" s="57"/>
      <c r="E48" s="843"/>
      <c r="F48" s="364" t="str">
        <f t="shared" si="0"/>
        <v/>
      </c>
      <c r="G48" s="777" t="str">
        <f>IF(B48="","",(B48/B16)*M14)</f>
        <v/>
      </c>
      <c r="H48" s="700" t="s">
        <v>11</v>
      </c>
      <c r="I48" s="778" t="str">
        <f t="shared" si="6"/>
        <v/>
      </c>
      <c r="J48" s="863" t="s">
        <v>69</v>
      </c>
      <c r="K48" s="10"/>
      <c r="L48" s="10"/>
      <c r="M48" s="10"/>
      <c r="N48" s="1133"/>
      <c r="Q48" s="1341"/>
      <c r="R48" s="22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226"/>
      <c r="AF48" s="1341"/>
      <c r="AH48" s="1341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1341"/>
    </row>
    <row r="49" spans="1:83" ht="15.95" customHeight="1" thickBot="1" x14ac:dyDescent="0.25">
      <c r="A49" s="1346"/>
      <c r="B49" s="844"/>
      <c r="C49" s="845"/>
      <c r="D49" s="846"/>
      <c r="E49" s="847"/>
      <c r="F49" s="364" t="str">
        <f t="shared" si="0"/>
        <v/>
      </c>
      <c r="G49" s="777" t="str">
        <f>IF(B49="","",(B49/B16)*M14)</f>
        <v/>
      </c>
      <c r="H49" s="700" t="s">
        <v>11</v>
      </c>
      <c r="I49" s="778" t="str">
        <f t="shared" si="6"/>
        <v/>
      </c>
      <c r="J49" s="868" t="s">
        <v>78</v>
      </c>
      <c r="K49" s="849"/>
      <c r="L49" s="849"/>
      <c r="M49" s="849"/>
      <c r="N49" s="1198"/>
      <c r="Q49" s="1341"/>
      <c r="R49" s="225"/>
      <c r="S49" s="1342" t="s">
        <v>966</v>
      </c>
      <c r="T49" s="1342"/>
      <c r="U49" s="1342"/>
      <c r="V49" s="55"/>
      <c r="W49" s="55"/>
      <c r="X49" s="55"/>
      <c r="Y49" s="55"/>
      <c r="Z49" s="55"/>
      <c r="AA49" s="55"/>
      <c r="AB49" s="55"/>
      <c r="AC49" s="55"/>
      <c r="AD49" s="55"/>
      <c r="AE49" s="226"/>
      <c r="AF49" s="1341"/>
      <c r="AH49" s="1341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1341"/>
    </row>
    <row r="50" spans="1:83" ht="15.95" customHeight="1" thickBot="1" x14ac:dyDescent="0.25">
      <c r="A50" s="1347"/>
      <c r="B50" s="1199"/>
      <c r="C50" s="1177"/>
      <c r="D50" s="1177"/>
      <c r="E50" s="1177"/>
      <c r="F50" s="1200" t="str">
        <f t="shared" si="0"/>
        <v/>
      </c>
      <c r="G50" s="1177"/>
      <c r="H50" s="1177"/>
      <c r="I50" s="1177"/>
      <c r="J50" s="1177"/>
      <c r="K50" s="1177"/>
      <c r="L50" s="1177"/>
      <c r="M50" s="1177"/>
      <c r="N50" s="1188"/>
      <c r="Q50" s="1341"/>
      <c r="R50" s="227"/>
      <c r="S50" s="228"/>
      <c r="T50" s="228"/>
      <c r="U50" s="228"/>
      <c r="V50" s="228"/>
      <c r="W50" s="228"/>
      <c r="X50" s="228"/>
      <c r="Y50" s="228"/>
      <c r="Z50" s="228"/>
      <c r="AA50" s="228"/>
      <c r="AB50" s="228"/>
      <c r="AC50" s="228"/>
      <c r="AD50" s="228"/>
      <c r="AE50" s="229"/>
      <c r="AF50" s="1341"/>
      <c r="AH50" s="1341"/>
      <c r="AI50" s="228"/>
      <c r="AJ50" s="228"/>
      <c r="AK50" s="228"/>
      <c r="AL50" s="228"/>
      <c r="AM50" s="228"/>
      <c r="AN50" s="228"/>
      <c r="AO50" s="228"/>
      <c r="AP50" s="228"/>
      <c r="AQ50" s="228"/>
      <c r="AR50" s="228"/>
      <c r="AS50" s="228"/>
      <c r="AT50" s="228"/>
      <c r="AU50" s="228"/>
      <c r="AV50" s="228"/>
      <c r="AW50" s="1341"/>
    </row>
    <row r="52" spans="1:83" ht="18.75" x14ac:dyDescent="0.2">
      <c r="A52" s="124" t="s">
        <v>451</v>
      </c>
      <c r="B52" s="120"/>
      <c r="C52" s="121" t="s">
        <v>450</v>
      </c>
      <c r="D52" s="122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4" t="s">
        <v>451</v>
      </c>
    </row>
    <row r="53" spans="1:83" ht="13.5" thickBot="1" x14ac:dyDescent="0.25"/>
    <row r="54" spans="1:83" ht="27.75" customHeight="1" x14ac:dyDescent="0.2">
      <c r="A54" s="1122" t="s">
        <v>449</v>
      </c>
      <c r="B54" s="1343" t="s">
        <v>966</v>
      </c>
      <c r="C54" s="1343"/>
      <c r="D54" s="1343"/>
      <c r="E54" s="1344" t="s">
        <v>1031</v>
      </c>
      <c r="F54" s="1344"/>
      <c r="G54" s="1344"/>
      <c r="H54" s="1344"/>
      <c r="I54" s="1344"/>
      <c r="J54" s="1344"/>
      <c r="K54" s="1344"/>
      <c r="L54" s="1344"/>
      <c r="M54" s="1344"/>
      <c r="N54" s="1345"/>
      <c r="Q54" s="116" t="s">
        <v>449</v>
      </c>
      <c r="R54" s="491" t="s">
        <v>978</v>
      </c>
      <c r="S54" s="474"/>
      <c r="T54" s="475"/>
      <c r="U54" s="475"/>
      <c r="V54" s="475"/>
      <c r="W54" s="492"/>
      <c r="X54" s="475"/>
      <c r="Y54" s="475"/>
      <c r="Z54" s="475"/>
      <c r="AA54" s="475"/>
      <c r="AB54" s="475"/>
      <c r="AC54" s="475"/>
      <c r="AD54" s="475"/>
      <c r="AE54" s="476"/>
      <c r="AF54" s="116" t="s">
        <v>449</v>
      </c>
      <c r="AG54" s="230"/>
      <c r="AH54" s="116" t="s">
        <v>449</v>
      </c>
      <c r="AI54" s="491" t="s">
        <v>979</v>
      </c>
      <c r="AJ54" s="474"/>
      <c r="AK54" s="475"/>
      <c r="AL54" s="475"/>
      <c r="AM54" s="475"/>
      <c r="AN54" s="492"/>
      <c r="AO54" s="475"/>
      <c r="AP54" s="475"/>
      <c r="AQ54" s="475"/>
      <c r="AR54" s="475"/>
      <c r="AS54" s="475"/>
      <c r="AT54" s="475"/>
      <c r="AU54" s="475"/>
      <c r="AV54" s="476"/>
      <c r="AW54" s="116" t="s">
        <v>449</v>
      </c>
      <c r="AY54" s="116" t="s">
        <v>449</v>
      </c>
      <c r="AZ54" s="491" t="s">
        <v>1032</v>
      </c>
      <c r="BA54" s="474"/>
      <c r="BB54" s="475"/>
      <c r="BC54" s="475"/>
      <c r="BD54" s="475"/>
      <c r="BE54" s="492"/>
      <c r="BF54" s="475"/>
      <c r="BG54" s="475"/>
      <c r="BH54" s="475"/>
      <c r="BI54" s="475"/>
      <c r="BJ54" s="475"/>
      <c r="BK54" s="475"/>
      <c r="BL54" s="475"/>
      <c r="BM54" s="476"/>
      <c r="BN54" s="116" t="s">
        <v>449</v>
      </c>
      <c r="BP54" s="116" t="s">
        <v>449</v>
      </c>
      <c r="BQ54" s="766" t="s">
        <v>1032</v>
      </c>
      <c r="BR54" s="474"/>
      <c r="BS54" s="475"/>
      <c r="BT54" s="475"/>
      <c r="BU54" s="475"/>
      <c r="BV54" s="492"/>
      <c r="BW54" s="475"/>
      <c r="BX54" s="475"/>
      <c r="BY54" s="475"/>
      <c r="BZ54" s="475"/>
      <c r="CA54" s="475"/>
      <c r="CB54" s="475"/>
      <c r="CC54" s="475"/>
      <c r="CD54" s="476"/>
      <c r="CE54" s="116" t="s">
        <v>449</v>
      </c>
    </row>
    <row r="55" spans="1:83" ht="21" customHeight="1" x14ac:dyDescent="0.25">
      <c r="A55" s="1346" t="s">
        <v>1035</v>
      </c>
      <c r="B55" s="1194" t="s">
        <v>407</v>
      </c>
      <c r="C55" s="1194"/>
      <c r="D55" s="1194"/>
      <c r="E55" s="1194"/>
      <c r="F55" s="1194"/>
      <c r="G55" s="1194"/>
      <c r="H55" s="1194"/>
      <c r="I55" s="1194"/>
      <c r="J55" s="1194"/>
      <c r="K55" s="1194"/>
      <c r="L55" s="1194"/>
      <c r="M55" s="825" t="s">
        <v>71</v>
      </c>
      <c r="N55" s="1201"/>
      <c r="Q55" s="1341" t="s">
        <v>1035</v>
      </c>
      <c r="R55" s="824" t="s">
        <v>1031</v>
      </c>
      <c r="S55" s="478"/>
      <c r="T55" s="479"/>
      <c r="U55" s="479"/>
      <c r="V55" s="479"/>
      <c r="W55" s="34"/>
      <c r="X55" s="479"/>
      <c r="Y55" s="479"/>
      <c r="Z55" s="479"/>
      <c r="AA55" s="479"/>
      <c r="AB55" s="479"/>
      <c r="AC55" s="479"/>
      <c r="AD55" s="479"/>
      <c r="AE55" s="479"/>
      <c r="AF55" s="1341" t="s">
        <v>1035</v>
      </c>
      <c r="AG55" s="230"/>
      <c r="AH55" s="1341" t="s">
        <v>1035</v>
      </c>
      <c r="AI55" s="477"/>
      <c r="AJ55" s="478"/>
      <c r="AK55" s="479"/>
      <c r="AL55" s="479"/>
      <c r="AM55" s="479"/>
      <c r="AN55" s="479"/>
      <c r="AO55" s="479"/>
      <c r="AP55" s="479"/>
      <c r="AQ55" s="479"/>
      <c r="AR55" s="479"/>
      <c r="AS55" s="479"/>
      <c r="AT55" s="479"/>
      <c r="AU55" s="479"/>
      <c r="AV55" s="480"/>
      <c r="AW55" s="1341" t="s">
        <v>1035</v>
      </c>
      <c r="AY55" s="1341" t="s">
        <v>1035</v>
      </c>
      <c r="AZ55" s="820"/>
      <c r="BA55" s="478"/>
      <c r="BB55" s="479"/>
      <c r="BC55" s="479"/>
      <c r="BD55" s="479"/>
      <c r="BE55" s="34"/>
      <c r="BF55" s="479"/>
      <c r="BG55" s="479"/>
      <c r="BH55" s="479"/>
      <c r="BI55" s="479"/>
      <c r="BJ55" s="479"/>
      <c r="BK55" s="479"/>
      <c r="BL55" s="479"/>
      <c r="BM55" s="479"/>
      <c r="BN55" s="1341" t="s">
        <v>1035</v>
      </c>
      <c r="BP55" s="1341" t="s">
        <v>1035</v>
      </c>
      <c r="BQ55" s="821"/>
      <c r="BR55" s="478"/>
      <c r="BS55" s="479"/>
      <c r="BT55" s="479"/>
      <c r="BU55" s="479"/>
      <c r="BV55" s="34"/>
      <c r="BW55" s="479"/>
      <c r="BX55" s="479"/>
      <c r="BY55" s="479"/>
      <c r="BZ55" s="479"/>
      <c r="CA55" s="479"/>
      <c r="CB55" s="479"/>
      <c r="CC55" s="479"/>
      <c r="CD55" s="480"/>
      <c r="CE55" s="1341" t="s">
        <v>1035</v>
      </c>
    </row>
    <row r="56" spans="1:83" ht="24" customHeight="1" x14ac:dyDescent="0.2">
      <c r="A56" s="1346"/>
      <c r="B56" s="34" t="s">
        <v>333</v>
      </c>
      <c r="C56" s="33"/>
      <c r="D56" s="12"/>
      <c r="E56" s="12"/>
      <c r="F56" s="12"/>
      <c r="G56" s="12"/>
      <c r="H56" s="12"/>
      <c r="I56" s="12"/>
      <c r="J56" s="12"/>
      <c r="K56" s="12"/>
      <c r="L56" s="38" t="s">
        <v>294</v>
      </c>
      <c r="M56" s="52">
        <v>3500</v>
      </c>
      <c r="N56" s="1118" t="s">
        <v>295</v>
      </c>
      <c r="Q56" s="1341"/>
      <c r="R56" s="481"/>
      <c r="S56" s="60" t="s">
        <v>314</v>
      </c>
      <c r="T56" s="60"/>
      <c r="U56" s="10"/>
      <c r="V56" s="39"/>
      <c r="W56" s="10"/>
      <c r="X56" s="10"/>
      <c r="Y56" s="24"/>
      <c r="Z56" s="9"/>
      <c r="AA56" s="9"/>
      <c r="AB56" s="10"/>
      <c r="AC56" s="479"/>
      <c r="AD56" s="479"/>
      <c r="AE56" s="493" t="str">
        <f>B56</f>
        <v>ESTOUFFADE DE BŒUF BOURGUIGNONNE</v>
      </c>
      <c r="AF56" s="1341"/>
      <c r="AG56" s="230"/>
      <c r="AH56" s="1341"/>
      <c r="AI56" s="481"/>
      <c r="AJ56" s="16"/>
      <c r="AK56" s="60" t="s">
        <v>314</v>
      </c>
      <c r="AL56" s="60"/>
      <c r="AM56" s="10"/>
      <c r="AN56" s="39"/>
      <c r="AO56" s="10"/>
      <c r="AP56" s="10"/>
      <c r="AQ56" s="24"/>
      <c r="AR56" s="34"/>
      <c r="AS56" s="10"/>
      <c r="AT56" s="479"/>
      <c r="AU56" s="479"/>
      <c r="AV56" s="493" t="str">
        <f>B56</f>
        <v>ESTOUFFADE DE BŒUF BOURGUIGNONNE</v>
      </c>
      <c r="AW56" s="1341"/>
      <c r="AY56" s="1341"/>
      <c r="AZ56" s="417" t="s">
        <v>420</v>
      </c>
      <c r="BA56" s="139"/>
      <c r="BB56" s="140"/>
      <c r="BC56" s="140"/>
      <c r="BD56" s="140"/>
      <c r="BE56" s="135"/>
      <c r="BF56" s="135"/>
      <c r="BG56" s="135"/>
      <c r="BH56" s="135"/>
      <c r="BI56" s="135"/>
      <c r="BJ56" s="135"/>
      <c r="BK56" s="135"/>
      <c r="BL56" s="135"/>
      <c r="BM56" s="418"/>
      <c r="BN56" s="1341"/>
      <c r="BP56" s="1341"/>
      <c r="BQ56" s="239" t="s">
        <v>454</v>
      </c>
      <c r="BR56" s="139"/>
      <c r="BS56" s="140"/>
      <c r="BT56" s="140"/>
      <c r="BU56" s="140"/>
      <c r="BV56" s="135"/>
      <c r="BW56" s="135"/>
      <c r="BX56" s="135"/>
      <c r="BY56" s="135"/>
      <c r="BZ56" s="135"/>
      <c r="CA56" s="135"/>
      <c r="CB56" s="135"/>
      <c r="CC56" s="135"/>
      <c r="CD56" s="141"/>
      <c r="CE56" s="1341"/>
    </row>
    <row r="57" spans="1:83" ht="15.95" customHeight="1" thickBot="1" x14ac:dyDescent="0.3">
      <c r="A57" s="1346"/>
      <c r="B57" s="705" t="s">
        <v>1002</v>
      </c>
      <c r="C57" s="219"/>
      <c r="D57" s="218"/>
      <c r="E57" s="12"/>
      <c r="F57" s="1335" t="s">
        <v>14</v>
      </c>
      <c r="G57" s="1335"/>
      <c r="H57" s="756"/>
      <c r="I57" s="12"/>
      <c r="J57" s="12"/>
      <c r="K57" s="756"/>
      <c r="L57" s="38" t="s">
        <v>1027</v>
      </c>
      <c r="M57" s="36">
        <f>G61/M56</f>
        <v>0.16</v>
      </c>
      <c r="N57" s="1119" t="s">
        <v>300</v>
      </c>
      <c r="Q57" s="1341"/>
      <c r="R57" s="808"/>
      <c r="S57" s="60"/>
      <c r="T57" s="60"/>
      <c r="U57" s="10"/>
      <c r="V57" s="39"/>
      <c r="W57" s="10"/>
      <c r="X57" s="10"/>
      <c r="Y57" s="24"/>
      <c r="Z57" s="9"/>
      <c r="AA57" s="9"/>
      <c r="AB57" s="10"/>
      <c r="AC57" s="479"/>
      <c r="AD57" s="479"/>
      <c r="AE57" s="493"/>
      <c r="AF57" s="1341"/>
      <c r="AG57" s="230"/>
      <c r="AH57" s="1341"/>
      <c r="AI57" s="483"/>
      <c r="AJ57" s="16"/>
      <c r="AK57" s="51"/>
      <c r="AL57" s="10"/>
      <c r="AM57" s="10"/>
      <c r="AN57" s="39"/>
      <c r="AO57" s="10"/>
      <c r="AP57" s="10"/>
      <c r="AQ57" s="24"/>
      <c r="AR57" s="50"/>
      <c r="AS57" s="10"/>
      <c r="AT57" s="479"/>
      <c r="AU57" s="479"/>
      <c r="AV57" s="480"/>
      <c r="AW57" s="1341"/>
      <c r="AY57" s="1341"/>
      <c r="AZ57" s="419"/>
      <c r="BA57" s="55"/>
      <c r="BB57" s="55"/>
      <c r="BC57" s="55"/>
      <c r="BD57" s="135"/>
      <c r="BE57" s="135"/>
      <c r="BF57" s="135"/>
      <c r="BG57" s="135"/>
      <c r="BH57" s="135"/>
      <c r="BI57" s="135"/>
      <c r="BJ57" s="135"/>
      <c r="BK57" s="135"/>
      <c r="BL57" s="135"/>
      <c r="BM57" s="418"/>
      <c r="BN57" s="1341"/>
      <c r="BP57" s="1341"/>
      <c r="BQ57" s="241"/>
      <c r="BR57" s="9"/>
      <c r="BS57" s="9"/>
      <c r="BT57" s="9"/>
      <c r="BU57" s="135"/>
      <c r="BV57" s="135"/>
      <c r="BW57" s="135"/>
      <c r="BX57" s="135"/>
      <c r="BY57" s="135"/>
      <c r="BZ57" s="135"/>
      <c r="CA57" s="135"/>
      <c r="CB57" s="135"/>
      <c r="CC57" s="135"/>
      <c r="CD57" s="141"/>
      <c r="CE57" s="1341"/>
    </row>
    <row r="58" spans="1:83" ht="15.95" customHeight="1" thickBot="1" x14ac:dyDescent="0.25">
      <c r="A58" s="1346"/>
      <c r="B58" s="814">
        <v>100</v>
      </c>
      <c r="C58" s="1319" t="s">
        <v>0</v>
      </c>
      <c r="D58" s="10" t="s">
        <v>13</v>
      </c>
      <c r="E58" s="10"/>
      <c r="F58" s="761">
        <f>G58-I58</f>
        <v>1143.1000000000001</v>
      </c>
      <c r="G58" s="761">
        <f>SUM(G61,G66,G73,G85)</f>
        <v>1397.9</v>
      </c>
      <c r="H58" s="130"/>
      <c r="I58" s="762">
        <f>SUM(I61,I73,I85)</f>
        <v>254.8</v>
      </c>
      <c r="J58" s="21"/>
      <c r="K58" s="21" t="s">
        <v>293</v>
      </c>
      <c r="L58" s="21"/>
      <c r="M58" s="36">
        <f>F62/M56</f>
        <v>0.104</v>
      </c>
      <c r="N58" s="1119" t="s">
        <v>1028</v>
      </c>
      <c r="Q58" s="1341"/>
      <c r="R58" s="483"/>
      <c r="S58" s="51"/>
      <c r="T58" s="10"/>
      <c r="U58" s="10"/>
      <c r="V58" s="39"/>
      <c r="W58" s="10"/>
      <c r="X58" s="10"/>
      <c r="Y58" s="24"/>
      <c r="Z58" s="9"/>
      <c r="AA58" s="9"/>
      <c r="AB58" s="10"/>
      <c r="AC58" s="479"/>
      <c r="AD58" s="479"/>
      <c r="AE58" s="480"/>
      <c r="AF58" s="1341"/>
      <c r="AG58" s="230"/>
      <c r="AH58" s="1341"/>
      <c r="AI58" s="482"/>
      <c r="AJ58" s="78" t="s">
        <v>406</v>
      </c>
      <c r="AK58" s="9"/>
      <c r="AL58" s="9"/>
      <c r="AM58" s="9"/>
      <c r="AN58" s="9"/>
      <c r="AO58" s="9"/>
      <c r="AP58" s="9"/>
      <c r="AQ58" s="9"/>
      <c r="AR58" s="9"/>
      <c r="AS58" s="9"/>
      <c r="AT58" s="484"/>
      <c r="AU58" s="479"/>
      <c r="AV58" s="480"/>
      <c r="AW58" s="1341"/>
      <c r="AY58" s="1341"/>
      <c r="AZ58" s="420" t="s">
        <v>451</v>
      </c>
      <c r="BA58" s="121" t="s">
        <v>450</v>
      </c>
      <c r="BB58" s="121"/>
      <c r="BC58" s="122"/>
      <c r="BD58" s="223"/>
      <c r="BE58" s="223"/>
      <c r="BF58" s="223"/>
      <c r="BG58" s="223"/>
      <c r="BH58" s="223"/>
      <c r="BI58" s="223"/>
      <c r="BJ58" s="223"/>
      <c r="BK58" s="223"/>
      <c r="BL58" s="223"/>
      <c r="BM58" s="421"/>
      <c r="BN58" s="1341"/>
      <c r="BP58" s="1341"/>
      <c r="BQ58" s="240" t="s">
        <v>451</v>
      </c>
      <c r="BR58" s="121" t="s">
        <v>450</v>
      </c>
      <c r="BS58" s="121"/>
      <c r="BT58" s="122"/>
      <c r="BU58" s="223"/>
      <c r="BV58" s="223"/>
      <c r="BW58" s="223"/>
      <c r="BX58" s="223"/>
      <c r="BY58" s="223"/>
      <c r="BZ58" s="223"/>
      <c r="CA58" s="223"/>
      <c r="CB58" s="223"/>
      <c r="CC58" s="223"/>
      <c r="CD58" s="224"/>
      <c r="CE58" s="1341"/>
    </row>
    <row r="59" spans="1:83" ht="15.95" customHeight="1" x14ac:dyDescent="0.25">
      <c r="A59" s="1346"/>
      <c r="B59" s="131"/>
      <c r="C59" s="1320"/>
      <c r="D59" s="117"/>
      <c r="E59" s="117"/>
      <c r="F59" s="738" t="s">
        <v>1011</v>
      </c>
      <c r="G59" s="738" t="s">
        <v>297</v>
      </c>
      <c r="H59" s="134"/>
      <c r="I59" s="738" t="s">
        <v>1012</v>
      </c>
      <c r="J59" s="117"/>
      <c r="K59" s="117"/>
      <c r="L59" s="1348" t="s">
        <v>958</v>
      </c>
      <c r="M59" s="1349"/>
      <c r="N59" s="1196">
        <f>B58</f>
        <v>100</v>
      </c>
      <c r="Q59" s="1341"/>
      <c r="R59" s="482"/>
      <c r="S59" s="75" t="s">
        <v>361</v>
      </c>
      <c r="T59" s="75"/>
      <c r="U59" s="48"/>
      <c r="V59" s="10"/>
      <c r="W59" s="39"/>
      <c r="X59" s="10"/>
      <c r="Y59" s="24"/>
      <c r="Z59" s="9"/>
      <c r="AA59" s="9"/>
      <c r="AB59" s="10"/>
      <c r="AC59" s="484"/>
      <c r="AD59" s="479"/>
      <c r="AE59" s="480"/>
      <c r="AF59" s="1341"/>
      <c r="AG59" s="230"/>
      <c r="AH59" s="1341"/>
      <c r="AI59" s="485"/>
      <c r="AJ59" s="9"/>
      <c r="AK59" s="79" t="s">
        <v>32</v>
      </c>
      <c r="AL59" s="56" t="s">
        <v>389</v>
      </c>
      <c r="AM59" s="9"/>
      <c r="AN59" s="9"/>
      <c r="AO59" s="9"/>
      <c r="AP59" s="9"/>
      <c r="AQ59" s="9"/>
      <c r="AR59" s="9"/>
      <c r="AS59" s="9"/>
      <c r="AT59" s="485"/>
      <c r="AU59" s="482"/>
      <c r="AV59" s="480"/>
      <c r="AW59" s="1341"/>
      <c r="AY59" s="1341"/>
      <c r="AZ59" s="388"/>
      <c r="BA59" s="55"/>
      <c r="BB59" s="55"/>
      <c r="BC59" s="55"/>
      <c r="BD59" s="135"/>
      <c r="BE59" s="135"/>
      <c r="BF59" s="135"/>
      <c r="BG59" s="135"/>
      <c r="BH59" s="135"/>
      <c r="BI59" s="135"/>
      <c r="BJ59" s="135"/>
      <c r="BK59" s="135"/>
      <c r="BL59" s="135"/>
      <c r="BM59" s="418"/>
      <c r="BN59" s="1341"/>
      <c r="BP59" s="1341"/>
      <c r="BQ59" s="222"/>
      <c r="BR59" s="9"/>
      <c r="BS59" s="9"/>
      <c r="BT59" s="135"/>
      <c r="BU59" s="135"/>
      <c r="BV59" s="135"/>
      <c r="BW59" s="135"/>
      <c r="BX59" s="135"/>
      <c r="BY59" s="135"/>
      <c r="BZ59" s="135"/>
      <c r="CA59" s="135"/>
      <c r="CB59" s="135"/>
      <c r="CC59" s="135"/>
      <c r="CD59" s="141"/>
      <c r="CE59" s="1341"/>
    </row>
    <row r="60" spans="1:83" ht="15.95" customHeight="1" x14ac:dyDescent="0.25">
      <c r="A60" s="1346"/>
      <c r="B60" s="218" t="s">
        <v>44</v>
      </c>
      <c r="C60" s="219" t="s">
        <v>54</v>
      </c>
      <c r="D60" s="218" t="s">
        <v>34</v>
      </c>
      <c r="E60" s="12"/>
      <c r="F60" s="128"/>
      <c r="G60" s="55"/>
      <c r="H60" s="55"/>
      <c r="I60" s="1184"/>
      <c r="J60" s="55"/>
      <c r="K60" s="756" t="s">
        <v>63</v>
      </c>
      <c r="L60" s="12"/>
      <c r="M60" s="957"/>
      <c r="N60" s="1142"/>
      <c r="Q60" s="1341"/>
      <c r="R60" s="485"/>
      <c r="S60" s="16"/>
      <c r="T60" s="27" t="s">
        <v>32</v>
      </c>
      <c r="U60" s="10" t="s">
        <v>362</v>
      </c>
      <c r="V60" s="10"/>
      <c r="W60" s="39"/>
      <c r="X60" s="10"/>
      <c r="Y60" s="24"/>
      <c r="Z60" s="9"/>
      <c r="AA60" s="9"/>
      <c r="AB60" s="10"/>
      <c r="AC60" s="485"/>
      <c r="AD60" s="482"/>
      <c r="AE60" s="480"/>
      <c r="AF60" s="1341"/>
      <c r="AG60" s="230"/>
      <c r="AH60" s="1341"/>
      <c r="AI60" s="485"/>
      <c r="AJ60" s="9"/>
      <c r="AK60" s="79" t="s">
        <v>42</v>
      </c>
      <c r="AL60" s="56" t="s">
        <v>390</v>
      </c>
      <c r="AM60" s="9"/>
      <c r="AN60" s="9"/>
      <c r="AO60" s="9"/>
      <c r="AP60" s="9"/>
      <c r="AQ60" s="9"/>
      <c r="AR60" s="9"/>
      <c r="AS60" s="9"/>
      <c r="AT60" s="486"/>
      <c r="AU60" s="487"/>
      <c r="AV60" s="480"/>
      <c r="AW60" s="1341"/>
      <c r="AY60" s="1341"/>
      <c r="AZ60" s="422" t="s">
        <v>44</v>
      </c>
      <c r="BA60" s="243" t="s">
        <v>456</v>
      </c>
      <c r="BB60" s="55"/>
      <c r="BC60" s="55"/>
      <c r="BD60" s="135"/>
      <c r="BE60" s="135"/>
      <c r="BF60" s="135"/>
      <c r="BG60" s="135"/>
      <c r="BH60" s="135"/>
      <c r="BI60" s="135"/>
      <c r="BJ60" s="135"/>
      <c r="BK60" s="135"/>
      <c r="BL60" s="135"/>
      <c r="BM60" s="418"/>
      <c r="BN60" s="1341"/>
      <c r="BP60" s="1341"/>
      <c r="BQ60" s="221" t="s">
        <v>34</v>
      </c>
      <c r="BR60" s="243" t="s">
        <v>13</v>
      </c>
      <c r="BS60" s="136" t="s">
        <v>455</v>
      </c>
      <c r="BT60" s="9"/>
      <c r="BU60" s="135"/>
      <c r="BV60" s="135"/>
      <c r="BW60" s="135"/>
      <c r="BX60" s="135"/>
      <c r="BY60" s="135"/>
      <c r="BZ60" s="135"/>
      <c r="CA60" s="135"/>
      <c r="CB60" s="135"/>
      <c r="CC60" s="135"/>
      <c r="CD60" s="135"/>
      <c r="CE60" s="1341"/>
    </row>
    <row r="61" spans="1:83" ht="15.95" customHeight="1" x14ac:dyDescent="0.25">
      <c r="A61" s="1346"/>
      <c r="B61" s="16"/>
      <c r="C61" s="127"/>
      <c r="D61" s="35" t="s">
        <v>312</v>
      </c>
      <c r="E61" s="232"/>
      <c r="F61" s="817">
        <f>SUM(F62:F65)</f>
        <v>364</v>
      </c>
      <c r="G61" s="818">
        <f>SUM(G62:G65)</f>
        <v>560</v>
      </c>
      <c r="H61" s="35" t="s">
        <v>11</v>
      </c>
      <c r="I61" s="819">
        <f>SUM(I62:I65)</f>
        <v>196</v>
      </c>
      <c r="J61" s="63"/>
      <c r="K61" s="451" t="s">
        <v>1029</v>
      </c>
      <c r="L61" s="12"/>
      <c r="M61" s="12"/>
      <c r="N61" s="1119"/>
      <c r="Q61" s="1341"/>
      <c r="R61" s="485"/>
      <c r="S61" s="16"/>
      <c r="T61" s="27" t="s">
        <v>42</v>
      </c>
      <c r="U61" s="10" t="s">
        <v>363</v>
      </c>
      <c r="V61" s="10"/>
      <c r="W61" s="39"/>
      <c r="X61" s="10"/>
      <c r="Y61" s="24"/>
      <c r="Z61" s="9"/>
      <c r="AA61" s="9"/>
      <c r="AB61" s="10"/>
      <c r="AC61" s="486"/>
      <c r="AD61" s="487"/>
      <c r="AE61" s="480"/>
      <c r="AF61" s="1341"/>
      <c r="AG61" s="230"/>
      <c r="AH61" s="1341"/>
      <c r="AI61" s="485"/>
      <c r="AJ61" s="9"/>
      <c r="AK61" s="79" t="s">
        <v>52</v>
      </c>
      <c r="AL61" s="56" t="s">
        <v>391</v>
      </c>
      <c r="AM61" s="9"/>
      <c r="AN61" s="9"/>
      <c r="AO61" s="9"/>
      <c r="AP61" s="9"/>
      <c r="AQ61" s="9"/>
      <c r="AR61" s="9"/>
      <c r="AS61" s="9"/>
      <c r="AT61" s="488"/>
      <c r="AU61" s="481"/>
      <c r="AV61" s="480"/>
      <c r="AW61" s="1341"/>
      <c r="AY61" s="1341"/>
      <c r="AZ61" s="388"/>
      <c r="BA61" s="55"/>
      <c r="BB61" s="55"/>
      <c r="BC61" s="55"/>
      <c r="BD61" s="135"/>
      <c r="BE61" s="135"/>
      <c r="BF61" s="135"/>
      <c r="BG61" s="135"/>
      <c r="BH61" s="135"/>
      <c r="BI61" s="135"/>
      <c r="BJ61" s="135"/>
      <c r="BK61" s="135"/>
      <c r="BL61" s="135"/>
      <c r="BM61" s="418"/>
      <c r="BN61" s="1341"/>
      <c r="BP61" s="1341"/>
      <c r="BQ61" s="221"/>
      <c r="BR61" s="243"/>
      <c r="BS61" s="136"/>
      <c r="BT61" s="9"/>
      <c r="BU61" s="135"/>
      <c r="BV61" s="135"/>
      <c r="BW61" s="135"/>
      <c r="BX61" s="135"/>
      <c r="BY61" s="135"/>
      <c r="BZ61" s="135"/>
      <c r="CA61" s="135"/>
      <c r="CB61" s="135"/>
      <c r="CC61" s="135"/>
      <c r="CD61" s="135"/>
      <c r="CE61" s="1341"/>
    </row>
    <row r="62" spans="1:83" ht="15.95" customHeight="1" x14ac:dyDescent="0.25">
      <c r="A62" s="1346"/>
      <c r="B62" s="16">
        <v>16</v>
      </c>
      <c r="C62" s="44">
        <v>35</v>
      </c>
      <c r="D62" s="450" t="s">
        <v>334</v>
      </c>
      <c r="E62" s="32"/>
      <c r="F62" s="39">
        <f t="shared" ref="F62:F65" si="7">IF(C62&lt;=0,"",G62-(G62*C62%))</f>
        <v>364</v>
      </c>
      <c r="G62" s="22">
        <f>IF(B62="","",(B62/B58)*M56)</f>
        <v>560</v>
      </c>
      <c r="H62" s="501" t="s">
        <v>11</v>
      </c>
      <c r="I62" s="739">
        <f t="shared" ref="I62:I65" si="8">IF(ISBLANK(C62),"",G62-F62)</f>
        <v>196</v>
      </c>
      <c r="J62" s="76" t="s">
        <v>32</v>
      </c>
      <c r="K62" s="10" t="s">
        <v>1030</v>
      </c>
      <c r="L62" s="12"/>
      <c r="M62" s="12"/>
      <c r="N62" s="1119"/>
      <c r="Q62" s="1341"/>
      <c r="R62" s="485"/>
      <c r="S62" s="16"/>
      <c r="T62" s="10"/>
      <c r="U62" s="10"/>
      <c r="V62" s="10"/>
      <c r="W62" s="39"/>
      <c r="X62" s="10"/>
      <c r="Y62" s="24"/>
      <c r="Z62" s="9"/>
      <c r="AA62" s="9"/>
      <c r="AB62" s="10"/>
      <c r="AC62" s="488"/>
      <c r="AD62" s="481"/>
      <c r="AE62" s="480"/>
      <c r="AF62" s="1341"/>
      <c r="AG62" s="230"/>
      <c r="AH62" s="1341"/>
      <c r="AI62" s="485"/>
      <c r="AJ62" s="9"/>
      <c r="AK62" s="79" t="s">
        <v>61</v>
      </c>
      <c r="AL62" s="56" t="s">
        <v>392</v>
      </c>
      <c r="AM62" s="9"/>
      <c r="AN62" s="9"/>
      <c r="AO62" s="9"/>
      <c r="AP62" s="9"/>
      <c r="AQ62" s="9"/>
      <c r="AR62" s="9"/>
      <c r="AS62" s="9"/>
      <c r="AT62" s="479"/>
      <c r="AU62" s="479"/>
      <c r="AV62" s="480"/>
      <c r="AW62" s="1341"/>
      <c r="AY62" s="1341"/>
      <c r="AZ62" s="423"/>
      <c r="BA62" s="424" t="s">
        <v>422</v>
      </c>
      <c r="BB62" s="425"/>
      <c r="BC62" s="425"/>
      <c r="BD62" s="426"/>
      <c r="BE62" s="55"/>
      <c r="BF62" s="135"/>
      <c r="BG62" s="424" t="s">
        <v>421</v>
      </c>
      <c r="BH62" s="135"/>
      <c r="BI62" s="135"/>
      <c r="BJ62" s="135"/>
      <c r="BK62" s="135"/>
      <c r="BL62" s="135"/>
      <c r="BM62" s="418"/>
      <c r="BN62" s="1341"/>
      <c r="BP62" s="1341"/>
      <c r="BQ62" s="221" t="s">
        <v>44</v>
      </c>
      <c r="BR62" s="243" t="s">
        <v>456</v>
      </c>
      <c r="BS62" s="136" t="s">
        <v>480</v>
      </c>
      <c r="BT62" s="9"/>
      <c r="BU62" s="135"/>
      <c r="BV62" s="135"/>
      <c r="BW62" s="135"/>
      <c r="BX62" s="135"/>
      <c r="BY62" s="135"/>
      <c r="BZ62" s="135"/>
      <c r="CA62" s="135"/>
      <c r="CB62" s="135"/>
      <c r="CC62" s="135"/>
      <c r="CD62" s="135"/>
      <c r="CE62" s="1341"/>
    </row>
    <row r="63" spans="1:83" ht="15.95" customHeight="1" x14ac:dyDescent="0.25">
      <c r="A63" s="1346"/>
      <c r="B63" s="16"/>
      <c r="C63" s="65"/>
      <c r="D63" s="10"/>
      <c r="E63" s="10"/>
      <c r="F63" s="39" t="str">
        <f t="shared" si="7"/>
        <v/>
      </c>
      <c r="G63" s="22" t="str">
        <f>IF(B63="","",(B63/B58)*M56)</f>
        <v/>
      </c>
      <c r="H63" s="501" t="s">
        <v>11</v>
      </c>
      <c r="I63" s="739" t="str">
        <f t="shared" si="8"/>
        <v/>
      </c>
      <c r="J63" s="76" t="s">
        <v>42</v>
      </c>
      <c r="K63" s="10" t="s">
        <v>1006</v>
      </c>
      <c r="L63" s="12"/>
      <c r="M63" s="12"/>
      <c r="N63" s="1119"/>
      <c r="Q63" s="1341"/>
      <c r="R63" s="485"/>
      <c r="S63" s="75" t="s">
        <v>364</v>
      </c>
      <c r="T63" s="75"/>
      <c r="U63" s="48"/>
      <c r="V63" s="10"/>
      <c r="W63" s="39"/>
      <c r="X63" s="10"/>
      <c r="Y63" s="24"/>
      <c r="Z63" s="9"/>
      <c r="AA63" s="9"/>
      <c r="AB63" s="10"/>
      <c r="AC63" s="479"/>
      <c r="AD63" s="479"/>
      <c r="AE63" s="480"/>
      <c r="AF63" s="1341"/>
      <c r="AG63" s="230"/>
      <c r="AH63" s="1341"/>
      <c r="AI63" s="482"/>
      <c r="AJ63" s="9"/>
      <c r="AK63" s="79" t="s">
        <v>69</v>
      </c>
      <c r="AL63" s="56" t="s">
        <v>393</v>
      </c>
      <c r="AM63" s="9"/>
      <c r="AN63" s="9"/>
      <c r="AO63" s="9"/>
      <c r="AP63" s="9"/>
      <c r="AQ63" s="9"/>
      <c r="AR63" s="9"/>
      <c r="AS63" s="9"/>
      <c r="AT63" s="479"/>
      <c r="AU63" s="479"/>
      <c r="AV63" s="480"/>
      <c r="AW63" s="1341"/>
      <c r="AY63" s="1341"/>
      <c r="AZ63" s="423"/>
      <c r="BA63" s="427" t="s">
        <v>956</v>
      </c>
      <c r="BB63" s="427"/>
      <c r="BC63" s="427"/>
      <c r="BD63" s="427"/>
      <c r="BE63" s="55"/>
      <c r="BF63" s="135"/>
      <c r="BG63" s="135"/>
      <c r="BH63" s="135"/>
      <c r="BI63" s="135"/>
      <c r="BJ63" s="135"/>
      <c r="BK63" s="135"/>
      <c r="BL63" s="135"/>
      <c r="BM63" s="418"/>
      <c r="BN63" s="1341"/>
      <c r="BP63" s="1341"/>
      <c r="BQ63" s="221"/>
      <c r="BR63" s="9"/>
      <c r="BS63" s="369" t="s">
        <v>422</v>
      </c>
      <c r="BT63" s="9"/>
      <c r="BU63" s="135"/>
      <c r="BV63" s="135"/>
      <c r="BW63" s="135"/>
      <c r="BX63" s="135"/>
      <c r="BY63" s="135"/>
      <c r="BZ63" s="135"/>
      <c r="CA63" s="135"/>
      <c r="CB63" s="135"/>
      <c r="CC63" s="135"/>
      <c r="CD63" s="135"/>
      <c r="CE63" s="1341"/>
    </row>
    <row r="64" spans="1:83" ht="15.95" customHeight="1" x14ac:dyDescent="0.2">
      <c r="A64" s="1346"/>
      <c r="B64" s="16"/>
      <c r="C64" s="65"/>
      <c r="D64" s="10"/>
      <c r="E64" s="10"/>
      <c r="F64" s="39" t="str">
        <f t="shared" si="7"/>
        <v/>
      </c>
      <c r="G64" s="22" t="str">
        <f>IF(B64="","",(B64/B58)*M56)</f>
        <v/>
      </c>
      <c r="H64" s="501" t="s">
        <v>11</v>
      </c>
      <c r="I64" s="739" t="str">
        <f t="shared" si="8"/>
        <v/>
      </c>
      <c r="J64" s="76" t="s">
        <v>52</v>
      </c>
      <c r="K64" s="10" t="s">
        <v>1019</v>
      </c>
      <c r="L64" s="12"/>
      <c r="M64" s="12"/>
      <c r="N64" s="1119"/>
      <c r="Q64" s="1341"/>
      <c r="R64" s="482"/>
      <c r="S64" s="16"/>
      <c r="T64" s="27" t="s">
        <v>32</v>
      </c>
      <c r="U64" s="10" t="s">
        <v>365</v>
      </c>
      <c r="V64" s="10"/>
      <c r="W64" s="39"/>
      <c r="X64" s="10"/>
      <c r="Y64" s="24"/>
      <c r="Z64" s="9"/>
      <c r="AA64" s="9"/>
      <c r="AB64" s="10"/>
      <c r="AC64" s="479"/>
      <c r="AD64" s="479"/>
      <c r="AE64" s="480"/>
      <c r="AF64" s="1341"/>
      <c r="AG64" s="230"/>
      <c r="AH64" s="1341"/>
      <c r="AI64" s="482"/>
      <c r="AJ64" s="78" t="s">
        <v>394</v>
      </c>
      <c r="AK64" s="79"/>
      <c r="AL64" s="9"/>
      <c r="AM64" s="9"/>
      <c r="AN64" s="9"/>
      <c r="AO64" s="9"/>
      <c r="AP64" s="9"/>
      <c r="AQ64" s="9"/>
      <c r="AR64" s="9"/>
      <c r="AS64" s="9"/>
      <c r="AT64" s="479"/>
      <c r="AU64" s="479"/>
      <c r="AV64" s="480"/>
      <c r="AW64" s="1341"/>
      <c r="AY64" s="1341"/>
      <c r="AZ64" s="423"/>
      <c r="BA64" s="427"/>
      <c r="BB64" s="427" t="s">
        <v>423</v>
      </c>
      <c r="BC64" s="427"/>
      <c r="BD64" s="427"/>
      <c r="BE64" s="55"/>
      <c r="BF64" s="135"/>
      <c r="BG64" s="135"/>
      <c r="BH64" s="135"/>
      <c r="BI64" s="135"/>
      <c r="BJ64" s="135"/>
      <c r="BK64" s="135"/>
      <c r="BL64" s="135"/>
      <c r="BM64" s="418"/>
      <c r="BN64" s="1341"/>
      <c r="BP64" s="1341"/>
      <c r="BQ64" s="221"/>
      <c r="BR64" s="9"/>
      <c r="BS64" s="136" t="s">
        <v>755</v>
      </c>
      <c r="BT64" s="9"/>
      <c r="BU64" s="135"/>
      <c r="BV64" s="135"/>
      <c r="BW64" s="135"/>
      <c r="BX64" s="135"/>
      <c r="BY64" s="135"/>
      <c r="BZ64" s="135"/>
      <c r="CA64" s="135"/>
      <c r="CB64" s="496"/>
      <c r="CC64" s="496"/>
      <c r="CD64" s="497"/>
      <c r="CE64" s="1341"/>
    </row>
    <row r="65" spans="1:83" ht="15.95" customHeight="1" x14ac:dyDescent="0.25">
      <c r="A65" s="1346"/>
      <c r="B65" s="734"/>
      <c r="C65" s="735"/>
      <c r="D65" s="730"/>
      <c r="E65" s="730"/>
      <c r="F65" s="736" t="str">
        <f t="shared" si="7"/>
        <v/>
      </c>
      <c r="G65" s="737" t="str">
        <f>IF(B65="","",(B65/B58)*M56)</f>
        <v/>
      </c>
      <c r="H65" s="731" t="s">
        <v>11</v>
      </c>
      <c r="I65" s="809" t="str">
        <f t="shared" si="8"/>
        <v/>
      </c>
      <c r="J65" s="859" t="s">
        <v>61</v>
      </c>
      <c r="K65" s="730" t="s">
        <v>1020</v>
      </c>
      <c r="L65" s="732"/>
      <c r="M65" s="732"/>
      <c r="N65" s="1189"/>
      <c r="Q65" s="1341"/>
      <c r="R65" s="482"/>
      <c r="S65" s="16"/>
      <c r="T65" s="27" t="s">
        <v>42</v>
      </c>
      <c r="U65" s="10" t="s">
        <v>366</v>
      </c>
      <c r="V65" s="10"/>
      <c r="W65" s="39"/>
      <c r="X65" s="10"/>
      <c r="Y65" s="24"/>
      <c r="Z65" s="9"/>
      <c r="AA65" s="9"/>
      <c r="AB65" s="10"/>
      <c r="AC65" s="479"/>
      <c r="AD65" s="479"/>
      <c r="AE65" s="480"/>
      <c r="AF65" s="1341"/>
      <c r="AG65" s="230"/>
      <c r="AH65" s="1341"/>
      <c r="AI65" s="482"/>
      <c r="AJ65" s="9"/>
      <c r="AK65" s="79" t="s">
        <v>32</v>
      </c>
      <c r="AL65" s="56" t="s">
        <v>395</v>
      </c>
      <c r="AM65" s="9"/>
      <c r="AN65" s="9"/>
      <c r="AO65" s="9"/>
      <c r="AP65" s="9"/>
      <c r="AQ65" s="9"/>
      <c r="AR65" s="9"/>
      <c r="AS65" s="9"/>
      <c r="AT65" s="479"/>
      <c r="AU65" s="479"/>
      <c r="AV65" s="480"/>
      <c r="AW65" s="1341"/>
      <c r="AY65" s="1341"/>
      <c r="AZ65" s="423"/>
      <c r="BA65" s="427"/>
      <c r="BB65" s="427" t="s">
        <v>424</v>
      </c>
      <c r="BC65" s="427"/>
      <c r="BD65" s="427"/>
      <c r="BE65" s="55"/>
      <c r="BF65" s="135"/>
      <c r="BG65" s="135"/>
      <c r="BH65" s="135"/>
      <c r="BI65" s="135"/>
      <c r="BJ65" s="135"/>
      <c r="BK65" s="398"/>
      <c r="BL65" s="398"/>
      <c r="BM65" s="428"/>
      <c r="BN65" s="1341"/>
      <c r="BP65" s="1341"/>
      <c r="BQ65" s="221"/>
      <c r="BR65" s="9"/>
      <c r="BS65" s="136" t="s">
        <v>485</v>
      </c>
      <c r="BT65" s="9"/>
      <c r="BU65" s="135"/>
      <c r="BV65" s="135"/>
      <c r="BW65" s="135"/>
      <c r="BX65" s="135"/>
      <c r="BY65" s="135"/>
      <c r="BZ65" s="135"/>
      <c r="CA65" s="135"/>
      <c r="CB65" s="496"/>
      <c r="CC65" s="496"/>
      <c r="CD65" s="497"/>
      <c r="CE65" s="1341"/>
    </row>
    <row r="66" spans="1:83" ht="15.95" customHeight="1" x14ac:dyDescent="0.25">
      <c r="A66" s="1346"/>
      <c r="B66" s="16"/>
      <c r="C66" s="16"/>
      <c r="D66" s="35" t="s">
        <v>974</v>
      </c>
      <c r="E66" s="10"/>
      <c r="F66" s="817">
        <f>SUM(F67:F71)</f>
        <v>0</v>
      </c>
      <c r="G66" s="818">
        <f>SUM(G67:G71)</f>
        <v>396.9</v>
      </c>
      <c r="H66" s="35" t="s">
        <v>11</v>
      </c>
      <c r="I66" s="819">
        <f>SUM(I67:I71)</f>
        <v>0</v>
      </c>
      <c r="J66" s="862"/>
      <c r="K66" s="68">
        <f>G67+G68</f>
        <v>351.4</v>
      </c>
      <c r="L66" s="1202" t="s">
        <v>346</v>
      </c>
      <c r="M66" s="21"/>
      <c r="N66" s="1141"/>
      <c r="Q66" s="1341"/>
      <c r="R66" s="482"/>
      <c r="S66" s="16"/>
      <c r="T66" s="27" t="s">
        <v>52</v>
      </c>
      <c r="U66" s="10" t="s">
        <v>367</v>
      </c>
      <c r="V66" s="10"/>
      <c r="W66" s="39"/>
      <c r="X66" s="10"/>
      <c r="Y66" s="24"/>
      <c r="Z66" s="9"/>
      <c r="AA66" s="9"/>
      <c r="AB66" s="10"/>
      <c r="AC66" s="479"/>
      <c r="AD66" s="479"/>
      <c r="AE66" s="480"/>
      <c r="AF66" s="1341"/>
      <c r="AG66" s="230"/>
      <c r="AH66" s="1341"/>
      <c r="AI66" s="489"/>
      <c r="AJ66" s="9"/>
      <c r="AK66" s="79" t="s">
        <v>42</v>
      </c>
      <c r="AL66" s="56" t="s">
        <v>396</v>
      </c>
      <c r="AM66" s="9"/>
      <c r="AN66" s="9"/>
      <c r="AO66" s="9"/>
      <c r="AP66" s="9"/>
      <c r="AQ66" s="9"/>
      <c r="AR66" s="9"/>
      <c r="AS66" s="9"/>
      <c r="AT66" s="479"/>
      <c r="AU66" s="479"/>
      <c r="AV66" s="480"/>
      <c r="AW66" s="1341"/>
      <c r="AY66" s="1341"/>
      <c r="AZ66" s="423"/>
      <c r="BA66" s="427"/>
      <c r="BB66" s="427" t="s">
        <v>425</v>
      </c>
      <c r="BC66" s="427"/>
      <c r="BD66" s="427"/>
      <c r="BE66" s="55"/>
      <c r="BF66" s="135"/>
      <c r="BG66" s="135"/>
      <c r="BH66" s="135"/>
      <c r="BI66" s="135"/>
      <c r="BJ66" s="135"/>
      <c r="BK66" s="398"/>
      <c r="BL66" s="398"/>
      <c r="BM66" s="428"/>
      <c r="BN66" s="1341"/>
      <c r="BP66" s="1341"/>
      <c r="BQ66" s="225"/>
      <c r="BR66" s="9"/>
      <c r="BT66" s="9"/>
      <c r="BU66" s="135"/>
      <c r="BV66" s="135"/>
      <c r="BW66" s="135"/>
      <c r="BX66" s="135"/>
      <c r="BY66" s="135"/>
      <c r="BZ66" s="135"/>
      <c r="CA66" s="135"/>
      <c r="CB66" s="135"/>
      <c r="CC66" s="135"/>
      <c r="CD66" s="141"/>
      <c r="CE66" s="1341"/>
    </row>
    <row r="67" spans="1:83" ht="15.95" customHeight="1" thickBot="1" x14ac:dyDescent="0.35">
      <c r="A67" s="1346"/>
      <c r="B67" s="16">
        <v>0.04</v>
      </c>
      <c r="C67" s="65"/>
      <c r="D67" s="10" t="s">
        <v>335</v>
      </c>
      <c r="E67" s="10"/>
      <c r="F67" s="39" t="str">
        <f t="shared" ref="F67:F72" si="9">IF(C67&lt;=0,"",G67-(G67*C67%))</f>
        <v/>
      </c>
      <c r="G67" s="729">
        <f>IF(B67="","",(B67/B58)*M56)</f>
        <v>1.4000000000000001</v>
      </c>
      <c r="H67" s="501" t="s">
        <v>11</v>
      </c>
      <c r="I67" s="739" t="str">
        <f t="shared" ref="I67:I71" si="10">IF(ISBLANK(C67),"",G67-F67)</f>
        <v/>
      </c>
      <c r="J67" s="76" t="s">
        <v>32</v>
      </c>
      <c r="K67" s="69">
        <f>K66/M56</f>
        <v>0.10039999999999999</v>
      </c>
      <c r="L67" s="1202" t="s">
        <v>347</v>
      </c>
      <c r="M67" s="21"/>
      <c r="N67" s="1141"/>
      <c r="Q67" s="1341"/>
      <c r="R67" s="489"/>
      <c r="S67" s="9"/>
      <c r="T67" s="27" t="s">
        <v>61</v>
      </c>
      <c r="U67" s="10" t="s">
        <v>368</v>
      </c>
      <c r="V67" s="9"/>
      <c r="W67" s="9"/>
      <c r="X67" s="9"/>
      <c r="Y67" s="24"/>
      <c r="Z67" s="9"/>
      <c r="AA67" s="9"/>
      <c r="AB67" s="10"/>
      <c r="AC67" s="479"/>
      <c r="AD67" s="479"/>
      <c r="AE67" s="480"/>
      <c r="AF67" s="1341"/>
      <c r="AG67" s="230"/>
      <c r="AH67" s="1341"/>
      <c r="AI67" s="489"/>
      <c r="AJ67" s="80" t="s">
        <v>397</v>
      </c>
      <c r="AK67" s="9"/>
      <c r="AL67" s="9"/>
      <c r="AM67" s="9"/>
      <c r="AN67" s="9"/>
      <c r="AO67" s="9"/>
      <c r="AP67" s="9"/>
      <c r="AQ67" s="9"/>
      <c r="AR67" s="9"/>
      <c r="AS67" s="9"/>
      <c r="AT67" s="479"/>
      <c r="AU67" s="479"/>
      <c r="AV67" s="480"/>
      <c r="AW67" s="1341"/>
      <c r="AY67" s="1341"/>
      <c r="AZ67" s="423"/>
      <c r="BA67" s="427"/>
      <c r="BB67" s="427" t="s">
        <v>426</v>
      </c>
      <c r="BC67" s="427"/>
      <c r="BD67" s="427"/>
      <c r="BE67" s="55"/>
      <c r="BF67" s="135"/>
      <c r="BG67" s="135"/>
      <c r="BH67" s="135"/>
      <c r="BI67" s="135"/>
      <c r="BJ67" s="135"/>
      <c r="BK67" s="135"/>
      <c r="BL67" s="135"/>
      <c r="BM67" s="418"/>
      <c r="BN67" s="1341"/>
      <c r="BP67" s="1341"/>
      <c r="BQ67" s="763" t="s">
        <v>1002</v>
      </c>
      <c r="BR67" s="765" t="s">
        <v>1033</v>
      </c>
      <c r="BU67" s="135"/>
      <c r="BV67" s="135"/>
      <c r="BW67" s="135"/>
      <c r="BX67" s="135"/>
      <c r="BY67" s="135"/>
      <c r="BZ67" s="135"/>
      <c r="CA67" s="135"/>
      <c r="CB67" s="135"/>
      <c r="CC67" s="135"/>
      <c r="CD67" s="141"/>
      <c r="CE67" s="1341"/>
    </row>
    <row r="68" spans="1:83" ht="15.95" customHeight="1" thickBot="1" x14ac:dyDescent="0.3">
      <c r="A68" s="1346"/>
      <c r="B68" s="16">
        <v>10</v>
      </c>
      <c r="C68" s="65"/>
      <c r="D68" s="10" t="s">
        <v>336</v>
      </c>
      <c r="E68" s="19"/>
      <c r="F68" s="39" t="str">
        <f t="shared" si="9"/>
        <v/>
      </c>
      <c r="G68" s="729">
        <f>IF(B68="","",(B68/B58)*M56)</f>
        <v>350</v>
      </c>
      <c r="H68" s="501" t="s">
        <v>11</v>
      </c>
      <c r="I68" s="739" t="str">
        <f t="shared" si="10"/>
        <v/>
      </c>
      <c r="J68" s="76" t="s">
        <v>42</v>
      </c>
      <c r="K68" s="22"/>
      <c r="L68" s="1203" t="s">
        <v>348</v>
      </c>
      <c r="M68" s="21"/>
      <c r="N68" s="1141"/>
      <c r="Q68" s="1341"/>
      <c r="R68" s="489"/>
      <c r="S68" s="9"/>
      <c r="T68" s="27" t="s">
        <v>69</v>
      </c>
      <c r="U68" s="10" t="s">
        <v>369</v>
      </c>
      <c r="V68" s="9"/>
      <c r="W68" s="9"/>
      <c r="X68" s="9"/>
      <c r="Y68" s="24"/>
      <c r="Z68" s="9"/>
      <c r="AA68" s="9"/>
      <c r="AB68" s="10"/>
      <c r="AC68" s="479"/>
      <c r="AD68" s="479"/>
      <c r="AE68" s="480"/>
      <c r="AF68" s="1341"/>
      <c r="AG68" s="230"/>
      <c r="AH68" s="1341"/>
      <c r="AI68" s="485"/>
      <c r="AJ68" s="9"/>
      <c r="AK68" s="76" t="s">
        <v>32</v>
      </c>
      <c r="AL68" s="56" t="s">
        <v>398</v>
      </c>
      <c r="AM68" s="9"/>
      <c r="AN68" s="9"/>
      <c r="AO68" s="9"/>
      <c r="AP68" s="9"/>
      <c r="AQ68" s="9"/>
      <c r="AR68" s="9"/>
      <c r="AS68" s="9"/>
      <c r="AT68" s="479"/>
      <c r="AU68" s="479"/>
      <c r="AV68" s="480"/>
      <c r="AW68" s="1341"/>
      <c r="AY68" s="1341"/>
      <c r="AZ68" s="423"/>
      <c r="BA68" s="427"/>
      <c r="BB68" s="429" t="s">
        <v>427</v>
      </c>
      <c r="BC68" s="427"/>
      <c r="BD68" s="427"/>
      <c r="BE68" s="55"/>
      <c r="BF68" s="135"/>
      <c r="BG68" s="135"/>
      <c r="BH68" s="135"/>
      <c r="BI68" s="135"/>
      <c r="BJ68" s="1302" t="s">
        <v>963</v>
      </c>
      <c r="BK68" s="1303"/>
      <c r="BL68" s="1303"/>
      <c r="BM68" s="430" t="s">
        <v>960</v>
      </c>
      <c r="BN68" s="1341"/>
      <c r="BP68" s="1341"/>
      <c r="BQ68" s="815">
        <v>100</v>
      </c>
      <c r="BR68" s="816" t="s">
        <v>1034</v>
      </c>
      <c r="BU68" s="135"/>
      <c r="BV68" s="135"/>
      <c r="BW68" s="135"/>
      <c r="BX68" s="135"/>
      <c r="BY68" s="135"/>
      <c r="BZ68" s="135"/>
      <c r="CA68" s="135"/>
      <c r="CB68" s="135"/>
      <c r="CC68" s="135"/>
      <c r="CD68" s="141"/>
      <c r="CE68" s="1341"/>
    </row>
    <row r="69" spans="1:83" ht="15.95" customHeight="1" x14ac:dyDescent="0.25">
      <c r="A69" s="1346"/>
      <c r="B69" s="16">
        <v>0.5</v>
      </c>
      <c r="C69" s="65"/>
      <c r="D69" s="10" t="s">
        <v>337</v>
      </c>
      <c r="E69" s="19"/>
      <c r="F69" s="39" t="str">
        <f t="shared" si="9"/>
        <v/>
      </c>
      <c r="G69" s="729">
        <f>IF(B69="","",(B69/B58)*M56)</f>
        <v>17.5</v>
      </c>
      <c r="H69" s="501" t="s">
        <v>11</v>
      </c>
      <c r="I69" s="739" t="str">
        <f t="shared" si="10"/>
        <v/>
      </c>
      <c r="J69" s="76" t="s">
        <v>52</v>
      </c>
      <c r="K69" s="10"/>
      <c r="L69" s="72" t="s">
        <v>349</v>
      </c>
      <c r="M69" s="21"/>
      <c r="N69" s="1141"/>
      <c r="Q69" s="1341"/>
      <c r="R69" s="485"/>
      <c r="S69" s="74" t="s">
        <v>370</v>
      </c>
      <c r="T69" s="74"/>
      <c r="U69" s="9"/>
      <c r="V69" s="9"/>
      <c r="W69" s="9"/>
      <c r="X69" s="9"/>
      <c r="Y69" s="24"/>
      <c r="Z69" s="9"/>
      <c r="AA69" s="9"/>
      <c r="AB69" s="10"/>
      <c r="AC69" s="479"/>
      <c r="AD69" s="479"/>
      <c r="AE69" s="480"/>
      <c r="AF69" s="1341"/>
      <c r="AG69" s="230"/>
      <c r="AH69" s="1341"/>
      <c r="AI69" s="485"/>
      <c r="AJ69" s="9"/>
      <c r="AK69" s="76" t="s">
        <v>42</v>
      </c>
      <c r="AL69" s="56" t="s">
        <v>399</v>
      </c>
      <c r="AM69" s="9"/>
      <c r="AN69" s="9"/>
      <c r="AO69" s="9"/>
      <c r="AP69" s="9"/>
      <c r="AQ69" s="9"/>
      <c r="AR69" s="9"/>
      <c r="AS69" s="9"/>
      <c r="AT69" s="482"/>
      <c r="AU69" s="482"/>
      <c r="AV69" s="490"/>
      <c r="AW69" s="1341"/>
      <c r="AY69" s="1341"/>
      <c r="AZ69" s="423"/>
      <c r="BA69" s="427"/>
      <c r="BB69" s="427" t="s">
        <v>428</v>
      </c>
      <c r="BC69" s="427"/>
      <c r="BD69" s="427"/>
      <c r="BE69" s="55"/>
      <c r="BF69" s="135"/>
      <c r="BG69" s="135"/>
      <c r="BH69" s="135"/>
      <c r="BI69" s="135"/>
      <c r="BJ69" s="401"/>
      <c r="BK69" s="402">
        <v>2</v>
      </c>
      <c r="BL69" s="400" t="s">
        <v>10</v>
      </c>
      <c r="BM69" s="431">
        <f>BK69</f>
        <v>2</v>
      </c>
      <c r="BN69" s="1341"/>
      <c r="BP69" s="1341"/>
      <c r="BU69" s="135"/>
      <c r="BV69" s="135"/>
      <c r="BW69" s="135"/>
      <c r="BX69" s="135"/>
      <c r="BY69" s="135"/>
      <c r="BZ69" s="135"/>
      <c r="CA69" s="135"/>
      <c r="CB69" s="135"/>
      <c r="CC69" s="135"/>
      <c r="CD69" s="141"/>
      <c r="CE69" s="1341"/>
    </row>
    <row r="70" spans="1:83" ht="15.95" customHeight="1" x14ac:dyDescent="0.25">
      <c r="A70" s="1346"/>
      <c r="B70" s="16">
        <v>0.3</v>
      </c>
      <c r="C70" s="65"/>
      <c r="D70" s="10" t="s">
        <v>338</v>
      </c>
      <c r="E70" s="19"/>
      <c r="F70" s="39" t="str">
        <f t="shared" si="9"/>
        <v/>
      </c>
      <c r="G70" s="729">
        <f>IF(B70="","",(B70/B58)*M56)</f>
        <v>10.5</v>
      </c>
      <c r="H70" s="501" t="s">
        <v>11</v>
      </c>
      <c r="I70" s="739" t="str">
        <f t="shared" si="10"/>
        <v/>
      </c>
      <c r="J70" s="76" t="s">
        <v>61</v>
      </c>
      <c r="K70" s="12" t="s">
        <v>1045</v>
      </c>
      <c r="L70" s="12"/>
      <c r="M70" s="21"/>
      <c r="N70" s="1141"/>
      <c r="Q70" s="1341"/>
      <c r="R70" s="485"/>
      <c r="S70" s="9"/>
      <c r="T70" s="73" t="s">
        <v>32</v>
      </c>
      <c r="U70" s="56" t="s">
        <v>371</v>
      </c>
      <c r="V70" s="9"/>
      <c r="W70" s="9"/>
      <c r="X70" s="9"/>
      <c r="Y70" s="24"/>
      <c r="Z70" s="9"/>
      <c r="AA70" s="9"/>
      <c r="AB70" s="10"/>
      <c r="AC70" s="479"/>
      <c r="AD70" s="479"/>
      <c r="AE70" s="480"/>
      <c r="AF70" s="1341"/>
      <c r="AG70" s="230"/>
      <c r="AH70" s="1341"/>
      <c r="AI70" s="485"/>
      <c r="AJ70" s="9"/>
      <c r="AK70" s="76" t="s">
        <v>52</v>
      </c>
      <c r="AL70" s="56" t="s">
        <v>400</v>
      </c>
      <c r="AM70" s="9"/>
      <c r="AN70" s="9"/>
      <c r="AO70" s="9"/>
      <c r="AP70" s="9"/>
      <c r="AQ70" s="9"/>
      <c r="AR70" s="9"/>
      <c r="AS70" s="9"/>
      <c r="AT70" s="482"/>
      <c r="AU70" s="482"/>
      <c r="AV70" s="490"/>
      <c r="AW70" s="1341"/>
      <c r="AY70" s="1341"/>
      <c r="AZ70" s="423"/>
      <c r="BA70" s="427"/>
      <c r="BB70" s="427" t="s">
        <v>429</v>
      </c>
      <c r="BC70" s="427"/>
      <c r="BD70" s="427"/>
      <c r="BE70" s="55"/>
      <c r="BF70" s="135"/>
      <c r="BG70" s="135"/>
      <c r="BH70" s="135"/>
      <c r="BI70" s="55"/>
      <c r="BJ70" s="401"/>
      <c r="BK70" s="89">
        <f>BK69*10</f>
        <v>20</v>
      </c>
      <c r="BL70" s="90" t="s">
        <v>431</v>
      </c>
      <c r="BM70" s="432">
        <f>BK69/10</f>
        <v>0.2</v>
      </c>
      <c r="BN70" s="1341"/>
      <c r="BP70" s="1341"/>
      <c r="BQ70" s="238" t="s">
        <v>54</v>
      </c>
      <c r="BR70" s="243" t="s">
        <v>482</v>
      </c>
      <c r="BS70" s="136" t="s">
        <v>483</v>
      </c>
      <c r="BT70" s="9"/>
      <c r="BU70" s="135"/>
      <c r="BV70" s="135"/>
      <c r="BW70" s="135"/>
      <c r="BX70" s="135"/>
      <c r="BY70" s="135"/>
      <c r="BZ70" s="135"/>
      <c r="CA70" s="135"/>
      <c r="CB70" s="135"/>
      <c r="CC70" s="135"/>
      <c r="CD70" s="141"/>
      <c r="CE70" s="1341"/>
    </row>
    <row r="71" spans="1:83" ht="15.95" customHeight="1" x14ac:dyDescent="0.25">
      <c r="A71" s="1346"/>
      <c r="B71" s="452">
        <v>0.5</v>
      </c>
      <c r="C71" s="810"/>
      <c r="D71" s="453" t="s">
        <v>339</v>
      </c>
      <c r="E71" s="473"/>
      <c r="F71" s="454" t="str">
        <f t="shared" si="9"/>
        <v/>
      </c>
      <c r="G71" s="811">
        <f>IF(B71="","",(B71/B58)*M56)</f>
        <v>17.5</v>
      </c>
      <c r="H71" s="699" t="s">
        <v>11</v>
      </c>
      <c r="I71" s="812" t="str">
        <f t="shared" si="10"/>
        <v/>
      </c>
      <c r="J71" s="860" t="s">
        <v>69</v>
      </c>
      <c r="K71" s="117" t="s">
        <v>1046</v>
      </c>
      <c r="L71" s="117"/>
      <c r="M71" s="869"/>
      <c r="N71" s="1204"/>
      <c r="Q71" s="1341"/>
      <c r="R71" s="485"/>
      <c r="S71" s="9"/>
      <c r="T71" s="73" t="s">
        <v>42</v>
      </c>
      <c r="U71" s="56" t="s">
        <v>372</v>
      </c>
      <c r="V71" s="9"/>
      <c r="W71" s="9"/>
      <c r="X71" s="9"/>
      <c r="Y71" s="24"/>
      <c r="Z71" s="9"/>
      <c r="AA71" s="9"/>
      <c r="AB71" s="10"/>
      <c r="AC71" s="479"/>
      <c r="AD71" s="479"/>
      <c r="AE71" s="480"/>
      <c r="AF71" s="1341"/>
      <c r="AG71" s="230"/>
      <c r="AH71" s="1341"/>
      <c r="AI71" s="485"/>
      <c r="AJ71" s="9"/>
      <c r="AK71" s="76" t="s">
        <v>61</v>
      </c>
      <c r="AL71" s="56" t="s">
        <v>401</v>
      </c>
      <c r="AM71" s="9"/>
      <c r="AN71" s="9"/>
      <c r="AO71" s="9"/>
      <c r="AP71" s="9"/>
      <c r="AQ71" s="9"/>
      <c r="AR71" s="9"/>
      <c r="AS71" s="9"/>
      <c r="AT71" s="482"/>
      <c r="AU71" s="482"/>
      <c r="AV71" s="490"/>
      <c r="AW71" s="1341"/>
      <c r="AY71" s="1341"/>
      <c r="AZ71" s="423"/>
      <c r="BA71" s="427"/>
      <c r="BB71" s="429" t="s">
        <v>430</v>
      </c>
      <c r="BC71" s="427"/>
      <c r="BD71" s="427"/>
      <c r="BE71" s="55"/>
      <c r="BF71" s="55"/>
      <c r="BG71" s="55"/>
      <c r="BH71" s="55"/>
      <c r="BI71" s="55"/>
      <c r="BJ71" s="403"/>
      <c r="BK71" s="89">
        <f>BK70*10</f>
        <v>200</v>
      </c>
      <c r="BL71" s="90" t="s">
        <v>432</v>
      </c>
      <c r="BM71" s="432">
        <f>BM70/10</f>
        <v>0.02</v>
      </c>
      <c r="BN71" s="1341"/>
      <c r="BP71" s="1341"/>
      <c r="BQ71" s="238"/>
      <c r="BR71" s="65">
        <v>20</v>
      </c>
      <c r="BS71" s="136"/>
      <c r="BT71" s="9"/>
      <c r="BU71" s="142"/>
      <c r="BV71" s="142"/>
      <c r="BW71" s="135"/>
      <c r="BX71" s="135"/>
      <c r="BY71" s="135"/>
      <c r="BZ71" s="55"/>
      <c r="CA71" s="55"/>
      <c r="CB71" s="55"/>
      <c r="CC71" s="55"/>
      <c r="CD71" s="141"/>
      <c r="CE71" s="1341"/>
    </row>
    <row r="72" spans="1:83" ht="15.95" customHeight="1" x14ac:dyDescent="0.25">
      <c r="A72" s="1346"/>
      <c r="B72" s="16"/>
      <c r="C72" s="51"/>
      <c r="D72" s="19"/>
      <c r="E72" s="19"/>
      <c r="F72" s="39" t="str">
        <f t="shared" si="9"/>
        <v/>
      </c>
      <c r="G72" s="22"/>
      <c r="H72" s="119"/>
      <c r="I72" s="49"/>
      <c r="J72" s="861"/>
      <c r="K72" s="10"/>
      <c r="L72" s="12"/>
      <c r="M72" s="21"/>
      <c r="N72" s="1141"/>
      <c r="Q72" s="1341"/>
      <c r="R72" s="485"/>
      <c r="S72" s="9"/>
      <c r="T72" s="73" t="s">
        <v>52</v>
      </c>
      <c r="U72" s="56" t="s">
        <v>373</v>
      </c>
      <c r="V72" s="9"/>
      <c r="W72" s="9"/>
      <c r="X72" s="9"/>
      <c r="Y72" s="24"/>
      <c r="Z72" s="9"/>
      <c r="AA72" s="9"/>
      <c r="AB72" s="9"/>
      <c r="AC72" s="479"/>
      <c r="AD72" s="479"/>
      <c r="AE72" s="480"/>
      <c r="AF72" s="1341"/>
      <c r="AG72" s="230"/>
      <c r="AH72" s="1341"/>
      <c r="AI72" s="485"/>
      <c r="AJ72" s="9"/>
      <c r="AK72" s="76" t="s">
        <v>69</v>
      </c>
      <c r="AL72" s="56" t="s">
        <v>402</v>
      </c>
      <c r="AM72" s="9"/>
      <c r="AN72" s="9"/>
      <c r="AO72" s="9"/>
      <c r="AP72" s="9"/>
      <c r="AQ72" s="9"/>
      <c r="AR72" s="9"/>
      <c r="AS72" s="9"/>
      <c r="AT72" s="482"/>
      <c r="AU72" s="482"/>
      <c r="AV72" s="490"/>
      <c r="AW72" s="1341"/>
      <c r="AY72" s="1341"/>
      <c r="AZ72" s="388"/>
      <c r="BA72" s="8"/>
      <c r="BB72" s="425"/>
      <c r="BC72" s="425"/>
      <c r="BD72" s="426"/>
      <c r="BE72" s="8"/>
      <c r="BF72" s="1304" t="s">
        <v>961</v>
      </c>
      <c r="BG72" s="1305"/>
      <c r="BH72" s="1305"/>
      <c r="BI72" s="1305"/>
      <c r="BJ72" s="404"/>
      <c r="BK72" s="405">
        <f>BK71*10</f>
        <v>2000</v>
      </c>
      <c r="BL72" s="399" t="s">
        <v>433</v>
      </c>
      <c r="BM72" s="433">
        <f>BM71/10</f>
        <v>2E-3</v>
      </c>
      <c r="BN72" s="1341"/>
      <c r="BP72" s="1341"/>
      <c r="BQ72" s="225"/>
      <c r="BR72" s="9"/>
      <c r="BS72" s="136"/>
      <c r="BT72" s="9"/>
      <c r="BU72" s="135"/>
      <c r="BV72" s="135"/>
      <c r="BW72" s="135"/>
      <c r="BX72" s="135"/>
      <c r="BY72" s="135"/>
      <c r="BZ72" s="55"/>
      <c r="CA72" s="55"/>
      <c r="CB72" s="55"/>
      <c r="CC72" s="55"/>
      <c r="CD72" s="141"/>
      <c r="CE72" s="1341"/>
    </row>
    <row r="73" spans="1:83" ht="15.95" customHeight="1" x14ac:dyDescent="0.25">
      <c r="A73" s="1346"/>
      <c r="B73" s="16"/>
      <c r="C73" s="51"/>
      <c r="D73" s="35" t="s">
        <v>313</v>
      </c>
      <c r="E73" s="232"/>
      <c r="F73" s="817">
        <f>SUM(F74:F83)</f>
        <v>115.5</v>
      </c>
      <c r="G73" s="818">
        <f>SUM(G74:G83)</f>
        <v>150.5</v>
      </c>
      <c r="H73" s="35" t="s">
        <v>11</v>
      </c>
      <c r="I73" s="819">
        <f>SUM(I74:I83)</f>
        <v>24.5</v>
      </c>
      <c r="J73" s="862"/>
      <c r="K73" s="450" t="s">
        <v>409</v>
      </c>
      <c r="L73" s="12"/>
      <c r="M73" s="12"/>
      <c r="N73" s="1119"/>
      <c r="Q73" s="1341"/>
      <c r="R73" s="485"/>
      <c r="S73" s="9"/>
      <c r="T73" s="73" t="s">
        <v>61</v>
      </c>
      <c r="U73" s="56" t="s">
        <v>374</v>
      </c>
      <c r="V73" s="9"/>
      <c r="W73" s="9"/>
      <c r="X73" s="9"/>
      <c r="Y73" s="24"/>
      <c r="Z73" s="9"/>
      <c r="AA73" s="9"/>
      <c r="AB73" s="9"/>
      <c r="AC73" s="479"/>
      <c r="AD73" s="479"/>
      <c r="AE73" s="480"/>
      <c r="AF73" s="1341"/>
      <c r="AG73" s="230"/>
      <c r="AH73" s="1341"/>
      <c r="AI73" s="482"/>
      <c r="AJ73" s="9"/>
      <c r="AK73" s="76" t="s">
        <v>78</v>
      </c>
      <c r="AL73" s="56" t="s">
        <v>419</v>
      </c>
      <c r="AM73" s="9"/>
      <c r="AN73" s="9"/>
      <c r="AO73" s="9"/>
      <c r="AP73" s="9"/>
      <c r="AQ73" s="9"/>
      <c r="AR73" s="9"/>
      <c r="AS73" s="9"/>
      <c r="AT73" s="482"/>
      <c r="AU73" s="482"/>
      <c r="AV73" s="490"/>
      <c r="AW73" s="1341"/>
      <c r="AY73" s="1341"/>
      <c r="AZ73" s="1306" t="s">
        <v>964</v>
      </c>
      <c r="BA73" s="1307"/>
      <c r="BB73" s="1308" t="s">
        <v>775</v>
      </c>
      <c r="BC73" s="1309"/>
      <c r="BD73" s="1309"/>
      <c r="BE73" s="1310"/>
      <c r="BF73" s="1311" t="s">
        <v>962</v>
      </c>
      <c r="BG73" s="1312"/>
      <c r="BH73" s="1312"/>
      <c r="BI73" s="1313"/>
      <c r="BJ73" s="1314" t="s">
        <v>779</v>
      </c>
      <c r="BK73" s="1315"/>
      <c r="BL73" s="1315"/>
      <c r="BM73" s="1316"/>
      <c r="BN73" s="1341"/>
      <c r="BP73" s="1341"/>
      <c r="BQ73" s="767" t="s">
        <v>63</v>
      </c>
      <c r="BR73" s="244" t="s">
        <v>293</v>
      </c>
      <c r="BS73" s="136" t="s">
        <v>1024</v>
      </c>
      <c r="BT73" s="9"/>
      <c r="BU73" s="142"/>
      <c r="BV73" s="142"/>
      <c r="BW73" s="135"/>
      <c r="BX73" s="135"/>
      <c r="BY73" s="135"/>
      <c r="BZ73" s="55"/>
      <c r="CA73" s="55"/>
      <c r="CB73" s="55"/>
      <c r="CC73" s="55"/>
      <c r="CD73" s="141"/>
      <c r="CE73" s="1341"/>
    </row>
    <row r="74" spans="1:83" ht="15.95" customHeight="1" x14ac:dyDescent="0.25">
      <c r="A74" s="1346"/>
      <c r="B74" s="16">
        <v>2</v>
      </c>
      <c r="C74" s="44">
        <v>10</v>
      </c>
      <c r="D74" s="57" t="s">
        <v>340</v>
      </c>
      <c r="E74" s="10"/>
      <c r="F74" s="39">
        <f t="shared" ref="F74:F84" si="11">IF(C74&lt;=0,"",G74-(G74*C74%))</f>
        <v>63</v>
      </c>
      <c r="G74" s="729">
        <f>IF(B74="","",(B74/B58)*M56)</f>
        <v>70</v>
      </c>
      <c r="H74" s="501" t="s">
        <v>11</v>
      </c>
      <c r="I74" s="739">
        <f t="shared" ref="I74:I84" si="12">IF(ISBLANK(C74),"",G74-F74)</f>
        <v>7</v>
      </c>
      <c r="J74" s="76" t="s">
        <v>32</v>
      </c>
      <c r="K74" s="67">
        <f>G74+G75</f>
        <v>140</v>
      </c>
      <c r="L74" s="12" t="s">
        <v>357</v>
      </c>
      <c r="M74" s="10"/>
      <c r="N74" s="1133"/>
      <c r="Q74" s="1341"/>
      <c r="R74" s="482"/>
      <c r="S74" s="9"/>
      <c r="T74" s="73" t="s">
        <v>69</v>
      </c>
      <c r="U74" s="56" t="s">
        <v>375</v>
      </c>
      <c r="V74" s="9"/>
      <c r="W74" s="9"/>
      <c r="X74" s="9"/>
      <c r="Y74" s="24"/>
      <c r="Z74" s="9"/>
      <c r="AA74" s="9"/>
      <c r="AB74" s="9"/>
      <c r="AC74" s="482"/>
      <c r="AD74" s="482"/>
      <c r="AE74" s="490"/>
      <c r="AF74" s="1341"/>
      <c r="AG74" s="230"/>
      <c r="AH74" s="1341"/>
      <c r="AI74" s="481"/>
      <c r="AJ74" s="81" t="s">
        <v>403</v>
      </c>
      <c r="AK74" s="9"/>
      <c r="AL74" s="9"/>
      <c r="AM74" s="9"/>
      <c r="AN74" s="9"/>
      <c r="AO74" s="9"/>
      <c r="AP74" s="9"/>
      <c r="AQ74" s="9"/>
      <c r="AR74" s="9"/>
      <c r="AS74" s="9"/>
      <c r="AT74" s="482"/>
      <c r="AU74" s="482"/>
      <c r="AV74" s="490"/>
      <c r="AW74" s="1341"/>
      <c r="AY74" s="1341"/>
      <c r="AZ74" s="1317" t="s">
        <v>757</v>
      </c>
      <c r="BA74" s="1318"/>
      <c r="BB74" s="386" t="s">
        <v>776</v>
      </c>
      <c r="BC74" s="382" t="s">
        <v>777</v>
      </c>
      <c r="BD74" s="382" t="s">
        <v>778</v>
      </c>
      <c r="BE74" s="387" t="s">
        <v>779</v>
      </c>
      <c r="BF74" s="408" t="s">
        <v>959</v>
      </c>
      <c r="BG74" s="409" t="s">
        <v>457</v>
      </c>
      <c r="BH74" s="410" t="s">
        <v>452</v>
      </c>
      <c r="BI74" s="411" t="s">
        <v>456</v>
      </c>
      <c r="BJ74" s="388"/>
      <c r="BK74" s="381" t="s">
        <v>758</v>
      </c>
      <c r="BL74" s="55"/>
      <c r="BM74" s="397" t="s">
        <v>762</v>
      </c>
      <c r="BN74" s="1341"/>
      <c r="BP74" s="1341"/>
      <c r="BQ74" s="225"/>
      <c r="BR74" s="9"/>
      <c r="BS74" s="9"/>
      <c r="BT74" s="9"/>
      <c r="BU74" s="55"/>
      <c r="BV74" s="55"/>
      <c r="BW74" s="55"/>
      <c r="BX74" s="55"/>
      <c r="BY74" s="55"/>
      <c r="BZ74" s="55"/>
      <c r="CA74" s="55"/>
      <c r="CB74" s="55"/>
      <c r="CC74" s="55"/>
      <c r="CD74" s="226"/>
      <c r="CE74" s="1341"/>
    </row>
    <row r="75" spans="1:83" ht="15.95" customHeight="1" x14ac:dyDescent="0.25">
      <c r="A75" s="1346"/>
      <c r="B75" s="16">
        <v>2</v>
      </c>
      <c r="C75" s="44">
        <v>25</v>
      </c>
      <c r="D75" s="10" t="s">
        <v>341</v>
      </c>
      <c r="E75" s="10"/>
      <c r="F75" s="39">
        <f t="shared" si="11"/>
        <v>52.5</v>
      </c>
      <c r="G75" s="729">
        <f>IF(B75="","",(B75/B58)*M56)</f>
        <v>70</v>
      </c>
      <c r="H75" s="501" t="s">
        <v>11</v>
      </c>
      <c r="I75" s="739">
        <f t="shared" si="12"/>
        <v>17.5</v>
      </c>
      <c r="J75" s="76" t="s">
        <v>42</v>
      </c>
      <c r="K75" s="38">
        <f>K74/M56</f>
        <v>0.04</v>
      </c>
      <c r="L75" s="10" t="s">
        <v>358</v>
      </c>
      <c r="M75" s="10"/>
      <c r="N75" s="1133"/>
      <c r="Q75" s="1341"/>
      <c r="R75" s="481"/>
      <c r="S75" s="9"/>
      <c r="T75" s="73" t="s">
        <v>78</v>
      </c>
      <c r="U75" s="56" t="s">
        <v>376</v>
      </c>
      <c r="V75" s="9"/>
      <c r="W75" s="9"/>
      <c r="X75" s="9"/>
      <c r="Y75" s="24"/>
      <c r="Z75" s="9"/>
      <c r="AA75" s="9"/>
      <c r="AB75" s="9"/>
      <c r="AC75" s="482"/>
      <c r="AD75" s="482"/>
      <c r="AE75" s="490"/>
      <c r="AF75" s="1341"/>
      <c r="AG75" s="230"/>
      <c r="AH75" s="1341"/>
      <c r="AI75" s="482"/>
      <c r="AJ75" s="9"/>
      <c r="AK75" s="82" t="s">
        <v>32</v>
      </c>
      <c r="AL75" s="83" t="s">
        <v>404</v>
      </c>
      <c r="AM75" s="9"/>
      <c r="AN75" s="9"/>
      <c r="AO75" s="9"/>
      <c r="AP75" s="9"/>
      <c r="AQ75" s="9"/>
      <c r="AR75" s="9"/>
      <c r="AS75" s="9"/>
      <c r="AT75" s="482"/>
      <c r="AU75" s="482"/>
      <c r="AV75" s="490"/>
      <c r="AW75" s="1341"/>
      <c r="AY75" s="1341"/>
      <c r="AZ75" s="1317" t="s">
        <v>756</v>
      </c>
      <c r="BA75" s="1318"/>
      <c r="BB75" s="383" t="s">
        <v>780</v>
      </c>
      <c r="BC75" s="384" t="s">
        <v>781</v>
      </c>
      <c r="BD75" s="384" t="s">
        <v>782</v>
      </c>
      <c r="BE75" s="385" t="s">
        <v>783</v>
      </c>
      <c r="BF75" s="395" t="s">
        <v>770</v>
      </c>
      <c r="BG75" s="406">
        <v>10</v>
      </c>
      <c r="BH75" s="407">
        <v>0.05</v>
      </c>
      <c r="BI75" s="396">
        <f>BH75*BG75</f>
        <v>0.5</v>
      </c>
      <c r="BJ75" s="388"/>
      <c r="BK75" s="381" t="s">
        <v>759</v>
      </c>
      <c r="BL75" s="55"/>
      <c r="BM75" s="397" t="s">
        <v>763</v>
      </c>
      <c r="BN75" s="1341"/>
      <c r="BP75" s="1341"/>
      <c r="BQ75" s="768" t="s">
        <v>71</v>
      </c>
      <c r="BR75" s="244" t="s">
        <v>479</v>
      </c>
      <c r="BS75" s="136" t="s">
        <v>1025</v>
      </c>
      <c r="BT75" s="9"/>
      <c r="BU75" s="55"/>
      <c r="BV75" s="55"/>
      <c r="BW75" s="55"/>
      <c r="BX75" s="55"/>
      <c r="BY75" s="55"/>
      <c r="BZ75" s="14" t="s">
        <v>294</v>
      </c>
      <c r="CA75" s="52">
        <v>3500</v>
      </c>
      <c r="CB75" s="47" t="s">
        <v>295</v>
      </c>
      <c r="CC75" s="55"/>
      <c r="CD75" s="226"/>
      <c r="CE75" s="1341"/>
    </row>
    <row r="76" spans="1:83" ht="15.95" customHeight="1" x14ac:dyDescent="0.25">
      <c r="A76" s="1346"/>
      <c r="B76" s="16">
        <v>0.2</v>
      </c>
      <c r="C76" s="65"/>
      <c r="D76" s="10" t="s">
        <v>342</v>
      </c>
      <c r="E76" s="10"/>
      <c r="F76" s="39" t="str">
        <f t="shared" si="11"/>
        <v/>
      </c>
      <c r="G76" s="729">
        <f>IF(B76="","",(B76/B58)*M56)</f>
        <v>7</v>
      </c>
      <c r="H76" s="501" t="s">
        <v>11</v>
      </c>
      <c r="I76" s="739" t="str">
        <f t="shared" si="12"/>
        <v/>
      </c>
      <c r="J76" s="76" t="s">
        <v>52</v>
      </c>
      <c r="K76" s="10"/>
      <c r="L76" s="10" t="s">
        <v>359</v>
      </c>
      <c r="M76" s="10"/>
      <c r="N76" s="1133"/>
      <c r="Q76" s="1341"/>
      <c r="R76" s="482"/>
      <c r="S76" s="9"/>
      <c r="T76" s="73" t="s">
        <v>86</v>
      </c>
      <c r="U76" s="56" t="s">
        <v>377</v>
      </c>
      <c r="V76" s="9"/>
      <c r="W76" s="9"/>
      <c r="X76" s="9"/>
      <c r="Y76" s="24"/>
      <c r="Z76" s="9"/>
      <c r="AA76" s="9"/>
      <c r="AB76" s="9"/>
      <c r="AC76" s="482"/>
      <c r="AD76" s="482"/>
      <c r="AE76" s="490"/>
      <c r="AF76" s="1341"/>
      <c r="AG76" s="230"/>
      <c r="AH76" s="1341"/>
      <c r="AI76" s="482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1341"/>
      <c r="AY76" s="1341"/>
      <c r="AZ76" s="1317" t="s">
        <v>809</v>
      </c>
      <c r="BA76" s="1318"/>
      <c r="BB76" s="383" t="s">
        <v>784</v>
      </c>
      <c r="BC76" s="384" t="s">
        <v>785</v>
      </c>
      <c r="BD76" s="384" t="s">
        <v>786</v>
      </c>
      <c r="BE76" s="385" t="s">
        <v>787</v>
      </c>
      <c r="BF76" s="395" t="s">
        <v>771</v>
      </c>
      <c r="BG76" s="406">
        <v>10</v>
      </c>
      <c r="BH76" s="407">
        <v>0.02</v>
      </c>
      <c r="BI76" s="396">
        <f t="shared" ref="BI76:BI79" si="13">BH76*BG76</f>
        <v>0.2</v>
      </c>
      <c r="BJ76" s="388"/>
      <c r="BK76" s="381" t="s">
        <v>760</v>
      </c>
      <c r="BL76" s="55"/>
      <c r="BM76" s="397" t="s">
        <v>764</v>
      </c>
      <c r="BN76" s="1341"/>
      <c r="BP76" s="1341"/>
      <c r="BQ76" s="221"/>
      <c r="BR76" s="244"/>
      <c r="BS76" s="136"/>
      <c r="BT76" s="9"/>
      <c r="BU76" s="55"/>
      <c r="BV76" s="55"/>
      <c r="BW76" s="55"/>
      <c r="BX76" s="55"/>
      <c r="BY76" s="55"/>
      <c r="BZ76" s="14" t="s">
        <v>1027</v>
      </c>
      <c r="CA76" s="36">
        <v>0.16</v>
      </c>
      <c r="CB76" s="13" t="s">
        <v>300</v>
      </c>
      <c r="CC76" s="55"/>
      <c r="CD76" s="226"/>
      <c r="CE76" s="1341"/>
    </row>
    <row r="77" spans="1:83" ht="15.95" customHeight="1" x14ac:dyDescent="0.25">
      <c r="A77" s="1346"/>
      <c r="B77" s="16">
        <v>0.1</v>
      </c>
      <c r="C77" s="65"/>
      <c r="D77" s="10" t="s">
        <v>343</v>
      </c>
      <c r="E77" s="10"/>
      <c r="F77" s="39" t="str">
        <f t="shared" si="11"/>
        <v/>
      </c>
      <c r="G77" s="729">
        <f>IF(B77="","",(B77/B58)*M56)</f>
        <v>3.5</v>
      </c>
      <c r="H77" s="501" t="s">
        <v>11</v>
      </c>
      <c r="I77" s="739" t="str">
        <f t="shared" si="12"/>
        <v/>
      </c>
      <c r="J77" s="76" t="s">
        <v>61</v>
      </c>
      <c r="K77" s="10"/>
      <c r="L77" s="10" t="s">
        <v>360</v>
      </c>
      <c r="M77" s="10"/>
      <c r="N77" s="1133"/>
      <c r="Q77" s="1341"/>
      <c r="R77" s="482"/>
      <c r="S77" s="9"/>
      <c r="T77" s="73" t="s">
        <v>96</v>
      </c>
      <c r="U77" s="56" t="s">
        <v>378</v>
      </c>
      <c r="V77" s="9"/>
      <c r="W77" s="9"/>
      <c r="X77" s="9"/>
      <c r="Y77" s="24"/>
      <c r="Z77" s="9"/>
      <c r="AA77" s="9"/>
      <c r="AB77" s="9"/>
      <c r="AC77" s="482"/>
      <c r="AD77" s="482"/>
      <c r="AE77" s="490"/>
      <c r="AF77" s="1341"/>
      <c r="AG77" s="230"/>
      <c r="AH77" s="1341"/>
      <c r="AI77" s="482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1341"/>
      <c r="AY77" s="1341"/>
      <c r="AZ77" s="1317" t="s">
        <v>766</v>
      </c>
      <c r="BA77" s="1318"/>
      <c r="BB77" s="383" t="s">
        <v>788</v>
      </c>
      <c r="BC77" s="384" t="s">
        <v>789</v>
      </c>
      <c r="BD77" s="384" t="s">
        <v>790</v>
      </c>
      <c r="BE77" s="385" t="s">
        <v>791</v>
      </c>
      <c r="BF77" s="395" t="s">
        <v>772</v>
      </c>
      <c r="BG77" s="406">
        <v>10</v>
      </c>
      <c r="BH77" s="407">
        <v>0.03</v>
      </c>
      <c r="BI77" s="396">
        <f t="shared" si="13"/>
        <v>0.3</v>
      </c>
      <c r="BJ77" s="388"/>
      <c r="BK77" s="381" t="s">
        <v>761</v>
      </c>
      <c r="BL77" s="55"/>
      <c r="BM77" s="397" t="s">
        <v>765</v>
      </c>
      <c r="BN77" s="1341"/>
      <c r="BP77" s="1341"/>
      <c r="BU77" s="55"/>
      <c r="BV77" s="55"/>
      <c r="BW77" s="55"/>
      <c r="BX77" s="55"/>
      <c r="BY77" s="55"/>
      <c r="BZ77" s="21"/>
      <c r="CA77" s="36">
        <v>0.104</v>
      </c>
      <c r="CB77" s="13" t="s">
        <v>1028</v>
      </c>
      <c r="CC77" s="55"/>
      <c r="CD77" s="226"/>
      <c r="CE77" s="1341"/>
    </row>
    <row r="78" spans="1:83" ht="15.95" customHeight="1" x14ac:dyDescent="0.25">
      <c r="A78" s="1346"/>
      <c r="B78" s="16"/>
      <c r="C78" s="65"/>
      <c r="D78" s="10" t="s">
        <v>344</v>
      </c>
      <c r="E78" s="10"/>
      <c r="F78" s="39" t="str">
        <f t="shared" si="11"/>
        <v/>
      </c>
      <c r="G78" s="729" t="str">
        <f>IF(B78="","",(B78/B58)*M56)</f>
        <v/>
      </c>
      <c r="H78" s="501" t="s">
        <v>11</v>
      </c>
      <c r="I78" s="739" t="str">
        <f t="shared" si="12"/>
        <v/>
      </c>
      <c r="J78" s="76" t="s">
        <v>69</v>
      </c>
      <c r="K78" s="10"/>
      <c r="L78" s="10"/>
      <c r="M78" s="10"/>
      <c r="N78" s="1133"/>
      <c r="Q78" s="1341"/>
      <c r="R78" s="482"/>
      <c r="S78" s="9"/>
      <c r="T78" s="73" t="s">
        <v>166</v>
      </c>
      <c r="U78" s="56" t="s">
        <v>379</v>
      </c>
      <c r="V78" s="9"/>
      <c r="W78" s="9"/>
      <c r="X78" s="9"/>
      <c r="Y78" s="24"/>
      <c r="Z78" s="9"/>
      <c r="AA78" s="9"/>
      <c r="AB78" s="9"/>
      <c r="AC78" s="482"/>
      <c r="AD78" s="482"/>
      <c r="AE78" s="490"/>
      <c r="AF78" s="1341"/>
      <c r="AG78" s="230"/>
      <c r="AH78" s="1341"/>
      <c r="AI78" s="482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1341"/>
      <c r="AY78" s="1341"/>
      <c r="AZ78" s="1317" t="s">
        <v>767</v>
      </c>
      <c r="BA78" s="1318"/>
      <c r="BB78" s="383" t="s">
        <v>792</v>
      </c>
      <c r="BC78" s="384" t="s">
        <v>793</v>
      </c>
      <c r="BD78" s="384" t="s">
        <v>794</v>
      </c>
      <c r="BE78" s="385" t="s">
        <v>795</v>
      </c>
      <c r="BF78" s="395" t="s">
        <v>774</v>
      </c>
      <c r="BG78" s="406">
        <v>12</v>
      </c>
      <c r="BH78" s="407">
        <v>0.05</v>
      </c>
      <c r="BI78" s="396">
        <f t="shared" si="13"/>
        <v>0.60000000000000009</v>
      </c>
      <c r="BJ78" s="388"/>
      <c r="BK78" s="55"/>
      <c r="BL78" s="55"/>
      <c r="BM78" s="389"/>
      <c r="BN78" s="1341"/>
      <c r="BP78" s="1341"/>
      <c r="BQ78" s="77" t="s">
        <v>408</v>
      </c>
      <c r="BR78" s="55"/>
      <c r="BS78" s="55"/>
      <c r="BT78" s="55"/>
      <c r="BU78" s="77" t="s">
        <v>407</v>
      </c>
      <c r="BV78" s="55"/>
      <c r="BW78" s="55"/>
      <c r="BX78" s="55"/>
      <c r="BY78" s="55"/>
      <c r="BZ78" s="55"/>
      <c r="CA78" s="55"/>
      <c r="CB78" s="55"/>
      <c r="CC78" s="55"/>
      <c r="CD78" s="226"/>
      <c r="CE78" s="1341"/>
    </row>
    <row r="79" spans="1:83" ht="15.95" customHeight="1" thickBot="1" x14ac:dyDescent="0.3">
      <c r="A79" s="1346"/>
      <c r="B79" s="16"/>
      <c r="C79" s="65"/>
      <c r="D79" s="10" t="s">
        <v>345</v>
      </c>
      <c r="E79" s="10"/>
      <c r="F79" s="39" t="str">
        <f t="shared" si="11"/>
        <v/>
      </c>
      <c r="G79" s="729" t="str">
        <f>IF(B79="","",(B79/B58)*M56)</f>
        <v/>
      </c>
      <c r="H79" s="501" t="s">
        <v>11</v>
      </c>
      <c r="I79" s="739" t="str">
        <f t="shared" si="12"/>
        <v/>
      </c>
      <c r="J79" s="76" t="s">
        <v>78</v>
      </c>
      <c r="K79" s="10"/>
      <c r="L79" s="10"/>
      <c r="M79" s="10"/>
      <c r="N79" s="1133"/>
      <c r="Q79" s="1341"/>
      <c r="R79" s="482"/>
      <c r="S79" s="9"/>
      <c r="T79" s="73" t="s">
        <v>174</v>
      </c>
      <c r="U79" s="56" t="s">
        <v>380</v>
      </c>
      <c r="V79" s="9"/>
      <c r="W79" s="9"/>
      <c r="X79" s="9"/>
      <c r="Y79" s="24"/>
      <c r="Z79" s="9"/>
      <c r="AA79" s="9"/>
      <c r="AB79" s="9"/>
      <c r="AC79" s="482"/>
      <c r="AD79" s="482"/>
      <c r="AE79" s="490"/>
      <c r="AF79" s="1341"/>
      <c r="AG79" s="230"/>
      <c r="AH79" s="1341"/>
      <c r="AI79" s="482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1341"/>
      <c r="AY79" s="1341"/>
      <c r="AZ79" s="1317" t="s">
        <v>768</v>
      </c>
      <c r="BA79" s="1318"/>
      <c r="BB79" s="388"/>
      <c r="BC79" s="55"/>
      <c r="BD79" s="55"/>
      <c r="BE79" s="389"/>
      <c r="BF79" s="395" t="s">
        <v>773</v>
      </c>
      <c r="BG79" s="406">
        <v>10</v>
      </c>
      <c r="BH79" s="407">
        <v>8.0000000000000002E-3</v>
      </c>
      <c r="BI79" s="396">
        <f t="shared" si="13"/>
        <v>0.08</v>
      </c>
      <c r="BJ79" s="388"/>
      <c r="BK79" s="55"/>
      <c r="BL79" s="55"/>
      <c r="BM79" s="389"/>
      <c r="BN79" s="1341"/>
      <c r="BP79" s="1341"/>
      <c r="BQ79" s="55"/>
      <c r="BR79" s="55"/>
      <c r="BS79" s="55"/>
      <c r="BT79" s="55"/>
      <c r="BU79" s="55"/>
      <c r="BV79" s="55"/>
      <c r="BW79" s="55"/>
      <c r="BX79" s="55"/>
      <c r="BY79" s="55"/>
      <c r="BZ79" s="55"/>
      <c r="CA79" s="55"/>
      <c r="CB79" s="55"/>
      <c r="CC79" s="55"/>
      <c r="CD79" s="226"/>
      <c r="CE79" s="1341"/>
    </row>
    <row r="80" spans="1:83" ht="15.95" customHeight="1" x14ac:dyDescent="0.25">
      <c r="A80" s="1346"/>
      <c r="B80" s="16"/>
      <c r="C80" s="65"/>
      <c r="D80" s="10"/>
      <c r="E80" s="10"/>
      <c r="F80" s="39" t="str">
        <f t="shared" si="11"/>
        <v/>
      </c>
      <c r="G80" s="729" t="str">
        <f>IF(B80="","",(B80/B58)*M56)</f>
        <v/>
      </c>
      <c r="H80" s="501" t="s">
        <v>11</v>
      </c>
      <c r="I80" s="739" t="str">
        <f t="shared" si="12"/>
        <v/>
      </c>
      <c r="J80" s="76" t="s">
        <v>86</v>
      </c>
      <c r="K80" s="10"/>
      <c r="L80" s="10"/>
      <c r="M80" s="10"/>
      <c r="N80" s="1133"/>
      <c r="Q80" s="1341"/>
      <c r="R80" s="482"/>
      <c r="S80" s="9"/>
      <c r="T80" s="73" t="s">
        <v>182</v>
      </c>
      <c r="U80" s="56" t="s">
        <v>381</v>
      </c>
      <c r="V80" s="9"/>
      <c r="W80" s="9"/>
      <c r="X80" s="9"/>
      <c r="Y80" s="55"/>
      <c r="Z80" s="55"/>
      <c r="AA80" s="55"/>
      <c r="AB80" s="55"/>
      <c r="AC80" s="482"/>
      <c r="AD80" s="482"/>
      <c r="AE80" s="490"/>
      <c r="AF80" s="1341"/>
      <c r="AG80" s="230"/>
      <c r="AH80" s="1341"/>
      <c r="AI80" s="482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1341"/>
      <c r="AY80" s="1341"/>
      <c r="AZ80" s="390"/>
      <c r="BA80" s="392"/>
      <c r="BB80" s="390"/>
      <c r="BC80" s="391"/>
      <c r="BD80" s="391"/>
      <c r="BE80" s="392"/>
      <c r="BF80" s="390"/>
      <c r="BG80" s="391"/>
      <c r="BH80" s="391"/>
      <c r="BI80" s="392"/>
      <c r="BJ80" s="390"/>
      <c r="BK80" s="391"/>
      <c r="BL80" s="391"/>
      <c r="BM80" s="392"/>
      <c r="BN80" s="1341"/>
      <c r="BP80" s="1341"/>
      <c r="BQ80" s="55"/>
      <c r="BR80" s="459"/>
      <c r="BS80" s="460"/>
      <c r="BT80" s="461"/>
      <c r="BU80" s="461"/>
      <c r="BV80" s="461"/>
      <c r="BW80" s="461"/>
      <c r="BX80" s="455"/>
      <c r="BY80" s="455"/>
      <c r="BZ80" s="455"/>
      <c r="CA80" s="455"/>
      <c r="CB80" s="462"/>
      <c r="CC80" s="55"/>
      <c r="CD80" s="226"/>
      <c r="CE80" s="1341"/>
    </row>
    <row r="81" spans="1:83" ht="15.95" customHeight="1" x14ac:dyDescent="0.25">
      <c r="A81" s="1346"/>
      <c r="B81" s="16"/>
      <c r="C81" s="65"/>
      <c r="D81" s="10"/>
      <c r="E81" s="10"/>
      <c r="F81" s="39" t="str">
        <f t="shared" si="11"/>
        <v/>
      </c>
      <c r="G81" s="729" t="str">
        <f>IF(B81="","",(B81/B58)*M56)</f>
        <v/>
      </c>
      <c r="H81" s="501" t="s">
        <v>11</v>
      </c>
      <c r="I81" s="739" t="str">
        <f t="shared" si="12"/>
        <v/>
      </c>
      <c r="J81" s="76" t="s">
        <v>96</v>
      </c>
      <c r="K81" s="10"/>
      <c r="L81" s="10"/>
      <c r="M81" s="10"/>
      <c r="N81" s="1133"/>
      <c r="Q81" s="1341"/>
      <c r="R81" s="482"/>
      <c r="S81" s="74" t="s">
        <v>405</v>
      </c>
      <c r="T81" s="73"/>
      <c r="U81" s="66"/>
      <c r="V81" s="9"/>
      <c r="W81" s="9"/>
      <c r="X81" s="9"/>
      <c r="Y81" s="55"/>
      <c r="Z81" s="55"/>
      <c r="AA81" s="55"/>
      <c r="AB81" s="55"/>
      <c r="AC81" s="482"/>
      <c r="AD81" s="482"/>
      <c r="AE81" s="490"/>
      <c r="AF81" s="1341"/>
      <c r="AG81" s="230"/>
      <c r="AH81" s="1341"/>
      <c r="AI81" s="482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1341"/>
      <c r="AY81" s="1341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1341"/>
      <c r="BP81" s="1341"/>
      <c r="BQ81" s="55"/>
      <c r="BR81" s="470" t="s">
        <v>410</v>
      </c>
      <c r="BS81" s="458"/>
      <c r="BT81" s="370"/>
      <c r="BU81" s="370"/>
      <c r="BV81" s="370"/>
      <c r="BW81" s="370"/>
      <c r="BX81" s="55"/>
      <c r="BY81" s="55"/>
      <c r="BZ81" s="55"/>
      <c r="CA81" s="55"/>
      <c r="CB81" s="464"/>
      <c r="CC81" s="55"/>
      <c r="CD81" s="226"/>
      <c r="CE81" s="1341"/>
    </row>
    <row r="82" spans="1:83" ht="15.95" customHeight="1" x14ac:dyDescent="0.25">
      <c r="A82" s="1346"/>
      <c r="B82" s="16"/>
      <c r="C82" s="65"/>
      <c r="D82" s="10"/>
      <c r="E82" s="10"/>
      <c r="F82" s="39" t="str">
        <f t="shared" si="11"/>
        <v/>
      </c>
      <c r="G82" s="729" t="str">
        <f>IF(B82="","",(B82/B58)*M56)</f>
        <v/>
      </c>
      <c r="H82" s="501" t="s">
        <v>11</v>
      </c>
      <c r="I82" s="739" t="str">
        <f t="shared" si="12"/>
        <v/>
      </c>
      <c r="J82" s="76" t="s">
        <v>166</v>
      </c>
      <c r="K82" s="10"/>
      <c r="L82" s="10"/>
      <c r="M82" s="10"/>
      <c r="N82" s="1133"/>
      <c r="Q82" s="1341"/>
      <c r="R82" s="482"/>
      <c r="S82" s="9"/>
      <c r="T82" s="73" t="s">
        <v>32</v>
      </c>
      <c r="U82" s="56" t="s">
        <v>382</v>
      </c>
      <c r="V82" s="9"/>
      <c r="W82" s="9"/>
      <c r="X82" s="9"/>
      <c r="Y82" s="55"/>
      <c r="Z82" s="55"/>
      <c r="AA82" s="55"/>
      <c r="AB82" s="55"/>
      <c r="AC82" s="482"/>
      <c r="AD82" s="482"/>
      <c r="AE82" s="490"/>
      <c r="AF82" s="1341"/>
      <c r="AG82" s="230"/>
      <c r="AH82" s="1341"/>
      <c r="AI82" s="482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1341"/>
      <c r="AY82" s="1341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1341"/>
      <c r="BP82" s="1341"/>
      <c r="BQ82" s="55"/>
      <c r="BR82" s="463" t="s">
        <v>411</v>
      </c>
      <c r="BS82" s="458"/>
      <c r="BT82" s="370"/>
      <c r="BU82" s="370"/>
      <c r="BV82" s="370"/>
      <c r="BW82" s="370"/>
      <c r="BX82" s="55"/>
      <c r="BY82" s="55"/>
      <c r="BZ82" s="55"/>
      <c r="CA82" s="55"/>
      <c r="CB82" s="464"/>
      <c r="CC82" s="55"/>
      <c r="CD82" s="226"/>
      <c r="CE82" s="1341"/>
    </row>
    <row r="83" spans="1:83" ht="15.95" customHeight="1" x14ac:dyDescent="0.25">
      <c r="A83" s="1346"/>
      <c r="B83" s="452"/>
      <c r="C83" s="810"/>
      <c r="D83" s="453"/>
      <c r="E83" s="453"/>
      <c r="F83" s="454" t="str">
        <f t="shared" si="11"/>
        <v/>
      </c>
      <c r="G83" s="811" t="str">
        <f>IF(B83="","",(B83/B58)*M56)</f>
        <v/>
      </c>
      <c r="H83" s="699" t="s">
        <v>11</v>
      </c>
      <c r="I83" s="739" t="str">
        <f t="shared" si="12"/>
        <v/>
      </c>
      <c r="J83" s="860" t="s">
        <v>174</v>
      </c>
      <c r="K83" s="10"/>
      <c r="L83" s="10"/>
      <c r="M83" s="10"/>
      <c r="N83" s="1133"/>
      <c r="Q83" s="1341"/>
      <c r="R83" s="482"/>
      <c r="S83" s="9"/>
      <c r="T83" s="73"/>
      <c r="U83" s="56" t="s">
        <v>383</v>
      </c>
      <c r="V83" s="9"/>
      <c r="W83" s="9"/>
      <c r="X83" s="9"/>
      <c r="Y83" s="55"/>
      <c r="Z83" s="55"/>
      <c r="AA83" s="55"/>
      <c r="AB83" s="55"/>
      <c r="AC83" s="482"/>
      <c r="AD83" s="482"/>
      <c r="AE83" s="490"/>
      <c r="AF83" s="1341"/>
      <c r="AH83" s="1341"/>
      <c r="AI83" s="482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1341"/>
      <c r="AY83" s="1341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1341"/>
      <c r="BP83" s="1341"/>
      <c r="BQ83" s="55"/>
      <c r="BR83" s="463" t="s">
        <v>412</v>
      </c>
      <c r="BS83" s="458"/>
      <c r="BT83" s="370"/>
      <c r="BU83" s="370"/>
      <c r="BV83" s="370"/>
      <c r="BW83" s="370"/>
      <c r="BX83" s="55"/>
      <c r="BY83" s="55"/>
      <c r="BZ83" s="55"/>
      <c r="CA83" s="55"/>
      <c r="CB83" s="464"/>
      <c r="CC83" s="55"/>
      <c r="CD83" s="226"/>
      <c r="CE83" s="1341"/>
    </row>
    <row r="84" spans="1:83" ht="15.95" customHeight="1" x14ac:dyDescent="0.25">
      <c r="A84" s="1346"/>
      <c r="B84" s="16"/>
      <c r="C84" s="10"/>
      <c r="D84" s="10"/>
      <c r="E84" s="10"/>
      <c r="F84" s="39" t="str">
        <f t="shared" si="11"/>
        <v/>
      </c>
      <c r="G84" s="22"/>
      <c r="H84" s="118"/>
      <c r="I84" s="746" t="str">
        <f t="shared" si="12"/>
        <v/>
      </c>
      <c r="J84" s="76"/>
      <c r="K84" s="742"/>
      <c r="L84" s="742"/>
      <c r="M84" s="742"/>
      <c r="N84" s="1175"/>
      <c r="Q84" s="1341"/>
      <c r="R84" s="482"/>
      <c r="S84" s="9"/>
      <c r="T84" s="73" t="s">
        <v>42</v>
      </c>
      <c r="U84" s="56" t="s">
        <v>384</v>
      </c>
      <c r="V84" s="9"/>
      <c r="W84" s="9"/>
      <c r="X84" s="9"/>
      <c r="Y84" s="55"/>
      <c r="Z84" s="55"/>
      <c r="AA84" s="55"/>
      <c r="AB84" s="55"/>
      <c r="AC84" s="482"/>
      <c r="AD84" s="482"/>
      <c r="AE84" s="490"/>
      <c r="AF84" s="1341"/>
      <c r="AH84" s="1341"/>
      <c r="AI84" s="482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1341"/>
      <c r="AY84" s="1341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1341"/>
      <c r="BP84" s="1341"/>
      <c r="BQ84" s="55"/>
      <c r="BR84" s="463" t="s">
        <v>413</v>
      </c>
      <c r="BS84" s="458"/>
      <c r="BT84" s="370"/>
      <c r="BU84" s="370"/>
      <c r="BV84" s="370"/>
      <c r="BW84" s="370"/>
      <c r="BX84" s="55"/>
      <c r="BY84" s="55"/>
      <c r="BZ84" s="55"/>
      <c r="CA84" s="55"/>
      <c r="CB84" s="464"/>
      <c r="CC84" s="55"/>
      <c r="CD84" s="226"/>
      <c r="CE84" s="1341"/>
    </row>
    <row r="85" spans="1:83" ht="15.95" customHeight="1" x14ac:dyDescent="0.25">
      <c r="A85" s="1346"/>
      <c r="B85" s="16"/>
      <c r="C85" s="16"/>
      <c r="D85" s="35" t="s">
        <v>350</v>
      </c>
      <c r="E85" s="232"/>
      <c r="F85" s="817">
        <f>SUM(F86:F91)</f>
        <v>151.19999999999999</v>
      </c>
      <c r="G85" s="818">
        <f>SUM(G86:G91)</f>
        <v>290.5</v>
      </c>
      <c r="H85" s="35" t="s">
        <v>11</v>
      </c>
      <c r="I85" s="819">
        <f>SUM(I86:I91)</f>
        <v>34.299999999999997</v>
      </c>
      <c r="J85" s="862"/>
      <c r="K85" s="71">
        <f>F85</f>
        <v>151.19999999999999</v>
      </c>
      <c r="L85" s="72" t="s">
        <v>354</v>
      </c>
      <c r="M85" s="12"/>
      <c r="N85" s="1133"/>
      <c r="Q85" s="1341"/>
      <c r="R85" s="482"/>
      <c r="S85" s="9"/>
      <c r="T85" s="73" t="s">
        <v>52</v>
      </c>
      <c r="U85" s="56" t="s">
        <v>385</v>
      </c>
      <c r="V85" s="9"/>
      <c r="W85" s="9"/>
      <c r="X85" s="9"/>
      <c r="Y85" s="55"/>
      <c r="Z85" s="55"/>
      <c r="AA85" s="55"/>
      <c r="AB85" s="55"/>
      <c r="AC85" s="482"/>
      <c r="AD85" s="482"/>
      <c r="AE85" s="490"/>
      <c r="AF85" s="1341"/>
      <c r="AH85" s="1341"/>
      <c r="AI85" s="482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1341"/>
      <c r="AY85" s="1341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1341"/>
      <c r="BP85" s="1341"/>
      <c r="BQ85" s="55"/>
      <c r="BR85" s="463"/>
      <c r="BS85" s="458"/>
      <c r="BT85" s="370"/>
      <c r="BU85" s="370"/>
      <c r="BV85" s="370"/>
      <c r="BW85" s="370"/>
      <c r="BX85" s="55"/>
      <c r="BY85" s="55"/>
      <c r="BZ85" s="55"/>
      <c r="CA85" s="55"/>
      <c r="CB85" s="464"/>
      <c r="CC85" s="55"/>
      <c r="CD85" s="226"/>
      <c r="CE85" s="1341"/>
    </row>
    <row r="86" spans="1:83" ht="15.95" customHeight="1" x14ac:dyDescent="0.25">
      <c r="A86" s="1346"/>
      <c r="B86" s="16">
        <v>2.2999999999999998</v>
      </c>
      <c r="C86" s="44">
        <v>10</v>
      </c>
      <c r="D86" s="57" t="s">
        <v>351</v>
      </c>
      <c r="E86" s="10"/>
      <c r="F86" s="39">
        <f t="shared" ref="F86:F92" si="14">IF(C86&lt;=0,"",G86-(G86*C86%))</f>
        <v>72.45</v>
      </c>
      <c r="G86" s="729">
        <f>IF(B86="","",(B86/B58)*M56)</f>
        <v>80.5</v>
      </c>
      <c r="H86" s="501" t="s">
        <v>11</v>
      </c>
      <c r="I86" s="739">
        <f t="shared" ref="I86:I91" si="15">IF(ISBLANK(C86),"",G86-F86)</f>
        <v>8.0499999999999972</v>
      </c>
      <c r="J86" s="76" t="s">
        <v>32</v>
      </c>
      <c r="K86" s="69">
        <f>K85/M56</f>
        <v>4.3199999999999995E-2</v>
      </c>
      <c r="L86" s="1202" t="s">
        <v>355</v>
      </c>
      <c r="M86" s="10"/>
      <c r="N86" s="1133"/>
      <c r="Q86" s="1341"/>
      <c r="R86" s="482"/>
      <c r="S86" s="9"/>
      <c r="T86" s="73" t="s">
        <v>61</v>
      </c>
      <c r="U86" s="56" t="s">
        <v>386</v>
      </c>
      <c r="V86" s="9"/>
      <c r="W86" s="9"/>
      <c r="X86" s="9"/>
      <c r="Y86" s="55"/>
      <c r="Z86" s="55"/>
      <c r="AA86" s="55"/>
      <c r="AB86" s="55"/>
      <c r="AC86" s="482"/>
      <c r="AD86" s="482"/>
      <c r="AE86" s="490"/>
      <c r="AF86" s="1341"/>
      <c r="AH86" s="1341"/>
      <c r="AI86" s="482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1341"/>
      <c r="AY86" s="1341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1341"/>
      <c r="BP86" s="1341"/>
      <c r="BQ86" s="55"/>
      <c r="BR86" s="463" t="s">
        <v>414</v>
      </c>
      <c r="BS86" s="458"/>
      <c r="BT86" s="370"/>
      <c r="BU86" s="370"/>
      <c r="BV86" s="370"/>
      <c r="BW86" s="370"/>
      <c r="BX86" s="55"/>
      <c r="BY86" s="55"/>
      <c r="BZ86" s="55"/>
      <c r="CA86" s="55"/>
      <c r="CB86" s="464"/>
      <c r="CC86" s="55"/>
      <c r="CD86" s="226"/>
      <c r="CE86" s="1341"/>
    </row>
    <row r="87" spans="1:83" ht="15.95" customHeight="1" x14ac:dyDescent="0.25">
      <c r="A87" s="1346"/>
      <c r="B87" s="16">
        <v>3</v>
      </c>
      <c r="C87" s="44">
        <v>25</v>
      </c>
      <c r="D87" s="57" t="s">
        <v>352</v>
      </c>
      <c r="E87" s="10"/>
      <c r="F87" s="39">
        <f t="shared" si="14"/>
        <v>78.75</v>
      </c>
      <c r="G87" s="729">
        <f>IF(B87="","",(B87/B58)*M56)</f>
        <v>105</v>
      </c>
      <c r="H87" s="501" t="s">
        <v>11</v>
      </c>
      <c r="I87" s="739">
        <f t="shared" si="15"/>
        <v>26.25</v>
      </c>
      <c r="J87" s="76" t="s">
        <v>42</v>
      </c>
      <c r="K87" s="70"/>
      <c r="L87" s="1202" t="s">
        <v>356</v>
      </c>
      <c r="M87" s="10"/>
      <c r="N87" s="1133"/>
      <c r="Q87" s="1341"/>
      <c r="R87" s="482"/>
      <c r="S87" s="9"/>
      <c r="T87" s="73" t="s">
        <v>69</v>
      </c>
      <c r="U87" s="56" t="s">
        <v>387</v>
      </c>
      <c r="V87" s="9"/>
      <c r="W87" s="9"/>
      <c r="X87" s="9"/>
      <c r="Y87" s="55"/>
      <c r="Z87" s="55"/>
      <c r="AA87" s="55"/>
      <c r="AB87" s="55"/>
      <c r="AC87" s="482"/>
      <c r="AD87" s="482"/>
      <c r="AE87" s="490"/>
      <c r="AF87" s="1341"/>
      <c r="AH87" s="1341"/>
      <c r="AI87" s="482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1341"/>
      <c r="AY87" s="1341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1341"/>
      <c r="BP87" s="1341"/>
      <c r="BQ87" s="55"/>
      <c r="BR87" s="463" t="s">
        <v>415</v>
      </c>
      <c r="BS87" s="458"/>
      <c r="BT87" s="370"/>
      <c r="BU87" s="370"/>
      <c r="BV87" s="370"/>
      <c r="BW87" s="370"/>
      <c r="BX87" s="55"/>
      <c r="BY87" s="55"/>
      <c r="BZ87" s="55"/>
      <c r="CA87" s="55"/>
      <c r="CB87" s="464"/>
      <c r="CC87" s="55"/>
      <c r="CD87" s="226"/>
      <c r="CE87" s="1341"/>
    </row>
    <row r="88" spans="1:83" ht="15.95" customHeight="1" x14ac:dyDescent="0.25">
      <c r="A88" s="1346"/>
      <c r="B88" s="16">
        <v>3</v>
      </c>
      <c r="C88" s="44"/>
      <c r="D88" s="57" t="s">
        <v>353</v>
      </c>
      <c r="E88" s="10"/>
      <c r="F88" s="39" t="str">
        <f t="shared" si="14"/>
        <v/>
      </c>
      <c r="G88" s="729">
        <f>IF(B88="","",(B88/B58)*M56)</f>
        <v>105</v>
      </c>
      <c r="H88" s="501" t="s">
        <v>11</v>
      </c>
      <c r="I88" s="739" t="str">
        <f t="shared" si="15"/>
        <v/>
      </c>
      <c r="J88" s="76" t="s">
        <v>52</v>
      </c>
      <c r="K88" s="10"/>
      <c r="L88" s="10"/>
      <c r="M88" s="10"/>
      <c r="N88" s="1133"/>
      <c r="Q88" s="1341"/>
      <c r="R88" s="482"/>
      <c r="S88" s="9"/>
      <c r="T88" s="9"/>
      <c r="U88" s="56" t="s">
        <v>388</v>
      </c>
      <c r="V88" s="9"/>
      <c r="W88" s="9"/>
      <c r="X88" s="9"/>
      <c r="Y88" s="55"/>
      <c r="Z88" s="55"/>
      <c r="AA88" s="55"/>
      <c r="AB88" s="55"/>
      <c r="AC88" s="482"/>
      <c r="AD88" s="482"/>
      <c r="AE88" s="490"/>
      <c r="AF88" s="1341"/>
      <c r="AH88" s="1341"/>
      <c r="AI88" s="482"/>
      <c r="AJ88" s="482"/>
      <c r="AK88" s="482"/>
      <c r="AL88" s="482"/>
      <c r="AM88" s="482"/>
      <c r="AN88" s="482"/>
      <c r="AO88" s="482"/>
      <c r="AP88" s="482"/>
      <c r="AQ88" s="482"/>
      <c r="AR88" s="482"/>
      <c r="AS88" s="482"/>
      <c r="AT88" s="482"/>
      <c r="AU88" s="482"/>
      <c r="AV88" s="482"/>
      <c r="AW88" s="1341"/>
      <c r="AY88" s="1341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1341"/>
      <c r="BP88" s="1341"/>
      <c r="BQ88" s="55"/>
      <c r="BR88" s="463" t="s">
        <v>416</v>
      </c>
      <c r="BS88" s="458"/>
      <c r="BT88" s="370"/>
      <c r="BU88" s="370"/>
      <c r="BV88" s="370"/>
      <c r="BW88" s="370"/>
      <c r="BX88" s="55"/>
      <c r="BY88" s="55"/>
      <c r="BZ88" s="55"/>
      <c r="CA88" s="55"/>
      <c r="CB88" s="464"/>
      <c r="CC88" s="55"/>
      <c r="CD88" s="226"/>
      <c r="CE88" s="1341"/>
    </row>
    <row r="89" spans="1:83" ht="15.95" customHeight="1" thickBot="1" x14ac:dyDescent="0.3">
      <c r="A89" s="1346"/>
      <c r="B89" s="16"/>
      <c r="C89" s="65"/>
      <c r="D89" s="57"/>
      <c r="E89" s="10"/>
      <c r="F89" s="39" t="str">
        <f t="shared" si="14"/>
        <v/>
      </c>
      <c r="G89" s="729" t="str">
        <f>IF(B89="","",(B89/B58)*M56)</f>
        <v/>
      </c>
      <c r="H89" s="501" t="s">
        <v>11</v>
      </c>
      <c r="I89" s="739" t="str">
        <f t="shared" si="15"/>
        <v/>
      </c>
      <c r="J89" s="76" t="s">
        <v>61</v>
      </c>
      <c r="K89" s="10"/>
      <c r="L89" s="10"/>
      <c r="M89" s="10"/>
      <c r="N89" s="1133"/>
      <c r="Q89" s="1341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482"/>
      <c r="AD89" s="482"/>
      <c r="AE89" s="490"/>
      <c r="AF89" s="1341"/>
      <c r="AH89" s="1341"/>
      <c r="AI89" s="482"/>
      <c r="AJ89" s="494"/>
      <c r="AK89" s="494"/>
      <c r="AL89" s="482"/>
      <c r="AM89" s="482"/>
      <c r="AN89" s="482"/>
      <c r="AO89" s="482"/>
      <c r="AP89" s="482"/>
      <c r="AQ89" s="482"/>
      <c r="AR89" s="482"/>
      <c r="AS89" s="482"/>
      <c r="AT89" s="482"/>
      <c r="AU89" s="482"/>
      <c r="AV89" s="482"/>
      <c r="AW89" s="1341"/>
      <c r="AY89" s="1341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1341"/>
      <c r="BP89" s="1341"/>
      <c r="BQ89" s="55"/>
      <c r="BR89" s="465" t="s">
        <v>417</v>
      </c>
      <c r="BS89" s="466"/>
      <c r="BT89" s="467"/>
      <c r="BU89" s="467"/>
      <c r="BV89" s="467"/>
      <c r="BW89" s="467"/>
      <c r="BX89" s="468"/>
      <c r="BY89" s="468"/>
      <c r="BZ89" s="468"/>
      <c r="CA89" s="468"/>
      <c r="CB89" s="469"/>
      <c r="CC89" s="55"/>
      <c r="CD89" s="226"/>
      <c r="CE89" s="1341"/>
    </row>
    <row r="90" spans="1:83" ht="15.95" customHeight="1" x14ac:dyDescent="0.2">
      <c r="A90" s="1346"/>
      <c r="B90" s="16"/>
      <c r="C90" s="65"/>
      <c r="D90" s="57"/>
      <c r="E90" s="10"/>
      <c r="F90" s="39" t="str">
        <f t="shared" si="14"/>
        <v/>
      </c>
      <c r="G90" s="729" t="str">
        <f>IF(B90="","",(B90/B58)*M56)</f>
        <v/>
      </c>
      <c r="H90" s="501" t="s">
        <v>11</v>
      </c>
      <c r="I90" s="739" t="str">
        <f t="shared" si="15"/>
        <v/>
      </c>
      <c r="J90" s="76" t="s">
        <v>69</v>
      </c>
      <c r="K90" s="10"/>
      <c r="L90" s="10"/>
      <c r="M90" s="10"/>
      <c r="N90" s="1133"/>
      <c r="Q90" s="1341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482"/>
      <c r="AD90" s="482"/>
      <c r="AE90" s="490"/>
      <c r="AF90" s="1341"/>
      <c r="AH90" s="1341"/>
      <c r="AI90" s="8"/>
      <c r="AJ90" s="8"/>
      <c r="AK90" s="8"/>
      <c r="AL90" s="8"/>
      <c r="AM90" s="84" t="s">
        <v>418</v>
      </c>
      <c r="AN90" s="84"/>
      <c r="AO90" s="84"/>
      <c r="AP90" s="85"/>
      <c r="AQ90" s="85"/>
      <c r="AR90" s="85"/>
      <c r="AS90" s="85"/>
      <c r="AT90" s="85"/>
      <c r="AU90" s="85"/>
      <c r="AV90" s="85"/>
      <c r="AW90" s="1341"/>
      <c r="AY90" s="1341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1341"/>
      <c r="BP90" s="1341"/>
      <c r="BQ90" s="225"/>
      <c r="BR90" s="55"/>
      <c r="BS90" s="55"/>
      <c r="BT90" s="55"/>
      <c r="BU90" s="55"/>
      <c r="BV90" s="55"/>
      <c r="BW90" s="55"/>
      <c r="BX90" s="55"/>
      <c r="BY90" s="55"/>
      <c r="BZ90" s="55"/>
      <c r="CA90" s="55"/>
      <c r="CB90" s="55"/>
      <c r="CC90" s="55"/>
      <c r="CD90" s="226"/>
      <c r="CE90" s="1341"/>
    </row>
    <row r="91" spans="1:83" ht="15.95" customHeight="1" x14ac:dyDescent="0.2">
      <c r="A91" s="1346"/>
      <c r="B91" s="16"/>
      <c r="C91" s="65"/>
      <c r="D91" s="57"/>
      <c r="E91" s="10"/>
      <c r="F91" s="39" t="str">
        <f t="shared" si="14"/>
        <v/>
      </c>
      <c r="G91" s="729" t="str">
        <f>IF(B91="","",(B91/B58)*M56)</f>
        <v/>
      </c>
      <c r="H91" s="501" t="s">
        <v>11</v>
      </c>
      <c r="I91" s="739" t="str">
        <f t="shared" si="15"/>
        <v/>
      </c>
      <c r="J91" s="76" t="s">
        <v>78</v>
      </c>
      <c r="K91" s="10"/>
      <c r="L91" s="10"/>
      <c r="M91" s="10"/>
      <c r="N91" s="1133"/>
      <c r="Q91" s="1341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482"/>
      <c r="AD91" s="482"/>
      <c r="AE91" s="490"/>
      <c r="AF91" s="1341"/>
      <c r="AH91" s="1341"/>
      <c r="AI91" s="55"/>
      <c r="AJ91" s="55"/>
      <c r="AK91" s="55"/>
      <c r="AL91" s="55"/>
      <c r="AM91" s="55"/>
      <c r="AN91" s="55"/>
      <c r="AO91" s="55"/>
      <c r="AP91" s="55"/>
      <c r="AQ91" s="55"/>
      <c r="AR91" s="55"/>
      <c r="AS91" s="55"/>
      <c r="AT91" s="482"/>
      <c r="AU91" s="482"/>
      <c r="AV91" s="490"/>
      <c r="AW91" s="1341"/>
      <c r="AY91" s="1341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1341"/>
      <c r="BP91" s="1341"/>
      <c r="BQ91" s="225"/>
      <c r="BR91" s="1342" t="s">
        <v>966</v>
      </c>
      <c r="BS91" s="1342"/>
      <c r="BT91" s="1342"/>
      <c r="BU91" s="55"/>
      <c r="BV91" s="55"/>
      <c r="BW91" s="55"/>
      <c r="BX91" s="55"/>
      <c r="BY91" s="55"/>
      <c r="BZ91" s="55"/>
      <c r="CA91" s="55"/>
      <c r="CB91" s="55"/>
      <c r="CC91" s="55"/>
      <c r="CD91" s="226"/>
      <c r="CE91" s="1341"/>
    </row>
    <row r="92" spans="1:83" ht="15.95" customHeight="1" thickBot="1" x14ac:dyDescent="0.3">
      <c r="A92" s="1347"/>
      <c r="B92" s="1199"/>
      <c r="C92" s="1177"/>
      <c r="D92" s="1177"/>
      <c r="E92" s="1177"/>
      <c r="F92" s="1200" t="str">
        <f t="shared" si="14"/>
        <v/>
      </c>
      <c r="G92" s="1177"/>
      <c r="H92" s="1177"/>
      <c r="I92" s="1177"/>
      <c r="J92" s="1177"/>
      <c r="K92" s="1177"/>
      <c r="L92" s="1177"/>
      <c r="M92" s="1177"/>
      <c r="N92" s="1188"/>
      <c r="Q92" s="1341"/>
      <c r="R92" s="822" t="s">
        <v>1035</v>
      </c>
      <c r="S92" s="228"/>
      <c r="T92" s="228"/>
      <c r="U92" s="228"/>
      <c r="V92" s="228"/>
      <c r="W92" s="228"/>
      <c r="X92" s="228"/>
      <c r="Y92" s="228"/>
      <c r="Z92" s="228"/>
      <c r="AA92" s="228"/>
      <c r="AB92" s="228"/>
      <c r="AC92" s="823"/>
      <c r="AD92" s="228"/>
      <c r="AE92" s="229"/>
      <c r="AF92" s="1341"/>
      <c r="AH92" s="1341"/>
      <c r="AI92" s="822" t="s">
        <v>1035</v>
      </c>
      <c r="AJ92" s="228"/>
      <c r="AK92" s="228"/>
      <c r="AL92" s="228"/>
      <c r="AM92" s="228"/>
      <c r="AN92" s="228"/>
      <c r="AO92" s="228"/>
      <c r="AP92" s="228"/>
      <c r="AQ92" s="228"/>
      <c r="AR92" s="228"/>
      <c r="AS92" s="228"/>
      <c r="AT92" s="823"/>
      <c r="AU92" s="228"/>
      <c r="AV92" s="229"/>
      <c r="AW92" s="1341"/>
      <c r="AY92" s="1341"/>
      <c r="AZ92" s="228"/>
      <c r="BA92" s="228"/>
      <c r="BB92" s="228"/>
      <c r="BC92" s="228"/>
      <c r="BD92" s="228"/>
      <c r="BE92" s="228"/>
      <c r="BF92" s="228"/>
      <c r="BG92" s="228"/>
      <c r="BH92" s="228"/>
      <c r="BI92" s="228"/>
      <c r="BJ92" s="228"/>
      <c r="BK92" s="228"/>
      <c r="BL92" s="228"/>
      <c r="BM92" s="228"/>
      <c r="BN92" s="1341"/>
      <c r="BP92" s="1341"/>
      <c r="BQ92" s="227"/>
      <c r="BR92" s="228"/>
      <c r="BS92" s="228"/>
      <c r="BT92" s="228"/>
      <c r="BU92" s="228"/>
      <c r="BV92" s="228"/>
      <c r="BW92" s="228"/>
      <c r="BX92" s="228"/>
      <c r="BY92" s="228"/>
      <c r="BZ92" s="228"/>
      <c r="CA92" s="228"/>
      <c r="CB92" s="228"/>
      <c r="CC92" s="228"/>
      <c r="CD92" s="229"/>
      <c r="CE92" s="1341"/>
    </row>
    <row r="94" spans="1:83" ht="18.75" x14ac:dyDescent="0.2">
      <c r="A94" s="124" t="s">
        <v>451</v>
      </c>
      <c r="B94" s="120"/>
      <c r="C94" s="121" t="s">
        <v>450</v>
      </c>
      <c r="D94" s="122"/>
      <c r="E94" s="123"/>
      <c r="F94" s="123"/>
      <c r="G94" s="123"/>
      <c r="H94" s="123"/>
      <c r="I94" s="123"/>
      <c r="J94" s="123"/>
      <c r="K94" s="123"/>
      <c r="L94" s="123"/>
      <c r="M94" s="123"/>
      <c r="N94" s="123"/>
      <c r="O94" s="124" t="s">
        <v>451</v>
      </c>
    </row>
    <row r="95" spans="1:83" ht="13.5" thickBot="1" x14ac:dyDescent="0.25"/>
    <row r="96" spans="1:83" ht="29.25" customHeight="1" x14ac:dyDescent="0.2">
      <c r="A96" s="1122" t="s">
        <v>449</v>
      </c>
      <c r="B96" s="1343" t="s">
        <v>966</v>
      </c>
      <c r="C96" s="1343"/>
      <c r="D96" s="1343"/>
      <c r="E96" s="1344" t="s">
        <v>1031</v>
      </c>
      <c r="F96" s="1344"/>
      <c r="G96" s="1344"/>
      <c r="H96" s="1344"/>
      <c r="I96" s="1344"/>
      <c r="J96" s="1344"/>
      <c r="K96" s="1344"/>
      <c r="L96" s="1344"/>
      <c r="M96" s="1344"/>
      <c r="N96" s="1345"/>
      <c r="Q96" s="116" t="s">
        <v>449</v>
      </c>
      <c r="R96" s="491" t="s">
        <v>978</v>
      </c>
      <c r="S96" s="474"/>
      <c r="T96" s="475"/>
      <c r="U96" s="475"/>
      <c r="V96" s="475"/>
      <c r="W96" s="492"/>
      <c r="X96" s="475"/>
      <c r="Y96" s="475"/>
      <c r="Z96" s="475"/>
      <c r="AA96" s="475"/>
      <c r="AB96" s="475"/>
      <c r="AC96" s="475"/>
      <c r="AD96" s="475"/>
      <c r="AE96" s="476"/>
      <c r="AF96" s="116" t="s">
        <v>449</v>
      </c>
      <c r="AG96" s="230"/>
      <c r="AH96" s="116" t="s">
        <v>449</v>
      </c>
      <c r="AI96" s="491" t="s">
        <v>979</v>
      </c>
      <c r="AJ96" s="474"/>
      <c r="AK96" s="475"/>
      <c r="AL96" s="475"/>
      <c r="AM96" s="475"/>
      <c r="AN96" s="492"/>
      <c r="AO96" s="475"/>
      <c r="AP96" s="475"/>
      <c r="AQ96" s="475"/>
      <c r="AR96" s="475"/>
      <c r="AS96" s="475"/>
      <c r="AT96" s="475"/>
      <c r="AU96" s="475"/>
      <c r="AV96" s="476"/>
      <c r="AW96" s="116" t="s">
        <v>449</v>
      </c>
      <c r="AY96" s="116" t="s">
        <v>449</v>
      </c>
      <c r="AZ96" s="491" t="s">
        <v>1032</v>
      </c>
      <c r="BA96" s="474"/>
      <c r="BB96" s="475"/>
      <c r="BC96" s="475"/>
      <c r="BD96" s="475"/>
      <c r="BE96" s="492"/>
      <c r="BF96" s="475"/>
      <c r="BG96" s="475"/>
      <c r="BH96" s="475"/>
      <c r="BI96" s="475"/>
      <c r="BJ96" s="475"/>
      <c r="BK96" s="475"/>
      <c r="BL96" s="475"/>
      <c r="BM96" s="476"/>
      <c r="BN96" s="116" t="s">
        <v>449</v>
      </c>
      <c r="BP96" s="116" t="s">
        <v>449</v>
      </c>
      <c r="BQ96" s="766" t="s">
        <v>1032</v>
      </c>
      <c r="BR96" s="474"/>
      <c r="BS96" s="475"/>
      <c r="BT96" s="475"/>
      <c r="BU96" s="475"/>
      <c r="BV96" s="492"/>
      <c r="BW96" s="475"/>
      <c r="BX96" s="475"/>
      <c r="BY96" s="475"/>
      <c r="BZ96" s="475"/>
      <c r="CA96" s="475"/>
      <c r="CB96" s="475"/>
      <c r="CC96" s="475"/>
      <c r="CD96" s="476"/>
      <c r="CE96" s="116" t="s">
        <v>449</v>
      </c>
    </row>
    <row r="97" spans="1:83" ht="21" customHeight="1" x14ac:dyDescent="0.25">
      <c r="A97" s="1346" t="s">
        <v>1035</v>
      </c>
      <c r="B97" s="1194" t="s">
        <v>1044</v>
      </c>
      <c r="C97" s="1194"/>
      <c r="D97" s="1194"/>
      <c r="E97" s="1194"/>
      <c r="F97" s="1194"/>
      <c r="G97" s="1194"/>
      <c r="H97" s="1194"/>
      <c r="I97" s="1194"/>
      <c r="J97" s="1194"/>
      <c r="K97" s="1194"/>
      <c r="L97" s="1194"/>
      <c r="M97" s="825" t="s">
        <v>71</v>
      </c>
      <c r="N97" s="1201"/>
      <c r="Q97" s="1341" t="s">
        <v>1035</v>
      </c>
      <c r="R97" s="824" t="s">
        <v>1031</v>
      </c>
      <c r="S97" s="478"/>
      <c r="T97" s="479"/>
      <c r="U97" s="479"/>
      <c r="V97" s="479"/>
      <c r="W97" s="34"/>
      <c r="X97" s="479"/>
      <c r="Y97" s="479"/>
      <c r="Z97" s="479"/>
      <c r="AA97" s="479"/>
      <c r="AB97" s="479"/>
      <c r="AC97" s="479"/>
      <c r="AD97" s="479"/>
      <c r="AE97" s="479"/>
      <c r="AF97" s="1341" t="s">
        <v>1035</v>
      </c>
      <c r="AG97" s="230"/>
      <c r="AH97" s="1341" t="s">
        <v>1035</v>
      </c>
      <c r="AI97" s="477"/>
      <c r="AJ97" s="478"/>
      <c r="AK97" s="479"/>
      <c r="AL97" s="479"/>
      <c r="AM97" s="479"/>
      <c r="AN97" s="479"/>
      <c r="AO97" s="479"/>
      <c r="AP97" s="479"/>
      <c r="AQ97" s="479"/>
      <c r="AR97" s="479"/>
      <c r="AS97" s="479"/>
      <c r="AT97" s="479"/>
      <c r="AU97" s="479"/>
      <c r="AV97" s="480"/>
      <c r="AW97" s="1341" t="s">
        <v>1035</v>
      </c>
      <c r="AY97" s="1341" t="s">
        <v>1035</v>
      </c>
      <c r="AZ97" s="820"/>
      <c r="BA97" s="478"/>
      <c r="BB97" s="479"/>
      <c r="BC97" s="479"/>
      <c r="BD97" s="479"/>
      <c r="BE97" s="34"/>
      <c r="BF97" s="479"/>
      <c r="BG97" s="479"/>
      <c r="BH97" s="479"/>
      <c r="BI97" s="479"/>
      <c r="BJ97" s="479"/>
      <c r="BK97" s="479"/>
      <c r="BL97" s="479"/>
      <c r="BM97" s="479"/>
      <c r="BN97" s="1341" t="s">
        <v>1035</v>
      </c>
      <c r="BP97" s="1341" t="s">
        <v>1035</v>
      </c>
      <c r="BQ97" s="821"/>
      <c r="BR97" s="478"/>
      <c r="BS97" s="479"/>
      <c r="BT97" s="479"/>
      <c r="BU97" s="479"/>
      <c r="BV97" s="34"/>
      <c r="BW97" s="479"/>
      <c r="BX97" s="479"/>
      <c r="BY97" s="479"/>
      <c r="BZ97" s="479"/>
      <c r="CA97" s="479"/>
      <c r="CB97" s="479"/>
      <c r="CC97" s="479"/>
      <c r="CD97" s="480"/>
      <c r="CE97" s="1341" t="s">
        <v>1035</v>
      </c>
    </row>
    <row r="98" spans="1:83" ht="24" customHeight="1" x14ac:dyDescent="0.2">
      <c r="A98" s="1346"/>
      <c r="B98" s="34" t="s">
        <v>1036</v>
      </c>
      <c r="C98" s="33"/>
      <c r="D98" s="12"/>
      <c r="E98" s="12"/>
      <c r="F98" s="12"/>
      <c r="G98" s="12"/>
      <c r="H98" s="12"/>
      <c r="I98" s="12"/>
      <c r="J98" s="12"/>
      <c r="K98" s="12"/>
      <c r="L98" s="38" t="s">
        <v>294</v>
      </c>
      <c r="M98" s="52">
        <v>50</v>
      </c>
      <c r="N98" s="1118" t="s">
        <v>295</v>
      </c>
      <c r="Q98" s="1341"/>
      <c r="R98" s="481"/>
      <c r="S98" s="60" t="s">
        <v>314</v>
      </c>
      <c r="T98" s="60"/>
      <c r="U98" s="10"/>
      <c r="V98" s="39"/>
      <c r="W98" s="10"/>
      <c r="X98" s="10"/>
      <c r="Y98" s="24"/>
      <c r="Z98" s="9"/>
      <c r="AA98" s="9"/>
      <c r="AB98" s="10"/>
      <c r="AC98" s="479"/>
      <c r="AD98" s="479"/>
      <c r="AE98" s="493" t="str">
        <f>B98</f>
        <v>MODÈLE VIERGE….SAISISSEZ LE NOM DE VOTRE RECETTE</v>
      </c>
      <c r="AF98" s="1341"/>
      <c r="AG98" s="230"/>
      <c r="AH98" s="1341"/>
      <c r="AI98" s="481"/>
      <c r="AJ98" s="16"/>
      <c r="AK98" s="60" t="s">
        <v>314</v>
      </c>
      <c r="AL98" s="60"/>
      <c r="AM98" s="10"/>
      <c r="AN98" s="39"/>
      <c r="AO98" s="10"/>
      <c r="AP98" s="10"/>
      <c r="AQ98" s="24"/>
      <c r="AR98" s="34"/>
      <c r="AS98" s="10"/>
      <c r="AT98" s="479"/>
      <c r="AU98" s="479"/>
      <c r="AV98" s="493" t="str">
        <f>B98</f>
        <v>MODÈLE VIERGE….SAISISSEZ LE NOM DE VOTRE RECETTE</v>
      </c>
      <c r="AW98" s="1341"/>
      <c r="AY98" s="1341"/>
      <c r="AZ98" s="417" t="s">
        <v>420</v>
      </c>
      <c r="BA98" s="139"/>
      <c r="BB98" s="140"/>
      <c r="BC98" s="140"/>
      <c r="BD98" s="140"/>
      <c r="BE98" s="135"/>
      <c r="BF98" s="135"/>
      <c r="BG98" s="135"/>
      <c r="BH98" s="135"/>
      <c r="BI98" s="135"/>
      <c r="BJ98" s="135"/>
      <c r="BK98" s="135"/>
      <c r="BL98" s="135"/>
      <c r="BM98" s="418"/>
      <c r="BN98" s="1341"/>
      <c r="BP98" s="1341"/>
      <c r="BQ98" s="239" t="s">
        <v>454</v>
      </c>
      <c r="BR98" s="139"/>
      <c r="BS98" s="140"/>
      <c r="BT98" s="140"/>
      <c r="BU98" s="140"/>
      <c r="BV98" s="135"/>
      <c r="BW98" s="135"/>
      <c r="BX98" s="135"/>
      <c r="BY98" s="135"/>
      <c r="BZ98" s="135"/>
      <c r="CA98" s="135"/>
      <c r="CB98" s="135"/>
      <c r="CC98" s="135"/>
      <c r="CD98" s="141"/>
      <c r="CE98" s="1341"/>
    </row>
    <row r="99" spans="1:83" ht="15.95" customHeight="1" thickBot="1" x14ac:dyDescent="0.3">
      <c r="A99" s="1346"/>
      <c r="B99" s="705" t="s">
        <v>1002</v>
      </c>
      <c r="C99" s="219"/>
      <c r="D99" s="218"/>
      <c r="E99" s="12"/>
      <c r="F99" s="1335" t="s">
        <v>14</v>
      </c>
      <c r="G99" s="1335"/>
      <c r="H99" s="756"/>
      <c r="I99" s="12"/>
      <c r="J99" s="12"/>
      <c r="K99" s="756"/>
      <c r="L99" s="38" t="s">
        <v>1027</v>
      </c>
      <c r="M99" s="36">
        <f>G103/M98</f>
        <v>0.04</v>
      </c>
      <c r="N99" s="1119" t="s">
        <v>300</v>
      </c>
      <c r="Q99" s="1341"/>
      <c r="R99" s="808"/>
      <c r="S99" s="60"/>
      <c r="T99" s="60"/>
      <c r="U99" s="10"/>
      <c r="V99" s="39"/>
      <c r="W99" s="10"/>
      <c r="X99" s="10"/>
      <c r="Y99" s="24"/>
      <c r="Z99" s="9"/>
      <c r="AA99" s="9"/>
      <c r="AB99" s="10"/>
      <c r="AC99" s="479"/>
      <c r="AD99" s="479"/>
      <c r="AE99" s="493"/>
      <c r="AF99" s="1341"/>
      <c r="AG99" s="230"/>
      <c r="AH99" s="1341"/>
      <c r="AI99" s="483"/>
      <c r="AJ99" s="16"/>
      <c r="AK99" s="51"/>
      <c r="AL99" s="10"/>
      <c r="AM99" s="10"/>
      <c r="AN99" s="39"/>
      <c r="AO99" s="10"/>
      <c r="AP99" s="10"/>
      <c r="AQ99" s="24"/>
      <c r="AR99" s="50"/>
      <c r="AS99" s="10"/>
      <c r="AT99" s="479"/>
      <c r="AU99" s="479"/>
      <c r="AV99" s="480"/>
      <c r="AW99" s="1341"/>
      <c r="AY99" s="1341"/>
      <c r="AZ99" s="419"/>
      <c r="BA99" s="55"/>
      <c r="BB99" s="55"/>
      <c r="BC99" s="55"/>
      <c r="BD99" s="135"/>
      <c r="BE99" s="135"/>
      <c r="BF99" s="135"/>
      <c r="BG99" s="135"/>
      <c r="BH99" s="135"/>
      <c r="BI99" s="135"/>
      <c r="BJ99" s="135"/>
      <c r="BK99" s="135"/>
      <c r="BL99" s="135"/>
      <c r="BM99" s="418"/>
      <c r="BN99" s="1341"/>
      <c r="BP99" s="1341"/>
      <c r="BQ99" s="241"/>
      <c r="BR99" s="9"/>
      <c r="BS99" s="9"/>
      <c r="BT99" s="9"/>
      <c r="BU99" s="135"/>
      <c r="BV99" s="135"/>
      <c r="BW99" s="135"/>
      <c r="BX99" s="135"/>
      <c r="BY99" s="135"/>
      <c r="BZ99" s="135"/>
      <c r="CA99" s="135"/>
      <c r="CB99" s="135"/>
      <c r="CC99" s="135"/>
      <c r="CD99" s="141"/>
      <c r="CE99" s="1341"/>
    </row>
    <row r="100" spans="1:83" ht="15.95" customHeight="1" thickBot="1" x14ac:dyDescent="0.25">
      <c r="A100" s="1346"/>
      <c r="B100" s="814">
        <v>100</v>
      </c>
      <c r="C100" s="1319" t="s">
        <v>0</v>
      </c>
      <c r="D100" s="10" t="s">
        <v>13</v>
      </c>
      <c r="E100" s="10"/>
      <c r="F100" s="761">
        <f>G100-I100</f>
        <v>14.67</v>
      </c>
      <c r="G100" s="761">
        <f>SUM(G103,G108,G115,G127)</f>
        <v>15.67</v>
      </c>
      <c r="H100" s="130"/>
      <c r="I100" s="762">
        <f>SUM(I103,I115,I127)</f>
        <v>0.99999999999999978</v>
      </c>
      <c r="J100" s="21"/>
      <c r="K100" s="21" t="s">
        <v>293</v>
      </c>
      <c r="L100" s="21"/>
      <c r="M100" s="36">
        <f>F104/M98</f>
        <v>9.0000000000000011E-3</v>
      </c>
      <c r="N100" s="1119" t="s">
        <v>1028</v>
      </c>
      <c r="Q100" s="1341"/>
      <c r="R100" s="483"/>
      <c r="S100" s="51"/>
      <c r="T100" s="10"/>
      <c r="U100" s="10"/>
      <c r="V100" s="39"/>
      <c r="W100" s="10"/>
      <c r="X100" s="10"/>
      <c r="Y100" s="24"/>
      <c r="Z100" s="9"/>
      <c r="AA100" s="9"/>
      <c r="AB100" s="10"/>
      <c r="AC100" s="479"/>
      <c r="AD100" s="479"/>
      <c r="AE100" s="480"/>
      <c r="AF100" s="1341"/>
      <c r="AG100" s="230"/>
      <c r="AH100" s="1341"/>
      <c r="AI100" s="482"/>
      <c r="AJ100" s="78" t="s">
        <v>406</v>
      </c>
      <c r="AK100" s="9"/>
      <c r="AL100" s="9"/>
      <c r="AM100" s="9"/>
      <c r="AN100" s="9"/>
      <c r="AO100" s="9"/>
      <c r="AP100" s="9"/>
      <c r="AQ100" s="9"/>
      <c r="AR100" s="9"/>
      <c r="AS100" s="9"/>
      <c r="AT100" s="484"/>
      <c r="AU100" s="479"/>
      <c r="AV100" s="480"/>
      <c r="AW100" s="1341"/>
      <c r="AY100" s="1341"/>
      <c r="AZ100" s="420" t="s">
        <v>451</v>
      </c>
      <c r="BA100" s="121" t="s">
        <v>450</v>
      </c>
      <c r="BB100" s="121"/>
      <c r="BC100" s="122"/>
      <c r="BD100" s="223"/>
      <c r="BE100" s="223"/>
      <c r="BF100" s="223"/>
      <c r="BG100" s="223"/>
      <c r="BH100" s="223"/>
      <c r="BI100" s="223"/>
      <c r="BJ100" s="223"/>
      <c r="BK100" s="223"/>
      <c r="BL100" s="223"/>
      <c r="BM100" s="421"/>
      <c r="BN100" s="1341"/>
      <c r="BP100" s="1341"/>
      <c r="BQ100" s="240" t="s">
        <v>451</v>
      </c>
      <c r="BR100" s="121" t="s">
        <v>450</v>
      </c>
      <c r="BS100" s="121"/>
      <c r="BT100" s="122"/>
      <c r="BU100" s="223"/>
      <c r="BV100" s="223"/>
      <c r="BW100" s="223"/>
      <c r="BX100" s="223"/>
      <c r="BY100" s="223"/>
      <c r="BZ100" s="223"/>
      <c r="CA100" s="223"/>
      <c r="CB100" s="223"/>
      <c r="CC100" s="223"/>
      <c r="CD100" s="224"/>
      <c r="CE100" s="1341"/>
    </row>
    <row r="101" spans="1:83" ht="15.95" customHeight="1" x14ac:dyDescent="0.25">
      <c r="A101" s="1346"/>
      <c r="B101" s="131"/>
      <c r="C101" s="1320"/>
      <c r="D101" s="117"/>
      <c r="E101" s="117"/>
      <c r="F101" s="738" t="s">
        <v>1011</v>
      </c>
      <c r="G101" s="738" t="s">
        <v>297</v>
      </c>
      <c r="H101" s="134"/>
      <c r="I101" s="738" t="s">
        <v>1012</v>
      </c>
      <c r="J101" s="117"/>
      <c r="K101" s="117"/>
      <c r="L101" s="1348" t="s">
        <v>958</v>
      </c>
      <c r="M101" s="1349"/>
      <c r="N101" s="1196">
        <f>B100</f>
        <v>100</v>
      </c>
      <c r="Q101" s="1341"/>
      <c r="R101" s="482"/>
      <c r="S101" s="75" t="s">
        <v>361</v>
      </c>
      <c r="T101" s="75"/>
      <c r="U101" s="48"/>
      <c r="V101" s="10"/>
      <c r="W101" s="39"/>
      <c r="X101" s="10"/>
      <c r="Y101" s="24"/>
      <c r="Z101" s="9"/>
      <c r="AA101" s="9"/>
      <c r="AB101" s="10"/>
      <c r="AC101" s="484"/>
      <c r="AD101" s="479"/>
      <c r="AE101" s="480"/>
      <c r="AF101" s="1341"/>
      <c r="AG101" s="230"/>
      <c r="AH101" s="1341"/>
      <c r="AI101" s="485"/>
      <c r="AJ101" s="9"/>
      <c r="AK101" s="79" t="s">
        <v>32</v>
      </c>
      <c r="AL101" s="56" t="s">
        <v>279</v>
      </c>
      <c r="AM101" s="9"/>
      <c r="AN101" s="9"/>
      <c r="AO101" s="9"/>
      <c r="AP101" s="9"/>
      <c r="AQ101" s="9"/>
      <c r="AR101" s="9"/>
      <c r="AS101" s="9"/>
      <c r="AT101" s="485"/>
      <c r="AU101" s="482"/>
      <c r="AV101" s="480"/>
      <c r="AW101" s="1341"/>
      <c r="AY101" s="1341"/>
      <c r="AZ101" s="388"/>
      <c r="BA101" s="55"/>
      <c r="BB101" s="55"/>
      <c r="BC101" s="55"/>
      <c r="BD101" s="135"/>
      <c r="BE101" s="135"/>
      <c r="BF101" s="135"/>
      <c r="BG101" s="135"/>
      <c r="BH101" s="135"/>
      <c r="BI101" s="135"/>
      <c r="BJ101" s="135"/>
      <c r="BK101" s="135"/>
      <c r="BL101" s="135"/>
      <c r="BM101" s="418"/>
      <c r="BN101" s="1341"/>
      <c r="BP101" s="1341"/>
      <c r="BQ101" s="222"/>
      <c r="BR101" s="9"/>
      <c r="BS101" s="9"/>
      <c r="BT101" s="135"/>
      <c r="BU101" s="135"/>
      <c r="BV101" s="135"/>
      <c r="BW101" s="135"/>
      <c r="BX101" s="135"/>
      <c r="BY101" s="135"/>
      <c r="BZ101" s="135"/>
      <c r="CA101" s="135"/>
      <c r="CB101" s="135"/>
      <c r="CC101" s="135"/>
      <c r="CD101" s="141"/>
      <c r="CE101" s="1341"/>
    </row>
    <row r="102" spans="1:83" ht="15.95" customHeight="1" x14ac:dyDescent="0.25">
      <c r="A102" s="1346"/>
      <c r="B102" s="218" t="s">
        <v>44</v>
      </c>
      <c r="C102" s="219" t="s">
        <v>54</v>
      </c>
      <c r="D102" s="218" t="s">
        <v>34</v>
      </c>
      <c r="E102" s="12"/>
      <c r="F102" s="128"/>
      <c r="G102" s="55"/>
      <c r="H102" s="55"/>
      <c r="I102" s="1184"/>
      <c r="J102" s="55"/>
      <c r="K102" s="756" t="s">
        <v>63</v>
      </c>
      <c r="L102" s="12"/>
      <c r="M102" s="957"/>
      <c r="N102" s="1142"/>
      <c r="Q102" s="1341"/>
      <c r="R102" s="485"/>
      <c r="S102" s="16"/>
      <c r="T102" s="27" t="s">
        <v>32</v>
      </c>
      <c r="U102" s="10" t="s">
        <v>362</v>
      </c>
      <c r="V102" s="10"/>
      <c r="W102" s="39"/>
      <c r="X102" s="10"/>
      <c r="Y102" s="24"/>
      <c r="Z102" s="9"/>
      <c r="AA102" s="9"/>
      <c r="AB102" s="10"/>
      <c r="AC102" s="485"/>
      <c r="AD102" s="482"/>
      <c r="AE102" s="480"/>
      <c r="AF102" s="1341"/>
      <c r="AG102" s="230"/>
      <c r="AH102" s="1341"/>
      <c r="AI102" s="485"/>
      <c r="AJ102" s="9"/>
      <c r="AK102" s="79" t="s">
        <v>42</v>
      </c>
      <c r="AL102" s="56" t="s">
        <v>986</v>
      </c>
      <c r="AM102" s="9"/>
      <c r="AN102" s="9"/>
      <c r="AO102" s="9"/>
      <c r="AP102" s="9"/>
      <c r="AQ102" s="9"/>
      <c r="AR102" s="9"/>
      <c r="AS102" s="9"/>
      <c r="AT102" s="486"/>
      <c r="AU102" s="487"/>
      <c r="AV102" s="480"/>
      <c r="AW102" s="1341"/>
      <c r="AY102" s="1341"/>
      <c r="AZ102" s="422" t="s">
        <v>44</v>
      </c>
      <c r="BA102" s="243" t="s">
        <v>456</v>
      </c>
      <c r="BB102" s="55"/>
      <c r="BC102" s="55"/>
      <c r="BD102" s="135"/>
      <c r="BE102" s="135"/>
      <c r="BF102" s="135"/>
      <c r="BG102" s="135"/>
      <c r="BH102" s="135"/>
      <c r="BI102" s="135"/>
      <c r="BJ102" s="135"/>
      <c r="BK102" s="135"/>
      <c r="BL102" s="135"/>
      <c r="BM102" s="418"/>
      <c r="BN102" s="1341"/>
      <c r="BP102" s="1341"/>
      <c r="BQ102" s="221" t="s">
        <v>34</v>
      </c>
      <c r="BR102" s="243" t="s">
        <v>13</v>
      </c>
      <c r="BS102" s="136" t="s">
        <v>455</v>
      </c>
      <c r="BT102" s="9"/>
      <c r="BU102" s="135"/>
      <c r="BV102" s="135"/>
      <c r="BW102" s="135"/>
      <c r="BX102" s="135"/>
      <c r="BY102" s="135"/>
      <c r="BZ102" s="135"/>
      <c r="CA102" s="135"/>
      <c r="CB102" s="135"/>
      <c r="CC102" s="135"/>
      <c r="CD102" s="135"/>
      <c r="CE102" s="1341"/>
    </row>
    <row r="103" spans="1:83" ht="15.95" customHeight="1" x14ac:dyDescent="0.25">
      <c r="A103" s="1346"/>
      <c r="B103" s="16"/>
      <c r="C103" s="127"/>
      <c r="D103" s="35" t="s">
        <v>312</v>
      </c>
      <c r="E103" s="232"/>
      <c r="F103" s="817">
        <f>SUM(F104:F107)</f>
        <v>1.8</v>
      </c>
      <c r="G103" s="818">
        <f>SUM(G104:G107)</f>
        <v>2</v>
      </c>
      <c r="H103" s="35" t="s">
        <v>11</v>
      </c>
      <c r="I103" s="819">
        <f>SUM(I104:I107)</f>
        <v>0.19999999999999996</v>
      </c>
      <c r="J103" s="63"/>
      <c r="K103" s="10"/>
      <c r="L103" s="12"/>
      <c r="M103" s="12"/>
      <c r="N103" s="1119"/>
      <c r="Q103" s="1341"/>
      <c r="R103" s="485"/>
      <c r="S103" s="16"/>
      <c r="T103" s="27" t="s">
        <v>42</v>
      </c>
      <c r="U103" s="10" t="s">
        <v>363</v>
      </c>
      <c r="V103" s="10"/>
      <c r="W103" s="39"/>
      <c r="X103" s="10"/>
      <c r="Y103" s="24"/>
      <c r="Z103" s="9"/>
      <c r="AA103" s="9"/>
      <c r="AB103" s="10"/>
      <c r="AC103" s="486"/>
      <c r="AD103" s="487"/>
      <c r="AE103" s="480"/>
      <c r="AF103" s="1341"/>
      <c r="AG103" s="230"/>
      <c r="AH103" s="1341"/>
      <c r="AI103" s="485"/>
      <c r="AJ103" s="9"/>
      <c r="AK103" s="79" t="s">
        <v>52</v>
      </c>
      <c r="AL103" s="56"/>
      <c r="AM103" s="9"/>
      <c r="AN103" s="9"/>
      <c r="AO103" s="9"/>
      <c r="AP103" s="9"/>
      <c r="AQ103" s="9"/>
      <c r="AR103" s="9"/>
      <c r="AS103" s="9"/>
      <c r="AT103" s="488"/>
      <c r="AU103" s="481"/>
      <c r="AV103" s="480"/>
      <c r="AW103" s="1341"/>
      <c r="AY103" s="1341"/>
      <c r="AZ103" s="388"/>
      <c r="BA103" s="55"/>
      <c r="BB103" s="55"/>
      <c r="BC103" s="55"/>
      <c r="BD103" s="135"/>
      <c r="BE103" s="135"/>
      <c r="BF103" s="135"/>
      <c r="BG103" s="135"/>
      <c r="BH103" s="135"/>
      <c r="BI103" s="135"/>
      <c r="BJ103" s="135"/>
      <c r="BK103" s="135"/>
      <c r="BL103" s="135"/>
      <c r="BM103" s="418"/>
      <c r="BN103" s="1341"/>
      <c r="BP103" s="1341"/>
      <c r="BQ103" s="221"/>
      <c r="BR103" s="243"/>
      <c r="BS103" s="136"/>
      <c r="BT103" s="9"/>
      <c r="BU103" s="135"/>
      <c r="BV103" s="135"/>
      <c r="BW103" s="135"/>
      <c r="BX103" s="135"/>
      <c r="BY103" s="135"/>
      <c r="BZ103" s="135"/>
      <c r="CA103" s="135"/>
      <c r="CB103" s="135"/>
      <c r="CC103" s="135"/>
      <c r="CD103" s="135"/>
      <c r="CE103" s="1341"/>
    </row>
    <row r="104" spans="1:83" ht="15.95" customHeight="1" x14ac:dyDescent="0.25">
      <c r="A104" s="1346"/>
      <c r="B104" s="16">
        <v>1</v>
      </c>
      <c r="C104" s="65">
        <v>10</v>
      </c>
      <c r="D104" s="10" t="s">
        <v>1014</v>
      </c>
      <c r="E104" s="32"/>
      <c r="F104" s="39">
        <f t="shared" ref="F104:F107" si="16">IF(C104&lt;=0,"",G104-(G104*C104%))</f>
        <v>0.45</v>
      </c>
      <c r="G104" s="22">
        <f>IF(B104="","",(B104/B100)*M98)</f>
        <v>0.5</v>
      </c>
      <c r="H104" s="501" t="s">
        <v>11</v>
      </c>
      <c r="I104" s="739">
        <f t="shared" ref="I104:I107" si="17">IF(ISBLANK(C104),"",G104-F104)</f>
        <v>4.9999999999999989E-2</v>
      </c>
      <c r="J104" s="76" t="s">
        <v>32</v>
      </c>
      <c r="K104" s="10" t="s">
        <v>975</v>
      </c>
      <c r="L104" s="12"/>
      <c r="M104" s="12"/>
      <c r="N104" s="1119"/>
      <c r="Q104" s="1341"/>
      <c r="R104" s="485"/>
      <c r="S104" s="16"/>
      <c r="T104" s="10"/>
      <c r="U104" s="10"/>
      <c r="V104" s="10"/>
      <c r="W104" s="39"/>
      <c r="X104" s="10"/>
      <c r="Y104" s="24"/>
      <c r="Z104" s="9"/>
      <c r="AA104" s="9"/>
      <c r="AB104" s="10"/>
      <c r="AC104" s="488"/>
      <c r="AD104" s="481"/>
      <c r="AE104" s="480"/>
      <c r="AF104" s="1341"/>
      <c r="AG104" s="230"/>
      <c r="AH104" s="1341"/>
      <c r="AI104" s="485"/>
      <c r="AJ104" s="9"/>
      <c r="AK104" s="79" t="s">
        <v>61</v>
      </c>
      <c r="AL104" s="56"/>
      <c r="AM104" s="9"/>
      <c r="AN104" s="9"/>
      <c r="AO104" s="9"/>
      <c r="AP104" s="9"/>
      <c r="AQ104" s="9"/>
      <c r="AR104" s="9"/>
      <c r="AS104" s="9"/>
      <c r="AT104" s="479"/>
      <c r="AU104" s="479"/>
      <c r="AV104" s="480"/>
      <c r="AW104" s="1341"/>
      <c r="AY104" s="1341"/>
      <c r="AZ104" s="423"/>
      <c r="BA104" s="424" t="s">
        <v>422</v>
      </c>
      <c r="BB104" s="425"/>
      <c r="BC104" s="425"/>
      <c r="BD104" s="426"/>
      <c r="BE104" s="55"/>
      <c r="BF104" s="135"/>
      <c r="BG104" s="424" t="s">
        <v>421</v>
      </c>
      <c r="BH104" s="135"/>
      <c r="BI104" s="135"/>
      <c r="BJ104" s="135"/>
      <c r="BK104" s="135"/>
      <c r="BL104" s="135"/>
      <c r="BM104" s="418"/>
      <c r="BN104" s="1341"/>
      <c r="BP104" s="1341"/>
      <c r="BQ104" s="221" t="s">
        <v>44</v>
      </c>
      <c r="BR104" s="243" t="s">
        <v>456</v>
      </c>
      <c r="BS104" s="136" t="s">
        <v>480</v>
      </c>
      <c r="BT104" s="9"/>
      <c r="BU104" s="135"/>
      <c r="BV104" s="135"/>
      <c r="BW104" s="135"/>
      <c r="BX104" s="135"/>
      <c r="BY104" s="135"/>
      <c r="BZ104" s="135"/>
      <c r="CA104" s="135"/>
      <c r="CB104" s="135"/>
      <c r="CC104" s="135"/>
      <c r="CD104" s="135"/>
      <c r="CE104" s="1341"/>
    </row>
    <row r="105" spans="1:83" ht="15.95" customHeight="1" x14ac:dyDescent="0.25">
      <c r="A105" s="1346"/>
      <c r="B105" s="16">
        <v>1</v>
      </c>
      <c r="C105" s="65">
        <v>10</v>
      </c>
      <c r="D105" s="10" t="s">
        <v>1007</v>
      </c>
      <c r="E105" s="10"/>
      <c r="F105" s="39">
        <f t="shared" si="16"/>
        <v>0.45</v>
      </c>
      <c r="G105" s="22">
        <f>IF(B105="","",(B105/B100)*M98)</f>
        <v>0.5</v>
      </c>
      <c r="H105" s="501" t="s">
        <v>11</v>
      </c>
      <c r="I105" s="739">
        <f t="shared" si="17"/>
        <v>4.9999999999999989E-2</v>
      </c>
      <c r="J105" s="76" t="s">
        <v>42</v>
      </c>
      <c r="K105" s="10"/>
      <c r="L105" s="12"/>
      <c r="M105" s="12"/>
      <c r="N105" s="1119"/>
      <c r="Q105" s="1341"/>
      <c r="R105" s="485"/>
      <c r="S105" s="75" t="s">
        <v>364</v>
      </c>
      <c r="T105" s="75"/>
      <c r="U105" s="48"/>
      <c r="V105" s="10"/>
      <c r="W105" s="39"/>
      <c r="X105" s="10"/>
      <c r="Y105" s="24"/>
      <c r="Z105" s="9"/>
      <c r="AA105" s="9"/>
      <c r="AB105" s="10"/>
      <c r="AC105" s="479"/>
      <c r="AD105" s="479"/>
      <c r="AE105" s="480"/>
      <c r="AF105" s="1341"/>
      <c r="AG105" s="230"/>
      <c r="AH105" s="1341"/>
      <c r="AI105" s="482"/>
      <c r="AJ105" s="9"/>
      <c r="AK105" s="79" t="s">
        <v>69</v>
      </c>
      <c r="AL105" s="56"/>
      <c r="AM105" s="9"/>
      <c r="AN105" s="9"/>
      <c r="AO105" s="9"/>
      <c r="AP105" s="9"/>
      <c r="AQ105" s="9"/>
      <c r="AR105" s="9"/>
      <c r="AS105" s="9"/>
      <c r="AT105" s="479"/>
      <c r="AU105" s="479"/>
      <c r="AV105" s="480"/>
      <c r="AW105" s="1341"/>
      <c r="AY105" s="1341"/>
      <c r="AZ105" s="423"/>
      <c r="BA105" s="427" t="s">
        <v>956</v>
      </c>
      <c r="BB105" s="427"/>
      <c r="BC105" s="427"/>
      <c r="BD105" s="427"/>
      <c r="BE105" s="55"/>
      <c r="BF105" s="135"/>
      <c r="BG105" s="135"/>
      <c r="BH105" s="135"/>
      <c r="BI105" s="135"/>
      <c r="BJ105" s="135"/>
      <c r="BK105" s="135"/>
      <c r="BL105" s="135"/>
      <c r="BM105" s="418"/>
      <c r="BN105" s="1341"/>
      <c r="BP105" s="1341"/>
      <c r="BQ105" s="221"/>
      <c r="BR105" s="9"/>
      <c r="BS105" s="369" t="s">
        <v>422</v>
      </c>
      <c r="BT105" s="9"/>
      <c r="BU105" s="135"/>
      <c r="BV105" s="135"/>
      <c r="BW105" s="135"/>
      <c r="BX105" s="135"/>
      <c r="BY105" s="135"/>
      <c r="BZ105" s="135"/>
      <c r="CA105" s="135"/>
      <c r="CB105" s="135"/>
      <c r="CC105" s="135"/>
      <c r="CD105" s="135"/>
      <c r="CE105" s="1341"/>
    </row>
    <row r="106" spans="1:83" ht="15.95" customHeight="1" x14ac:dyDescent="0.2">
      <c r="A106" s="1346"/>
      <c r="B106" s="16">
        <v>1</v>
      </c>
      <c r="C106" s="65">
        <v>10</v>
      </c>
      <c r="D106" s="10" t="s">
        <v>1008</v>
      </c>
      <c r="E106" s="10"/>
      <c r="F106" s="39">
        <f t="shared" si="16"/>
        <v>0.45</v>
      </c>
      <c r="G106" s="22">
        <f>IF(B106="","",(B106/B100)*M98)</f>
        <v>0.5</v>
      </c>
      <c r="H106" s="501" t="s">
        <v>11</v>
      </c>
      <c r="I106" s="739">
        <f t="shared" si="17"/>
        <v>4.9999999999999989E-2</v>
      </c>
      <c r="J106" s="76" t="s">
        <v>52</v>
      </c>
      <c r="K106" s="10" t="s">
        <v>976</v>
      </c>
      <c r="L106" s="12"/>
      <c r="M106" s="12"/>
      <c r="N106" s="1119"/>
      <c r="Q106" s="1341"/>
      <c r="R106" s="482"/>
      <c r="S106" s="16"/>
      <c r="T106" s="27" t="s">
        <v>32</v>
      </c>
      <c r="U106" s="10" t="s">
        <v>365</v>
      </c>
      <c r="V106" s="10"/>
      <c r="W106" s="39"/>
      <c r="X106" s="10"/>
      <c r="Y106" s="24"/>
      <c r="Z106" s="9"/>
      <c r="AA106" s="9"/>
      <c r="AB106" s="10"/>
      <c r="AC106" s="479"/>
      <c r="AD106" s="479"/>
      <c r="AE106" s="480"/>
      <c r="AF106" s="1341"/>
      <c r="AG106" s="230"/>
      <c r="AH106" s="1341"/>
      <c r="AI106" s="482"/>
      <c r="AJ106" s="78" t="s">
        <v>1043</v>
      </c>
      <c r="AK106" s="79"/>
      <c r="AL106" s="9"/>
      <c r="AM106" s="9"/>
      <c r="AN106" s="9"/>
      <c r="AO106" s="9"/>
      <c r="AP106" s="9"/>
      <c r="AQ106" s="9"/>
      <c r="AR106" s="9"/>
      <c r="AS106" s="9"/>
      <c r="AT106" s="479"/>
      <c r="AU106" s="479"/>
      <c r="AV106" s="480"/>
      <c r="AW106" s="1341"/>
      <c r="AY106" s="1341"/>
      <c r="AZ106" s="423"/>
      <c r="BA106" s="427"/>
      <c r="BB106" s="427" t="s">
        <v>423</v>
      </c>
      <c r="BC106" s="427"/>
      <c r="BD106" s="427"/>
      <c r="BE106" s="55"/>
      <c r="BF106" s="135"/>
      <c r="BG106" s="135"/>
      <c r="BH106" s="135"/>
      <c r="BI106" s="135"/>
      <c r="BJ106" s="135"/>
      <c r="BK106" s="135"/>
      <c r="BL106" s="135"/>
      <c r="BM106" s="418"/>
      <c r="BN106" s="1341"/>
      <c r="BP106" s="1341"/>
      <c r="BQ106" s="221"/>
      <c r="BR106" s="9"/>
      <c r="BS106" s="136" t="s">
        <v>755</v>
      </c>
      <c r="BT106" s="9"/>
      <c r="BU106" s="135"/>
      <c r="BV106" s="135"/>
      <c r="BW106" s="135"/>
      <c r="BX106" s="135"/>
      <c r="BY106" s="135"/>
      <c r="BZ106" s="135"/>
      <c r="CA106" s="135"/>
      <c r="CB106" s="496"/>
      <c r="CC106" s="496"/>
      <c r="CD106" s="497"/>
      <c r="CE106" s="1341"/>
    </row>
    <row r="107" spans="1:83" ht="15.95" customHeight="1" x14ac:dyDescent="0.25">
      <c r="A107" s="1346"/>
      <c r="B107" s="734">
        <v>1</v>
      </c>
      <c r="C107" s="735">
        <v>10</v>
      </c>
      <c r="D107" s="730" t="s">
        <v>1009</v>
      </c>
      <c r="E107" s="730"/>
      <c r="F107" s="736">
        <f t="shared" si="16"/>
        <v>0.45</v>
      </c>
      <c r="G107" s="737">
        <f>IF(B107="","",(B107/B100)*M98)</f>
        <v>0.5</v>
      </c>
      <c r="H107" s="731" t="s">
        <v>11</v>
      </c>
      <c r="I107" s="809">
        <f t="shared" si="17"/>
        <v>4.9999999999999989E-2</v>
      </c>
      <c r="J107" s="859" t="s">
        <v>61</v>
      </c>
      <c r="K107" s="730"/>
      <c r="L107" s="732"/>
      <c r="M107" s="732"/>
      <c r="N107" s="1189"/>
      <c r="Q107" s="1341"/>
      <c r="R107" s="482"/>
      <c r="S107" s="16"/>
      <c r="T107" s="27" t="s">
        <v>42</v>
      </c>
      <c r="U107" s="10"/>
      <c r="V107" s="10"/>
      <c r="W107" s="39"/>
      <c r="X107" s="10"/>
      <c r="Y107" s="24"/>
      <c r="Z107" s="9"/>
      <c r="AA107" s="9"/>
      <c r="AB107" s="10"/>
      <c r="AC107" s="479"/>
      <c r="AD107" s="479"/>
      <c r="AE107" s="480"/>
      <c r="AF107" s="1341"/>
      <c r="AG107" s="230"/>
      <c r="AH107" s="1341"/>
      <c r="AI107" s="482"/>
      <c r="AJ107" s="9"/>
      <c r="AK107" s="79" t="s">
        <v>32</v>
      </c>
      <c r="AL107" s="56" t="s">
        <v>983</v>
      </c>
      <c r="AM107" s="9"/>
      <c r="AN107" s="9"/>
      <c r="AO107" s="9"/>
      <c r="AP107" s="9"/>
      <c r="AQ107" s="9"/>
      <c r="AR107" s="9"/>
      <c r="AS107" s="9"/>
      <c r="AT107" s="479"/>
      <c r="AU107" s="479"/>
      <c r="AV107" s="480"/>
      <c r="AW107" s="1341"/>
      <c r="AY107" s="1341"/>
      <c r="AZ107" s="423"/>
      <c r="BA107" s="427"/>
      <c r="BB107" s="427" t="s">
        <v>424</v>
      </c>
      <c r="BC107" s="427"/>
      <c r="BD107" s="427"/>
      <c r="BE107" s="55"/>
      <c r="BF107" s="135"/>
      <c r="BG107" s="135"/>
      <c r="BH107" s="135"/>
      <c r="BI107" s="135"/>
      <c r="BJ107" s="135"/>
      <c r="BK107" s="398"/>
      <c r="BL107" s="398"/>
      <c r="BM107" s="428"/>
      <c r="BN107" s="1341"/>
      <c r="BP107" s="1341"/>
      <c r="BQ107" s="221"/>
      <c r="BR107" s="9"/>
      <c r="BS107" s="136" t="s">
        <v>485</v>
      </c>
      <c r="BT107" s="9"/>
      <c r="BU107" s="135"/>
      <c r="BV107" s="135"/>
      <c r="BW107" s="135"/>
      <c r="BX107" s="135"/>
      <c r="BY107" s="135"/>
      <c r="BZ107" s="135"/>
      <c r="CA107" s="135"/>
      <c r="CB107" s="496"/>
      <c r="CC107" s="496"/>
      <c r="CD107" s="497"/>
      <c r="CE107" s="1341"/>
    </row>
    <row r="108" spans="1:83" ht="15.95" customHeight="1" x14ac:dyDescent="0.25">
      <c r="A108" s="1346"/>
      <c r="B108" s="16"/>
      <c r="C108" s="16"/>
      <c r="D108" s="35" t="s">
        <v>974</v>
      </c>
      <c r="E108" s="10"/>
      <c r="F108" s="817">
        <f>SUM(F109:F113)</f>
        <v>0</v>
      </c>
      <c r="G108" s="818">
        <f>SUM(G109:G113)</f>
        <v>5.67</v>
      </c>
      <c r="H108" s="35" t="s">
        <v>11</v>
      </c>
      <c r="I108" s="819">
        <f>SUM(I109:I113)</f>
        <v>0</v>
      </c>
      <c r="J108" s="758"/>
      <c r="K108" s="451"/>
      <c r="L108" s="12"/>
      <c r="M108" s="12"/>
      <c r="N108" s="1119"/>
      <c r="Q108" s="1341"/>
      <c r="R108" s="482"/>
      <c r="S108" s="16"/>
      <c r="T108" s="27" t="s">
        <v>52</v>
      </c>
      <c r="U108" s="10" t="s">
        <v>980</v>
      </c>
      <c r="V108" s="10"/>
      <c r="W108" s="39"/>
      <c r="X108" s="10"/>
      <c r="Y108" s="24"/>
      <c r="Z108" s="9"/>
      <c r="AA108" s="9"/>
      <c r="AB108" s="10"/>
      <c r="AC108" s="479"/>
      <c r="AD108" s="479"/>
      <c r="AE108" s="480"/>
      <c r="AF108" s="1341"/>
      <c r="AG108" s="230"/>
      <c r="AH108" s="1341"/>
      <c r="AI108" s="489"/>
      <c r="AJ108" s="9"/>
      <c r="AK108" s="79" t="s">
        <v>42</v>
      </c>
      <c r="AL108" s="56"/>
      <c r="AM108" s="9"/>
      <c r="AN108" s="9"/>
      <c r="AO108" s="9"/>
      <c r="AP108" s="9"/>
      <c r="AQ108" s="9"/>
      <c r="AR108" s="9"/>
      <c r="AS108" s="9"/>
      <c r="AT108" s="479"/>
      <c r="AU108" s="479"/>
      <c r="AV108" s="480"/>
      <c r="AW108" s="1341"/>
      <c r="AY108" s="1341"/>
      <c r="AZ108" s="423"/>
      <c r="BA108" s="427"/>
      <c r="BB108" s="427" t="s">
        <v>425</v>
      </c>
      <c r="BC108" s="427"/>
      <c r="BD108" s="427"/>
      <c r="BE108" s="55"/>
      <c r="BF108" s="135"/>
      <c r="BG108" s="135"/>
      <c r="BH108" s="135"/>
      <c r="BI108" s="135"/>
      <c r="BJ108" s="135"/>
      <c r="BK108" s="398"/>
      <c r="BL108" s="398"/>
      <c r="BM108" s="428"/>
      <c r="BN108" s="1341"/>
      <c r="BP108" s="1341"/>
      <c r="BQ108" s="225"/>
      <c r="BR108" s="9"/>
      <c r="BT108" s="9"/>
      <c r="BU108" s="135"/>
      <c r="BV108" s="135"/>
      <c r="BW108" s="135"/>
      <c r="BX108" s="135"/>
      <c r="BY108" s="135"/>
      <c r="BZ108" s="135"/>
      <c r="CA108" s="135"/>
      <c r="CB108" s="135"/>
      <c r="CC108" s="135"/>
      <c r="CD108" s="141"/>
      <c r="CE108" s="1341"/>
    </row>
    <row r="109" spans="1:83" ht="15.95" customHeight="1" thickBot="1" x14ac:dyDescent="0.35">
      <c r="A109" s="1346"/>
      <c r="B109" s="16">
        <v>0.04</v>
      </c>
      <c r="C109" s="65"/>
      <c r="D109" s="10" t="s">
        <v>335</v>
      </c>
      <c r="E109" s="10"/>
      <c r="F109" s="39" t="str">
        <f t="shared" ref="F109:F114" si="18">IF(C109&lt;=0,"",G109-(G109*C109%))</f>
        <v/>
      </c>
      <c r="G109" s="729">
        <f>IF(B109="","",(B109/B100)*M98)</f>
        <v>0.02</v>
      </c>
      <c r="H109" s="501" t="s">
        <v>11</v>
      </c>
      <c r="I109" s="739" t="str">
        <f t="shared" ref="I109:I113" si="19">IF(ISBLANK(C109),"",G109-F109)</f>
        <v/>
      </c>
      <c r="J109" s="76" t="s">
        <v>32</v>
      </c>
      <c r="K109" s="12"/>
      <c r="L109" s="12"/>
      <c r="M109" s="12"/>
      <c r="N109" s="1119"/>
      <c r="Q109" s="1341"/>
      <c r="R109" s="489"/>
      <c r="S109" s="9"/>
      <c r="T109" s="27" t="s">
        <v>61</v>
      </c>
      <c r="U109" s="10" t="s">
        <v>1037</v>
      </c>
      <c r="V109" s="9"/>
      <c r="W109" s="9"/>
      <c r="X109" s="9"/>
      <c r="Y109" s="24"/>
      <c r="Z109" s="9"/>
      <c r="AA109" s="9"/>
      <c r="AB109" s="10"/>
      <c r="AC109" s="479"/>
      <c r="AD109" s="479"/>
      <c r="AE109" s="480"/>
      <c r="AF109" s="1341"/>
      <c r="AG109" s="230"/>
      <c r="AH109" s="1341"/>
      <c r="AI109" s="489"/>
      <c r="AJ109" s="80" t="s">
        <v>988</v>
      </c>
      <c r="AK109" s="9"/>
      <c r="AL109" s="9"/>
      <c r="AM109" s="9"/>
      <c r="AN109" s="9"/>
      <c r="AO109" s="9"/>
      <c r="AP109" s="9"/>
      <c r="AQ109" s="9"/>
      <c r="AR109" s="9"/>
      <c r="AS109" s="9"/>
      <c r="AT109" s="479"/>
      <c r="AU109" s="479"/>
      <c r="AV109" s="480"/>
      <c r="AW109" s="1341"/>
      <c r="AY109" s="1341"/>
      <c r="AZ109" s="423"/>
      <c r="BA109" s="427"/>
      <c r="BB109" s="427" t="s">
        <v>426</v>
      </c>
      <c r="BC109" s="427"/>
      <c r="BD109" s="427"/>
      <c r="BE109" s="55"/>
      <c r="BF109" s="135"/>
      <c r="BG109" s="135"/>
      <c r="BH109" s="135"/>
      <c r="BI109" s="135"/>
      <c r="BJ109" s="135"/>
      <c r="BK109" s="135"/>
      <c r="BL109" s="135"/>
      <c r="BM109" s="418"/>
      <c r="BN109" s="1341"/>
      <c r="BP109" s="1341"/>
      <c r="BQ109" s="763" t="s">
        <v>1002</v>
      </c>
      <c r="BR109" s="765" t="s">
        <v>1033</v>
      </c>
      <c r="BU109" s="135"/>
      <c r="BV109" s="135"/>
      <c r="BW109" s="135"/>
      <c r="BX109" s="135"/>
      <c r="BY109" s="135"/>
      <c r="BZ109" s="135"/>
      <c r="CA109" s="135"/>
      <c r="CB109" s="135"/>
      <c r="CC109" s="135"/>
      <c r="CD109" s="141"/>
      <c r="CE109" s="1341"/>
    </row>
    <row r="110" spans="1:83" ht="15.95" customHeight="1" thickBot="1" x14ac:dyDescent="0.3">
      <c r="A110" s="1346"/>
      <c r="B110" s="16">
        <v>10</v>
      </c>
      <c r="C110" s="65"/>
      <c r="D110" s="10" t="s">
        <v>336</v>
      </c>
      <c r="E110" s="19"/>
      <c r="F110" s="39" t="str">
        <f t="shared" si="18"/>
        <v/>
      </c>
      <c r="G110" s="729">
        <f>IF(B110="","",(B110/B100)*M98)</f>
        <v>5</v>
      </c>
      <c r="H110" s="501" t="s">
        <v>11</v>
      </c>
      <c r="I110" s="739" t="str">
        <f t="shared" si="19"/>
        <v/>
      </c>
      <c r="J110" s="76" t="s">
        <v>42</v>
      </c>
      <c r="K110" s="733"/>
      <c r="L110" s="12"/>
      <c r="M110" s="12"/>
      <c r="N110" s="1119"/>
      <c r="Q110" s="1341"/>
      <c r="R110" s="489"/>
      <c r="S110" s="9"/>
      <c r="T110" s="27" t="s">
        <v>69</v>
      </c>
      <c r="U110" s="10" t="s">
        <v>1038</v>
      </c>
      <c r="V110" s="9"/>
      <c r="W110" s="9"/>
      <c r="X110" s="9"/>
      <c r="Y110" s="24"/>
      <c r="Z110" s="9"/>
      <c r="AA110" s="9"/>
      <c r="AB110" s="10"/>
      <c r="AC110" s="479"/>
      <c r="AD110" s="479"/>
      <c r="AE110" s="480"/>
      <c r="AF110" s="1341"/>
      <c r="AG110" s="230"/>
      <c r="AH110" s="1341"/>
      <c r="AI110" s="485"/>
      <c r="AJ110" s="9"/>
      <c r="AK110" s="76" t="s">
        <v>32</v>
      </c>
      <c r="AL110" s="56"/>
      <c r="AM110" s="9"/>
      <c r="AN110" s="9"/>
      <c r="AO110" s="9"/>
      <c r="AP110" s="9"/>
      <c r="AQ110" s="9"/>
      <c r="AR110" s="9"/>
      <c r="AS110" s="9"/>
      <c r="AT110" s="479"/>
      <c r="AU110" s="479"/>
      <c r="AV110" s="480"/>
      <c r="AW110" s="1341"/>
      <c r="AY110" s="1341"/>
      <c r="AZ110" s="423"/>
      <c r="BA110" s="427"/>
      <c r="BB110" s="429" t="s">
        <v>427</v>
      </c>
      <c r="BC110" s="427"/>
      <c r="BD110" s="427"/>
      <c r="BE110" s="55"/>
      <c r="BF110" s="135"/>
      <c r="BG110" s="135"/>
      <c r="BH110" s="135"/>
      <c r="BI110" s="135"/>
      <c r="BJ110" s="1302" t="s">
        <v>963</v>
      </c>
      <c r="BK110" s="1303"/>
      <c r="BL110" s="1303"/>
      <c r="BM110" s="430" t="s">
        <v>960</v>
      </c>
      <c r="BN110" s="1341"/>
      <c r="BP110" s="1341"/>
      <c r="BQ110" s="815">
        <v>100</v>
      </c>
      <c r="BR110" s="816" t="s">
        <v>1034</v>
      </c>
      <c r="BU110" s="135"/>
      <c r="BV110" s="135"/>
      <c r="BW110" s="135"/>
      <c r="BX110" s="135"/>
      <c r="BY110" s="135"/>
      <c r="BZ110" s="135"/>
      <c r="CA110" s="135"/>
      <c r="CB110" s="135"/>
      <c r="CC110" s="135"/>
      <c r="CD110" s="141"/>
      <c r="CE110" s="1341"/>
    </row>
    <row r="111" spans="1:83" ht="15.95" customHeight="1" x14ac:dyDescent="0.25">
      <c r="A111" s="1346"/>
      <c r="B111" s="16">
        <v>0.5</v>
      </c>
      <c r="C111" s="65"/>
      <c r="D111" s="10" t="s">
        <v>337</v>
      </c>
      <c r="E111" s="19"/>
      <c r="F111" s="39" t="str">
        <f t="shared" si="18"/>
        <v/>
      </c>
      <c r="G111" s="729">
        <f>IF(B111="","",(B111/B100)*M98)</f>
        <v>0.25</v>
      </c>
      <c r="H111" s="501" t="s">
        <v>11</v>
      </c>
      <c r="I111" s="739" t="str">
        <f t="shared" si="19"/>
        <v/>
      </c>
      <c r="J111" s="76" t="s">
        <v>52</v>
      </c>
      <c r="K111" s="733"/>
      <c r="L111" s="12"/>
      <c r="M111" s="12"/>
      <c r="N111" s="1119"/>
      <c r="Q111" s="1341"/>
      <c r="R111" s="485"/>
      <c r="S111" s="74" t="s">
        <v>989</v>
      </c>
      <c r="T111" s="74"/>
      <c r="U111" s="9"/>
      <c r="V111" s="9"/>
      <c r="W111" s="9"/>
      <c r="X111" s="9"/>
      <c r="Y111" s="24"/>
      <c r="Z111" s="9"/>
      <c r="AA111" s="9"/>
      <c r="AB111" s="10"/>
      <c r="AC111" s="479"/>
      <c r="AD111" s="479"/>
      <c r="AE111" s="480"/>
      <c r="AF111" s="1341"/>
      <c r="AG111" s="230"/>
      <c r="AH111" s="1341"/>
      <c r="AI111" s="485"/>
      <c r="AJ111" s="9"/>
      <c r="AK111" s="76" t="s">
        <v>42</v>
      </c>
      <c r="AL111" s="56" t="s">
        <v>987</v>
      </c>
      <c r="AM111" s="9"/>
      <c r="AN111" s="9"/>
      <c r="AO111" s="9"/>
      <c r="AP111" s="9"/>
      <c r="AQ111" s="9"/>
      <c r="AR111" s="9"/>
      <c r="AS111" s="9"/>
      <c r="AT111" s="482"/>
      <c r="AU111" s="482"/>
      <c r="AV111" s="490"/>
      <c r="AW111" s="1341"/>
      <c r="AY111" s="1341"/>
      <c r="AZ111" s="423"/>
      <c r="BA111" s="427"/>
      <c r="BB111" s="427" t="s">
        <v>428</v>
      </c>
      <c r="BC111" s="427"/>
      <c r="BD111" s="427"/>
      <c r="BE111" s="55"/>
      <c r="BF111" s="135"/>
      <c r="BG111" s="135"/>
      <c r="BH111" s="135"/>
      <c r="BI111" s="135"/>
      <c r="BJ111" s="401"/>
      <c r="BK111" s="402">
        <v>2</v>
      </c>
      <c r="BL111" s="400" t="s">
        <v>10</v>
      </c>
      <c r="BM111" s="431">
        <f>BK111</f>
        <v>2</v>
      </c>
      <c r="BN111" s="1341"/>
      <c r="BP111" s="1341"/>
      <c r="BU111" s="135"/>
      <c r="BV111" s="135"/>
      <c r="BW111" s="135"/>
      <c r="BX111" s="135"/>
      <c r="BY111" s="135"/>
      <c r="BZ111" s="135"/>
      <c r="CA111" s="135"/>
      <c r="CB111" s="135"/>
      <c r="CC111" s="135"/>
      <c r="CD111" s="141"/>
      <c r="CE111" s="1341"/>
    </row>
    <row r="112" spans="1:83" ht="15.95" customHeight="1" x14ac:dyDescent="0.25">
      <c r="A112" s="1346"/>
      <c r="B112" s="16">
        <v>0.3</v>
      </c>
      <c r="C112" s="65"/>
      <c r="D112" s="10" t="s">
        <v>338</v>
      </c>
      <c r="E112" s="19"/>
      <c r="F112" s="39" t="str">
        <f t="shared" si="18"/>
        <v/>
      </c>
      <c r="G112" s="729">
        <f>IF(B112="","",(B112/B100)*M98)</f>
        <v>0.15</v>
      </c>
      <c r="H112" s="501" t="s">
        <v>11</v>
      </c>
      <c r="I112" s="739" t="str">
        <f t="shared" si="19"/>
        <v/>
      </c>
      <c r="J112" s="76" t="s">
        <v>61</v>
      </c>
      <c r="K112" s="733"/>
      <c r="L112" s="12"/>
      <c r="M112" s="12"/>
      <c r="N112" s="1119"/>
      <c r="Q112" s="1341"/>
      <c r="R112" s="485"/>
      <c r="S112" s="9"/>
      <c r="T112" s="73" t="s">
        <v>32</v>
      </c>
      <c r="U112" s="56" t="s">
        <v>981</v>
      </c>
      <c r="V112" s="9"/>
      <c r="W112" s="9"/>
      <c r="X112" s="9"/>
      <c r="Y112" s="24"/>
      <c r="Z112" s="9"/>
      <c r="AA112" s="9"/>
      <c r="AB112" s="10"/>
      <c r="AC112" s="479"/>
      <c r="AD112" s="479"/>
      <c r="AE112" s="480"/>
      <c r="AF112" s="1341"/>
      <c r="AG112" s="230"/>
      <c r="AH112" s="1341"/>
      <c r="AI112" s="485"/>
      <c r="AJ112" s="9"/>
      <c r="AK112" s="76" t="s">
        <v>52</v>
      </c>
      <c r="AL112" s="56"/>
      <c r="AM112" s="9"/>
      <c r="AN112" s="9"/>
      <c r="AO112" s="9"/>
      <c r="AP112" s="9"/>
      <c r="AQ112" s="9"/>
      <c r="AR112" s="9"/>
      <c r="AS112" s="9"/>
      <c r="AT112" s="482"/>
      <c r="AU112" s="482"/>
      <c r="AV112" s="490"/>
      <c r="AW112" s="1341"/>
      <c r="AY112" s="1341"/>
      <c r="AZ112" s="423"/>
      <c r="BA112" s="427"/>
      <c r="BB112" s="427" t="s">
        <v>429</v>
      </c>
      <c r="BC112" s="427"/>
      <c r="BD112" s="427"/>
      <c r="BE112" s="55"/>
      <c r="BF112" s="135"/>
      <c r="BG112" s="135"/>
      <c r="BH112" s="135"/>
      <c r="BI112" s="55"/>
      <c r="BJ112" s="401"/>
      <c r="BK112" s="89">
        <f>BK111*10</f>
        <v>20</v>
      </c>
      <c r="BL112" s="90" t="s">
        <v>431</v>
      </c>
      <c r="BM112" s="432">
        <f>BK111/10</f>
        <v>0.2</v>
      </c>
      <c r="BN112" s="1341"/>
      <c r="BP112" s="1341"/>
      <c r="BQ112" s="238" t="s">
        <v>54</v>
      </c>
      <c r="BR112" s="243" t="s">
        <v>482</v>
      </c>
      <c r="BS112" s="136" t="s">
        <v>483</v>
      </c>
      <c r="BT112" s="9"/>
      <c r="BU112" s="135"/>
      <c r="BV112" s="135"/>
      <c r="BW112" s="135"/>
      <c r="BX112" s="135"/>
      <c r="BY112" s="135"/>
      <c r="BZ112" s="135"/>
      <c r="CA112" s="135"/>
      <c r="CB112" s="135"/>
      <c r="CC112" s="135"/>
      <c r="CD112" s="141"/>
      <c r="CE112" s="1341"/>
    </row>
    <row r="113" spans="1:83" ht="15.95" customHeight="1" x14ac:dyDescent="0.25">
      <c r="A113" s="1346"/>
      <c r="B113" s="452">
        <v>0.5</v>
      </c>
      <c r="C113" s="810"/>
      <c r="D113" s="453" t="s">
        <v>339</v>
      </c>
      <c r="E113" s="473"/>
      <c r="F113" s="454" t="str">
        <f t="shared" si="18"/>
        <v/>
      </c>
      <c r="G113" s="811">
        <f>IF(B113="","",(B113/B100)*M98)</f>
        <v>0.25</v>
      </c>
      <c r="H113" s="699" t="s">
        <v>11</v>
      </c>
      <c r="I113" s="812" t="str">
        <f t="shared" si="19"/>
        <v/>
      </c>
      <c r="J113" s="860" t="s">
        <v>69</v>
      </c>
      <c r="K113" s="813"/>
      <c r="L113" s="117"/>
      <c r="M113" s="117"/>
      <c r="N113" s="1173"/>
      <c r="Q113" s="1341"/>
      <c r="R113" s="485"/>
      <c r="S113" s="9"/>
      <c r="T113" s="73" t="s">
        <v>42</v>
      </c>
      <c r="U113" s="56"/>
      <c r="V113" s="9"/>
      <c r="W113" s="9"/>
      <c r="X113" s="9"/>
      <c r="Y113" s="24"/>
      <c r="Z113" s="9"/>
      <c r="AA113" s="9"/>
      <c r="AB113" s="10"/>
      <c r="AC113" s="479"/>
      <c r="AD113" s="479"/>
      <c r="AE113" s="480"/>
      <c r="AF113" s="1341"/>
      <c r="AG113" s="230"/>
      <c r="AH113" s="1341"/>
      <c r="AI113" s="485"/>
      <c r="AJ113" s="9"/>
      <c r="AK113" s="76" t="s">
        <v>61</v>
      </c>
      <c r="AL113" s="56" t="s">
        <v>175</v>
      </c>
      <c r="AM113" s="9"/>
      <c r="AN113" s="9"/>
      <c r="AO113" s="9"/>
      <c r="AP113" s="9"/>
      <c r="AQ113" s="9"/>
      <c r="AR113" s="9"/>
      <c r="AS113" s="9"/>
      <c r="AT113" s="482"/>
      <c r="AU113" s="482"/>
      <c r="AV113" s="490"/>
      <c r="AW113" s="1341"/>
      <c r="AY113" s="1341"/>
      <c r="AZ113" s="423"/>
      <c r="BA113" s="427"/>
      <c r="BB113" s="429" t="s">
        <v>430</v>
      </c>
      <c r="BC113" s="427"/>
      <c r="BD113" s="427"/>
      <c r="BE113" s="55"/>
      <c r="BF113" s="55"/>
      <c r="BG113" s="55"/>
      <c r="BH113" s="55"/>
      <c r="BI113" s="55"/>
      <c r="BJ113" s="403"/>
      <c r="BK113" s="89">
        <f>BK112*10</f>
        <v>200</v>
      </c>
      <c r="BL113" s="90" t="s">
        <v>432</v>
      </c>
      <c r="BM113" s="432">
        <f>BM112/10</f>
        <v>0.02</v>
      </c>
      <c r="BN113" s="1341"/>
      <c r="BP113" s="1341"/>
      <c r="BQ113" s="238"/>
      <c r="BR113" s="65">
        <v>20</v>
      </c>
      <c r="BS113" s="136"/>
      <c r="BT113" s="9"/>
      <c r="BU113" s="142"/>
      <c r="BV113" s="142"/>
      <c r="BW113" s="135"/>
      <c r="BX113" s="135"/>
      <c r="BY113" s="135"/>
      <c r="BZ113" s="55"/>
      <c r="CA113" s="55"/>
      <c r="CB113" s="55"/>
      <c r="CC113" s="55"/>
      <c r="CD113" s="141"/>
      <c r="CE113" s="1341"/>
    </row>
    <row r="114" spans="1:83" ht="15.95" customHeight="1" x14ac:dyDescent="0.25">
      <c r="A114" s="1346"/>
      <c r="B114" s="16"/>
      <c r="C114" s="51"/>
      <c r="D114" s="19"/>
      <c r="E114" s="19"/>
      <c r="F114" s="39" t="str">
        <f t="shared" si="18"/>
        <v/>
      </c>
      <c r="G114" s="22"/>
      <c r="H114" s="119"/>
      <c r="I114" s="49"/>
      <c r="J114" s="861"/>
      <c r="K114" s="10"/>
      <c r="L114" s="12"/>
      <c r="M114" s="12"/>
      <c r="N114" s="1119"/>
      <c r="Q114" s="1341"/>
      <c r="R114" s="485"/>
      <c r="S114" s="9"/>
      <c r="T114" s="73" t="s">
        <v>52</v>
      </c>
      <c r="U114" s="56" t="s">
        <v>1039</v>
      </c>
      <c r="V114" s="9"/>
      <c r="W114" s="9"/>
      <c r="X114" s="9"/>
      <c r="Y114" s="24"/>
      <c r="Z114" s="9"/>
      <c r="AA114" s="9"/>
      <c r="AB114" s="9"/>
      <c r="AC114" s="479"/>
      <c r="AD114" s="479"/>
      <c r="AE114" s="480"/>
      <c r="AF114" s="1341"/>
      <c r="AG114" s="230"/>
      <c r="AH114" s="1341"/>
      <c r="AI114" s="485"/>
      <c r="AJ114" s="9"/>
      <c r="AK114" s="76" t="s">
        <v>69</v>
      </c>
      <c r="AL114" s="56"/>
      <c r="AM114" s="9"/>
      <c r="AN114" s="9"/>
      <c r="AO114" s="9"/>
      <c r="AP114" s="9"/>
      <c r="AQ114" s="9"/>
      <c r="AR114" s="9"/>
      <c r="AS114" s="9"/>
      <c r="AT114" s="482"/>
      <c r="AU114" s="482"/>
      <c r="AV114" s="490"/>
      <c r="AW114" s="1341"/>
      <c r="AY114" s="1341"/>
      <c r="AZ114" s="388"/>
      <c r="BA114" s="8"/>
      <c r="BB114" s="425"/>
      <c r="BC114" s="425"/>
      <c r="BD114" s="426"/>
      <c r="BE114" s="8"/>
      <c r="BF114" s="1304" t="s">
        <v>961</v>
      </c>
      <c r="BG114" s="1305"/>
      <c r="BH114" s="1305"/>
      <c r="BI114" s="1305"/>
      <c r="BJ114" s="404"/>
      <c r="BK114" s="405">
        <f>BK113*10</f>
        <v>2000</v>
      </c>
      <c r="BL114" s="399" t="s">
        <v>433</v>
      </c>
      <c r="BM114" s="433">
        <f>BM113/10</f>
        <v>2E-3</v>
      </c>
      <c r="BN114" s="1341"/>
      <c r="BP114" s="1341"/>
      <c r="BQ114" s="225"/>
      <c r="BR114" s="9"/>
      <c r="BS114" s="136"/>
      <c r="BT114" s="9"/>
      <c r="BU114" s="135"/>
      <c r="BV114" s="135"/>
      <c r="BW114" s="135"/>
      <c r="BX114" s="135"/>
      <c r="BY114" s="135"/>
      <c r="BZ114" s="55"/>
      <c r="CA114" s="55"/>
      <c r="CB114" s="55"/>
      <c r="CC114" s="55"/>
      <c r="CD114" s="141"/>
      <c r="CE114" s="1341"/>
    </row>
    <row r="115" spans="1:83" ht="15.95" customHeight="1" x14ac:dyDescent="0.25">
      <c r="A115" s="1346"/>
      <c r="B115" s="16"/>
      <c r="C115" s="51"/>
      <c r="D115" s="35" t="s">
        <v>313</v>
      </c>
      <c r="E115" s="232"/>
      <c r="F115" s="817">
        <f>SUM(F116:F125)</f>
        <v>4.5000000000000009</v>
      </c>
      <c r="G115" s="818">
        <f>SUM(G116:G125)</f>
        <v>5</v>
      </c>
      <c r="H115" s="35" t="s">
        <v>11</v>
      </c>
      <c r="I115" s="819">
        <f>SUM(I116:I125)</f>
        <v>0.49999999999999989</v>
      </c>
      <c r="J115" s="862"/>
      <c r="K115" s="451"/>
      <c r="L115" s="12"/>
      <c r="M115" s="12"/>
      <c r="N115" s="1119"/>
      <c r="Q115" s="1341"/>
      <c r="R115" s="485"/>
      <c r="S115" s="9"/>
      <c r="T115" s="73" t="s">
        <v>61</v>
      </c>
      <c r="U115" s="56" t="s">
        <v>982</v>
      </c>
      <c r="V115" s="9"/>
      <c r="W115" s="9"/>
      <c r="X115" s="9"/>
      <c r="Y115" s="24"/>
      <c r="Z115" s="9"/>
      <c r="AA115" s="9"/>
      <c r="AB115" s="9"/>
      <c r="AC115" s="479"/>
      <c r="AD115" s="479"/>
      <c r="AE115" s="480"/>
      <c r="AF115" s="1341"/>
      <c r="AG115" s="230"/>
      <c r="AH115" s="1341"/>
      <c r="AI115" s="482"/>
      <c r="AJ115" s="9"/>
      <c r="AK115" s="76" t="s">
        <v>78</v>
      </c>
      <c r="AL115" s="56" t="s">
        <v>1041</v>
      </c>
      <c r="AM115" s="9"/>
      <c r="AN115" s="9"/>
      <c r="AO115" s="9"/>
      <c r="AP115" s="9"/>
      <c r="AQ115" s="9"/>
      <c r="AR115" s="9"/>
      <c r="AS115" s="9"/>
      <c r="AT115" s="482"/>
      <c r="AU115" s="482"/>
      <c r="AV115" s="490"/>
      <c r="AW115" s="1341"/>
      <c r="AY115" s="1341"/>
      <c r="AZ115" s="1306" t="s">
        <v>964</v>
      </c>
      <c r="BA115" s="1307"/>
      <c r="BB115" s="1308" t="s">
        <v>775</v>
      </c>
      <c r="BC115" s="1309"/>
      <c r="BD115" s="1309"/>
      <c r="BE115" s="1310"/>
      <c r="BF115" s="1311" t="s">
        <v>962</v>
      </c>
      <c r="BG115" s="1312"/>
      <c r="BH115" s="1312"/>
      <c r="BI115" s="1313"/>
      <c r="BJ115" s="1314" t="s">
        <v>779</v>
      </c>
      <c r="BK115" s="1315"/>
      <c r="BL115" s="1315"/>
      <c r="BM115" s="1316"/>
      <c r="BN115" s="1341"/>
      <c r="BP115" s="1341"/>
      <c r="BQ115" s="767" t="s">
        <v>63</v>
      </c>
      <c r="BR115" s="244" t="s">
        <v>293</v>
      </c>
      <c r="BS115" s="136" t="s">
        <v>1024</v>
      </c>
      <c r="BT115" s="9"/>
      <c r="BU115" s="142"/>
      <c r="BV115" s="142"/>
      <c r="BW115" s="135"/>
      <c r="BX115" s="135"/>
      <c r="BY115" s="135"/>
      <c r="BZ115" s="55"/>
      <c r="CA115" s="55"/>
      <c r="CB115" s="55"/>
      <c r="CC115" s="55"/>
      <c r="CD115" s="141"/>
      <c r="CE115" s="1341"/>
    </row>
    <row r="116" spans="1:83" ht="15.95" customHeight="1" x14ac:dyDescent="0.25">
      <c r="A116" s="1346"/>
      <c r="B116" s="16">
        <v>1</v>
      </c>
      <c r="C116" s="65">
        <v>10</v>
      </c>
      <c r="D116" s="57" t="s">
        <v>959</v>
      </c>
      <c r="E116" s="10"/>
      <c r="F116" s="39">
        <f t="shared" ref="F116:F126" si="20">IF(C116&lt;=0,"",G116-(G116*C116%))</f>
        <v>0.45</v>
      </c>
      <c r="G116" s="729">
        <f>IF(B116="","",(B116/B100)*M98)</f>
        <v>0.5</v>
      </c>
      <c r="H116" s="501" t="s">
        <v>11</v>
      </c>
      <c r="I116" s="739">
        <f t="shared" ref="I116:I126" si="21">IF(ISBLANK(C116),"",G116-F116)</f>
        <v>4.9999999999999989E-2</v>
      </c>
      <c r="J116" s="76" t="s">
        <v>32</v>
      </c>
      <c r="K116" s="10" t="s">
        <v>975</v>
      </c>
      <c r="L116" s="10"/>
      <c r="M116" s="10"/>
      <c r="N116" s="1133"/>
      <c r="Q116" s="1341"/>
      <c r="R116" s="482"/>
      <c r="S116" s="9"/>
      <c r="T116" s="73" t="s">
        <v>69</v>
      </c>
      <c r="U116" s="56"/>
      <c r="V116" s="9"/>
      <c r="W116" s="9"/>
      <c r="X116" s="9"/>
      <c r="Y116" s="24"/>
      <c r="Z116" s="9"/>
      <c r="AA116" s="9"/>
      <c r="AB116" s="9"/>
      <c r="AC116" s="482"/>
      <c r="AD116" s="482"/>
      <c r="AE116" s="490"/>
      <c r="AF116" s="1341"/>
      <c r="AG116" s="230"/>
      <c r="AH116" s="1341"/>
      <c r="AI116" s="481"/>
      <c r="AJ116" s="81" t="s">
        <v>403</v>
      </c>
      <c r="AK116" s="9"/>
      <c r="AL116" s="9"/>
      <c r="AM116" s="9"/>
      <c r="AN116" s="9"/>
      <c r="AO116" s="9"/>
      <c r="AP116" s="9"/>
      <c r="AQ116" s="9"/>
      <c r="AR116" s="9"/>
      <c r="AS116" s="9"/>
      <c r="AT116" s="482"/>
      <c r="AU116" s="482"/>
      <c r="AV116" s="490"/>
      <c r="AW116" s="1341"/>
      <c r="AY116" s="1341"/>
      <c r="AZ116" s="1317" t="s">
        <v>757</v>
      </c>
      <c r="BA116" s="1318"/>
      <c r="BB116" s="386" t="s">
        <v>776</v>
      </c>
      <c r="BC116" s="382" t="s">
        <v>777</v>
      </c>
      <c r="BD116" s="382" t="s">
        <v>778</v>
      </c>
      <c r="BE116" s="387" t="s">
        <v>779</v>
      </c>
      <c r="BF116" s="408" t="s">
        <v>959</v>
      </c>
      <c r="BG116" s="409" t="s">
        <v>457</v>
      </c>
      <c r="BH116" s="410" t="s">
        <v>452</v>
      </c>
      <c r="BI116" s="411" t="s">
        <v>456</v>
      </c>
      <c r="BJ116" s="388"/>
      <c r="BK116" s="381" t="s">
        <v>758</v>
      </c>
      <c r="BL116" s="55"/>
      <c r="BM116" s="397" t="s">
        <v>762</v>
      </c>
      <c r="BN116" s="1341"/>
      <c r="BP116" s="1341"/>
      <c r="BQ116" s="225"/>
      <c r="BR116" s="9"/>
      <c r="BS116" s="9"/>
      <c r="BT116" s="9"/>
      <c r="BU116" s="55"/>
      <c r="BV116" s="55"/>
      <c r="BW116" s="55"/>
      <c r="BX116" s="55"/>
      <c r="BY116" s="55"/>
      <c r="BZ116" s="55"/>
      <c r="CA116" s="55"/>
      <c r="CB116" s="55"/>
      <c r="CC116" s="55"/>
      <c r="CD116" s="226"/>
      <c r="CE116" s="1341"/>
    </row>
    <row r="117" spans="1:83" ht="15.95" customHeight="1" x14ac:dyDescent="0.25">
      <c r="A117" s="1346"/>
      <c r="B117" s="16">
        <v>1</v>
      </c>
      <c r="C117" s="65">
        <v>10</v>
      </c>
      <c r="D117" s="57" t="s">
        <v>977</v>
      </c>
      <c r="E117" s="10"/>
      <c r="F117" s="39">
        <f t="shared" si="20"/>
        <v>0.45</v>
      </c>
      <c r="G117" s="729">
        <f>IF(B117="","",(B117/B100)*M98)</f>
        <v>0.5</v>
      </c>
      <c r="H117" s="501" t="s">
        <v>11</v>
      </c>
      <c r="I117" s="739">
        <f t="shared" si="21"/>
        <v>4.9999999999999989E-2</v>
      </c>
      <c r="J117" s="76" t="s">
        <v>42</v>
      </c>
      <c r="K117" s="10"/>
      <c r="L117" s="10"/>
      <c r="M117" s="10"/>
      <c r="N117" s="1133"/>
      <c r="Q117" s="1341"/>
      <c r="R117" s="481"/>
      <c r="S117" s="9"/>
      <c r="T117" s="73" t="s">
        <v>78</v>
      </c>
      <c r="U117" s="56" t="s">
        <v>983</v>
      </c>
      <c r="V117" s="9"/>
      <c r="W117" s="9"/>
      <c r="X117" s="9"/>
      <c r="Y117" s="24"/>
      <c r="Z117" s="9"/>
      <c r="AA117" s="9"/>
      <c r="AB117" s="9"/>
      <c r="AC117" s="482"/>
      <c r="AD117" s="482"/>
      <c r="AE117" s="490"/>
      <c r="AF117" s="1341"/>
      <c r="AG117" s="230"/>
      <c r="AH117" s="1341"/>
      <c r="AI117" s="482"/>
      <c r="AJ117" s="9"/>
      <c r="AK117" s="82" t="s">
        <v>32</v>
      </c>
      <c r="AL117" s="83" t="s">
        <v>90</v>
      </c>
      <c r="AM117" s="9"/>
      <c r="AN117" s="9"/>
      <c r="AO117" s="9"/>
      <c r="AP117" s="9"/>
      <c r="AQ117" s="9"/>
      <c r="AR117" s="9"/>
      <c r="AS117" s="9"/>
      <c r="AT117" s="482"/>
      <c r="AU117" s="482"/>
      <c r="AV117" s="490"/>
      <c r="AW117" s="1341"/>
      <c r="AY117" s="1341"/>
      <c r="AZ117" s="1317" t="s">
        <v>756</v>
      </c>
      <c r="BA117" s="1318"/>
      <c r="BB117" s="383" t="s">
        <v>780</v>
      </c>
      <c r="BC117" s="384" t="s">
        <v>781</v>
      </c>
      <c r="BD117" s="384" t="s">
        <v>782</v>
      </c>
      <c r="BE117" s="385" t="s">
        <v>783</v>
      </c>
      <c r="BF117" s="395" t="s">
        <v>770</v>
      </c>
      <c r="BG117" s="406">
        <v>10</v>
      </c>
      <c r="BH117" s="407">
        <v>0.05</v>
      </c>
      <c r="BI117" s="396">
        <f>BH117*BG117</f>
        <v>0.5</v>
      </c>
      <c r="BJ117" s="388"/>
      <c r="BK117" s="381" t="s">
        <v>759</v>
      </c>
      <c r="BL117" s="55"/>
      <c r="BM117" s="397" t="s">
        <v>763</v>
      </c>
      <c r="BN117" s="1341"/>
      <c r="BP117" s="1341"/>
      <c r="BQ117" s="768" t="s">
        <v>71</v>
      </c>
      <c r="BR117" s="244" t="s">
        <v>479</v>
      </c>
      <c r="BS117" s="136" t="s">
        <v>1025</v>
      </c>
      <c r="BT117" s="9"/>
      <c r="BU117" s="55"/>
      <c r="BV117" s="55"/>
      <c r="BW117" s="55"/>
      <c r="BX117" s="55"/>
      <c r="BY117" s="55"/>
      <c r="BZ117" s="14" t="s">
        <v>294</v>
      </c>
      <c r="CA117" s="52">
        <v>3500</v>
      </c>
      <c r="CB117" s="47" t="s">
        <v>295</v>
      </c>
      <c r="CC117" s="55"/>
      <c r="CD117" s="226"/>
      <c r="CE117" s="1341"/>
    </row>
    <row r="118" spans="1:83" ht="15.95" customHeight="1" x14ac:dyDescent="0.25">
      <c r="A118" s="1346"/>
      <c r="B118" s="16">
        <v>1</v>
      </c>
      <c r="C118" s="65">
        <v>10</v>
      </c>
      <c r="D118" s="57" t="s">
        <v>959</v>
      </c>
      <c r="E118" s="10"/>
      <c r="F118" s="39">
        <f t="shared" si="20"/>
        <v>0.45</v>
      </c>
      <c r="G118" s="729">
        <f>IF(B118="","",(B118/B100)*M98)</f>
        <v>0.5</v>
      </c>
      <c r="H118" s="501" t="s">
        <v>11</v>
      </c>
      <c r="I118" s="739">
        <f t="shared" si="21"/>
        <v>4.9999999999999989E-2</v>
      </c>
      <c r="J118" s="76" t="s">
        <v>52</v>
      </c>
      <c r="K118" s="10"/>
      <c r="L118" s="10"/>
      <c r="M118" s="10"/>
      <c r="N118" s="1133"/>
      <c r="Q118" s="1341"/>
      <c r="R118" s="482"/>
      <c r="S118" s="9"/>
      <c r="T118" s="73" t="s">
        <v>86</v>
      </c>
      <c r="U118" s="56"/>
      <c r="V118" s="9"/>
      <c r="W118" s="9"/>
      <c r="X118" s="9"/>
      <c r="Y118" s="24"/>
      <c r="Z118" s="9"/>
      <c r="AA118" s="9"/>
      <c r="AB118" s="9"/>
      <c r="AC118" s="482"/>
      <c r="AD118" s="482"/>
      <c r="AE118" s="490"/>
      <c r="AF118" s="1341"/>
      <c r="AG118" s="230"/>
      <c r="AH118" s="1341"/>
      <c r="AI118" s="482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1341"/>
      <c r="AY118" s="1341"/>
      <c r="AZ118" s="1317" t="s">
        <v>809</v>
      </c>
      <c r="BA118" s="1318"/>
      <c r="BB118" s="383" t="s">
        <v>784</v>
      </c>
      <c r="BC118" s="384" t="s">
        <v>785</v>
      </c>
      <c r="BD118" s="384" t="s">
        <v>786</v>
      </c>
      <c r="BE118" s="385" t="s">
        <v>787</v>
      </c>
      <c r="BF118" s="395" t="s">
        <v>771</v>
      </c>
      <c r="BG118" s="406">
        <v>10</v>
      </c>
      <c r="BH118" s="407">
        <v>0.02</v>
      </c>
      <c r="BI118" s="396">
        <f t="shared" ref="BI118:BI121" si="22">BH118*BG118</f>
        <v>0.2</v>
      </c>
      <c r="BJ118" s="388"/>
      <c r="BK118" s="381" t="s">
        <v>760</v>
      </c>
      <c r="BL118" s="55"/>
      <c r="BM118" s="397" t="s">
        <v>764</v>
      </c>
      <c r="BN118" s="1341"/>
      <c r="BP118" s="1341"/>
      <c r="BQ118" s="221"/>
      <c r="BR118" s="244"/>
      <c r="BS118" s="136"/>
      <c r="BT118" s="9"/>
      <c r="BU118" s="55"/>
      <c r="BV118" s="55"/>
      <c r="BW118" s="55"/>
      <c r="BX118" s="55"/>
      <c r="BY118" s="55"/>
      <c r="BZ118" s="14" t="s">
        <v>1027</v>
      </c>
      <c r="CA118" s="36">
        <v>0.16</v>
      </c>
      <c r="CB118" s="13" t="s">
        <v>300</v>
      </c>
      <c r="CC118" s="55"/>
      <c r="CD118" s="226"/>
      <c r="CE118" s="1341"/>
    </row>
    <row r="119" spans="1:83" ht="15.95" customHeight="1" x14ac:dyDescent="0.25">
      <c r="A119" s="1346"/>
      <c r="B119" s="16">
        <v>1</v>
      </c>
      <c r="C119" s="65">
        <v>10</v>
      </c>
      <c r="D119" s="57" t="s">
        <v>977</v>
      </c>
      <c r="E119" s="10"/>
      <c r="F119" s="39">
        <f t="shared" si="20"/>
        <v>0.45</v>
      </c>
      <c r="G119" s="729">
        <f>IF(B119="","",(B119/B100)*M98)</f>
        <v>0.5</v>
      </c>
      <c r="H119" s="501" t="s">
        <v>11</v>
      </c>
      <c r="I119" s="739">
        <f t="shared" si="21"/>
        <v>4.9999999999999989E-2</v>
      </c>
      <c r="J119" s="76" t="s">
        <v>61</v>
      </c>
      <c r="K119" s="10" t="s">
        <v>976</v>
      </c>
      <c r="L119" s="10"/>
      <c r="M119" s="10"/>
      <c r="N119" s="1133"/>
      <c r="Q119" s="1341"/>
      <c r="R119" s="482"/>
      <c r="S119" s="9"/>
      <c r="T119" s="73" t="s">
        <v>96</v>
      </c>
      <c r="U119" s="56" t="s">
        <v>984</v>
      </c>
      <c r="V119" s="9"/>
      <c r="W119" s="9"/>
      <c r="X119" s="9"/>
      <c r="Y119" s="24"/>
      <c r="Z119" s="9"/>
      <c r="AA119" s="9"/>
      <c r="AB119" s="9"/>
      <c r="AC119" s="482"/>
      <c r="AD119" s="482"/>
      <c r="AE119" s="490"/>
      <c r="AF119" s="1341"/>
      <c r="AG119" s="230"/>
      <c r="AH119" s="1341"/>
      <c r="AI119" s="482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1341"/>
      <c r="AY119" s="1341"/>
      <c r="AZ119" s="1317" t="s">
        <v>766</v>
      </c>
      <c r="BA119" s="1318"/>
      <c r="BB119" s="383" t="s">
        <v>788</v>
      </c>
      <c r="BC119" s="384" t="s">
        <v>789</v>
      </c>
      <c r="BD119" s="384" t="s">
        <v>790</v>
      </c>
      <c r="BE119" s="385" t="s">
        <v>791</v>
      </c>
      <c r="BF119" s="395" t="s">
        <v>772</v>
      </c>
      <c r="BG119" s="406">
        <v>10</v>
      </c>
      <c r="BH119" s="407">
        <v>0.03</v>
      </c>
      <c r="BI119" s="396">
        <f t="shared" si="22"/>
        <v>0.3</v>
      </c>
      <c r="BJ119" s="388"/>
      <c r="BK119" s="381" t="s">
        <v>761</v>
      </c>
      <c r="BL119" s="55"/>
      <c r="BM119" s="397" t="s">
        <v>765</v>
      </c>
      <c r="BN119" s="1341"/>
      <c r="BP119" s="1341"/>
      <c r="BU119" s="55"/>
      <c r="BV119" s="55"/>
      <c r="BW119" s="55"/>
      <c r="BX119" s="55"/>
      <c r="BY119" s="55"/>
      <c r="BZ119" s="21"/>
      <c r="CA119" s="36">
        <v>0.104</v>
      </c>
      <c r="CB119" s="13" t="s">
        <v>1028</v>
      </c>
      <c r="CC119" s="55"/>
      <c r="CD119" s="226"/>
      <c r="CE119" s="1341"/>
    </row>
    <row r="120" spans="1:83" ht="15.95" customHeight="1" x14ac:dyDescent="0.25">
      <c r="A120" s="1346"/>
      <c r="B120" s="16">
        <v>1</v>
      </c>
      <c r="C120" s="65">
        <v>10</v>
      </c>
      <c r="D120" s="57" t="s">
        <v>959</v>
      </c>
      <c r="E120" s="10"/>
      <c r="F120" s="39">
        <f t="shared" si="20"/>
        <v>0.45</v>
      </c>
      <c r="G120" s="729">
        <f>IF(B120="","",(B120/B100)*M98)</f>
        <v>0.5</v>
      </c>
      <c r="H120" s="501" t="s">
        <v>11</v>
      </c>
      <c r="I120" s="739">
        <f t="shared" si="21"/>
        <v>4.9999999999999989E-2</v>
      </c>
      <c r="J120" s="76" t="s">
        <v>69</v>
      </c>
      <c r="K120" s="10"/>
      <c r="L120" s="10"/>
      <c r="M120" s="10"/>
      <c r="N120" s="1133"/>
      <c r="Q120" s="1341"/>
      <c r="R120" s="482"/>
      <c r="S120" s="9"/>
      <c r="T120" s="73" t="s">
        <v>166</v>
      </c>
      <c r="U120" s="56"/>
      <c r="V120" s="9"/>
      <c r="W120" s="9"/>
      <c r="X120" s="9"/>
      <c r="Y120" s="24"/>
      <c r="Z120" s="9"/>
      <c r="AA120" s="9"/>
      <c r="AB120" s="9"/>
      <c r="AC120" s="482"/>
      <c r="AD120" s="482"/>
      <c r="AE120" s="490"/>
      <c r="AF120" s="1341"/>
      <c r="AG120" s="230"/>
      <c r="AH120" s="1341"/>
      <c r="AI120" s="482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1341"/>
      <c r="AY120" s="1341"/>
      <c r="AZ120" s="1317" t="s">
        <v>767</v>
      </c>
      <c r="BA120" s="1318"/>
      <c r="BB120" s="383" t="s">
        <v>792</v>
      </c>
      <c r="BC120" s="384" t="s">
        <v>793</v>
      </c>
      <c r="BD120" s="384" t="s">
        <v>794</v>
      </c>
      <c r="BE120" s="385" t="s">
        <v>795</v>
      </c>
      <c r="BF120" s="395" t="s">
        <v>774</v>
      </c>
      <c r="BG120" s="406">
        <v>12</v>
      </c>
      <c r="BH120" s="407">
        <v>0.05</v>
      </c>
      <c r="BI120" s="396">
        <f t="shared" si="22"/>
        <v>0.60000000000000009</v>
      </c>
      <c r="BJ120" s="388"/>
      <c r="BK120" s="55"/>
      <c r="BL120" s="55"/>
      <c r="BM120" s="389"/>
      <c r="BN120" s="1341"/>
      <c r="BP120" s="1341"/>
      <c r="BQ120" s="77" t="s">
        <v>408</v>
      </c>
      <c r="BR120" s="55"/>
      <c r="BS120" s="55"/>
      <c r="BT120" s="55"/>
      <c r="BU120" s="77" t="s">
        <v>407</v>
      </c>
      <c r="BV120" s="55"/>
      <c r="BW120" s="55"/>
      <c r="BX120" s="55"/>
      <c r="BY120" s="55"/>
      <c r="BZ120" s="55"/>
      <c r="CA120" s="55"/>
      <c r="CB120" s="55"/>
      <c r="CC120" s="55"/>
      <c r="CD120" s="226"/>
      <c r="CE120" s="1341"/>
    </row>
    <row r="121" spans="1:83" ht="15.95" customHeight="1" thickBot="1" x14ac:dyDescent="0.3">
      <c r="A121" s="1346"/>
      <c r="B121" s="16">
        <v>1</v>
      </c>
      <c r="C121" s="65">
        <v>10</v>
      </c>
      <c r="D121" s="57" t="s">
        <v>977</v>
      </c>
      <c r="E121" s="10"/>
      <c r="F121" s="39">
        <f t="shared" si="20"/>
        <v>0.45</v>
      </c>
      <c r="G121" s="729">
        <f>IF(B121="","",(B121/B100)*M98)</f>
        <v>0.5</v>
      </c>
      <c r="H121" s="501" t="s">
        <v>11</v>
      </c>
      <c r="I121" s="739">
        <f t="shared" si="21"/>
        <v>4.9999999999999989E-2</v>
      </c>
      <c r="J121" s="76" t="s">
        <v>78</v>
      </c>
      <c r="K121" s="10"/>
      <c r="L121" s="10"/>
      <c r="M121" s="10"/>
      <c r="N121" s="1133"/>
      <c r="Q121" s="1341"/>
      <c r="R121" s="482"/>
      <c r="S121" s="9"/>
      <c r="T121" s="73" t="s">
        <v>174</v>
      </c>
      <c r="U121" s="56" t="s">
        <v>1040</v>
      </c>
      <c r="V121" s="9"/>
      <c r="W121" s="9"/>
      <c r="X121" s="9"/>
      <c r="Y121" s="24"/>
      <c r="Z121" s="9"/>
      <c r="AA121" s="9"/>
      <c r="AB121" s="9"/>
      <c r="AC121" s="482"/>
      <c r="AD121" s="482"/>
      <c r="AE121" s="490"/>
      <c r="AF121" s="1341"/>
      <c r="AG121" s="230"/>
      <c r="AH121" s="1341"/>
      <c r="AI121" s="482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1341"/>
      <c r="AY121" s="1341"/>
      <c r="AZ121" s="1317" t="s">
        <v>768</v>
      </c>
      <c r="BA121" s="1318"/>
      <c r="BB121" s="388"/>
      <c r="BC121" s="55"/>
      <c r="BD121" s="55"/>
      <c r="BE121" s="389"/>
      <c r="BF121" s="395" t="s">
        <v>773</v>
      </c>
      <c r="BG121" s="406">
        <v>10</v>
      </c>
      <c r="BH121" s="407">
        <v>8.0000000000000002E-3</v>
      </c>
      <c r="BI121" s="396">
        <f t="shared" si="22"/>
        <v>0.08</v>
      </c>
      <c r="BJ121" s="388"/>
      <c r="BK121" s="55"/>
      <c r="BL121" s="55"/>
      <c r="BM121" s="389"/>
      <c r="BN121" s="1341"/>
      <c r="BP121" s="1341"/>
      <c r="BQ121" s="55"/>
      <c r="BR121" s="55"/>
      <c r="BS121" s="55"/>
      <c r="BT121" s="55"/>
      <c r="BU121" s="55"/>
      <c r="BV121" s="55"/>
      <c r="BW121" s="55"/>
      <c r="BX121" s="55"/>
      <c r="BY121" s="55"/>
      <c r="BZ121" s="55"/>
      <c r="CA121" s="55"/>
      <c r="CB121" s="55"/>
      <c r="CC121" s="55"/>
      <c r="CD121" s="226"/>
      <c r="CE121" s="1341"/>
    </row>
    <row r="122" spans="1:83" ht="15.95" customHeight="1" x14ac:dyDescent="0.25">
      <c r="A122" s="1346"/>
      <c r="B122" s="16">
        <v>1</v>
      </c>
      <c r="C122" s="65">
        <v>10</v>
      </c>
      <c r="D122" s="57" t="s">
        <v>959</v>
      </c>
      <c r="E122" s="10"/>
      <c r="F122" s="39">
        <f t="shared" si="20"/>
        <v>0.45</v>
      </c>
      <c r="G122" s="729">
        <f>IF(B122="","",(B122/B100)*M98)</f>
        <v>0.5</v>
      </c>
      <c r="H122" s="501" t="s">
        <v>11</v>
      </c>
      <c r="I122" s="739">
        <f t="shared" si="21"/>
        <v>4.9999999999999989E-2</v>
      </c>
      <c r="J122" s="76" t="s">
        <v>86</v>
      </c>
      <c r="K122" s="10"/>
      <c r="L122" s="10"/>
      <c r="M122" s="10"/>
      <c r="N122" s="1133"/>
      <c r="Q122" s="1341"/>
      <c r="R122" s="482"/>
      <c r="S122" s="9"/>
      <c r="T122" s="73" t="s">
        <v>182</v>
      </c>
      <c r="U122" s="56" t="s">
        <v>203</v>
      </c>
      <c r="V122" s="9"/>
      <c r="W122" s="9"/>
      <c r="X122" s="9"/>
      <c r="Y122" s="55"/>
      <c r="Z122" s="55"/>
      <c r="AA122" s="55"/>
      <c r="AB122" s="55"/>
      <c r="AC122" s="482"/>
      <c r="AD122" s="482"/>
      <c r="AE122" s="490"/>
      <c r="AF122" s="1341"/>
      <c r="AG122" s="230"/>
      <c r="AH122" s="1341"/>
      <c r="AI122" s="482"/>
      <c r="AJ122" s="56"/>
      <c r="AK122" s="56"/>
      <c r="AL122" s="56"/>
      <c r="AM122" s="56"/>
      <c r="AN122" s="56"/>
      <c r="AO122" s="56"/>
      <c r="AP122" s="56"/>
      <c r="AQ122" s="56"/>
      <c r="AR122" s="56"/>
      <c r="AS122" s="56"/>
      <c r="AT122" s="56"/>
      <c r="AU122" s="56"/>
      <c r="AV122" s="56"/>
      <c r="AW122" s="1341"/>
      <c r="AY122" s="1341"/>
      <c r="AZ122" s="390"/>
      <c r="BA122" s="392"/>
      <c r="BB122" s="390"/>
      <c r="BC122" s="391"/>
      <c r="BD122" s="391"/>
      <c r="BE122" s="392"/>
      <c r="BF122" s="390"/>
      <c r="BG122" s="391"/>
      <c r="BH122" s="391"/>
      <c r="BI122" s="392"/>
      <c r="BJ122" s="390"/>
      <c r="BK122" s="391"/>
      <c r="BL122" s="391"/>
      <c r="BM122" s="392"/>
      <c r="BN122" s="1341"/>
      <c r="BP122" s="1341"/>
      <c r="BQ122" s="55"/>
      <c r="BR122" s="459"/>
      <c r="BS122" s="460"/>
      <c r="BT122" s="461"/>
      <c r="BU122" s="461"/>
      <c r="BV122" s="461"/>
      <c r="BW122" s="461"/>
      <c r="BX122" s="455"/>
      <c r="BY122" s="455"/>
      <c r="BZ122" s="455"/>
      <c r="CA122" s="455"/>
      <c r="CB122" s="462"/>
      <c r="CC122" s="55"/>
      <c r="CD122" s="226"/>
      <c r="CE122" s="1341"/>
    </row>
    <row r="123" spans="1:83" ht="15.95" customHeight="1" x14ac:dyDescent="0.25">
      <c r="A123" s="1346"/>
      <c r="B123" s="16">
        <v>1</v>
      </c>
      <c r="C123" s="65">
        <v>10</v>
      </c>
      <c r="D123" s="57" t="s">
        <v>977</v>
      </c>
      <c r="E123" s="10"/>
      <c r="F123" s="39">
        <f t="shared" si="20"/>
        <v>0.45</v>
      </c>
      <c r="G123" s="729">
        <f>IF(B123="","",(B123/B100)*M98)</f>
        <v>0.5</v>
      </c>
      <c r="H123" s="501" t="s">
        <v>11</v>
      </c>
      <c r="I123" s="739">
        <f t="shared" si="21"/>
        <v>4.9999999999999989E-2</v>
      </c>
      <c r="J123" s="76" t="s">
        <v>96</v>
      </c>
      <c r="K123" s="10"/>
      <c r="L123" s="10"/>
      <c r="M123" s="10"/>
      <c r="N123" s="1133"/>
      <c r="Q123" s="1341"/>
      <c r="R123" s="482"/>
      <c r="S123" s="74" t="s">
        <v>1042</v>
      </c>
      <c r="T123" s="73"/>
      <c r="U123" s="66"/>
      <c r="V123" s="9"/>
      <c r="W123" s="9"/>
      <c r="X123" s="9"/>
      <c r="Y123" s="55"/>
      <c r="Z123" s="55"/>
      <c r="AA123" s="55"/>
      <c r="AB123" s="55"/>
      <c r="AC123" s="482"/>
      <c r="AD123" s="482"/>
      <c r="AE123" s="490"/>
      <c r="AF123" s="1341"/>
      <c r="AG123" s="230"/>
      <c r="AH123" s="1341"/>
      <c r="AI123" s="482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1341"/>
      <c r="AY123" s="1341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1341"/>
      <c r="BP123" s="1341"/>
      <c r="BQ123" s="55"/>
      <c r="BR123" s="470" t="s">
        <v>410</v>
      </c>
      <c r="BS123" s="458"/>
      <c r="BT123" s="370"/>
      <c r="BU123" s="370"/>
      <c r="BV123" s="370"/>
      <c r="BW123" s="370"/>
      <c r="BX123" s="55"/>
      <c r="BY123" s="55"/>
      <c r="BZ123" s="55"/>
      <c r="CA123" s="55"/>
      <c r="CB123" s="464"/>
      <c r="CC123" s="55"/>
      <c r="CD123" s="226"/>
      <c r="CE123" s="1341"/>
    </row>
    <row r="124" spans="1:83" ht="15.95" customHeight="1" x14ac:dyDescent="0.25">
      <c r="A124" s="1346"/>
      <c r="B124" s="16">
        <v>1</v>
      </c>
      <c r="C124" s="65">
        <v>10</v>
      </c>
      <c r="D124" s="57" t="s">
        <v>959</v>
      </c>
      <c r="E124" s="10"/>
      <c r="F124" s="39">
        <f t="shared" si="20"/>
        <v>0.45</v>
      </c>
      <c r="G124" s="729">
        <f>IF(B124="","",(B124/B100)*M98)</f>
        <v>0.5</v>
      </c>
      <c r="H124" s="501" t="s">
        <v>11</v>
      </c>
      <c r="I124" s="739">
        <f t="shared" si="21"/>
        <v>4.9999999999999989E-2</v>
      </c>
      <c r="J124" s="76" t="s">
        <v>166</v>
      </c>
      <c r="K124" s="10"/>
      <c r="L124" s="10"/>
      <c r="M124" s="10"/>
      <c r="N124" s="1133"/>
      <c r="Q124" s="1341"/>
      <c r="R124" s="482"/>
      <c r="S124" s="9"/>
      <c r="T124" s="73" t="s">
        <v>32</v>
      </c>
      <c r="U124" s="56" t="s">
        <v>985</v>
      </c>
      <c r="V124" s="9"/>
      <c r="W124" s="9"/>
      <c r="X124" s="9"/>
      <c r="Y124" s="55"/>
      <c r="Z124" s="55"/>
      <c r="AA124" s="55"/>
      <c r="AB124" s="55"/>
      <c r="AC124" s="482"/>
      <c r="AD124" s="482"/>
      <c r="AE124" s="490"/>
      <c r="AF124" s="1341"/>
      <c r="AG124" s="230"/>
      <c r="AH124" s="1341"/>
      <c r="AI124" s="482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1341"/>
      <c r="AY124" s="1341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1341"/>
      <c r="BP124" s="1341"/>
      <c r="BQ124" s="55"/>
      <c r="BR124" s="463" t="s">
        <v>411</v>
      </c>
      <c r="BS124" s="458"/>
      <c r="BT124" s="370"/>
      <c r="BU124" s="370"/>
      <c r="BV124" s="370"/>
      <c r="BW124" s="370"/>
      <c r="BX124" s="55"/>
      <c r="BY124" s="55"/>
      <c r="BZ124" s="55"/>
      <c r="CA124" s="55"/>
      <c r="CB124" s="464"/>
      <c r="CC124" s="55"/>
      <c r="CD124" s="226"/>
      <c r="CE124" s="1341"/>
    </row>
    <row r="125" spans="1:83" ht="15.95" customHeight="1" x14ac:dyDescent="0.25">
      <c r="A125" s="1346"/>
      <c r="B125" s="452">
        <v>1</v>
      </c>
      <c r="C125" s="810">
        <v>10</v>
      </c>
      <c r="D125" s="858" t="s">
        <v>977</v>
      </c>
      <c r="E125" s="453"/>
      <c r="F125" s="454">
        <f t="shared" si="20"/>
        <v>0.45</v>
      </c>
      <c r="G125" s="811">
        <f>IF(B125="","",(B125/B100)*M98)</f>
        <v>0.5</v>
      </c>
      <c r="H125" s="699" t="s">
        <v>11</v>
      </c>
      <c r="I125" s="739">
        <f t="shared" si="21"/>
        <v>4.9999999999999989E-2</v>
      </c>
      <c r="J125" s="860" t="s">
        <v>174</v>
      </c>
      <c r="K125" s="10"/>
      <c r="L125" s="10"/>
      <c r="M125" s="10"/>
      <c r="N125" s="1133"/>
      <c r="Q125" s="1341"/>
      <c r="R125" s="482"/>
      <c r="S125" s="9"/>
      <c r="T125" s="73" t="s">
        <v>42</v>
      </c>
      <c r="U125" s="56"/>
      <c r="V125" s="9"/>
      <c r="W125" s="9"/>
      <c r="X125" s="9"/>
      <c r="Y125" s="55"/>
      <c r="Z125" s="55"/>
      <c r="AA125" s="55"/>
      <c r="AB125" s="55"/>
      <c r="AC125" s="482"/>
      <c r="AD125" s="482"/>
      <c r="AE125" s="490"/>
      <c r="AF125" s="1341"/>
      <c r="AH125" s="1341"/>
      <c r="AI125" s="482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1341"/>
      <c r="AY125" s="1341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1341"/>
      <c r="BP125" s="1341"/>
      <c r="BQ125" s="55"/>
      <c r="BR125" s="463" t="s">
        <v>412</v>
      </c>
      <c r="BS125" s="458"/>
      <c r="BT125" s="370"/>
      <c r="BU125" s="370"/>
      <c r="BV125" s="370"/>
      <c r="BW125" s="370"/>
      <c r="BX125" s="55"/>
      <c r="BY125" s="55"/>
      <c r="BZ125" s="55"/>
      <c r="CA125" s="55"/>
      <c r="CB125" s="464"/>
      <c r="CC125" s="55"/>
      <c r="CD125" s="226"/>
      <c r="CE125" s="1341"/>
    </row>
    <row r="126" spans="1:83" ht="15.95" customHeight="1" x14ac:dyDescent="0.25">
      <c r="A126" s="1346"/>
      <c r="B126" s="16"/>
      <c r="C126" s="10"/>
      <c r="D126" s="10"/>
      <c r="E126" s="10"/>
      <c r="F126" s="39" t="str">
        <f t="shared" si="20"/>
        <v/>
      </c>
      <c r="G126" s="22"/>
      <c r="H126" s="118"/>
      <c r="I126" s="746" t="str">
        <f t="shared" si="21"/>
        <v/>
      </c>
      <c r="J126" s="76"/>
      <c r="K126" s="742"/>
      <c r="L126" s="742"/>
      <c r="M126" s="742"/>
      <c r="N126" s="1175"/>
      <c r="Q126" s="1341"/>
      <c r="R126" s="482"/>
      <c r="S126" s="9"/>
      <c r="T126" s="73" t="s">
        <v>52</v>
      </c>
      <c r="U126" s="56"/>
      <c r="V126" s="9"/>
      <c r="W126" s="9"/>
      <c r="X126" s="9"/>
      <c r="Y126" s="55"/>
      <c r="Z126" s="55"/>
      <c r="AA126" s="55"/>
      <c r="AB126" s="55"/>
      <c r="AC126" s="482"/>
      <c r="AD126" s="482"/>
      <c r="AE126" s="490"/>
      <c r="AF126" s="1341"/>
      <c r="AH126" s="1341"/>
      <c r="AI126" s="482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1341"/>
      <c r="AY126" s="1341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1341"/>
      <c r="BP126" s="1341"/>
      <c r="BQ126" s="55"/>
      <c r="BR126" s="463" t="s">
        <v>413</v>
      </c>
      <c r="BS126" s="458"/>
      <c r="BT126" s="370"/>
      <c r="BU126" s="370"/>
      <c r="BV126" s="370"/>
      <c r="BW126" s="370"/>
      <c r="BX126" s="55"/>
      <c r="BY126" s="55"/>
      <c r="BZ126" s="55"/>
      <c r="CA126" s="55"/>
      <c r="CB126" s="464"/>
      <c r="CC126" s="55"/>
      <c r="CD126" s="226"/>
      <c r="CE126" s="1341"/>
    </row>
    <row r="127" spans="1:83" ht="15.95" customHeight="1" x14ac:dyDescent="0.25">
      <c r="A127" s="1346"/>
      <c r="B127" s="16"/>
      <c r="C127" s="16"/>
      <c r="D127" s="35" t="s">
        <v>350</v>
      </c>
      <c r="E127" s="232"/>
      <c r="F127" s="817">
        <f>SUM(F128:F133)</f>
        <v>2.7</v>
      </c>
      <c r="G127" s="818">
        <f>SUM(G128:G133)</f>
        <v>3</v>
      </c>
      <c r="H127" s="35" t="s">
        <v>11</v>
      </c>
      <c r="I127" s="819">
        <f>SUM(I128:I133)</f>
        <v>0.29999999999999993</v>
      </c>
      <c r="J127" s="862"/>
      <c r="K127" s="10" t="s">
        <v>975</v>
      </c>
      <c r="L127" s="12"/>
      <c r="M127" s="12"/>
      <c r="N127" s="1133"/>
      <c r="Q127" s="1341"/>
      <c r="R127" s="482"/>
      <c r="S127" s="9"/>
      <c r="T127" s="73" t="s">
        <v>61</v>
      </c>
      <c r="U127" s="56" t="s">
        <v>203</v>
      </c>
      <c r="V127" s="9"/>
      <c r="W127" s="9"/>
      <c r="X127" s="9"/>
      <c r="Y127" s="55"/>
      <c r="Z127" s="55"/>
      <c r="AA127" s="55"/>
      <c r="AB127" s="55"/>
      <c r="AC127" s="482"/>
      <c r="AD127" s="482"/>
      <c r="AE127" s="490"/>
      <c r="AF127" s="1341"/>
      <c r="AH127" s="1341"/>
      <c r="AI127" s="482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1341"/>
      <c r="AY127" s="1341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1341"/>
      <c r="BP127" s="1341"/>
      <c r="BQ127" s="55"/>
      <c r="BR127" s="463"/>
      <c r="BS127" s="458"/>
      <c r="BT127" s="370"/>
      <c r="BU127" s="370"/>
      <c r="BV127" s="370"/>
      <c r="BW127" s="370"/>
      <c r="BX127" s="55"/>
      <c r="BY127" s="55"/>
      <c r="BZ127" s="55"/>
      <c r="CA127" s="55"/>
      <c r="CB127" s="464"/>
      <c r="CC127" s="55"/>
      <c r="CD127" s="226"/>
      <c r="CE127" s="1341"/>
    </row>
    <row r="128" spans="1:83" ht="15.95" customHeight="1" x14ac:dyDescent="0.25">
      <c r="A128" s="1346"/>
      <c r="B128" s="16">
        <v>1</v>
      </c>
      <c r="C128" s="65">
        <v>10</v>
      </c>
      <c r="D128" s="57" t="s">
        <v>959</v>
      </c>
      <c r="E128" s="10"/>
      <c r="F128" s="39">
        <f t="shared" ref="F128:F134" si="23">IF(C128&lt;=0,"",G128-(G128*C128%))</f>
        <v>0.45</v>
      </c>
      <c r="G128" s="729">
        <f>IF(B128="","",(B128/B100)*M98)</f>
        <v>0.5</v>
      </c>
      <c r="H128" s="501" t="s">
        <v>11</v>
      </c>
      <c r="I128" s="739">
        <f t="shared" ref="I128:I133" si="24">IF(ISBLANK(C128),"",G128-F128)</f>
        <v>4.9999999999999989E-2</v>
      </c>
      <c r="J128" s="76" t="s">
        <v>32</v>
      </c>
      <c r="K128" s="10"/>
      <c r="L128" s="10"/>
      <c r="M128" s="10"/>
      <c r="N128" s="1133"/>
      <c r="Q128" s="1341"/>
      <c r="R128" s="482"/>
      <c r="S128" s="9"/>
      <c r="T128" s="73" t="s">
        <v>69</v>
      </c>
      <c r="U128" s="56"/>
      <c r="V128" s="9"/>
      <c r="W128" s="9"/>
      <c r="X128" s="9"/>
      <c r="Y128" s="55"/>
      <c r="Z128" s="55"/>
      <c r="AA128" s="55"/>
      <c r="AB128" s="55"/>
      <c r="AC128" s="482"/>
      <c r="AD128" s="482"/>
      <c r="AE128" s="490"/>
      <c r="AF128" s="1341"/>
      <c r="AH128" s="1341"/>
      <c r="AI128" s="482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1341"/>
      <c r="AY128" s="1341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1341"/>
      <c r="BP128" s="1341"/>
      <c r="BQ128" s="55"/>
      <c r="BR128" s="463" t="s">
        <v>414</v>
      </c>
      <c r="BS128" s="458"/>
      <c r="BT128" s="370"/>
      <c r="BU128" s="370"/>
      <c r="BV128" s="370"/>
      <c r="BW128" s="370"/>
      <c r="BX128" s="55"/>
      <c r="BY128" s="55"/>
      <c r="BZ128" s="55"/>
      <c r="CA128" s="55"/>
      <c r="CB128" s="464"/>
      <c r="CC128" s="55"/>
      <c r="CD128" s="226"/>
      <c r="CE128" s="1341"/>
    </row>
    <row r="129" spans="1:83" ht="15.95" customHeight="1" x14ac:dyDescent="0.25">
      <c r="A129" s="1346"/>
      <c r="B129" s="16">
        <v>1</v>
      </c>
      <c r="C129" s="65">
        <v>10</v>
      </c>
      <c r="D129" s="57" t="s">
        <v>977</v>
      </c>
      <c r="E129" s="10"/>
      <c r="F129" s="39">
        <f t="shared" si="23"/>
        <v>0.45</v>
      </c>
      <c r="G129" s="729">
        <f>IF(B129="","",(B129/B100)*M98)</f>
        <v>0.5</v>
      </c>
      <c r="H129" s="501" t="s">
        <v>11</v>
      </c>
      <c r="I129" s="739">
        <f t="shared" si="24"/>
        <v>4.9999999999999989E-2</v>
      </c>
      <c r="J129" s="76" t="s">
        <v>42</v>
      </c>
      <c r="K129" s="10"/>
      <c r="L129" s="10"/>
      <c r="M129" s="10"/>
      <c r="N129" s="1133"/>
      <c r="Q129" s="1341"/>
      <c r="R129" s="482"/>
      <c r="S129" s="9"/>
      <c r="T129" s="73" t="s">
        <v>78</v>
      </c>
      <c r="U129" s="56"/>
      <c r="V129" s="9"/>
      <c r="W129" s="9"/>
      <c r="X129" s="9"/>
      <c r="Y129" s="55"/>
      <c r="Z129" s="55"/>
      <c r="AA129" s="55"/>
      <c r="AB129" s="55"/>
      <c r="AC129" s="482"/>
      <c r="AD129" s="482"/>
      <c r="AE129" s="490"/>
      <c r="AF129" s="1341"/>
      <c r="AH129" s="1341"/>
      <c r="AI129" s="482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1341"/>
      <c r="AY129" s="1341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1341"/>
      <c r="BP129" s="1341"/>
      <c r="BQ129" s="55"/>
      <c r="BR129" s="463" t="s">
        <v>415</v>
      </c>
      <c r="BS129" s="458"/>
      <c r="BT129" s="370"/>
      <c r="BU129" s="370"/>
      <c r="BV129" s="370"/>
      <c r="BW129" s="370"/>
      <c r="BX129" s="55"/>
      <c r="BY129" s="55"/>
      <c r="BZ129" s="55"/>
      <c r="CA129" s="55"/>
      <c r="CB129" s="464"/>
      <c r="CC129" s="55"/>
      <c r="CD129" s="226"/>
      <c r="CE129" s="1341"/>
    </row>
    <row r="130" spans="1:83" ht="15.95" customHeight="1" x14ac:dyDescent="0.25">
      <c r="A130" s="1346"/>
      <c r="B130" s="16">
        <v>1</v>
      </c>
      <c r="C130" s="65">
        <v>10</v>
      </c>
      <c r="D130" s="57" t="s">
        <v>959</v>
      </c>
      <c r="E130" s="10"/>
      <c r="F130" s="39">
        <f t="shared" si="23"/>
        <v>0.45</v>
      </c>
      <c r="G130" s="729">
        <f>IF(B130="","",(B130/B100)*M98)</f>
        <v>0.5</v>
      </c>
      <c r="H130" s="501" t="s">
        <v>11</v>
      </c>
      <c r="I130" s="739">
        <f t="shared" si="24"/>
        <v>4.9999999999999989E-2</v>
      </c>
      <c r="J130" s="76" t="s">
        <v>52</v>
      </c>
      <c r="K130" s="10" t="s">
        <v>976</v>
      </c>
      <c r="L130" s="10"/>
      <c r="M130" s="10"/>
      <c r="N130" s="1133"/>
      <c r="Q130" s="1341"/>
      <c r="R130" s="482"/>
      <c r="S130" s="9"/>
      <c r="T130" s="9"/>
      <c r="U130" s="56"/>
      <c r="V130" s="9"/>
      <c r="W130" s="9"/>
      <c r="X130" s="9"/>
      <c r="Y130" s="55"/>
      <c r="Z130" s="55"/>
      <c r="AA130" s="55"/>
      <c r="AB130" s="55"/>
      <c r="AC130" s="482"/>
      <c r="AD130" s="482"/>
      <c r="AE130" s="490"/>
      <c r="AF130" s="1341"/>
      <c r="AH130" s="1341"/>
      <c r="AI130" s="482"/>
      <c r="AJ130" s="482"/>
      <c r="AK130" s="482"/>
      <c r="AL130" s="482"/>
      <c r="AM130" s="482"/>
      <c r="AN130" s="482"/>
      <c r="AO130" s="482"/>
      <c r="AP130" s="482"/>
      <c r="AQ130" s="482"/>
      <c r="AR130" s="482"/>
      <c r="AS130" s="482"/>
      <c r="AT130" s="482"/>
      <c r="AU130" s="482"/>
      <c r="AV130" s="482"/>
      <c r="AW130" s="1341"/>
      <c r="AY130" s="1341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1341"/>
      <c r="BP130" s="1341"/>
      <c r="BQ130" s="55"/>
      <c r="BR130" s="463" t="s">
        <v>416</v>
      </c>
      <c r="BS130" s="458"/>
      <c r="BT130" s="370"/>
      <c r="BU130" s="370"/>
      <c r="BV130" s="370"/>
      <c r="BW130" s="370"/>
      <c r="BX130" s="55"/>
      <c r="BY130" s="55"/>
      <c r="BZ130" s="55"/>
      <c r="CA130" s="55"/>
      <c r="CB130" s="464"/>
      <c r="CC130" s="55"/>
      <c r="CD130" s="226"/>
      <c r="CE130" s="1341"/>
    </row>
    <row r="131" spans="1:83" ht="15.95" customHeight="1" thickBot="1" x14ac:dyDescent="0.3">
      <c r="A131" s="1346"/>
      <c r="B131" s="16">
        <v>1</v>
      </c>
      <c r="C131" s="65">
        <v>10</v>
      </c>
      <c r="D131" s="57" t="s">
        <v>977</v>
      </c>
      <c r="E131" s="10"/>
      <c r="F131" s="39">
        <f t="shared" si="23"/>
        <v>0.45</v>
      </c>
      <c r="G131" s="729">
        <f>IF(B131="","",(B131/B100)*M98)</f>
        <v>0.5</v>
      </c>
      <c r="H131" s="501" t="s">
        <v>11</v>
      </c>
      <c r="I131" s="739">
        <f t="shared" si="24"/>
        <v>4.9999999999999989E-2</v>
      </c>
      <c r="J131" s="76" t="s">
        <v>61</v>
      </c>
      <c r="K131" s="10"/>
      <c r="L131" s="10"/>
      <c r="M131" s="10"/>
      <c r="N131" s="1133"/>
      <c r="Q131" s="1341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482"/>
      <c r="AD131" s="482"/>
      <c r="AE131" s="490"/>
      <c r="AF131" s="1341"/>
      <c r="AH131" s="1341"/>
      <c r="AI131" s="482"/>
      <c r="AJ131" s="494"/>
      <c r="AK131" s="494"/>
      <c r="AL131" s="482"/>
      <c r="AM131" s="482"/>
      <c r="AN131" s="482"/>
      <c r="AO131" s="482"/>
      <c r="AP131" s="482"/>
      <c r="AQ131" s="482"/>
      <c r="AR131" s="482"/>
      <c r="AS131" s="482"/>
      <c r="AT131" s="482"/>
      <c r="AU131" s="482"/>
      <c r="AV131" s="482"/>
      <c r="AW131" s="1341"/>
      <c r="AY131" s="1341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1341"/>
      <c r="BP131" s="1341"/>
      <c r="BQ131" s="55"/>
      <c r="BR131" s="465" t="s">
        <v>417</v>
      </c>
      <c r="BS131" s="466"/>
      <c r="BT131" s="467"/>
      <c r="BU131" s="467"/>
      <c r="BV131" s="467"/>
      <c r="BW131" s="467"/>
      <c r="BX131" s="468"/>
      <c r="BY131" s="468"/>
      <c r="BZ131" s="468"/>
      <c r="CA131" s="468"/>
      <c r="CB131" s="469"/>
      <c r="CC131" s="55"/>
      <c r="CD131" s="226"/>
      <c r="CE131" s="1341"/>
    </row>
    <row r="132" spans="1:83" ht="15.95" customHeight="1" x14ac:dyDescent="0.2">
      <c r="A132" s="1346"/>
      <c r="B132" s="16">
        <v>1</v>
      </c>
      <c r="C132" s="65">
        <v>10</v>
      </c>
      <c r="D132" s="57" t="s">
        <v>959</v>
      </c>
      <c r="E132" s="10"/>
      <c r="F132" s="39">
        <f t="shared" si="23"/>
        <v>0.45</v>
      </c>
      <c r="G132" s="729">
        <f>IF(B132="","",(B132/B100)*M98)</f>
        <v>0.5</v>
      </c>
      <c r="H132" s="501" t="s">
        <v>11</v>
      </c>
      <c r="I132" s="739">
        <f t="shared" si="24"/>
        <v>4.9999999999999989E-2</v>
      </c>
      <c r="J132" s="76" t="s">
        <v>69</v>
      </c>
      <c r="K132" s="10"/>
      <c r="L132" s="10"/>
      <c r="M132" s="10"/>
      <c r="N132" s="1133"/>
      <c r="Q132" s="1341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482"/>
      <c r="AD132" s="482"/>
      <c r="AE132" s="490"/>
      <c r="AF132" s="1341"/>
      <c r="AH132" s="1341"/>
      <c r="AI132" s="8"/>
      <c r="AJ132" s="8"/>
      <c r="AK132" s="8"/>
      <c r="AL132" s="8"/>
      <c r="AM132" s="84" t="s">
        <v>418</v>
      </c>
      <c r="AN132" s="84"/>
      <c r="AO132" s="84"/>
      <c r="AP132" s="85"/>
      <c r="AQ132" s="85"/>
      <c r="AR132" s="85"/>
      <c r="AS132" s="85"/>
      <c r="AT132" s="85"/>
      <c r="AU132" s="85"/>
      <c r="AV132" s="85"/>
      <c r="AW132" s="1341"/>
      <c r="AY132" s="1341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1341"/>
      <c r="BP132" s="1341"/>
      <c r="BQ132" s="225"/>
      <c r="BR132" s="55"/>
      <c r="BS132" s="55"/>
      <c r="BT132" s="55"/>
      <c r="BU132" s="55"/>
      <c r="BV132" s="55"/>
      <c r="BW132" s="55"/>
      <c r="BX132" s="55"/>
      <c r="BY132" s="55"/>
      <c r="BZ132" s="55"/>
      <c r="CA132" s="55"/>
      <c r="CB132" s="55"/>
      <c r="CC132" s="55"/>
      <c r="CD132" s="226"/>
      <c r="CE132" s="1341"/>
    </row>
    <row r="133" spans="1:83" ht="15.95" customHeight="1" x14ac:dyDescent="0.2">
      <c r="A133" s="1346"/>
      <c r="B133" s="16">
        <v>1</v>
      </c>
      <c r="C133" s="65">
        <v>10</v>
      </c>
      <c r="D133" s="57" t="s">
        <v>977</v>
      </c>
      <c r="E133" s="10"/>
      <c r="F133" s="39">
        <f t="shared" si="23"/>
        <v>0.45</v>
      </c>
      <c r="G133" s="729">
        <f>IF(B133="","",(B133/B100)*M98)</f>
        <v>0.5</v>
      </c>
      <c r="H133" s="501" t="s">
        <v>11</v>
      </c>
      <c r="I133" s="739">
        <f t="shared" si="24"/>
        <v>4.9999999999999989E-2</v>
      </c>
      <c r="J133" s="76" t="s">
        <v>78</v>
      </c>
      <c r="K133" s="10"/>
      <c r="L133" s="10"/>
      <c r="M133" s="10"/>
      <c r="N133" s="1133"/>
      <c r="Q133" s="1341"/>
      <c r="R133" s="55"/>
      <c r="S133" s="55"/>
      <c r="T133" s="55"/>
      <c r="U133" s="55"/>
      <c r="V133" s="55"/>
      <c r="W133" s="55"/>
      <c r="X133" s="55"/>
      <c r="Y133" s="55"/>
      <c r="Z133" s="55"/>
      <c r="AA133" s="55"/>
      <c r="AB133" s="55"/>
      <c r="AC133" s="482"/>
      <c r="AD133" s="482"/>
      <c r="AE133" s="490"/>
      <c r="AF133" s="1341"/>
      <c r="AH133" s="1341"/>
      <c r="AI133" s="55"/>
      <c r="AJ133" s="55"/>
      <c r="AK133" s="55"/>
      <c r="AL133" s="55"/>
      <c r="AM133" s="55"/>
      <c r="AN133" s="55"/>
      <c r="AO133" s="55"/>
      <c r="AP133" s="55"/>
      <c r="AQ133" s="55"/>
      <c r="AR133" s="55"/>
      <c r="AS133" s="55"/>
      <c r="AT133" s="482"/>
      <c r="AU133" s="482"/>
      <c r="AV133" s="490"/>
      <c r="AW133" s="1341"/>
      <c r="AY133" s="1341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1341"/>
      <c r="BP133" s="1341"/>
      <c r="BQ133" s="225"/>
      <c r="BR133" s="1342" t="s">
        <v>966</v>
      </c>
      <c r="BS133" s="1342"/>
      <c r="BT133" s="1342"/>
      <c r="BU133" s="55"/>
      <c r="BV133" s="55"/>
      <c r="BW133" s="55"/>
      <c r="BX133" s="55"/>
      <c r="BY133" s="55"/>
      <c r="BZ133" s="55"/>
      <c r="CA133" s="55"/>
      <c r="CB133" s="55"/>
      <c r="CC133" s="55"/>
      <c r="CD133" s="226"/>
      <c r="CE133" s="1341"/>
    </row>
    <row r="134" spans="1:83" ht="15.95" customHeight="1" thickBot="1" x14ac:dyDescent="0.3">
      <c r="A134" s="1347"/>
      <c r="B134" s="1199"/>
      <c r="C134" s="1177"/>
      <c r="D134" s="1177"/>
      <c r="E134" s="1177"/>
      <c r="F134" s="1200" t="str">
        <f t="shared" si="23"/>
        <v/>
      </c>
      <c r="G134" s="1177"/>
      <c r="H134" s="1177"/>
      <c r="I134" s="1177"/>
      <c r="J134" s="1177"/>
      <c r="K134" s="1177"/>
      <c r="L134" s="1177"/>
      <c r="M134" s="1177"/>
      <c r="N134" s="1188"/>
      <c r="Q134" s="1341"/>
      <c r="R134" s="822" t="s">
        <v>1035</v>
      </c>
      <c r="S134" s="228"/>
      <c r="T134" s="228"/>
      <c r="U134" s="228"/>
      <c r="V134" s="228"/>
      <c r="W134" s="228"/>
      <c r="X134" s="228"/>
      <c r="Y134" s="228"/>
      <c r="Z134" s="228"/>
      <c r="AA134" s="228"/>
      <c r="AB134" s="228"/>
      <c r="AC134" s="823"/>
      <c r="AD134" s="228"/>
      <c r="AE134" s="229"/>
      <c r="AF134" s="1341"/>
      <c r="AH134" s="1341"/>
      <c r="AI134" s="822" t="s">
        <v>1035</v>
      </c>
      <c r="AJ134" s="228"/>
      <c r="AK134" s="228"/>
      <c r="AL134" s="228"/>
      <c r="AM134" s="228"/>
      <c r="AN134" s="228"/>
      <c r="AO134" s="228"/>
      <c r="AP134" s="228"/>
      <c r="AQ134" s="228"/>
      <c r="AR134" s="228"/>
      <c r="AS134" s="228"/>
      <c r="AT134" s="823"/>
      <c r="AU134" s="228"/>
      <c r="AV134" s="229"/>
      <c r="AW134" s="1341"/>
      <c r="AY134" s="1341"/>
      <c r="AZ134" s="228"/>
      <c r="BA134" s="228"/>
      <c r="BB134" s="228"/>
      <c r="BC134" s="228"/>
      <c r="BD134" s="228"/>
      <c r="BE134" s="228"/>
      <c r="BF134" s="228"/>
      <c r="BG134" s="228"/>
      <c r="BH134" s="228"/>
      <c r="BI134" s="228"/>
      <c r="BJ134" s="228"/>
      <c r="BK134" s="228"/>
      <c r="BL134" s="228"/>
      <c r="BM134" s="228"/>
      <c r="BN134" s="1341"/>
      <c r="BP134" s="1341"/>
      <c r="BQ134" s="227"/>
      <c r="BR134" s="228"/>
      <c r="BS134" s="228"/>
      <c r="BT134" s="228"/>
      <c r="BU134" s="228"/>
      <c r="BV134" s="228"/>
      <c r="BW134" s="228"/>
      <c r="BX134" s="228"/>
      <c r="BY134" s="228"/>
      <c r="BZ134" s="228"/>
      <c r="CA134" s="228"/>
      <c r="CB134" s="228"/>
      <c r="CC134" s="228"/>
      <c r="CD134" s="229"/>
      <c r="CE134" s="1341"/>
    </row>
    <row r="138" spans="1:83" ht="20.25" x14ac:dyDescent="0.2">
      <c r="D138" s="1440" t="s">
        <v>1144</v>
      </c>
      <c r="E138" s="1440"/>
      <c r="F138" s="1440"/>
      <c r="G138" s="1440"/>
      <c r="H138" s="1440"/>
      <c r="I138" s="1440"/>
      <c r="J138" s="1440"/>
      <c r="K138" s="1440"/>
    </row>
    <row r="139" spans="1:83" ht="20.25" x14ac:dyDescent="0.2">
      <c r="D139" s="1440" t="s">
        <v>1145</v>
      </c>
      <c r="E139" s="1440"/>
      <c r="F139" s="1440"/>
      <c r="G139" s="1440"/>
      <c r="H139" s="1440"/>
      <c r="I139" s="1440"/>
      <c r="J139" s="1440"/>
      <c r="K139" s="1440"/>
    </row>
    <row r="140" spans="1:83" ht="20.25" x14ac:dyDescent="0.2">
      <c r="D140" s="1440" t="s">
        <v>1146</v>
      </c>
      <c r="E140" s="1440"/>
      <c r="F140" s="1440"/>
      <c r="G140" s="1440"/>
      <c r="H140" s="1440"/>
      <c r="I140" s="1440"/>
      <c r="J140" s="1440"/>
      <c r="K140" s="1440"/>
    </row>
    <row r="141" spans="1:83" ht="20.25" x14ac:dyDescent="0.2">
      <c r="D141" s="1440" t="s">
        <v>1147</v>
      </c>
      <c r="E141" s="1440"/>
      <c r="F141" s="1440"/>
      <c r="G141" s="1440"/>
      <c r="H141" s="1440"/>
      <c r="I141" s="1440"/>
      <c r="J141" s="1440"/>
      <c r="K141" s="1440"/>
    </row>
  </sheetData>
  <mergeCells count="86">
    <mergeCell ref="D138:K138"/>
    <mergeCell ref="D139:K139"/>
    <mergeCell ref="D140:K140"/>
    <mergeCell ref="D141:K141"/>
    <mergeCell ref="B12:D12"/>
    <mergeCell ref="B2:N2"/>
    <mergeCell ref="B3:N3"/>
    <mergeCell ref="B4:N4"/>
    <mergeCell ref="B6:N6"/>
    <mergeCell ref="B7:N7"/>
    <mergeCell ref="A13:A50"/>
    <mergeCell ref="Q13:Q50"/>
    <mergeCell ref="AF13:AF50"/>
    <mergeCell ref="AH13:AH50"/>
    <mergeCell ref="AW13:AW50"/>
    <mergeCell ref="F15:G15"/>
    <mergeCell ref="C16:C17"/>
    <mergeCell ref="L17:M17"/>
    <mergeCell ref="AS26:AU26"/>
    <mergeCell ref="AO30:AR30"/>
    <mergeCell ref="AI31:AJ31"/>
    <mergeCell ref="AK31:AN31"/>
    <mergeCell ref="AO31:AR31"/>
    <mergeCell ref="AS31:AV31"/>
    <mergeCell ref="AI32:AJ32"/>
    <mergeCell ref="AI33:AJ33"/>
    <mergeCell ref="B54:D54"/>
    <mergeCell ref="A55:A92"/>
    <mergeCell ref="Q55:Q92"/>
    <mergeCell ref="AF55:AF92"/>
    <mergeCell ref="AH55:AH92"/>
    <mergeCell ref="C58:C59"/>
    <mergeCell ref="CE55:CE92"/>
    <mergeCell ref="F57:G57"/>
    <mergeCell ref="AZ74:BA74"/>
    <mergeCell ref="AZ75:BA75"/>
    <mergeCell ref="AZ76:BA76"/>
    <mergeCell ref="AZ77:BA77"/>
    <mergeCell ref="L59:M59"/>
    <mergeCell ref="BJ68:BL68"/>
    <mergeCell ref="BF72:BI72"/>
    <mergeCell ref="AZ73:BA73"/>
    <mergeCell ref="BB73:BE73"/>
    <mergeCell ref="BF73:BI73"/>
    <mergeCell ref="BJ73:BM73"/>
    <mergeCell ref="AW55:AW92"/>
    <mergeCell ref="AY55:AY92"/>
    <mergeCell ref="AZ78:BA78"/>
    <mergeCell ref="AZ79:BA79"/>
    <mergeCell ref="BR91:BT91"/>
    <mergeCell ref="E12:N12"/>
    <mergeCell ref="E54:N54"/>
    <mergeCell ref="S49:U49"/>
    <mergeCell ref="BN55:BN92"/>
    <mergeCell ref="BP55:BP92"/>
    <mergeCell ref="AI36:AJ36"/>
    <mergeCell ref="AI37:AJ37"/>
    <mergeCell ref="AI34:AJ34"/>
    <mergeCell ref="AI35:AJ35"/>
    <mergeCell ref="A97:A134"/>
    <mergeCell ref="Q97:Q134"/>
    <mergeCell ref="AF97:AF134"/>
    <mergeCell ref="C100:C101"/>
    <mergeCell ref="F99:G99"/>
    <mergeCell ref="L101:M101"/>
    <mergeCell ref="AH97:AH134"/>
    <mergeCell ref="AW97:AW134"/>
    <mergeCell ref="AY97:AY134"/>
    <mergeCell ref="B96:D96"/>
    <mergeCell ref="E96:N96"/>
    <mergeCell ref="BN97:BN134"/>
    <mergeCell ref="BP97:BP134"/>
    <mergeCell ref="CE97:CE134"/>
    <mergeCell ref="AZ119:BA119"/>
    <mergeCell ref="AZ120:BA120"/>
    <mergeCell ref="AZ121:BA121"/>
    <mergeCell ref="BR133:BT133"/>
    <mergeCell ref="BB115:BE115"/>
    <mergeCell ref="BF115:BI115"/>
    <mergeCell ref="BJ115:BM115"/>
    <mergeCell ref="AZ116:BA116"/>
    <mergeCell ref="AZ117:BA117"/>
    <mergeCell ref="AZ118:BA118"/>
    <mergeCell ref="BJ110:BL110"/>
    <mergeCell ref="BF114:BI114"/>
    <mergeCell ref="AZ115:BA115"/>
  </mergeCells>
  <hyperlinks>
    <hyperlink ref="BB71" r:id="rId1"/>
    <hyperlink ref="BB68" r:id="rId2"/>
    <hyperlink ref="AK29" r:id="rId3"/>
    <hyperlink ref="AK26" r:id="rId4"/>
    <hyperlink ref="BB113" r:id="rId5"/>
    <hyperlink ref="BB110" r:id="rId6"/>
  </hyperlinks>
  <pageMargins left="0.7" right="0.7" top="0.75" bottom="0.75" header="0.3" footer="0.3"/>
  <pageSetup paperSize="9" scale="70" orientation="portrait" r:id="rId7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5"/>
  <sheetViews>
    <sheetView showZeros="0" showWhiteSpace="0" zoomScaleNormal="100" zoomScalePageLayoutView="58" workbookViewId="0">
      <selection activeCell="M41" sqref="M41"/>
    </sheetView>
  </sheetViews>
  <sheetFormatPr baseColWidth="10" defaultRowHeight="12.75" x14ac:dyDescent="0.2"/>
  <cols>
    <col min="1" max="1" width="3.7109375" style="245" customWidth="1"/>
    <col min="2" max="2" width="4.7109375" style="88" customWidth="1"/>
    <col min="3" max="3" width="25.7109375" style="88" customWidth="1"/>
    <col min="4" max="4" width="4.7109375" style="88" customWidth="1"/>
    <col min="5" max="5" width="25.7109375" style="88" customWidth="1"/>
    <col min="6" max="6" width="4.7109375" style="88" customWidth="1"/>
    <col min="7" max="7" width="25.7109375" style="88" customWidth="1"/>
    <col min="8" max="8" width="4.7109375" style="88" customWidth="1"/>
    <col min="9" max="9" width="25.7109375" style="88" customWidth="1"/>
    <col min="10" max="10" width="4.7109375" style="88" customWidth="1"/>
    <col min="11" max="11" width="25.7109375" style="88" customWidth="1"/>
    <col min="12" max="12" width="4.7109375" style="88" customWidth="1"/>
    <col min="13" max="13" width="25.7109375" style="88" customWidth="1"/>
    <col min="14" max="222" width="11.42578125" style="88"/>
    <col min="223" max="223" width="5.42578125" style="88" customWidth="1"/>
    <col min="224" max="224" width="24.7109375" style="88" customWidth="1"/>
    <col min="225" max="225" width="5.42578125" style="88" customWidth="1"/>
    <col min="226" max="226" width="23.5703125" style="88" customWidth="1"/>
    <col min="227" max="227" width="5.42578125" style="88" customWidth="1"/>
    <col min="228" max="228" width="26.42578125" style="88" customWidth="1"/>
    <col min="229" max="229" width="5.42578125" style="88" customWidth="1"/>
    <col min="230" max="230" width="25.28515625" style="88" customWidth="1"/>
    <col min="231" max="231" width="3.42578125" style="88" customWidth="1"/>
    <col min="232" max="232" width="4.5703125" style="88" customWidth="1"/>
    <col min="233" max="233" width="5.42578125" style="88" customWidth="1"/>
    <col min="234" max="234" width="16.7109375" style="88" customWidth="1"/>
    <col min="235" max="235" width="5.42578125" style="88" customWidth="1"/>
    <col min="236" max="236" width="19.5703125" style="88" customWidth="1"/>
    <col min="237" max="237" width="5.42578125" style="88" customWidth="1"/>
    <col min="238" max="238" width="15.5703125" style="88" customWidth="1"/>
    <col min="239" max="239" width="5.42578125" style="88" customWidth="1"/>
    <col min="240" max="240" width="15.5703125" style="88" customWidth="1"/>
    <col min="241" max="241" width="2.85546875" style="88" customWidth="1"/>
    <col min="242" max="478" width="11.42578125" style="88"/>
    <col min="479" max="479" width="5.42578125" style="88" customWidth="1"/>
    <col min="480" max="480" width="24.7109375" style="88" customWidth="1"/>
    <col min="481" max="481" width="5.42578125" style="88" customWidth="1"/>
    <col min="482" max="482" width="23.5703125" style="88" customWidth="1"/>
    <col min="483" max="483" width="5.42578125" style="88" customWidth="1"/>
    <col min="484" max="484" width="26.42578125" style="88" customWidth="1"/>
    <col min="485" max="485" width="5.42578125" style="88" customWidth="1"/>
    <col min="486" max="486" width="25.28515625" style="88" customWidth="1"/>
    <col min="487" max="487" width="3.42578125" style="88" customWidth="1"/>
    <col min="488" max="488" width="4.5703125" style="88" customWidth="1"/>
    <col min="489" max="489" width="5.42578125" style="88" customWidth="1"/>
    <col min="490" max="490" width="16.7109375" style="88" customWidth="1"/>
    <col min="491" max="491" width="5.42578125" style="88" customWidth="1"/>
    <col min="492" max="492" width="19.5703125" style="88" customWidth="1"/>
    <col min="493" max="493" width="5.42578125" style="88" customWidth="1"/>
    <col min="494" max="494" width="15.5703125" style="88" customWidth="1"/>
    <col min="495" max="495" width="5.42578125" style="88" customWidth="1"/>
    <col min="496" max="496" width="15.5703125" style="88" customWidth="1"/>
    <col min="497" max="497" width="2.85546875" style="88" customWidth="1"/>
    <col min="498" max="734" width="11.42578125" style="88"/>
    <col min="735" max="735" width="5.42578125" style="88" customWidth="1"/>
    <col min="736" max="736" width="24.7109375" style="88" customWidth="1"/>
    <col min="737" max="737" width="5.42578125" style="88" customWidth="1"/>
    <col min="738" max="738" width="23.5703125" style="88" customWidth="1"/>
    <col min="739" max="739" width="5.42578125" style="88" customWidth="1"/>
    <col min="740" max="740" width="26.42578125" style="88" customWidth="1"/>
    <col min="741" max="741" width="5.42578125" style="88" customWidth="1"/>
    <col min="742" max="742" width="25.28515625" style="88" customWidth="1"/>
    <col min="743" max="743" width="3.42578125" style="88" customWidth="1"/>
    <col min="744" max="744" width="4.5703125" style="88" customWidth="1"/>
    <col min="745" max="745" width="5.42578125" style="88" customWidth="1"/>
    <col min="746" max="746" width="16.7109375" style="88" customWidth="1"/>
    <col min="747" max="747" width="5.42578125" style="88" customWidth="1"/>
    <col min="748" max="748" width="19.5703125" style="88" customWidth="1"/>
    <col min="749" max="749" width="5.42578125" style="88" customWidth="1"/>
    <col min="750" max="750" width="15.5703125" style="88" customWidth="1"/>
    <col min="751" max="751" width="5.42578125" style="88" customWidth="1"/>
    <col min="752" max="752" width="15.5703125" style="88" customWidth="1"/>
    <col min="753" max="753" width="2.85546875" style="88" customWidth="1"/>
    <col min="754" max="990" width="11.42578125" style="88"/>
    <col min="991" max="991" width="5.42578125" style="88" customWidth="1"/>
    <col min="992" max="992" width="24.7109375" style="88" customWidth="1"/>
    <col min="993" max="993" width="5.42578125" style="88" customWidth="1"/>
    <col min="994" max="994" width="23.5703125" style="88" customWidth="1"/>
    <col min="995" max="995" width="5.42578125" style="88" customWidth="1"/>
    <col min="996" max="996" width="26.42578125" style="88" customWidth="1"/>
    <col min="997" max="997" width="5.42578125" style="88" customWidth="1"/>
    <col min="998" max="998" width="25.28515625" style="88" customWidth="1"/>
    <col min="999" max="999" width="3.42578125" style="88" customWidth="1"/>
    <col min="1000" max="1000" width="4.5703125" style="88" customWidth="1"/>
    <col min="1001" max="1001" width="5.42578125" style="88" customWidth="1"/>
    <col min="1002" max="1002" width="16.7109375" style="88" customWidth="1"/>
    <col min="1003" max="1003" width="5.42578125" style="88" customWidth="1"/>
    <col min="1004" max="1004" width="19.5703125" style="88" customWidth="1"/>
    <col min="1005" max="1005" width="5.42578125" style="88" customWidth="1"/>
    <col min="1006" max="1006" width="15.5703125" style="88" customWidth="1"/>
    <col min="1007" max="1007" width="5.42578125" style="88" customWidth="1"/>
    <col min="1008" max="1008" width="15.5703125" style="88" customWidth="1"/>
    <col min="1009" max="1009" width="2.85546875" style="88" customWidth="1"/>
    <col min="1010" max="1246" width="11.42578125" style="88"/>
    <col min="1247" max="1247" width="5.42578125" style="88" customWidth="1"/>
    <col min="1248" max="1248" width="24.7109375" style="88" customWidth="1"/>
    <col min="1249" max="1249" width="5.42578125" style="88" customWidth="1"/>
    <col min="1250" max="1250" width="23.5703125" style="88" customWidth="1"/>
    <col min="1251" max="1251" width="5.42578125" style="88" customWidth="1"/>
    <col min="1252" max="1252" width="26.42578125" style="88" customWidth="1"/>
    <col min="1253" max="1253" width="5.42578125" style="88" customWidth="1"/>
    <col min="1254" max="1254" width="25.28515625" style="88" customWidth="1"/>
    <col min="1255" max="1255" width="3.42578125" style="88" customWidth="1"/>
    <col min="1256" max="1256" width="4.5703125" style="88" customWidth="1"/>
    <col min="1257" max="1257" width="5.42578125" style="88" customWidth="1"/>
    <col min="1258" max="1258" width="16.7109375" style="88" customWidth="1"/>
    <col min="1259" max="1259" width="5.42578125" style="88" customWidth="1"/>
    <col min="1260" max="1260" width="19.5703125" style="88" customWidth="1"/>
    <col min="1261" max="1261" width="5.42578125" style="88" customWidth="1"/>
    <col min="1262" max="1262" width="15.5703125" style="88" customWidth="1"/>
    <col min="1263" max="1263" width="5.42578125" style="88" customWidth="1"/>
    <col min="1264" max="1264" width="15.5703125" style="88" customWidth="1"/>
    <col min="1265" max="1265" width="2.85546875" style="88" customWidth="1"/>
    <col min="1266" max="1502" width="11.42578125" style="88"/>
    <col min="1503" max="1503" width="5.42578125" style="88" customWidth="1"/>
    <col min="1504" max="1504" width="24.7109375" style="88" customWidth="1"/>
    <col min="1505" max="1505" width="5.42578125" style="88" customWidth="1"/>
    <col min="1506" max="1506" width="23.5703125" style="88" customWidth="1"/>
    <col min="1507" max="1507" width="5.42578125" style="88" customWidth="1"/>
    <col min="1508" max="1508" width="26.42578125" style="88" customWidth="1"/>
    <col min="1509" max="1509" width="5.42578125" style="88" customWidth="1"/>
    <col min="1510" max="1510" width="25.28515625" style="88" customWidth="1"/>
    <col min="1511" max="1511" width="3.42578125" style="88" customWidth="1"/>
    <col min="1512" max="1512" width="4.5703125" style="88" customWidth="1"/>
    <col min="1513" max="1513" width="5.42578125" style="88" customWidth="1"/>
    <col min="1514" max="1514" width="16.7109375" style="88" customWidth="1"/>
    <col min="1515" max="1515" width="5.42578125" style="88" customWidth="1"/>
    <col min="1516" max="1516" width="19.5703125" style="88" customWidth="1"/>
    <col min="1517" max="1517" width="5.42578125" style="88" customWidth="1"/>
    <col min="1518" max="1518" width="15.5703125" style="88" customWidth="1"/>
    <col min="1519" max="1519" width="5.42578125" style="88" customWidth="1"/>
    <col min="1520" max="1520" width="15.5703125" style="88" customWidth="1"/>
    <col min="1521" max="1521" width="2.85546875" style="88" customWidth="1"/>
    <col min="1522" max="1758" width="11.42578125" style="88"/>
    <col min="1759" max="1759" width="5.42578125" style="88" customWidth="1"/>
    <col min="1760" max="1760" width="24.7109375" style="88" customWidth="1"/>
    <col min="1761" max="1761" width="5.42578125" style="88" customWidth="1"/>
    <col min="1762" max="1762" width="23.5703125" style="88" customWidth="1"/>
    <col min="1763" max="1763" width="5.42578125" style="88" customWidth="1"/>
    <col min="1764" max="1764" width="26.42578125" style="88" customWidth="1"/>
    <col min="1765" max="1765" width="5.42578125" style="88" customWidth="1"/>
    <col min="1766" max="1766" width="25.28515625" style="88" customWidth="1"/>
    <col min="1767" max="1767" width="3.42578125" style="88" customWidth="1"/>
    <col min="1768" max="1768" width="4.5703125" style="88" customWidth="1"/>
    <col min="1769" max="1769" width="5.42578125" style="88" customWidth="1"/>
    <col min="1770" max="1770" width="16.7109375" style="88" customWidth="1"/>
    <col min="1771" max="1771" width="5.42578125" style="88" customWidth="1"/>
    <col min="1772" max="1772" width="19.5703125" style="88" customWidth="1"/>
    <col min="1773" max="1773" width="5.42578125" style="88" customWidth="1"/>
    <col min="1774" max="1774" width="15.5703125" style="88" customWidth="1"/>
    <col min="1775" max="1775" width="5.42578125" style="88" customWidth="1"/>
    <col min="1776" max="1776" width="15.5703125" style="88" customWidth="1"/>
    <col min="1777" max="1777" width="2.85546875" style="88" customWidth="1"/>
    <col min="1778" max="2014" width="11.42578125" style="88"/>
    <col min="2015" max="2015" width="5.42578125" style="88" customWidth="1"/>
    <col min="2016" max="2016" width="24.7109375" style="88" customWidth="1"/>
    <col min="2017" max="2017" width="5.42578125" style="88" customWidth="1"/>
    <col min="2018" max="2018" width="23.5703125" style="88" customWidth="1"/>
    <col min="2019" max="2019" width="5.42578125" style="88" customWidth="1"/>
    <col min="2020" max="2020" width="26.42578125" style="88" customWidth="1"/>
    <col min="2021" max="2021" width="5.42578125" style="88" customWidth="1"/>
    <col min="2022" max="2022" width="25.28515625" style="88" customWidth="1"/>
    <col min="2023" max="2023" width="3.42578125" style="88" customWidth="1"/>
    <col min="2024" max="2024" width="4.5703125" style="88" customWidth="1"/>
    <col min="2025" max="2025" width="5.42578125" style="88" customWidth="1"/>
    <col min="2026" max="2026" width="16.7109375" style="88" customWidth="1"/>
    <col min="2027" max="2027" width="5.42578125" style="88" customWidth="1"/>
    <col min="2028" max="2028" width="19.5703125" style="88" customWidth="1"/>
    <col min="2029" max="2029" width="5.42578125" style="88" customWidth="1"/>
    <col min="2030" max="2030" width="15.5703125" style="88" customWidth="1"/>
    <col min="2031" max="2031" width="5.42578125" style="88" customWidth="1"/>
    <col min="2032" max="2032" width="15.5703125" style="88" customWidth="1"/>
    <col min="2033" max="2033" width="2.85546875" style="88" customWidth="1"/>
    <col min="2034" max="2270" width="11.42578125" style="88"/>
    <col min="2271" max="2271" width="5.42578125" style="88" customWidth="1"/>
    <col min="2272" max="2272" width="24.7109375" style="88" customWidth="1"/>
    <col min="2273" max="2273" width="5.42578125" style="88" customWidth="1"/>
    <col min="2274" max="2274" width="23.5703125" style="88" customWidth="1"/>
    <col min="2275" max="2275" width="5.42578125" style="88" customWidth="1"/>
    <col min="2276" max="2276" width="26.42578125" style="88" customWidth="1"/>
    <col min="2277" max="2277" width="5.42578125" style="88" customWidth="1"/>
    <col min="2278" max="2278" width="25.28515625" style="88" customWidth="1"/>
    <col min="2279" max="2279" width="3.42578125" style="88" customWidth="1"/>
    <col min="2280" max="2280" width="4.5703125" style="88" customWidth="1"/>
    <col min="2281" max="2281" width="5.42578125" style="88" customWidth="1"/>
    <col min="2282" max="2282" width="16.7109375" style="88" customWidth="1"/>
    <col min="2283" max="2283" width="5.42578125" style="88" customWidth="1"/>
    <col min="2284" max="2284" width="19.5703125" style="88" customWidth="1"/>
    <col min="2285" max="2285" width="5.42578125" style="88" customWidth="1"/>
    <col min="2286" max="2286" width="15.5703125" style="88" customWidth="1"/>
    <col min="2287" max="2287" width="5.42578125" style="88" customWidth="1"/>
    <col min="2288" max="2288" width="15.5703125" style="88" customWidth="1"/>
    <col min="2289" max="2289" width="2.85546875" style="88" customWidth="1"/>
    <col min="2290" max="2526" width="11.42578125" style="88"/>
    <col min="2527" max="2527" width="5.42578125" style="88" customWidth="1"/>
    <col min="2528" max="2528" width="24.7109375" style="88" customWidth="1"/>
    <col min="2529" max="2529" width="5.42578125" style="88" customWidth="1"/>
    <col min="2530" max="2530" width="23.5703125" style="88" customWidth="1"/>
    <col min="2531" max="2531" width="5.42578125" style="88" customWidth="1"/>
    <col min="2532" max="2532" width="26.42578125" style="88" customWidth="1"/>
    <col min="2533" max="2533" width="5.42578125" style="88" customWidth="1"/>
    <col min="2534" max="2534" width="25.28515625" style="88" customWidth="1"/>
    <col min="2535" max="2535" width="3.42578125" style="88" customWidth="1"/>
    <col min="2536" max="2536" width="4.5703125" style="88" customWidth="1"/>
    <col min="2537" max="2537" width="5.42578125" style="88" customWidth="1"/>
    <col min="2538" max="2538" width="16.7109375" style="88" customWidth="1"/>
    <col min="2539" max="2539" width="5.42578125" style="88" customWidth="1"/>
    <col min="2540" max="2540" width="19.5703125" style="88" customWidth="1"/>
    <col min="2541" max="2541" width="5.42578125" style="88" customWidth="1"/>
    <col min="2542" max="2542" width="15.5703125" style="88" customWidth="1"/>
    <col min="2543" max="2543" width="5.42578125" style="88" customWidth="1"/>
    <col min="2544" max="2544" width="15.5703125" style="88" customWidth="1"/>
    <col min="2545" max="2545" width="2.85546875" style="88" customWidth="1"/>
    <col min="2546" max="2782" width="11.42578125" style="88"/>
    <col min="2783" max="2783" width="5.42578125" style="88" customWidth="1"/>
    <col min="2784" max="2784" width="24.7109375" style="88" customWidth="1"/>
    <col min="2785" max="2785" width="5.42578125" style="88" customWidth="1"/>
    <col min="2786" max="2786" width="23.5703125" style="88" customWidth="1"/>
    <col min="2787" max="2787" width="5.42578125" style="88" customWidth="1"/>
    <col min="2788" max="2788" width="26.42578125" style="88" customWidth="1"/>
    <col min="2789" max="2789" width="5.42578125" style="88" customWidth="1"/>
    <col min="2790" max="2790" width="25.28515625" style="88" customWidth="1"/>
    <col min="2791" max="2791" width="3.42578125" style="88" customWidth="1"/>
    <col min="2792" max="2792" width="4.5703125" style="88" customWidth="1"/>
    <col min="2793" max="2793" width="5.42578125" style="88" customWidth="1"/>
    <col min="2794" max="2794" width="16.7109375" style="88" customWidth="1"/>
    <col min="2795" max="2795" width="5.42578125" style="88" customWidth="1"/>
    <col min="2796" max="2796" width="19.5703125" style="88" customWidth="1"/>
    <col min="2797" max="2797" width="5.42578125" style="88" customWidth="1"/>
    <col min="2798" max="2798" width="15.5703125" style="88" customWidth="1"/>
    <col min="2799" max="2799" width="5.42578125" style="88" customWidth="1"/>
    <col min="2800" max="2800" width="15.5703125" style="88" customWidth="1"/>
    <col min="2801" max="2801" width="2.85546875" style="88" customWidth="1"/>
    <col min="2802" max="3038" width="11.42578125" style="88"/>
    <col min="3039" max="3039" width="5.42578125" style="88" customWidth="1"/>
    <col min="3040" max="3040" width="24.7109375" style="88" customWidth="1"/>
    <col min="3041" max="3041" width="5.42578125" style="88" customWidth="1"/>
    <col min="3042" max="3042" width="23.5703125" style="88" customWidth="1"/>
    <col min="3043" max="3043" width="5.42578125" style="88" customWidth="1"/>
    <col min="3044" max="3044" width="26.42578125" style="88" customWidth="1"/>
    <col min="3045" max="3045" width="5.42578125" style="88" customWidth="1"/>
    <col min="3046" max="3046" width="25.28515625" style="88" customWidth="1"/>
    <col min="3047" max="3047" width="3.42578125" style="88" customWidth="1"/>
    <col min="3048" max="3048" width="4.5703125" style="88" customWidth="1"/>
    <col min="3049" max="3049" width="5.42578125" style="88" customWidth="1"/>
    <col min="3050" max="3050" width="16.7109375" style="88" customWidth="1"/>
    <col min="3051" max="3051" width="5.42578125" style="88" customWidth="1"/>
    <col min="3052" max="3052" width="19.5703125" style="88" customWidth="1"/>
    <col min="3053" max="3053" width="5.42578125" style="88" customWidth="1"/>
    <col min="3054" max="3054" width="15.5703125" style="88" customWidth="1"/>
    <col min="3055" max="3055" width="5.42578125" style="88" customWidth="1"/>
    <col min="3056" max="3056" width="15.5703125" style="88" customWidth="1"/>
    <col min="3057" max="3057" width="2.85546875" style="88" customWidth="1"/>
    <col min="3058" max="3294" width="11.42578125" style="88"/>
    <col min="3295" max="3295" width="5.42578125" style="88" customWidth="1"/>
    <col min="3296" max="3296" width="24.7109375" style="88" customWidth="1"/>
    <col min="3297" max="3297" width="5.42578125" style="88" customWidth="1"/>
    <col min="3298" max="3298" width="23.5703125" style="88" customWidth="1"/>
    <col min="3299" max="3299" width="5.42578125" style="88" customWidth="1"/>
    <col min="3300" max="3300" width="26.42578125" style="88" customWidth="1"/>
    <col min="3301" max="3301" width="5.42578125" style="88" customWidth="1"/>
    <col min="3302" max="3302" width="25.28515625" style="88" customWidth="1"/>
    <col min="3303" max="3303" width="3.42578125" style="88" customWidth="1"/>
    <col min="3304" max="3304" width="4.5703125" style="88" customWidth="1"/>
    <col min="3305" max="3305" width="5.42578125" style="88" customWidth="1"/>
    <col min="3306" max="3306" width="16.7109375" style="88" customWidth="1"/>
    <col min="3307" max="3307" width="5.42578125" style="88" customWidth="1"/>
    <col min="3308" max="3308" width="19.5703125" style="88" customWidth="1"/>
    <col min="3309" max="3309" width="5.42578125" style="88" customWidth="1"/>
    <col min="3310" max="3310" width="15.5703125" style="88" customWidth="1"/>
    <col min="3311" max="3311" width="5.42578125" style="88" customWidth="1"/>
    <col min="3312" max="3312" width="15.5703125" style="88" customWidth="1"/>
    <col min="3313" max="3313" width="2.85546875" style="88" customWidth="1"/>
    <col min="3314" max="3550" width="11.42578125" style="88"/>
    <col min="3551" max="3551" width="5.42578125" style="88" customWidth="1"/>
    <col min="3552" max="3552" width="24.7109375" style="88" customWidth="1"/>
    <col min="3553" max="3553" width="5.42578125" style="88" customWidth="1"/>
    <col min="3554" max="3554" width="23.5703125" style="88" customWidth="1"/>
    <col min="3555" max="3555" width="5.42578125" style="88" customWidth="1"/>
    <col min="3556" max="3556" width="26.42578125" style="88" customWidth="1"/>
    <col min="3557" max="3557" width="5.42578125" style="88" customWidth="1"/>
    <col min="3558" max="3558" width="25.28515625" style="88" customWidth="1"/>
    <col min="3559" max="3559" width="3.42578125" style="88" customWidth="1"/>
    <col min="3560" max="3560" width="4.5703125" style="88" customWidth="1"/>
    <col min="3561" max="3561" width="5.42578125" style="88" customWidth="1"/>
    <col min="3562" max="3562" width="16.7109375" style="88" customWidth="1"/>
    <col min="3563" max="3563" width="5.42578125" style="88" customWidth="1"/>
    <col min="3564" max="3564" width="19.5703125" style="88" customWidth="1"/>
    <col min="3565" max="3565" width="5.42578125" style="88" customWidth="1"/>
    <col min="3566" max="3566" width="15.5703125" style="88" customWidth="1"/>
    <col min="3567" max="3567" width="5.42578125" style="88" customWidth="1"/>
    <col min="3568" max="3568" width="15.5703125" style="88" customWidth="1"/>
    <col min="3569" max="3569" width="2.85546875" style="88" customWidth="1"/>
    <col min="3570" max="3806" width="11.42578125" style="88"/>
    <col min="3807" max="3807" width="5.42578125" style="88" customWidth="1"/>
    <col min="3808" max="3808" width="24.7109375" style="88" customWidth="1"/>
    <col min="3809" max="3809" width="5.42578125" style="88" customWidth="1"/>
    <col min="3810" max="3810" width="23.5703125" style="88" customWidth="1"/>
    <col min="3811" max="3811" width="5.42578125" style="88" customWidth="1"/>
    <col min="3812" max="3812" width="26.42578125" style="88" customWidth="1"/>
    <col min="3813" max="3813" width="5.42578125" style="88" customWidth="1"/>
    <col min="3814" max="3814" width="25.28515625" style="88" customWidth="1"/>
    <col min="3815" max="3815" width="3.42578125" style="88" customWidth="1"/>
    <col min="3816" max="3816" width="4.5703125" style="88" customWidth="1"/>
    <col min="3817" max="3817" width="5.42578125" style="88" customWidth="1"/>
    <col min="3818" max="3818" width="16.7109375" style="88" customWidth="1"/>
    <col min="3819" max="3819" width="5.42578125" style="88" customWidth="1"/>
    <col min="3820" max="3820" width="19.5703125" style="88" customWidth="1"/>
    <col min="3821" max="3821" width="5.42578125" style="88" customWidth="1"/>
    <col min="3822" max="3822" width="15.5703125" style="88" customWidth="1"/>
    <col min="3823" max="3823" width="5.42578125" style="88" customWidth="1"/>
    <col min="3824" max="3824" width="15.5703125" style="88" customWidth="1"/>
    <col min="3825" max="3825" width="2.85546875" style="88" customWidth="1"/>
    <col min="3826" max="4062" width="11.42578125" style="88"/>
    <col min="4063" max="4063" width="5.42578125" style="88" customWidth="1"/>
    <col min="4064" max="4064" width="24.7109375" style="88" customWidth="1"/>
    <col min="4065" max="4065" width="5.42578125" style="88" customWidth="1"/>
    <col min="4066" max="4066" width="23.5703125" style="88" customWidth="1"/>
    <col min="4067" max="4067" width="5.42578125" style="88" customWidth="1"/>
    <col min="4068" max="4068" width="26.42578125" style="88" customWidth="1"/>
    <col min="4069" max="4069" width="5.42578125" style="88" customWidth="1"/>
    <col min="4070" max="4070" width="25.28515625" style="88" customWidth="1"/>
    <col min="4071" max="4071" width="3.42578125" style="88" customWidth="1"/>
    <col min="4072" max="4072" width="4.5703125" style="88" customWidth="1"/>
    <col min="4073" max="4073" width="5.42578125" style="88" customWidth="1"/>
    <col min="4074" max="4074" width="16.7109375" style="88" customWidth="1"/>
    <col min="4075" max="4075" width="5.42578125" style="88" customWidth="1"/>
    <col min="4076" max="4076" width="19.5703125" style="88" customWidth="1"/>
    <col min="4077" max="4077" width="5.42578125" style="88" customWidth="1"/>
    <col min="4078" max="4078" width="15.5703125" style="88" customWidth="1"/>
    <col min="4079" max="4079" width="5.42578125" style="88" customWidth="1"/>
    <col min="4080" max="4080" width="15.5703125" style="88" customWidth="1"/>
    <col min="4081" max="4081" width="2.85546875" style="88" customWidth="1"/>
    <col min="4082" max="4318" width="11.42578125" style="88"/>
    <col min="4319" max="4319" width="5.42578125" style="88" customWidth="1"/>
    <col min="4320" max="4320" width="24.7109375" style="88" customWidth="1"/>
    <col min="4321" max="4321" width="5.42578125" style="88" customWidth="1"/>
    <col min="4322" max="4322" width="23.5703125" style="88" customWidth="1"/>
    <col min="4323" max="4323" width="5.42578125" style="88" customWidth="1"/>
    <col min="4324" max="4324" width="26.42578125" style="88" customWidth="1"/>
    <col min="4325" max="4325" width="5.42578125" style="88" customWidth="1"/>
    <col min="4326" max="4326" width="25.28515625" style="88" customWidth="1"/>
    <col min="4327" max="4327" width="3.42578125" style="88" customWidth="1"/>
    <col min="4328" max="4328" width="4.5703125" style="88" customWidth="1"/>
    <col min="4329" max="4329" width="5.42578125" style="88" customWidth="1"/>
    <col min="4330" max="4330" width="16.7109375" style="88" customWidth="1"/>
    <col min="4331" max="4331" width="5.42578125" style="88" customWidth="1"/>
    <col min="4332" max="4332" width="19.5703125" style="88" customWidth="1"/>
    <col min="4333" max="4333" width="5.42578125" style="88" customWidth="1"/>
    <col min="4334" max="4334" width="15.5703125" style="88" customWidth="1"/>
    <col min="4335" max="4335" width="5.42578125" style="88" customWidth="1"/>
    <col min="4336" max="4336" width="15.5703125" style="88" customWidth="1"/>
    <col min="4337" max="4337" width="2.85546875" style="88" customWidth="1"/>
    <col min="4338" max="4574" width="11.42578125" style="88"/>
    <col min="4575" max="4575" width="5.42578125" style="88" customWidth="1"/>
    <col min="4576" max="4576" width="24.7109375" style="88" customWidth="1"/>
    <col min="4577" max="4577" width="5.42578125" style="88" customWidth="1"/>
    <col min="4578" max="4578" width="23.5703125" style="88" customWidth="1"/>
    <col min="4579" max="4579" width="5.42578125" style="88" customWidth="1"/>
    <col min="4580" max="4580" width="26.42578125" style="88" customWidth="1"/>
    <col min="4581" max="4581" width="5.42578125" style="88" customWidth="1"/>
    <col min="4582" max="4582" width="25.28515625" style="88" customWidth="1"/>
    <col min="4583" max="4583" width="3.42578125" style="88" customWidth="1"/>
    <col min="4584" max="4584" width="4.5703125" style="88" customWidth="1"/>
    <col min="4585" max="4585" width="5.42578125" style="88" customWidth="1"/>
    <col min="4586" max="4586" width="16.7109375" style="88" customWidth="1"/>
    <col min="4587" max="4587" width="5.42578125" style="88" customWidth="1"/>
    <col min="4588" max="4588" width="19.5703125" style="88" customWidth="1"/>
    <col min="4589" max="4589" width="5.42578125" style="88" customWidth="1"/>
    <col min="4590" max="4590" width="15.5703125" style="88" customWidth="1"/>
    <col min="4591" max="4591" width="5.42578125" style="88" customWidth="1"/>
    <col min="4592" max="4592" width="15.5703125" style="88" customWidth="1"/>
    <col min="4593" max="4593" width="2.85546875" style="88" customWidth="1"/>
    <col min="4594" max="4830" width="11.42578125" style="88"/>
    <col min="4831" max="4831" width="5.42578125" style="88" customWidth="1"/>
    <col min="4832" max="4832" width="24.7109375" style="88" customWidth="1"/>
    <col min="4833" max="4833" width="5.42578125" style="88" customWidth="1"/>
    <col min="4834" max="4834" width="23.5703125" style="88" customWidth="1"/>
    <col min="4835" max="4835" width="5.42578125" style="88" customWidth="1"/>
    <col min="4836" max="4836" width="26.42578125" style="88" customWidth="1"/>
    <col min="4837" max="4837" width="5.42578125" style="88" customWidth="1"/>
    <col min="4838" max="4838" width="25.28515625" style="88" customWidth="1"/>
    <col min="4839" max="4839" width="3.42578125" style="88" customWidth="1"/>
    <col min="4840" max="4840" width="4.5703125" style="88" customWidth="1"/>
    <col min="4841" max="4841" width="5.42578125" style="88" customWidth="1"/>
    <col min="4842" max="4842" width="16.7109375" style="88" customWidth="1"/>
    <col min="4843" max="4843" width="5.42578125" style="88" customWidth="1"/>
    <col min="4844" max="4844" width="19.5703125" style="88" customWidth="1"/>
    <col min="4845" max="4845" width="5.42578125" style="88" customWidth="1"/>
    <col min="4846" max="4846" width="15.5703125" style="88" customWidth="1"/>
    <col min="4847" max="4847" width="5.42578125" style="88" customWidth="1"/>
    <col min="4848" max="4848" width="15.5703125" style="88" customWidth="1"/>
    <col min="4849" max="4849" width="2.85546875" style="88" customWidth="1"/>
    <col min="4850" max="5086" width="11.42578125" style="88"/>
    <col min="5087" max="5087" width="5.42578125" style="88" customWidth="1"/>
    <col min="5088" max="5088" width="24.7109375" style="88" customWidth="1"/>
    <col min="5089" max="5089" width="5.42578125" style="88" customWidth="1"/>
    <col min="5090" max="5090" width="23.5703125" style="88" customWidth="1"/>
    <col min="5091" max="5091" width="5.42578125" style="88" customWidth="1"/>
    <col min="5092" max="5092" width="26.42578125" style="88" customWidth="1"/>
    <col min="5093" max="5093" width="5.42578125" style="88" customWidth="1"/>
    <col min="5094" max="5094" width="25.28515625" style="88" customWidth="1"/>
    <col min="5095" max="5095" width="3.42578125" style="88" customWidth="1"/>
    <col min="5096" max="5096" width="4.5703125" style="88" customWidth="1"/>
    <col min="5097" max="5097" width="5.42578125" style="88" customWidth="1"/>
    <col min="5098" max="5098" width="16.7109375" style="88" customWidth="1"/>
    <col min="5099" max="5099" width="5.42578125" style="88" customWidth="1"/>
    <col min="5100" max="5100" width="19.5703125" style="88" customWidth="1"/>
    <col min="5101" max="5101" width="5.42578125" style="88" customWidth="1"/>
    <col min="5102" max="5102" width="15.5703125" style="88" customWidth="1"/>
    <col min="5103" max="5103" width="5.42578125" style="88" customWidth="1"/>
    <col min="5104" max="5104" width="15.5703125" style="88" customWidth="1"/>
    <col min="5105" max="5105" width="2.85546875" style="88" customWidth="1"/>
    <col min="5106" max="5342" width="11.42578125" style="88"/>
    <col min="5343" max="5343" width="5.42578125" style="88" customWidth="1"/>
    <col min="5344" max="5344" width="24.7109375" style="88" customWidth="1"/>
    <col min="5345" max="5345" width="5.42578125" style="88" customWidth="1"/>
    <col min="5346" max="5346" width="23.5703125" style="88" customWidth="1"/>
    <col min="5347" max="5347" width="5.42578125" style="88" customWidth="1"/>
    <col min="5348" max="5348" width="26.42578125" style="88" customWidth="1"/>
    <col min="5349" max="5349" width="5.42578125" style="88" customWidth="1"/>
    <col min="5350" max="5350" width="25.28515625" style="88" customWidth="1"/>
    <col min="5351" max="5351" width="3.42578125" style="88" customWidth="1"/>
    <col min="5352" max="5352" width="4.5703125" style="88" customWidth="1"/>
    <col min="5353" max="5353" width="5.42578125" style="88" customWidth="1"/>
    <col min="5354" max="5354" width="16.7109375" style="88" customWidth="1"/>
    <col min="5355" max="5355" width="5.42578125" style="88" customWidth="1"/>
    <col min="5356" max="5356" width="19.5703125" style="88" customWidth="1"/>
    <col min="5357" max="5357" width="5.42578125" style="88" customWidth="1"/>
    <col min="5358" max="5358" width="15.5703125" style="88" customWidth="1"/>
    <col min="5359" max="5359" width="5.42578125" style="88" customWidth="1"/>
    <col min="5360" max="5360" width="15.5703125" style="88" customWidth="1"/>
    <col min="5361" max="5361" width="2.85546875" style="88" customWidth="1"/>
    <col min="5362" max="5598" width="11.42578125" style="88"/>
    <col min="5599" max="5599" width="5.42578125" style="88" customWidth="1"/>
    <col min="5600" max="5600" width="24.7109375" style="88" customWidth="1"/>
    <col min="5601" max="5601" width="5.42578125" style="88" customWidth="1"/>
    <col min="5602" max="5602" width="23.5703125" style="88" customWidth="1"/>
    <col min="5603" max="5603" width="5.42578125" style="88" customWidth="1"/>
    <col min="5604" max="5604" width="26.42578125" style="88" customWidth="1"/>
    <col min="5605" max="5605" width="5.42578125" style="88" customWidth="1"/>
    <col min="5606" max="5606" width="25.28515625" style="88" customWidth="1"/>
    <col min="5607" max="5607" width="3.42578125" style="88" customWidth="1"/>
    <col min="5608" max="5608" width="4.5703125" style="88" customWidth="1"/>
    <col min="5609" max="5609" width="5.42578125" style="88" customWidth="1"/>
    <col min="5610" max="5610" width="16.7109375" style="88" customWidth="1"/>
    <col min="5611" max="5611" width="5.42578125" style="88" customWidth="1"/>
    <col min="5612" max="5612" width="19.5703125" style="88" customWidth="1"/>
    <col min="5613" max="5613" width="5.42578125" style="88" customWidth="1"/>
    <col min="5614" max="5614" width="15.5703125" style="88" customWidth="1"/>
    <col min="5615" max="5615" width="5.42578125" style="88" customWidth="1"/>
    <col min="5616" max="5616" width="15.5703125" style="88" customWidth="1"/>
    <col min="5617" max="5617" width="2.85546875" style="88" customWidth="1"/>
    <col min="5618" max="5854" width="11.42578125" style="88"/>
    <col min="5855" max="5855" width="5.42578125" style="88" customWidth="1"/>
    <col min="5856" max="5856" width="24.7109375" style="88" customWidth="1"/>
    <col min="5857" max="5857" width="5.42578125" style="88" customWidth="1"/>
    <col min="5858" max="5858" width="23.5703125" style="88" customWidth="1"/>
    <col min="5859" max="5859" width="5.42578125" style="88" customWidth="1"/>
    <col min="5860" max="5860" width="26.42578125" style="88" customWidth="1"/>
    <col min="5861" max="5861" width="5.42578125" style="88" customWidth="1"/>
    <col min="5862" max="5862" width="25.28515625" style="88" customWidth="1"/>
    <col min="5863" max="5863" width="3.42578125" style="88" customWidth="1"/>
    <col min="5864" max="5864" width="4.5703125" style="88" customWidth="1"/>
    <col min="5865" max="5865" width="5.42578125" style="88" customWidth="1"/>
    <col min="5866" max="5866" width="16.7109375" style="88" customWidth="1"/>
    <col min="5867" max="5867" width="5.42578125" style="88" customWidth="1"/>
    <col min="5868" max="5868" width="19.5703125" style="88" customWidth="1"/>
    <col min="5869" max="5869" width="5.42578125" style="88" customWidth="1"/>
    <col min="5870" max="5870" width="15.5703125" style="88" customWidth="1"/>
    <col min="5871" max="5871" width="5.42578125" style="88" customWidth="1"/>
    <col min="5872" max="5872" width="15.5703125" style="88" customWidth="1"/>
    <col min="5873" max="5873" width="2.85546875" style="88" customWidth="1"/>
    <col min="5874" max="6110" width="11.42578125" style="88"/>
    <col min="6111" max="6111" width="5.42578125" style="88" customWidth="1"/>
    <col min="6112" max="6112" width="24.7109375" style="88" customWidth="1"/>
    <col min="6113" max="6113" width="5.42578125" style="88" customWidth="1"/>
    <col min="6114" max="6114" width="23.5703125" style="88" customWidth="1"/>
    <col min="6115" max="6115" width="5.42578125" style="88" customWidth="1"/>
    <col min="6116" max="6116" width="26.42578125" style="88" customWidth="1"/>
    <col min="6117" max="6117" width="5.42578125" style="88" customWidth="1"/>
    <col min="6118" max="6118" width="25.28515625" style="88" customWidth="1"/>
    <col min="6119" max="6119" width="3.42578125" style="88" customWidth="1"/>
    <col min="6120" max="6120" width="4.5703125" style="88" customWidth="1"/>
    <col min="6121" max="6121" width="5.42578125" style="88" customWidth="1"/>
    <col min="6122" max="6122" width="16.7109375" style="88" customWidth="1"/>
    <col min="6123" max="6123" width="5.42578125" style="88" customWidth="1"/>
    <col min="6124" max="6124" width="19.5703125" style="88" customWidth="1"/>
    <col min="6125" max="6125" width="5.42578125" style="88" customWidth="1"/>
    <col min="6126" max="6126" width="15.5703125" style="88" customWidth="1"/>
    <col min="6127" max="6127" width="5.42578125" style="88" customWidth="1"/>
    <col min="6128" max="6128" width="15.5703125" style="88" customWidth="1"/>
    <col min="6129" max="6129" width="2.85546875" style="88" customWidth="1"/>
    <col min="6130" max="6366" width="11.42578125" style="88"/>
    <col min="6367" max="6367" width="5.42578125" style="88" customWidth="1"/>
    <col min="6368" max="6368" width="24.7109375" style="88" customWidth="1"/>
    <col min="6369" max="6369" width="5.42578125" style="88" customWidth="1"/>
    <col min="6370" max="6370" width="23.5703125" style="88" customWidth="1"/>
    <col min="6371" max="6371" width="5.42578125" style="88" customWidth="1"/>
    <col min="6372" max="6372" width="26.42578125" style="88" customWidth="1"/>
    <col min="6373" max="6373" width="5.42578125" style="88" customWidth="1"/>
    <col min="6374" max="6374" width="25.28515625" style="88" customWidth="1"/>
    <col min="6375" max="6375" width="3.42578125" style="88" customWidth="1"/>
    <col min="6376" max="6376" width="4.5703125" style="88" customWidth="1"/>
    <col min="6377" max="6377" width="5.42578125" style="88" customWidth="1"/>
    <col min="6378" max="6378" width="16.7109375" style="88" customWidth="1"/>
    <col min="6379" max="6379" width="5.42578125" style="88" customWidth="1"/>
    <col min="6380" max="6380" width="19.5703125" style="88" customWidth="1"/>
    <col min="6381" max="6381" width="5.42578125" style="88" customWidth="1"/>
    <col min="6382" max="6382" width="15.5703125" style="88" customWidth="1"/>
    <col min="6383" max="6383" width="5.42578125" style="88" customWidth="1"/>
    <col min="6384" max="6384" width="15.5703125" style="88" customWidth="1"/>
    <col min="6385" max="6385" width="2.85546875" style="88" customWidth="1"/>
    <col min="6386" max="6622" width="11.42578125" style="88"/>
    <col min="6623" max="6623" width="5.42578125" style="88" customWidth="1"/>
    <col min="6624" max="6624" width="24.7109375" style="88" customWidth="1"/>
    <col min="6625" max="6625" width="5.42578125" style="88" customWidth="1"/>
    <col min="6626" max="6626" width="23.5703125" style="88" customWidth="1"/>
    <col min="6627" max="6627" width="5.42578125" style="88" customWidth="1"/>
    <col min="6628" max="6628" width="26.42578125" style="88" customWidth="1"/>
    <col min="6629" max="6629" width="5.42578125" style="88" customWidth="1"/>
    <col min="6630" max="6630" width="25.28515625" style="88" customWidth="1"/>
    <col min="6631" max="6631" width="3.42578125" style="88" customWidth="1"/>
    <col min="6632" max="6632" width="4.5703125" style="88" customWidth="1"/>
    <col min="6633" max="6633" width="5.42578125" style="88" customWidth="1"/>
    <col min="6634" max="6634" width="16.7109375" style="88" customWidth="1"/>
    <col min="6635" max="6635" width="5.42578125" style="88" customWidth="1"/>
    <col min="6636" max="6636" width="19.5703125" style="88" customWidth="1"/>
    <col min="6637" max="6637" width="5.42578125" style="88" customWidth="1"/>
    <col min="6638" max="6638" width="15.5703125" style="88" customWidth="1"/>
    <col min="6639" max="6639" width="5.42578125" style="88" customWidth="1"/>
    <col min="6640" max="6640" width="15.5703125" style="88" customWidth="1"/>
    <col min="6641" max="6641" width="2.85546875" style="88" customWidth="1"/>
    <col min="6642" max="6878" width="11.42578125" style="88"/>
    <col min="6879" max="6879" width="5.42578125" style="88" customWidth="1"/>
    <col min="6880" max="6880" width="24.7109375" style="88" customWidth="1"/>
    <col min="6881" max="6881" width="5.42578125" style="88" customWidth="1"/>
    <col min="6882" max="6882" width="23.5703125" style="88" customWidth="1"/>
    <col min="6883" max="6883" width="5.42578125" style="88" customWidth="1"/>
    <col min="6884" max="6884" width="26.42578125" style="88" customWidth="1"/>
    <col min="6885" max="6885" width="5.42578125" style="88" customWidth="1"/>
    <col min="6886" max="6886" width="25.28515625" style="88" customWidth="1"/>
    <col min="6887" max="6887" width="3.42578125" style="88" customWidth="1"/>
    <col min="6888" max="6888" width="4.5703125" style="88" customWidth="1"/>
    <col min="6889" max="6889" width="5.42578125" style="88" customWidth="1"/>
    <col min="6890" max="6890" width="16.7109375" style="88" customWidth="1"/>
    <col min="6891" max="6891" width="5.42578125" style="88" customWidth="1"/>
    <col min="6892" max="6892" width="19.5703125" style="88" customWidth="1"/>
    <col min="6893" max="6893" width="5.42578125" style="88" customWidth="1"/>
    <col min="6894" max="6894" width="15.5703125" style="88" customWidth="1"/>
    <col min="6895" max="6895" width="5.42578125" style="88" customWidth="1"/>
    <col min="6896" max="6896" width="15.5703125" style="88" customWidth="1"/>
    <col min="6897" max="6897" width="2.85546875" style="88" customWidth="1"/>
    <col min="6898" max="7134" width="11.42578125" style="88"/>
    <col min="7135" max="7135" width="5.42578125" style="88" customWidth="1"/>
    <col min="7136" max="7136" width="24.7109375" style="88" customWidth="1"/>
    <col min="7137" max="7137" width="5.42578125" style="88" customWidth="1"/>
    <col min="7138" max="7138" width="23.5703125" style="88" customWidth="1"/>
    <col min="7139" max="7139" width="5.42578125" style="88" customWidth="1"/>
    <col min="7140" max="7140" width="26.42578125" style="88" customWidth="1"/>
    <col min="7141" max="7141" width="5.42578125" style="88" customWidth="1"/>
    <col min="7142" max="7142" width="25.28515625" style="88" customWidth="1"/>
    <col min="7143" max="7143" width="3.42578125" style="88" customWidth="1"/>
    <col min="7144" max="7144" width="4.5703125" style="88" customWidth="1"/>
    <col min="7145" max="7145" width="5.42578125" style="88" customWidth="1"/>
    <col min="7146" max="7146" width="16.7109375" style="88" customWidth="1"/>
    <col min="7147" max="7147" width="5.42578125" style="88" customWidth="1"/>
    <col min="7148" max="7148" width="19.5703125" style="88" customWidth="1"/>
    <col min="7149" max="7149" width="5.42578125" style="88" customWidth="1"/>
    <col min="7150" max="7150" width="15.5703125" style="88" customWidth="1"/>
    <col min="7151" max="7151" width="5.42578125" style="88" customWidth="1"/>
    <col min="7152" max="7152" width="15.5703125" style="88" customWidth="1"/>
    <col min="7153" max="7153" width="2.85546875" style="88" customWidth="1"/>
    <col min="7154" max="7390" width="11.42578125" style="88"/>
    <col min="7391" max="7391" width="5.42578125" style="88" customWidth="1"/>
    <col min="7392" max="7392" width="24.7109375" style="88" customWidth="1"/>
    <col min="7393" max="7393" width="5.42578125" style="88" customWidth="1"/>
    <col min="7394" max="7394" width="23.5703125" style="88" customWidth="1"/>
    <col min="7395" max="7395" width="5.42578125" style="88" customWidth="1"/>
    <col min="7396" max="7396" width="26.42578125" style="88" customWidth="1"/>
    <col min="7397" max="7397" width="5.42578125" style="88" customWidth="1"/>
    <col min="7398" max="7398" width="25.28515625" style="88" customWidth="1"/>
    <col min="7399" max="7399" width="3.42578125" style="88" customWidth="1"/>
    <col min="7400" max="7400" width="4.5703125" style="88" customWidth="1"/>
    <col min="7401" max="7401" width="5.42578125" style="88" customWidth="1"/>
    <col min="7402" max="7402" width="16.7109375" style="88" customWidth="1"/>
    <col min="7403" max="7403" width="5.42578125" style="88" customWidth="1"/>
    <col min="7404" max="7404" width="19.5703125" style="88" customWidth="1"/>
    <col min="7405" max="7405" width="5.42578125" style="88" customWidth="1"/>
    <col min="7406" max="7406" width="15.5703125" style="88" customWidth="1"/>
    <col min="7407" max="7407" width="5.42578125" style="88" customWidth="1"/>
    <col min="7408" max="7408" width="15.5703125" style="88" customWidth="1"/>
    <col min="7409" max="7409" width="2.85546875" style="88" customWidth="1"/>
    <col min="7410" max="7646" width="11.42578125" style="88"/>
    <col min="7647" max="7647" width="5.42578125" style="88" customWidth="1"/>
    <col min="7648" max="7648" width="24.7109375" style="88" customWidth="1"/>
    <col min="7649" max="7649" width="5.42578125" style="88" customWidth="1"/>
    <col min="7650" max="7650" width="23.5703125" style="88" customWidth="1"/>
    <col min="7651" max="7651" width="5.42578125" style="88" customWidth="1"/>
    <col min="7652" max="7652" width="26.42578125" style="88" customWidth="1"/>
    <col min="7653" max="7653" width="5.42578125" style="88" customWidth="1"/>
    <col min="7654" max="7654" width="25.28515625" style="88" customWidth="1"/>
    <col min="7655" max="7655" width="3.42578125" style="88" customWidth="1"/>
    <col min="7656" max="7656" width="4.5703125" style="88" customWidth="1"/>
    <col min="7657" max="7657" width="5.42578125" style="88" customWidth="1"/>
    <col min="7658" max="7658" width="16.7109375" style="88" customWidth="1"/>
    <col min="7659" max="7659" width="5.42578125" style="88" customWidth="1"/>
    <col min="7660" max="7660" width="19.5703125" style="88" customWidth="1"/>
    <col min="7661" max="7661" width="5.42578125" style="88" customWidth="1"/>
    <col min="7662" max="7662" width="15.5703125" style="88" customWidth="1"/>
    <col min="7663" max="7663" width="5.42578125" style="88" customWidth="1"/>
    <col min="7664" max="7664" width="15.5703125" style="88" customWidth="1"/>
    <col min="7665" max="7665" width="2.85546875" style="88" customWidth="1"/>
    <col min="7666" max="7902" width="11.42578125" style="88"/>
    <col min="7903" max="7903" width="5.42578125" style="88" customWidth="1"/>
    <col min="7904" max="7904" width="24.7109375" style="88" customWidth="1"/>
    <col min="7905" max="7905" width="5.42578125" style="88" customWidth="1"/>
    <col min="7906" max="7906" width="23.5703125" style="88" customWidth="1"/>
    <col min="7907" max="7907" width="5.42578125" style="88" customWidth="1"/>
    <col min="7908" max="7908" width="26.42578125" style="88" customWidth="1"/>
    <col min="7909" max="7909" width="5.42578125" style="88" customWidth="1"/>
    <col min="7910" max="7910" width="25.28515625" style="88" customWidth="1"/>
    <col min="7911" max="7911" width="3.42578125" style="88" customWidth="1"/>
    <col min="7912" max="7912" width="4.5703125" style="88" customWidth="1"/>
    <col min="7913" max="7913" width="5.42578125" style="88" customWidth="1"/>
    <col min="7914" max="7914" width="16.7109375" style="88" customWidth="1"/>
    <col min="7915" max="7915" width="5.42578125" style="88" customWidth="1"/>
    <col min="7916" max="7916" width="19.5703125" style="88" customWidth="1"/>
    <col min="7917" max="7917" width="5.42578125" style="88" customWidth="1"/>
    <col min="7918" max="7918" width="15.5703125" style="88" customWidth="1"/>
    <col min="7919" max="7919" width="5.42578125" style="88" customWidth="1"/>
    <col min="7920" max="7920" width="15.5703125" style="88" customWidth="1"/>
    <col min="7921" max="7921" width="2.85546875" style="88" customWidth="1"/>
    <col min="7922" max="8158" width="11.42578125" style="88"/>
    <col min="8159" max="8159" width="5.42578125" style="88" customWidth="1"/>
    <col min="8160" max="8160" width="24.7109375" style="88" customWidth="1"/>
    <col min="8161" max="8161" width="5.42578125" style="88" customWidth="1"/>
    <col min="8162" max="8162" width="23.5703125" style="88" customWidth="1"/>
    <col min="8163" max="8163" width="5.42578125" style="88" customWidth="1"/>
    <col min="8164" max="8164" width="26.42578125" style="88" customWidth="1"/>
    <col min="8165" max="8165" width="5.42578125" style="88" customWidth="1"/>
    <col min="8166" max="8166" width="25.28515625" style="88" customWidth="1"/>
    <col min="8167" max="8167" width="3.42578125" style="88" customWidth="1"/>
    <col min="8168" max="8168" width="4.5703125" style="88" customWidth="1"/>
    <col min="8169" max="8169" width="5.42578125" style="88" customWidth="1"/>
    <col min="8170" max="8170" width="16.7109375" style="88" customWidth="1"/>
    <col min="8171" max="8171" width="5.42578125" style="88" customWidth="1"/>
    <col min="8172" max="8172" width="19.5703125" style="88" customWidth="1"/>
    <col min="8173" max="8173" width="5.42578125" style="88" customWidth="1"/>
    <col min="8174" max="8174" width="15.5703125" style="88" customWidth="1"/>
    <col min="8175" max="8175" width="5.42578125" style="88" customWidth="1"/>
    <col min="8176" max="8176" width="15.5703125" style="88" customWidth="1"/>
    <col min="8177" max="8177" width="2.85546875" style="88" customWidth="1"/>
    <col min="8178" max="8414" width="11.42578125" style="88"/>
    <col min="8415" max="8415" width="5.42578125" style="88" customWidth="1"/>
    <col min="8416" max="8416" width="24.7109375" style="88" customWidth="1"/>
    <col min="8417" max="8417" width="5.42578125" style="88" customWidth="1"/>
    <col min="8418" max="8418" width="23.5703125" style="88" customWidth="1"/>
    <col min="8419" max="8419" width="5.42578125" style="88" customWidth="1"/>
    <col min="8420" max="8420" width="26.42578125" style="88" customWidth="1"/>
    <col min="8421" max="8421" width="5.42578125" style="88" customWidth="1"/>
    <col min="8422" max="8422" width="25.28515625" style="88" customWidth="1"/>
    <col min="8423" max="8423" width="3.42578125" style="88" customWidth="1"/>
    <col min="8424" max="8424" width="4.5703125" style="88" customWidth="1"/>
    <col min="8425" max="8425" width="5.42578125" style="88" customWidth="1"/>
    <col min="8426" max="8426" width="16.7109375" style="88" customWidth="1"/>
    <col min="8427" max="8427" width="5.42578125" style="88" customWidth="1"/>
    <col min="8428" max="8428" width="19.5703125" style="88" customWidth="1"/>
    <col min="8429" max="8429" width="5.42578125" style="88" customWidth="1"/>
    <col min="8430" max="8430" width="15.5703125" style="88" customWidth="1"/>
    <col min="8431" max="8431" width="5.42578125" style="88" customWidth="1"/>
    <col min="8432" max="8432" width="15.5703125" style="88" customWidth="1"/>
    <col min="8433" max="8433" width="2.85546875" style="88" customWidth="1"/>
    <col min="8434" max="8670" width="11.42578125" style="88"/>
    <col min="8671" max="8671" width="5.42578125" style="88" customWidth="1"/>
    <col min="8672" max="8672" width="24.7109375" style="88" customWidth="1"/>
    <col min="8673" max="8673" width="5.42578125" style="88" customWidth="1"/>
    <col min="8674" max="8674" width="23.5703125" style="88" customWidth="1"/>
    <col min="8675" max="8675" width="5.42578125" style="88" customWidth="1"/>
    <col min="8676" max="8676" width="26.42578125" style="88" customWidth="1"/>
    <col min="8677" max="8677" width="5.42578125" style="88" customWidth="1"/>
    <col min="8678" max="8678" width="25.28515625" style="88" customWidth="1"/>
    <col min="8679" max="8679" width="3.42578125" style="88" customWidth="1"/>
    <col min="8680" max="8680" width="4.5703125" style="88" customWidth="1"/>
    <col min="8681" max="8681" width="5.42578125" style="88" customWidth="1"/>
    <col min="8682" max="8682" width="16.7109375" style="88" customWidth="1"/>
    <col min="8683" max="8683" width="5.42578125" style="88" customWidth="1"/>
    <col min="8684" max="8684" width="19.5703125" style="88" customWidth="1"/>
    <col min="8685" max="8685" width="5.42578125" style="88" customWidth="1"/>
    <col min="8686" max="8686" width="15.5703125" style="88" customWidth="1"/>
    <col min="8687" max="8687" width="5.42578125" style="88" customWidth="1"/>
    <col min="8688" max="8688" width="15.5703125" style="88" customWidth="1"/>
    <col min="8689" max="8689" width="2.85546875" style="88" customWidth="1"/>
    <col min="8690" max="8926" width="11.42578125" style="88"/>
    <col min="8927" max="8927" width="5.42578125" style="88" customWidth="1"/>
    <col min="8928" max="8928" width="24.7109375" style="88" customWidth="1"/>
    <col min="8929" max="8929" width="5.42578125" style="88" customWidth="1"/>
    <col min="8930" max="8930" width="23.5703125" style="88" customWidth="1"/>
    <col min="8931" max="8931" width="5.42578125" style="88" customWidth="1"/>
    <col min="8932" max="8932" width="26.42578125" style="88" customWidth="1"/>
    <col min="8933" max="8933" width="5.42578125" style="88" customWidth="1"/>
    <col min="8934" max="8934" width="25.28515625" style="88" customWidth="1"/>
    <col min="8935" max="8935" width="3.42578125" style="88" customWidth="1"/>
    <col min="8936" max="8936" width="4.5703125" style="88" customWidth="1"/>
    <col min="8937" max="8937" width="5.42578125" style="88" customWidth="1"/>
    <col min="8938" max="8938" width="16.7109375" style="88" customWidth="1"/>
    <col min="8939" max="8939" width="5.42578125" style="88" customWidth="1"/>
    <col min="8940" max="8940" width="19.5703125" style="88" customWidth="1"/>
    <col min="8941" max="8941" width="5.42578125" style="88" customWidth="1"/>
    <col min="8942" max="8942" width="15.5703125" style="88" customWidth="1"/>
    <col min="8943" max="8943" width="5.42578125" style="88" customWidth="1"/>
    <col min="8944" max="8944" width="15.5703125" style="88" customWidth="1"/>
    <col min="8945" max="8945" width="2.85546875" style="88" customWidth="1"/>
    <col min="8946" max="9182" width="11.42578125" style="88"/>
    <col min="9183" max="9183" width="5.42578125" style="88" customWidth="1"/>
    <col min="9184" max="9184" width="24.7109375" style="88" customWidth="1"/>
    <col min="9185" max="9185" width="5.42578125" style="88" customWidth="1"/>
    <col min="9186" max="9186" width="23.5703125" style="88" customWidth="1"/>
    <col min="9187" max="9187" width="5.42578125" style="88" customWidth="1"/>
    <col min="9188" max="9188" width="26.42578125" style="88" customWidth="1"/>
    <col min="9189" max="9189" width="5.42578125" style="88" customWidth="1"/>
    <col min="9190" max="9190" width="25.28515625" style="88" customWidth="1"/>
    <col min="9191" max="9191" width="3.42578125" style="88" customWidth="1"/>
    <col min="9192" max="9192" width="4.5703125" style="88" customWidth="1"/>
    <col min="9193" max="9193" width="5.42578125" style="88" customWidth="1"/>
    <col min="9194" max="9194" width="16.7109375" style="88" customWidth="1"/>
    <col min="9195" max="9195" width="5.42578125" style="88" customWidth="1"/>
    <col min="9196" max="9196" width="19.5703125" style="88" customWidth="1"/>
    <col min="9197" max="9197" width="5.42578125" style="88" customWidth="1"/>
    <col min="9198" max="9198" width="15.5703125" style="88" customWidth="1"/>
    <col min="9199" max="9199" width="5.42578125" style="88" customWidth="1"/>
    <col min="9200" max="9200" width="15.5703125" style="88" customWidth="1"/>
    <col min="9201" max="9201" width="2.85546875" style="88" customWidth="1"/>
    <col min="9202" max="9438" width="11.42578125" style="88"/>
    <col min="9439" max="9439" width="5.42578125" style="88" customWidth="1"/>
    <col min="9440" max="9440" width="24.7109375" style="88" customWidth="1"/>
    <col min="9441" max="9441" width="5.42578125" style="88" customWidth="1"/>
    <col min="9442" max="9442" width="23.5703125" style="88" customWidth="1"/>
    <col min="9443" max="9443" width="5.42578125" style="88" customWidth="1"/>
    <col min="9444" max="9444" width="26.42578125" style="88" customWidth="1"/>
    <col min="9445" max="9445" width="5.42578125" style="88" customWidth="1"/>
    <col min="9446" max="9446" width="25.28515625" style="88" customWidth="1"/>
    <col min="9447" max="9447" width="3.42578125" style="88" customWidth="1"/>
    <col min="9448" max="9448" width="4.5703125" style="88" customWidth="1"/>
    <col min="9449" max="9449" width="5.42578125" style="88" customWidth="1"/>
    <col min="9450" max="9450" width="16.7109375" style="88" customWidth="1"/>
    <col min="9451" max="9451" width="5.42578125" style="88" customWidth="1"/>
    <col min="9452" max="9452" width="19.5703125" style="88" customWidth="1"/>
    <col min="9453" max="9453" width="5.42578125" style="88" customWidth="1"/>
    <col min="9454" max="9454" width="15.5703125" style="88" customWidth="1"/>
    <col min="9455" max="9455" width="5.42578125" style="88" customWidth="1"/>
    <col min="9456" max="9456" width="15.5703125" style="88" customWidth="1"/>
    <col min="9457" max="9457" width="2.85546875" style="88" customWidth="1"/>
    <col min="9458" max="9694" width="11.42578125" style="88"/>
    <col min="9695" max="9695" width="5.42578125" style="88" customWidth="1"/>
    <col min="9696" max="9696" width="24.7109375" style="88" customWidth="1"/>
    <col min="9697" max="9697" width="5.42578125" style="88" customWidth="1"/>
    <col min="9698" max="9698" width="23.5703125" style="88" customWidth="1"/>
    <col min="9699" max="9699" width="5.42578125" style="88" customWidth="1"/>
    <col min="9700" max="9700" width="26.42578125" style="88" customWidth="1"/>
    <col min="9701" max="9701" width="5.42578125" style="88" customWidth="1"/>
    <col min="9702" max="9702" width="25.28515625" style="88" customWidth="1"/>
    <col min="9703" max="9703" width="3.42578125" style="88" customWidth="1"/>
    <col min="9704" max="9704" width="4.5703125" style="88" customWidth="1"/>
    <col min="9705" max="9705" width="5.42578125" style="88" customWidth="1"/>
    <col min="9706" max="9706" width="16.7109375" style="88" customWidth="1"/>
    <col min="9707" max="9707" width="5.42578125" style="88" customWidth="1"/>
    <col min="9708" max="9708" width="19.5703125" style="88" customWidth="1"/>
    <col min="9709" max="9709" width="5.42578125" style="88" customWidth="1"/>
    <col min="9710" max="9710" width="15.5703125" style="88" customWidth="1"/>
    <col min="9711" max="9711" width="5.42578125" style="88" customWidth="1"/>
    <col min="9712" max="9712" width="15.5703125" style="88" customWidth="1"/>
    <col min="9713" max="9713" width="2.85546875" style="88" customWidth="1"/>
    <col min="9714" max="9950" width="11.42578125" style="88"/>
    <col min="9951" max="9951" width="5.42578125" style="88" customWidth="1"/>
    <col min="9952" max="9952" width="24.7109375" style="88" customWidth="1"/>
    <col min="9953" max="9953" width="5.42578125" style="88" customWidth="1"/>
    <col min="9954" max="9954" width="23.5703125" style="88" customWidth="1"/>
    <col min="9955" max="9955" width="5.42578125" style="88" customWidth="1"/>
    <col min="9956" max="9956" width="26.42578125" style="88" customWidth="1"/>
    <col min="9957" max="9957" width="5.42578125" style="88" customWidth="1"/>
    <col min="9958" max="9958" width="25.28515625" style="88" customWidth="1"/>
    <col min="9959" max="9959" width="3.42578125" style="88" customWidth="1"/>
    <col min="9960" max="9960" width="4.5703125" style="88" customWidth="1"/>
    <col min="9961" max="9961" width="5.42578125" style="88" customWidth="1"/>
    <col min="9962" max="9962" width="16.7109375" style="88" customWidth="1"/>
    <col min="9963" max="9963" width="5.42578125" style="88" customWidth="1"/>
    <col min="9964" max="9964" width="19.5703125" style="88" customWidth="1"/>
    <col min="9965" max="9965" width="5.42578125" style="88" customWidth="1"/>
    <col min="9966" max="9966" width="15.5703125" style="88" customWidth="1"/>
    <col min="9967" max="9967" width="5.42578125" style="88" customWidth="1"/>
    <col min="9968" max="9968" width="15.5703125" style="88" customWidth="1"/>
    <col min="9969" max="9969" width="2.85546875" style="88" customWidth="1"/>
    <col min="9970" max="10206" width="11.42578125" style="88"/>
    <col min="10207" max="10207" width="5.42578125" style="88" customWidth="1"/>
    <col min="10208" max="10208" width="24.7109375" style="88" customWidth="1"/>
    <col min="10209" max="10209" width="5.42578125" style="88" customWidth="1"/>
    <col min="10210" max="10210" width="23.5703125" style="88" customWidth="1"/>
    <col min="10211" max="10211" width="5.42578125" style="88" customWidth="1"/>
    <col min="10212" max="10212" width="26.42578125" style="88" customWidth="1"/>
    <col min="10213" max="10213" width="5.42578125" style="88" customWidth="1"/>
    <col min="10214" max="10214" width="25.28515625" style="88" customWidth="1"/>
    <col min="10215" max="10215" width="3.42578125" style="88" customWidth="1"/>
    <col min="10216" max="10216" width="4.5703125" style="88" customWidth="1"/>
    <col min="10217" max="10217" width="5.42578125" style="88" customWidth="1"/>
    <col min="10218" max="10218" width="16.7109375" style="88" customWidth="1"/>
    <col min="10219" max="10219" width="5.42578125" style="88" customWidth="1"/>
    <col min="10220" max="10220" width="19.5703125" style="88" customWidth="1"/>
    <col min="10221" max="10221" width="5.42578125" style="88" customWidth="1"/>
    <col min="10222" max="10222" width="15.5703125" style="88" customWidth="1"/>
    <col min="10223" max="10223" width="5.42578125" style="88" customWidth="1"/>
    <col min="10224" max="10224" width="15.5703125" style="88" customWidth="1"/>
    <col min="10225" max="10225" width="2.85546875" style="88" customWidth="1"/>
    <col min="10226" max="10462" width="11.42578125" style="88"/>
    <col min="10463" max="10463" width="5.42578125" style="88" customWidth="1"/>
    <col min="10464" max="10464" width="24.7109375" style="88" customWidth="1"/>
    <col min="10465" max="10465" width="5.42578125" style="88" customWidth="1"/>
    <col min="10466" max="10466" width="23.5703125" style="88" customWidth="1"/>
    <col min="10467" max="10467" width="5.42578125" style="88" customWidth="1"/>
    <col min="10468" max="10468" width="26.42578125" style="88" customWidth="1"/>
    <col min="10469" max="10469" width="5.42578125" style="88" customWidth="1"/>
    <col min="10470" max="10470" width="25.28515625" style="88" customWidth="1"/>
    <col min="10471" max="10471" width="3.42578125" style="88" customWidth="1"/>
    <col min="10472" max="10472" width="4.5703125" style="88" customWidth="1"/>
    <col min="10473" max="10473" width="5.42578125" style="88" customWidth="1"/>
    <col min="10474" max="10474" width="16.7109375" style="88" customWidth="1"/>
    <col min="10475" max="10475" width="5.42578125" style="88" customWidth="1"/>
    <col min="10476" max="10476" width="19.5703125" style="88" customWidth="1"/>
    <col min="10477" max="10477" width="5.42578125" style="88" customWidth="1"/>
    <col min="10478" max="10478" width="15.5703125" style="88" customWidth="1"/>
    <col min="10479" max="10479" width="5.42578125" style="88" customWidth="1"/>
    <col min="10480" max="10480" width="15.5703125" style="88" customWidth="1"/>
    <col min="10481" max="10481" width="2.85546875" style="88" customWidth="1"/>
    <col min="10482" max="10718" width="11.42578125" style="88"/>
    <col min="10719" max="10719" width="5.42578125" style="88" customWidth="1"/>
    <col min="10720" max="10720" width="24.7109375" style="88" customWidth="1"/>
    <col min="10721" max="10721" width="5.42578125" style="88" customWidth="1"/>
    <col min="10722" max="10722" width="23.5703125" style="88" customWidth="1"/>
    <col min="10723" max="10723" width="5.42578125" style="88" customWidth="1"/>
    <col min="10724" max="10724" width="26.42578125" style="88" customWidth="1"/>
    <col min="10725" max="10725" width="5.42578125" style="88" customWidth="1"/>
    <col min="10726" max="10726" width="25.28515625" style="88" customWidth="1"/>
    <col min="10727" max="10727" width="3.42578125" style="88" customWidth="1"/>
    <col min="10728" max="10728" width="4.5703125" style="88" customWidth="1"/>
    <col min="10729" max="10729" width="5.42578125" style="88" customWidth="1"/>
    <col min="10730" max="10730" width="16.7109375" style="88" customWidth="1"/>
    <col min="10731" max="10731" width="5.42578125" style="88" customWidth="1"/>
    <col min="10732" max="10732" width="19.5703125" style="88" customWidth="1"/>
    <col min="10733" max="10733" width="5.42578125" style="88" customWidth="1"/>
    <col min="10734" max="10734" width="15.5703125" style="88" customWidth="1"/>
    <col min="10735" max="10735" width="5.42578125" style="88" customWidth="1"/>
    <col min="10736" max="10736" width="15.5703125" style="88" customWidth="1"/>
    <col min="10737" max="10737" width="2.85546875" style="88" customWidth="1"/>
    <col min="10738" max="10974" width="11.42578125" style="88"/>
    <col min="10975" max="10975" width="5.42578125" style="88" customWidth="1"/>
    <col min="10976" max="10976" width="24.7109375" style="88" customWidth="1"/>
    <col min="10977" max="10977" width="5.42578125" style="88" customWidth="1"/>
    <col min="10978" max="10978" width="23.5703125" style="88" customWidth="1"/>
    <col min="10979" max="10979" width="5.42578125" style="88" customWidth="1"/>
    <col min="10980" max="10980" width="26.42578125" style="88" customWidth="1"/>
    <col min="10981" max="10981" width="5.42578125" style="88" customWidth="1"/>
    <col min="10982" max="10982" width="25.28515625" style="88" customWidth="1"/>
    <col min="10983" max="10983" width="3.42578125" style="88" customWidth="1"/>
    <col min="10984" max="10984" width="4.5703125" style="88" customWidth="1"/>
    <col min="10985" max="10985" width="5.42578125" style="88" customWidth="1"/>
    <col min="10986" max="10986" width="16.7109375" style="88" customWidth="1"/>
    <col min="10987" max="10987" width="5.42578125" style="88" customWidth="1"/>
    <col min="10988" max="10988" width="19.5703125" style="88" customWidth="1"/>
    <col min="10989" max="10989" width="5.42578125" style="88" customWidth="1"/>
    <col min="10990" max="10990" width="15.5703125" style="88" customWidth="1"/>
    <col min="10991" max="10991" width="5.42578125" style="88" customWidth="1"/>
    <col min="10992" max="10992" width="15.5703125" style="88" customWidth="1"/>
    <col min="10993" max="10993" width="2.85546875" style="88" customWidth="1"/>
    <col min="10994" max="11230" width="11.42578125" style="88"/>
    <col min="11231" max="11231" width="5.42578125" style="88" customWidth="1"/>
    <col min="11232" max="11232" width="24.7109375" style="88" customWidth="1"/>
    <col min="11233" max="11233" width="5.42578125" style="88" customWidth="1"/>
    <col min="11234" max="11234" width="23.5703125" style="88" customWidth="1"/>
    <col min="11235" max="11235" width="5.42578125" style="88" customWidth="1"/>
    <col min="11236" max="11236" width="26.42578125" style="88" customWidth="1"/>
    <col min="11237" max="11237" width="5.42578125" style="88" customWidth="1"/>
    <col min="11238" max="11238" width="25.28515625" style="88" customWidth="1"/>
    <col min="11239" max="11239" width="3.42578125" style="88" customWidth="1"/>
    <col min="11240" max="11240" width="4.5703125" style="88" customWidth="1"/>
    <col min="11241" max="11241" width="5.42578125" style="88" customWidth="1"/>
    <col min="11242" max="11242" width="16.7109375" style="88" customWidth="1"/>
    <col min="11243" max="11243" width="5.42578125" style="88" customWidth="1"/>
    <col min="11244" max="11244" width="19.5703125" style="88" customWidth="1"/>
    <col min="11245" max="11245" width="5.42578125" style="88" customWidth="1"/>
    <col min="11246" max="11246" width="15.5703125" style="88" customWidth="1"/>
    <col min="11247" max="11247" width="5.42578125" style="88" customWidth="1"/>
    <col min="11248" max="11248" width="15.5703125" style="88" customWidth="1"/>
    <col min="11249" max="11249" width="2.85546875" style="88" customWidth="1"/>
    <col min="11250" max="11486" width="11.42578125" style="88"/>
    <col min="11487" max="11487" width="5.42578125" style="88" customWidth="1"/>
    <col min="11488" max="11488" width="24.7109375" style="88" customWidth="1"/>
    <col min="11489" max="11489" width="5.42578125" style="88" customWidth="1"/>
    <col min="11490" max="11490" width="23.5703125" style="88" customWidth="1"/>
    <col min="11491" max="11491" width="5.42578125" style="88" customWidth="1"/>
    <col min="11492" max="11492" width="26.42578125" style="88" customWidth="1"/>
    <col min="11493" max="11493" width="5.42578125" style="88" customWidth="1"/>
    <col min="11494" max="11494" width="25.28515625" style="88" customWidth="1"/>
    <col min="11495" max="11495" width="3.42578125" style="88" customWidth="1"/>
    <col min="11496" max="11496" width="4.5703125" style="88" customWidth="1"/>
    <col min="11497" max="11497" width="5.42578125" style="88" customWidth="1"/>
    <col min="11498" max="11498" width="16.7109375" style="88" customWidth="1"/>
    <col min="11499" max="11499" width="5.42578125" style="88" customWidth="1"/>
    <col min="11500" max="11500" width="19.5703125" style="88" customWidth="1"/>
    <col min="11501" max="11501" width="5.42578125" style="88" customWidth="1"/>
    <col min="11502" max="11502" width="15.5703125" style="88" customWidth="1"/>
    <col min="11503" max="11503" width="5.42578125" style="88" customWidth="1"/>
    <col min="11504" max="11504" width="15.5703125" style="88" customWidth="1"/>
    <col min="11505" max="11505" width="2.85546875" style="88" customWidth="1"/>
    <col min="11506" max="11742" width="11.42578125" style="88"/>
    <col min="11743" max="11743" width="5.42578125" style="88" customWidth="1"/>
    <col min="11744" max="11744" width="24.7109375" style="88" customWidth="1"/>
    <col min="11745" max="11745" width="5.42578125" style="88" customWidth="1"/>
    <col min="11746" max="11746" width="23.5703125" style="88" customWidth="1"/>
    <col min="11747" max="11747" width="5.42578125" style="88" customWidth="1"/>
    <col min="11748" max="11748" width="26.42578125" style="88" customWidth="1"/>
    <col min="11749" max="11749" width="5.42578125" style="88" customWidth="1"/>
    <col min="11750" max="11750" width="25.28515625" style="88" customWidth="1"/>
    <col min="11751" max="11751" width="3.42578125" style="88" customWidth="1"/>
    <col min="11752" max="11752" width="4.5703125" style="88" customWidth="1"/>
    <col min="11753" max="11753" width="5.42578125" style="88" customWidth="1"/>
    <col min="11754" max="11754" width="16.7109375" style="88" customWidth="1"/>
    <col min="11755" max="11755" width="5.42578125" style="88" customWidth="1"/>
    <col min="11756" max="11756" width="19.5703125" style="88" customWidth="1"/>
    <col min="11757" max="11757" width="5.42578125" style="88" customWidth="1"/>
    <col min="11758" max="11758" width="15.5703125" style="88" customWidth="1"/>
    <col min="11759" max="11759" width="5.42578125" style="88" customWidth="1"/>
    <col min="11760" max="11760" width="15.5703125" style="88" customWidth="1"/>
    <col min="11761" max="11761" width="2.85546875" style="88" customWidth="1"/>
    <col min="11762" max="11998" width="11.42578125" style="88"/>
    <col min="11999" max="11999" width="5.42578125" style="88" customWidth="1"/>
    <col min="12000" max="12000" width="24.7109375" style="88" customWidth="1"/>
    <col min="12001" max="12001" width="5.42578125" style="88" customWidth="1"/>
    <col min="12002" max="12002" width="23.5703125" style="88" customWidth="1"/>
    <col min="12003" max="12003" width="5.42578125" style="88" customWidth="1"/>
    <col min="12004" max="12004" width="26.42578125" style="88" customWidth="1"/>
    <col min="12005" max="12005" width="5.42578125" style="88" customWidth="1"/>
    <col min="12006" max="12006" width="25.28515625" style="88" customWidth="1"/>
    <col min="12007" max="12007" width="3.42578125" style="88" customWidth="1"/>
    <col min="12008" max="12008" width="4.5703125" style="88" customWidth="1"/>
    <col min="12009" max="12009" width="5.42578125" style="88" customWidth="1"/>
    <col min="12010" max="12010" width="16.7109375" style="88" customWidth="1"/>
    <col min="12011" max="12011" width="5.42578125" style="88" customWidth="1"/>
    <col min="12012" max="12012" width="19.5703125" style="88" customWidth="1"/>
    <col min="12013" max="12013" width="5.42578125" style="88" customWidth="1"/>
    <col min="12014" max="12014" width="15.5703125" style="88" customWidth="1"/>
    <col min="12015" max="12015" width="5.42578125" style="88" customWidth="1"/>
    <col min="12016" max="12016" width="15.5703125" style="88" customWidth="1"/>
    <col min="12017" max="12017" width="2.85546875" style="88" customWidth="1"/>
    <col min="12018" max="12254" width="11.42578125" style="88"/>
    <col min="12255" max="12255" width="5.42578125" style="88" customWidth="1"/>
    <col min="12256" max="12256" width="24.7109375" style="88" customWidth="1"/>
    <col min="12257" max="12257" width="5.42578125" style="88" customWidth="1"/>
    <col min="12258" max="12258" width="23.5703125" style="88" customWidth="1"/>
    <col min="12259" max="12259" width="5.42578125" style="88" customWidth="1"/>
    <col min="12260" max="12260" width="26.42578125" style="88" customWidth="1"/>
    <col min="12261" max="12261" width="5.42578125" style="88" customWidth="1"/>
    <col min="12262" max="12262" width="25.28515625" style="88" customWidth="1"/>
    <col min="12263" max="12263" width="3.42578125" style="88" customWidth="1"/>
    <col min="12264" max="12264" width="4.5703125" style="88" customWidth="1"/>
    <col min="12265" max="12265" width="5.42578125" style="88" customWidth="1"/>
    <col min="12266" max="12266" width="16.7109375" style="88" customWidth="1"/>
    <col min="12267" max="12267" width="5.42578125" style="88" customWidth="1"/>
    <col min="12268" max="12268" width="19.5703125" style="88" customWidth="1"/>
    <col min="12269" max="12269" width="5.42578125" style="88" customWidth="1"/>
    <col min="12270" max="12270" width="15.5703125" style="88" customWidth="1"/>
    <col min="12271" max="12271" width="5.42578125" style="88" customWidth="1"/>
    <col min="12272" max="12272" width="15.5703125" style="88" customWidth="1"/>
    <col min="12273" max="12273" width="2.85546875" style="88" customWidth="1"/>
    <col min="12274" max="12510" width="11.42578125" style="88"/>
    <col min="12511" max="12511" width="5.42578125" style="88" customWidth="1"/>
    <col min="12512" max="12512" width="24.7109375" style="88" customWidth="1"/>
    <col min="12513" max="12513" width="5.42578125" style="88" customWidth="1"/>
    <col min="12514" max="12514" width="23.5703125" style="88" customWidth="1"/>
    <col min="12515" max="12515" width="5.42578125" style="88" customWidth="1"/>
    <col min="12516" max="12516" width="26.42578125" style="88" customWidth="1"/>
    <col min="12517" max="12517" width="5.42578125" style="88" customWidth="1"/>
    <col min="12518" max="12518" width="25.28515625" style="88" customWidth="1"/>
    <col min="12519" max="12519" width="3.42578125" style="88" customWidth="1"/>
    <col min="12520" max="12520" width="4.5703125" style="88" customWidth="1"/>
    <col min="12521" max="12521" width="5.42578125" style="88" customWidth="1"/>
    <col min="12522" max="12522" width="16.7109375" style="88" customWidth="1"/>
    <col min="12523" max="12523" width="5.42578125" style="88" customWidth="1"/>
    <col min="12524" max="12524" width="19.5703125" style="88" customWidth="1"/>
    <col min="12525" max="12525" width="5.42578125" style="88" customWidth="1"/>
    <col min="12526" max="12526" width="15.5703125" style="88" customWidth="1"/>
    <col min="12527" max="12527" width="5.42578125" style="88" customWidth="1"/>
    <col min="12528" max="12528" width="15.5703125" style="88" customWidth="1"/>
    <col min="12529" max="12529" width="2.85546875" style="88" customWidth="1"/>
    <col min="12530" max="12766" width="11.42578125" style="88"/>
    <col min="12767" max="12767" width="5.42578125" style="88" customWidth="1"/>
    <col min="12768" max="12768" width="24.7109375" style="88" customWidth="1"/>
    <col min="12769" max="12769" width="5.42578125" style="88" customWidth="1"/>
    <col min="12770" max="12770" width="23.5703125" style="88" customWidth="1"/>
    <col min="12771" max="12771" width="5.42578125" style="88" customWidth="1"/>
    <col min="12772" max="12772" width="26.42578125" style="88" customWidth="1"/>
    <col min="12773" max="12773" width="5.42578125" style="88" customWidth="1"/>
    <col min="12774" max="12774" width="25.28515625" style="88" customWidth="1"/>
    <col min="12775" max="12775" width="3.42578125" style="88" customWidth="1"/>
    <col min="12776" max="12776" width="4.5703125" style="88" customWidth="1"/>
    <col min="12777" max="12777" width="5.42578125" style="88" customWidth="1"/>
    <col min="12778" max="12778" width="16.7109375" style="88" customWidth="1"/>
    <col min="12779" max="12779" width="5.42578125" style="88" customWidth="1"/>
    <col min="12780" max="12780" width="19.5703125" style="88" customWidth="1"/>
    <col min="12781" max="12781" width="5.42578125" style="88" customWidth="1"/>
    <col min="12782" max="12782" width="15.5703125" style="88" customWidth="1"/>
    <col min="12783" max="12783" width="5.42578125" style="88" customWidth="1"/>
    <col min="12784" max="12784" width="15.5703125" style="88" customWidth="1"/>
    <col min="12785" max="12785" width="2.85546875" style="88" customWidth="1"/>
    <col min="12786" max="13022" width="11.42578125" style="88"/>
    <col min="13023" max="13023" width="5.42578125" style="88" customWidth="1"/>
    <col min="13024" max="13024" width="24.7109375" style="88" customWidth="1"/>
    <col min="13025" max="13025" width="5.42578125" style="88" customWidth="1"/>
    <col min="13026" max="13026" width="23.5703125" style="88" customWidth="1"/>
    <col min="13027" max="13027" width="5.42578125" style="88" customWidth="1"/>
    <col min="13028" max="13028" width="26.42578125" style="88" customWidth="1"/>
    <col min="13029" max="13029" width="5.42578125" style="88" customWidth="1"/>
    <col min="13030" max="13030" width="25.28515625" style="88" customWidth="1"/>
    <col min="13031" max="13031" width="3.42578125" style="88" customWidth="1"/>
    <col min="13032" max="13032" width="4.5703125" style="88" customWidth="1"/>
    <col min="13033" max="13033" width="5.42578125" style="88" customWidth="1"/>
    <col min="13034" max="13034" width="16.7109375" style="88" customWidth="1"/>
    <col min="13035" max="13035" width="5.42578125" style="88" customWidth="1"/>
    <col min="13036" max="13036" width="19.5703125" style="88" customWidth="1"/>
    <col min="13037" max="13037" width="5.42578125" style="88" customWidth="1"/>
    <col min="13038" max="13038" width="15.5703125" style="88" customWidth="1"/>
    <col min="13039" max="13039" width="5.42578125" style="88" customWidth="1"/>
    <col min="13040" max="13040" width="15.5703125" style="88" customWidth="1"/>
    <col min="13041" max="13041" width="2.85546875" style="88" customWidth="1"/>
    <col min="13042" max="13278" width="11.42578125" style="88"/>
    <col min="13279" max="13279" width="5.42578125" style="88" customWidth="1"/>
    <col min="13280" max="13280" width="24.7109375" style="88" customWidth="1"/>
    <col min="13281" max="13281" width="5.42578125" style="88" customWidth="1"/>
    <col min="13282" max="13282" width="23.5703125" style="88" customWidth="1"/>
    <col min="13283" max="13283" width="5.42578125" style="88" customWidth="1"/>
    <col min="13284" max="13284" width="26.42578125" style="88" customWidth="1"/>
    <col min="13285" max="13285" width="5.42578125" style="88" customWidth="1"/>
    <col min="13286" max="13286" width="25.28515625" style="88" customWidth="1"/>
    <col min="13287" max="13287" width="3.42578125" style="88" customWidth="1"/>
    <col min="13288" max="13288" width="4.5703125" style="88" customWidth="1"/>
    <col min="13289" max="13289" width="5.42578125" style="88" customWidth="1"/>
    <col min="13290" max="13290" width="16.7109375" style="88" customWidth="1"/>
    <col min="13291" max="13291" width="5.42578125" style="88" customWidth="1"/>
    <col min="13292" max="13292" width="19.5703125" style="88" customWidth="1"/>
    <col min="13293" max="13293" width="5.42578125" style="88" customWidth="1"/>
    <col min="13294" max="13294" width="15.5703125" style="88" customWidth="1"/>
    <col min="13295" max="13295" width="5.42578125" style="88" customWidth="1"/>
    <col min="13296" max="13296" width="15.5703125" style="88" customWidth="1"/>
    <col min="13297" max="13297" width="2.85546875" style="88" customWidth="1"/>
    <col min="13298" max="13534" width="11.42578125" style="88"/>
    <col min="13535" max="13535" width="5.42578125" style="88" customWidth="1"/>
    <col min="13536" max="13536" width="24.7109375" style="88" customWidth="1"/>
    <col min="13537" max="13537" width="5.42578125" style="88" customWidth="1"/>
    <col min="13538" max="13538" width="23.5703125" style="88" customWidth="1"/>
    <col min="13539" max="13539" width="5.42578125" style="88" customWidth="1"/>
    <col min="13540" max="13540" width="26.42578125" style="88" customWidth="1"/>
    <col min="13541" max="13541" width="5.42578125" style="88" customWidth="1"/>
    <col min="13542" max="13542" width="25.28515625" style="88" customWidth="1"/>
    <col min="13543" max="13543" width="3.42578125" style="88" customWidth="1"/>
    <col min="13544" max="13544" width="4.5703125" style="88" customWidth="1"/>
    <col min="13545" max="13545" width="5.42578125" style="88" customWidth="1"/>
    <col min="13546" max="13546" width="16.7109375" style="88" customWidth="1"/>
    <col min="13547" max="13547" width="5.42578125" style="88" customWidth="1"/>
    <col min="13548" max="13548" width="19.5703125" style="88" customWidth="1"/>
    <col min="13549" max="13549" width="5.42578125" style="88" customWidth="1"/>
    <col min="13550" max="13550" width="15.5703125" style="88" customWidth="1"/>
    <col min="13551" max="13551" width="5.42578125" style="88" customWidth="1"/>
    <col min="13552" max="13552" width="15.5703125" style="88" customWidth="1"/>
    <col min="13553" max="13553" width="2.85546875" style="88" customWidth="1"/>
    <col min="13554" max="13790" width="11.42578125" style="88"/>
    <col min="13791" max="13791" width="5.42578125" style="88" customWidth="1"/>
    <col min="13792" max="13792" width="24.7109375" style="88" customWidth="1"/>
    <col min="13793" max="13793" width="5.42578125" style="88" customWidth="1"/>
    <col min="13794" max="13794" width="23.5703125" style="88" customWidth="1"/>
    <col min="13795" max="13795" width="5.42578125" style="88" customWidth="1"/>
    <col min="13796" max="13796" width="26.42578125" style="88" customWidth="1"/>
    <col min="13797" max="13797" width="5.42578125" style="88" customWidth="1"/>
    <col min="13798" max="13798" width="25.28515625" style="88" customWidth="1"/>
    <col min="13799" max="13799" width="3.42578125" style="88" customWidth="1"/>
    <col min="13800" max="13800" width="4.5703125" style="88" customWidth="1"/>
    <col min="13801" max="13801" width="5.42578125" style="88" customWidth="1"/>
    <col min="13802" max="13802" width="16.7109375" style="88" customWidth="1"/>
    <col min="13803" max="13803" width="5.42578125" style="88" customWidth="1"/>
    <col min="13804" max="13804" width="19.5703125" style="88" customWidth="1"/>
    <col min="13805" max="13805" width="5.42578125" style="88" customWidth="1"/>
    <col min="13806" max="13806" width="15.5703125" style="88" customWidth="1"/>
    <col min="13807" max="13807" width="5.42578125" style="88" customWidth="1"/>
    <col min="13808" max="13808" width="15.5703125" style="88" customWidth="1"/>
    <col min="13809" max="13809" width="2.85546875" style="88" customWidth="1"/>
    <col min="13810" max="14046" width="11.42578125" style="88"/>
    <col min="14047" max="14047" width="5.42578125" style="88" customWidth="1"/>
    <col min="14048" max="14048" width="24.7109375" style="88" customWidth="1"/>
    <col min="14049" max="14049" width="5.42578125" style="88" customWidth="1"/>
    <col min="14050" max="14050" width="23.5703125" style="88" customWidth="1"/>
    <col min="14051" max="14051" width="5.42578125" style="88" customWidth="1"/>
    <col min="14052" max="14052" width="26.42578125" style="88" customWidth="1"/>
    <col min="14053" max="14053" width="5.42578125" style="88" customWidth="1"/>
    <col min="14054" max="14054" width="25.28515625" style="88" customWidth="1"/>
    <col min="14055" max="14055" width="3.42578125" style="88" customWidth="1"/>
    <col min="14056" max="14056" width="4.5703125" style="88" customWidth="1"/>
    <col min="14057" max="14057" width="5.42578125" style="88" customWidth="1"/>
    <col min="14058" max="14058" width="16.7109375" style="88" customWidth="1"/>
    <col min="14059" max="14059" width="5.42578125" style="88" customWidth="1"/>
    <col min="14060" max="14060" width="19.5703125" style="88" customWidth="1"/>
    <col min="14061" max="14061" width="5.42578125" style="88" customWidth="1"/>
    <col min="14062" max="14062" width="15.5703125" style="88" customWidth="1"/>
    <col min="14063" max="14063" width="5.42578125" style="88" customWidth="1"/>
    <col min="14064" max="14064" width="15.5703125" style="88" customWidth="1"/>
    <col min="14065" max="14065" width="2.85546875" style="88" customWidth="1"/>
    <col min="14066" max="14302" width="11.42578125" style="88"/>
    <col min="14303" max="14303" width="5.42578125" style="88" customWidth="1"/>
    <col min="14304" max="14304" width="24.7109375" style="88" customWidth="1"/>
    <col min="14305" max="14305" width="5.42578125" style="88" customWidth="1"/>
    <col min="14306" max="14306" width="23.5703125" style="88" customWidth="1"/>
    <col min="14307" max="14307" width="5.42578125" style="88" customWidth="1"/>
    <col min="14308" max="14308" width="26.42578125" style="88" customWidth="1"/>
    <col min="14309" max="14309" width="5.42578125" style="88" customWidth="1"/>
    <col min="14310" max="14310" width="25.28515625" style="88" customWidth="1"/>
    <col min="14311" max="14311" width="3.42578125" style="88" customWidth="1"/>
    <col min="14312" max="14312" width="4.5703125" style="88" customWidth="1"/>
    <col min="14313" max="14313" width="5.42578125" style="88" customWidth="1"/>
    <col min="14314" max="14314" width="16.7109375" style="88" customWidth="1"/>
    <col min="14315" max="14315" width="5.42578125" style="88" customWidth="1"/>
    <col min="14316" max="14316" width="19.5703125" style="88" customWidth="1"/>
    <col min="14317" max="14317" width="5.42578125" style="88" customWidth="1"/>
    <col min="14318" max="14318" width="15.5703125" style="88" customWidth="1"/>
    <col min="14319" max="14319" width="5.42578125" style="88" customWidth="1"/>
    <col min="14320" max="14320" width="15.5703125" style="88" customWidth="1"/>
    <col min="14321" max="14321" width="2.85546875" style="88" customWidth="1"/>
    <col min="14322" max="14558" width="11.42578125" style="88"/>
    <col min="14559" max="14559" width="5.42578125" style="88" customWidth="1"/>
    <col min="14560" max="14560" width="24.7109375" style="88" customWidth="1"/>
    <col min="14561" max="14561" width="5.42578125" style="88" customWidth="1"/>
    <col min="14562" max="14562" width="23.5703125" style="88" customWidth="1"/>
    <col min="14563" max="14563" width="5.42578125" style="88" customWidth="1"/>
    <col min="14564" max="14564" width="26.42578125" style="88" customWidth="1"/>
    <col min="14565" max="14565" width="5.42578125" style="88" customWidth="1"/>
    <col min="14566" max="14566" width="25.28515625" style="88" customWidth="1"/>
    <col min="14567" max="14567" width="3.42578125" style="88" customWidth="1"/>
    <col min="14568" max="14568" width="4.5703125" style="88" customWidth="1"/>
    <col min="14569" max="14569" width="5.42578125" style="88" customWidth="1"/>
    <col min="14570" max="14570" width="16.7109375" style="88" customWidth="1"/>
    <col min="14571" max="14571" width="5.42578125" style="88" customWidth="1"/>
    <col min="14572" max="14572" width="19.5703125" style="88" customWidth="1"/>
    <col min="14573" max="14573" width="5.42578125" style="88" customWidth="1"/>
    <col min="14574" max="14574" width="15.5703125" style="88" customWidth="1"/>
    <col min="14575" max="14575" width="5.42578125" style="88" customWidth="1"/>
    <col min="14576" max="14576" width="15.5703125" style="88" customWidth="1"/>
    <col min="14577" max="14577" width="2.85546875" style="88" customWidth="1"/>
    <col min="14578" max="14814" width="11.42578125" style="88"/>
    <col min="14815" max="14815" width="5.42578125" style="88" customWidth="1"/>
    <col min="14816" max="14816" width="24.7109375" style="88" customWidth="1"/>
    <col min="14817" max="14817" width="5.42578125" style="88" customWidth="1"/>
    <col min="14818" max="14818" width="23.5703125" style="88" customWidth="1"/>
    <col min="14819" max="14819" width="5.42578125" style="88" customWidth="1"/>
    <col min="14820" max="14820" width="26.42578125" style="88" customWidth="1"/>
    <col min="14821" max="14821" width="5.42578125" style="88" customWidth="1"/>
    <col min="14822" max="14822" width="25.28515625" style="88" customWidth="1"/>
    <col min="14823" max="14823" width="3.42578125" style="88" customWidth="1"/>
    <col min="14824" max="14824" width="4.5703125" style="88" customWidth="1"/>
    <col min="14825" max="14825" width="5.42578125" style="88" customWidth="1"/>
    <col min="14826" max="14826" width="16.7109375" style="88" customWidth="1"/>
    <col min="14827" max="14827" width="5.42578125" style="88" customWidth="1"/>
    <col min="14828" max="14828" width="19.5703125" style="88" customWidth="1"/>
    <col min="14829" max="14829" width="5.42578125" style="88" customWidth="1"/>
    <col min="14830" max="14830" width="15.5703125" style="88" customWidth="1"/>
    <col min="14831" max="14831" width="5.42578125" style="88" customWidth="1"/>
    <col min="14832" max="14832" width="15.5703125" style="88" customWidth="1"/>
    <col min="14833" max="14833" width="2.85546875" style="88" customWidth="1"/>
    <col min="14834" max="15070" width="11.42578125" style="88"/>
    <col min="15071" max="15071" width="5.42578125" style="88" customWidth="1"/>
    <col min="15072" max="15072" width="24.7109375" style="88" customWidth="1"/>
    <col min="15073" max="15073" width="5.42578125" style="88" customWidth="1"/>
    <col min="15074" max="15074" width="23.5703125" style="88" customWidth="1"/>
    <col min="15075" max="15075" width="5.42578125" style="88" customWidth="1"/>
    <col min="15076" max="15076" width="26.42578125" style="88" customWidth="1"/>
    <col min="15077" max="15077" width="5.42578125" style="88" customWidth="1"/>
    <col min="15078" max="15078" width="25.28515625" style="88" customWidth="1"/>
    <col min="15079" max="15079" width="3.42578125" style="88" customWidth="1"/>
    <col min="15080" max="15080" width="4.5703125" style="88" customWidth="1"/>
    <col min="15081" max="15081" width="5.42578125" style="88" customWidth="1"/>
    <col min="15082" max="15082" width="16.7109375" style="88" customWidth="1"/>
    <col min="15083" max="15083" width="5.42578125" style="88" customWidth="1"/>
    <col min="15084" max="15084" width="19.5703125" style="88" customWidth="1"/>
    <col min="15085" max="15085" width="5.42578125" style="88" customWidth="1"/>
    <col min="15086" max="15086" width="15.5703125" style="88" customWidth="1"/>
    <col min="15087" max="15087" width="5.42578125" style="88" customWidth="1"/>
    <col min="15088" max="15088" width="15.5703125" style="88" customWidth="1"/>
    <col min="15089" max="15089" width="2.85546875" style="88" customWidth="1"/>
    <col min="15090" max="15326" width="11.42578125" style="88"/>
    <col min="15327" max="15327" width="5.42578125" style="88" customWidth="1"/>
    <col min="15328" max="15328" width="24.7109375" style="88" customWidth="1"/>
    <col min="15329" max="15329" width="5.42578125" style="88" customWidth="1"/>
    <col min="15330" max="15330" width="23.5703125" style="88" customWidth="1"/>
    <col min="15331" max="15331" width="5.42578125" style="88" customWidth="1"/>
    <col min="15332" max="15332" width="26.42578125" style="88" customWidth="1"/>
    <col min="15333" max="15333" width="5.42578125" style="88" customWidth="1"/>
    <col min="15334" max="15334" width="25.28515625" style="88" customWidth="1"/>
    <col min="15335" max="15335" width="3.42578125" style="88" customWidth="1"/>
    <col min="15336" max="15336" width="4.5703125" style="88" customWidth="1"/>
    <col min="15337" max="15337" width="5.42578125" style="88" customWidth="1"/>
    <col min="15338" max="15338" width="16.7109375" style="88" customWidth="1"/>
    <col min="15339" max="15339" width="5.42578125" style="88" customWidth="1"/>
    <col min="15340" max="15340" width="19.5703125" style="88" customWidth="1"/>
    <col min="15341" max="15341" width="5.42578125" style="88" customWidth="1"/>
    <col min="15342" max="15342" width="15.5703125" style="88" customWidth="1"/>
    <col min="15343" max="15343" width="5.42578125" style="88" customWidth="1"/>
    <col min="15344" max="15344" width="15.5703125" style="88" customWidth="1"/>
    <col min="15345" max="15345" width="2.85546875" style="88" customWidth="1"/>
    <col min="15346" max="15582" width="11.42578125" style="88"/>
    <col min="15583" max="15583" width="5.42578125" style="88" customWidth="1"/>
    <col min="15584" max="15584" width="24.7109375" style="88" customWidth="1"/>
    <col min="15585" max="15585" width="5.42578125" style="88" customWidth="1"/>
    <col min="15586" max="15586" width="23.5703125" style="88" customWidth="1"/>
    <col min="15587" max="15587" width="5.42578125" style="88" customWidth="1"/>
    <col min="15588" max="15588" width="26.42578125" style="88" customWidth="1"/>
    <col min="15589" max="15589" width="5.42578125" style="88" customWidth="1"/>
    <col min="15590" max="15590" width="25.28515625" style="88" customWidth="1"/>
    <col min="15591" max="15591" width="3.42578125" style="88" customWidth="1"/>
    <col min="15592" max="15592" width="4.5703125" style="88" customWidth="1"/>
    <col min="15593" max="15593" width="5.42578125" style="88" customWidth="1"/>
    <col min="15594" max="15594" width="16.7109375" style="88" customWidth="1"/>
    <col min="15595" max="15595" width="5.42578125" style="88" customWidth="1"/>
    <col min="15596" max="15596" width="19.5703125" style="88" customWidth="1"/>
    <col min="15597" max="15597" width="5.42578125" style="88" customWidth="1"/>
    <col min="15598" max="15598" width="15.5703125" style="88" customWidth="1"/>
    <col min="15599" max="15599" width="5.42578125" style="88" customWidth="1"/>
    <col min="15600" max="15600" width="15.5703125" style="88" customWidth="1"/>
    <col min="15601" max="15601" width="2.85546875" style="88" customWidth="1"/>
    <col min="15602" max="15838" width="11.42578125" style="88"/>
    <col min="15839" max="15839" width="5.42578125" style="88" customWidth="1"/>
    <col min="15840" max="15840" width="24.7109375" style="88" customWidth="1"/>
    <col min="15841" max="15841" width="5.42578125" style="88" customWidth="1"/>
    <col min="15842" max="15842" width="23.5703125" style="88" customWidth="1"/>
    <col min="15843" max="15843" width="5.42578125" style="88" customWidth="1"/>
    <col min="15844" max="15844" width="26.42578125" style="88" customWidth="1"/>
    <col min="15845" max="15845" width="5.42578125" style="88" customWidth="1"/>
    <col min="15846" max="15846" width="25.28515625" style="88" customWidth="1"/>
    <col min="15847" max="15847" width="3.42578125" style="88" customWidth="1"/>
    <col min="15848" max="15848" width="4.5703125" style="88" customWidth="1"/>
    <col min="15849" max="15849" width="5.42578125" style="88" customWidth="1"/>
    <col min="15850" max="15850" width="16.7109375" style="88" customWidth="1"/>
    <col min="15851" max="15851" width="5.42578125" style="88" customWidth="1"/>
    <col min="15852" max="15852" width="19.5703125" style="88" customWidth="1"/>
    <col min="15853" max="15853" width="5.42578125" style="88" customWidth="1"/>
    <col min="15854" max="15854" width="15.5703125" style="88" customWidth="1"/>
    <col min="15855" max="15855" width="5.42578125" style="88" customWidth="1"/>
    <col min="15856" max="15856" width="15.5703125" style="88" customWidth="1"/>
    <col min="15857" max="15857" width="2.85546875" style="88" customWidth="1"/>
    <col min="15858" max="16094" width="11.42578125" style="88"/>
    <col min="16095" max="16095" width="5.42578125" style="88" customWidth="1"/>
    <col min="16096" max="16096" width="24.7109375" style="88" customWidth="1"/>
    <col min="16097" max="16097" width="5.42578125" style="88" customWidth="1"/>
    <col min="16098" max="16098" width="23.5703125" style="88" customWidth="1"/>
    <col min="16099" max="16099" width="5.42578125" style="88" customWidth="1"/>
    <col min="16100" max="16100" width="26.42578125" style="88" customWidth="1"/>
    <col min="16101" max="16101" width="5.42578125" style="88" customWidth="1"/>
    <col min="16102" max="16102" width="25.28515625" style="88" customWidth="1"/>
    <col min="16103" max="16103" width="3.42578125" style="88" customWidth="1"/>
    <col min="16104" max="16104" width="4.5703125" style="88" customWidth="1"/>
    <col min="16105" max="16105" width="5.42578125" style="88" customWidth="1"/>
    <col min="16106" max="16106" width="16.7109375" style="88" customWidth="1"/>
    <col min="16107" max="16107" width="5.42578125" style="88" customWidth="1"/>
    <col min="16108" max="16108" width="19.5703125" style="88" customWidth="1"/>
    <col min="16109" max="16109" width="5.42578125" style="88" customWidth="1"/>
    <col min="16110" max="16110" width="15.5703125" style="88" customWidth="1"/>
    <col min="16111" max="16111" width="5.42578125" style="88" customWidth="1"/>
    <col min="16112" max="16112" width="15.5703125" style="88" customWidth="1"/>
    <col min="16113" max="16113" width="2.85546875" style="88" customWidth="1"/>
    <col min="16114" max="16384" width="11.42578125" style="88"/>
  </cols>
  <sheetData>
    <row r="2" spans="2:13" ht="39.75" customHeight="1" x14ac:dyDescent="0.2">
      <c r="C2" s="1354" t="s">
        <v>557</v>
      </c>
      <c r="D2" s="1354"/>
      <c r="E2" s="1354"/>
      <c r="F2" s="1354"/>
      <c r="G2" s="1354"/>
      <c r="H2" s="1354"/>
      <c r="I2" s="1354"/>
      <c r="J2" s="1354"/>
      <c r="K2" s="1354"/>
      <c r="L2" s="1354"/>
      <c r="M2" s="1354"/>
    </row>
    <row r="4" spans="2:13" ht="12.75" customHeight="1" x14ac:dyDescent="0.2">
      <c r="C4" s="248" t="s">
        <v>29</v>
      </c>
      <c r="E4" s="249" t="s">
        <v>3</v>
      </c>
      <c r="G4" s="249" t="s">
        <v>5</v>
      </c>
      <c r="I4" s="249" t="s">
        <v>120</v>
      </c>
      <c r="K4" s="248" t="s">
        <v>31</v>
      </c>
      <c r="M4" s="248" t="s">
        <v>103</v>
      </c>
    </row>
    <row r="5" spans="2:13" ht="12.75" customHeight="1" x14ac:dyDescent="0.2">
      <c r="B5" s="247">
        <v>1</v>
      </c>
      <c r="C5" s="5" t="s">
        <v>38</v>
      </c>
      <c r="D5" s="246">
        <v>51</v>
      </c>
      <c r="E5" s="5" t="s">
        <v>534</v>
      </c>
      <c r="F5" s="246">
        <v>107</v>
      </c>
      <c r="G5" s="5" t="s">
        <v>500</v>
      </c>
      <c r="H5" s="246">
        <v>155</v>
      </c>
      <c r="I5" s="5" t="s">
        <v>128</v>
      </c>
      <c r="J5" s="247">
        <v>208</v>
      </c>
      <c r="K5" s="5" t="s">
        <v>280</v>
      </c>
      <c r="L5" s="247">
        <v>259</v>
      </c>
      <c r="M5" s="5" t="s">
        <v>530</v>
      </c>
    </row>
    <row r="6" spans="2:13" ht="12.75" customHeight="1" x14ac:dyDescent="0.2">
      <c r="B6" s="247">
        <v>2</v>
      </c>
      <c r="C6" s="5" t="s">
        <v>33</v>
      </c>
      <c r="D6" s="246">
        <v>52</v>
      </c>
      <c r="E6" s="5" t="s">
        <v>257</v>
      </c>
      <c r="F6" s="246">
        <v>108</v>
      </c>
      <c r="G6" s="5" t="s">
        <v>88</v>
      </c>
      <c r="H6" s="246">
        <v>156</v>
      </c>
      <c r="I6" s="5" t="s">
        <v>165</v>
      </c>
      <c r="J6" s="247">
        <v>209</v>
      </c>
      <c r="K6" s="5" t="s">
        <v>552</v>
      </c>
      <c r="L6" s="247">
        <v>260</v>
      </c>
      <c r="M6" s="5" t="s">
        <v>163</v>
      </c>
    </row>
    <row r="7" spans="2:13" ht="12.75" customHeight="1" x14ac:dyDescent="0.2">
      <c r="B7" s="247">
        <v>3</v>
      </c>
      <c r="C7" s="5" t="s">
        <v>48</v>
      </c>
      <c r="D7" s="246">
        <v>53</v>
      </c>
      <c r="E7" s="5" t="s">
        <v>260</v>
      </c>
      <c r="F7" s="246">
        <v>109</v>
      </c>
      <c r="G7" s="5" t="s">
        <v>230</v>
      </c>
      <c r="H7" s="246">
        <v>157</v>
      </c>
      <c r="I7" s="5" t="s">
        <v>134</v>
      </c>
      <c r="J7" s="247">
        <v>210</v>
      </c>
      <c r="K7" s="5" t="s">
        <v>283</v>
      </c>
      <c r="L7" s="247">
        <v>261</v>
      </c>
      <c r="M7" s="5" t="s">
        <v>172</v>
      </c>
    </row>
    <row r="8" spans="2:13" ht="12.75" customHeight="1" x14ac:dyDescent="0.2">
      <c r="B8" s="247">
        <v>4</v>
      </c>
      <c r="C8" s="5" t="s">
        <v>43</v>
      </c>
      <c r="D8" s="246">
        <v>54</v>
      </c>
      <c r="E8" s="5" t="s">
        <v>143</v>
      </c>
      <c r="F8" s="246">
        <v>110</v>
      </c>
      <c r="G8" s="5" t="s">
        <v>501</v>
      </c>
      <c r="H8" s="246">
        <v>158</v>
      </c>
      <c r="I8" s="5" t="s">
        <v>549</v>
      </c>
      <c r="J8" s="247">
        <v>211</v>
      </c>
      <c r="K8" s="5" t="s">
        <v>286</v>
      </c>
      <c r="L8" s="247">
        <v>262</v>
      </c>
      <c r="M8" s="5" t="s">
        <v>180</v>
      </c>
    </row>
    <row r="9" spans="2:13" ht="12.75" customHeight="1" x14ac:dyDescent="0.2">
      <c r="B9" s="247">
        <v>5</v>
      </c>
      <c r="C9" s="5" t="s">
        <v>53</v>
      </c>
      <c r="D9" s="246">
        <v>55</v>
      </c>
      <c r="E9" s="5" t="s">
        <v>263</v>
      </c>
      <c r="F9" s="246">
        <v>111</v>
      </c>
      <c r="G9" s="5" t="s">
        <v>502</v>
      </c>
      <c r="H9" s="246">
        <v>159</v>
      </c>
      <c r="I9" s="5" t="s">
        <v>173</v>
      </c>
      <c r="J9" s="247">
        <v>212</v>
      </c>
      <c r="K9" s="5" t="s">
        <v>289</v>
      </c>
      <c r="L9" s="247">
        <v>263</v>
      </c>
      <c r="M9" s="5" t="s">
        <v>187</v>
      </c>
    </row>
    <row r="10" spans="2:13" ht="12.75" customHeight="1" x14ac:dyDescent="0.2">
      <c r="B10" s="247">
        <v>6</v>
      </c>
      <c r="C10" s="5" t="s">
        <v>62</v>
      </c>
      <c r="D10" s="246">
        <v>56</v>
      </c>
      <c r="E10" s="5" t="s">
        <v>266</v>
      </c>
      <c r="F10" s="246">
        <v>112</v>
      </c>
      <c r="G10" s="5" t="s">
        <v>234</v>
      </c>
      <c r="H10" s="246">
        <v>160</v>
      </c>
      <c r="I10" s="5" t="s">
        <v>141</v>
      </c>
      <c r="J10" s="247">
        <v>213</v>
      </c>
      <c r="K10" s="5" t="s">
        <v>292</v>
      </c>
      <c r="L10" s="247">
        <v>264</v>
      </c>
      <c r="M10" s="5" t="s">
        <v>109</v>
      </c>
    </row>
    <row r="11" spans="2:13" ht="12.75" customHeight="1" x14ac:dyDescent="0.2">
      <c r="B11" s="247">
        <v>7</v>
      </c>
      <c r="C11" s="5" t="s">
        <v>70</v>
      </c>
      <c r="D11" s="246">
        <v>57</v>
      </c>
      <c r="E11" s="5" t="s">
        <v>269</v>
      </c>
      <c r="F11" s="246">
        <v>113</v>
      </c>
      <c r="G11" s="5" t="s">
        <v>267</v>
      </c>
      <c r="H11" s="246">
        <v>161</v>
      </c>
      <c r="I11" s="5" t="s">
        <v>148</v>
      </c>
      <c r="J11" s="247">
        <v>214</v>
      </c>
      <c r="K11" s="5" t="s">
        <v>108</v>
      </c>
      <c r="L11" s="247">
        <v>265</v>
      </c>
      <c r="M11" s="5" t="s">
        <v>540</v>
      </c>
    </row>
    <row r="12" spans="2:13" ht="12.75" customHeight="1" x14ac:dyDescent="0.2">
      <c r="B12" s="247">
        <v>8</v>
      </c>
      <c r="C12" s="5" t="s">
        <v>79</v>
      </c>
      <c r="D12" s="246">
        <v>58</v>
      </c>
      <c r="E12" s="5" t="s">
        <v>272</v>
      </c>
      <c r="F12" s="246">
        <v>114</v>
      </c>
      <c r="G12" s="5" t="s">
        <v>545</v>
      </c>
      <c r="H12" s="246">
        <v>162</v>
      </c>
      <c r="I12" s="5" t="s">
        <v>550</v>
      </c>
      <c r="J12" s="247">
        <v>215</v>
      </c>
      <c r="K12" s="5" t="s">
        <v>116</v>
      </c>
      <c r="L12" s="247">
        <v>266</v>
      </c>
      <c r="M12" s="5" t="s">
        <v>556</v>
      </c>
    </row>
    <row r="13" spans="2:13" ht="12.75" customHeight="1" x14ac:dyDescent="0.2">
      <c r="B13" s="247">
        <v>9</v>
      </c>
      <c r="C13" s="5" t="s">
        <v>87</v>
      </c>
      <c r="D13" s="246">
        <v>59</v>
      </c>
      <c r="E13" s="5" t="s">
        <v>275</v>
      </c>
      <c r="F13" s="246">
        <v>115</v>
      </c>
      <c r="G13" s="5" t="s">
        <v>238</v>
      </c>
      <c r="H13" s="246">
        <v>163</v>
      </c>
      <c r="I13" s="5" t="s">
        <v>156</v>
      </c>
      <c r="J13" s="247">
        <v>216</v>
      </c>
      <c r="K13" s="5" t="s">
        <v>124</v>
      </c>
      <c r="L13" s="247">
        <v>267</v>
      </c>
      <c r="M13" s="5" t="s">
        <v>192</v>
      </c>
    </row>
    <row r="14" spans="2:13" ht="12.75" customHeight="1" x14ac:dyDescent="0.2">
      <c r="B14" s="247">
        <v>10</v>
      </c>
      <c r="C14" s="5" t="s">
        <v>490</v>
      </c>
      <c r="D14" s="246">
        <v>60</v>
      </c>
      <c r="E14" s="5" t="s">
        <v>277</v>
      </c>
      <c r="F14" s="246">
        <v>116</v>
      </c>
      <c r="G14" s="5" t="s">
        <v>243</v>
      </c>
      <c r="H14" s="246">
        <v>164</v>
      </c>
      <c r="I14" s="5" t="s">
        <v>162</v>
      </c>
      <c r="J14" s="247">
        <v>217</v>
      </c>
      <c r="K14" s="5" t="s">
        <v>131</v>
      </c>
      <c r="L14" s="247">
        <v>268</v>
      </c>
      <c r="M14" s="5" t="s">
        <v>198</v>
      </c>
    </row>
    <row r="15" spans="2:13" ht="12.75" customHeight="1" x14ac:dyDescent="0.2">
      <c r="B15" s="247">
        <v>11</v>
      </c>
      <c r="C15" s="5" t="s">
        <v>58</v>
      </c>
      <c r="D15" s="246">
        <v>61</v>
      </c>
      <c r="E15" s="5" t="s">
        <v>278</v>
      </c>
      <c r="F15" s="246">
        <v>117</v>
      </c>
      <c r="G15" s="5" t="s">
        <v>248</v>
      </c>
      <c r="H15" s="246">
        <v>165</v>
      </c>
      <c r="I15" s="5" t="s">
        <v>181</v>
      </c>
      <c r="J15" s="247">
        <v>218</v>
      </c>
      <c r="K15" s="5" t="s">
        <v>41</v>
      </c>
      <c r="L15" s="247">
        <v>269</v>
      </c>
      <c r="M15" s="5" t="s">
        <v>204</v>
      </c>
    </row>
    <row r="16" spans="2:13" ht="12.75" customHeight="1" x14ac:dyDescent="0.2">
      <c r="B16" s="247">
        <v>12</v>
      </c>
      <c r="C16" s="5" t="s">
        <v>66</v>
      </c>
      <c r="D16" s="246">
        <v>62</v>
      </c>
      <c r="E16" s="5" t="s">
        <v>281</v>
      </c>
      <c r="F16" s="246">
        <v>118</v>
      </c>
      <c r="G16" s="5" t="s">
        <v>251</v>
      </c>
      <c r="H16" s="246">
        <v>166</v>
      </c>
      <c r="I16" s="5" t="s">
        <v>171</v>
      </c>
      <c r="J16" s="247">
        <v>219</v>
      </c>
      <c r="K16" s="5" t="s">
        <v>137</v>
      </c>
      <c r="L16" s="247">
        <v>270</v>
      </c>
      <c r="M16" s="5" t="s">
        <v>209</v>
      </c>
    </row>
    <row r="17" spans="1:13" s="179" customFormat="1" ht="12.75" customHeight="1" x14ac:dyDescent="0.2">
      <c r="A17" s="245"/>
      <c r="C17" s="5"/>
      <c r="D17" s="246">
        <v>63</v>
      </c>
      <c r="E17" s="5" t="s">
        <v>150</v>
      </c>
      <c r="F17" s="246">
        <v>119</v>
      </c>
      <c r="G17" s="5" t="s">
        <v>254</v>
      </c>
      <c r="H17" s="246">
        <v>167</v>
      </c>
      <c r="I17" s="5" t="s">
        <v>531</v>
      </c>
      <c r="J17" s="247">
        <v>220</v>
      </c>
      <c r="K17" s="5" t="s">
        <v>519</v>
      </c>
      <c r="L17" s="247">
        <v>271</v>
      </c>
      <c r="M17" s="5" t="s">
        <v>214</v>
      </c>
    </row>
    <row r="18" spans="1:13" s="179" customFormat="1" ht="12.75" customHeight="1" x14ac:dyDescent="0.2">
      <c r="A18" s="245"/>
      <c r="C18" s="249" t="s">
        <v>1</v>
      </c>
      <c r="D18" s="246">
        <v>64</v>
      </c>
      <c r="E18" s="5" t="s">
        <v>494</v>
      </c>
      <c r="F18" s="246">
        <v>120</v>
      </c>
      <c r="G18" s="5" t="s">
        <v>258</v>
      </c>
      <c r="H18" s="246">
        <v>168</v>
      </c>
      <c r="I18" s="5" t="s">
        <v>188</v>
      </c>
      <c r="J18" s="247">
        <v>221</v>
      </c>
      <c r="K18" s="5" t="s">
        <v>144</v>
      </c>
      <c r="L18" s="247">
        <v>272</v>
      </c>
      <c r="M18" s="5" t="s">
        <v>220</v>
      </c>
    </row>
    <row r="19" spans="1:13" s="179" customFormat="1" ht="12.75" customHeight="1" x14ac:dyDescent="0.2">
      <c r="A19" s="245"/>
      <c r="B19" s="246">
        <v>13</v>
      </c>
      <c r="C19" s="5" t="s">
        <v>82</v>
      </c>
      <c r="D19" s="246">
        <v>65</v>
      </c>
      <c r="E19" s="5" t="s">
        <v>284</v>
      </c>
      <c r="F19" s="246">
        <v>121</v>
      </c>
      <c r="G19" s="5" t="s">
        <v>503</v>
      </c>
      <c r="H19" s="246">
        <v>169</v>
      </c>
      <c r="I19" s="5" t="s">
        <v>179</v>
      </c>
      <c r="J19" s="247">
        <v>222</v>
      </c>
      <c r="K19" s="5" t="s">
        <v>520</v>
      </c>
      <c r="L19" s="247">
        <v>273</v>
      </c>
      <c r="M19" s="5" t="s">
        <v>225</v>
      </c>
    </row>
    <row r="20" spans="1:13" s="179" customFormat="1" ht="12.75" customHeight="1" x14ac:dyDescent="0.2">
      <c r="A20" s="245"/>
      <c r="B20" s="246">
        <v>14</v>
      </c>
      <c r="C20" s="5" t="s">
        <v>101</v>
      </c>
      <c r="D20" s="246">
        <v>66</v>
      </c>
      <c r="E20" s="5" t="s">
        <v>287</v>
      </c>
      <c r="F20" s="246">
        <v>122</v>
      </c>
      <c r="G20" s="5" t="s">
        <v>261</v>
      </c>
      <c r="H20" s="246">
        <v>170</v>
      </c>
      <c r="I20" s="5" t="s">
        <v>193</v>
      </c>
      <c r="J20" s="247">
        <v>223</v>
      </c>
      <c r="K20" s="5" t="s">
        <v>51</v>
      </c>
      <c r="L20" s="88"/>
      <c r="M20" s="6"/>
    </row>
    <row r="21" spans="1:13" s="179" customFormat="1" ht="12.75" customHeight="1" x14ac:dyDescent="0.2">
      <c r="A21" s="245"/>
      <c r="B21" s="246">
        <v>15</v>
      </c>
      <c r="C21" s="5" t="s">
        <v>91</v>
      </c>
      <c r="D21" s="246">
        <v>67</v>
      </c>
      <c r="E21" s="5" t="s">
        <v>290</v>
      </c>
      <c r="F21" s="246">
        <v>123</v>
      </c>
      <c r="G21" s="5" t="s">
        <v>504</v>
      </c>
      <c r="H21" s="246">
        <v>171</v>
      </c>
      <c r="I21" s="5" t="s">
        <v>510</v>
      </c>
      <c r="J21" s="247">
        <v>224</v>
      </c>
      <c r="K21" s="5" t="s">
        <v>152</v>
      </c>
      <c r="L21" s="88"/>
      <c r="M21" s="249" t="s">
        <v>117</v>
      </c>
    </row>
    <row r="22" spans="1:13" s="179" customFormat="1" ht="12.75" customHeight="1" x14ac:dyDescent="0.2">
      <c r="A22" s="245"/>
      <c r="B22" s="246">
        <v>16</v>
      </c>
      <c r="C22" s="5" t="s">
        <v>99</v>
      </c>
      <c r="D22" s="246">
        <v>68</v>
      </c>
      <c r="E22" s="5" t="s">
        <v>39</v>
      </c>
      <c r="F22" s="246">
        <v>124</v>
      </c>
      <c r="G22" s="5" t="s">
        <v>264</v>
      </c>
      <c r="H22" s="246">
        <v>172</v>
      </c>
      <c r="I22" s="5" t="s">
        <v>511</v>
      </c>
      <c r="J22" s="247">
        <v>225</v>
      </c>
      <c r="K22" s="5" t="s">
        <v>158</v>
      </c>
      <c r="L22" s="246">
        <v>274</v>
      </c>
      <c r="M22" s="5" t="s">
        <v>532</v>
      </c>
    </row>
    <row r="23" spans="1:13" s="179" customFormat="1" ht="12.75" customHeight="1" x14ac:dyDescent="0.2">
      <c r="A23" s="245"/>
      <c r="B23" s="246">
        <v>17</v>
      </c>
      <c r="C23" s="5" t="s">
        <v>104</v>
      </c>
      <c r="D23" s="246">
        <v>69</v>
      </c>
      <c r="E23" s="5" t="s">
        <v>49</v>
      </c>
      <c r="F23" s="246">
        <v>125</v>
      </c>
      <c r="G23" s="5" t="s">
        <v>270</v>
      </c>
      <c r="H23" s="246">
        <v>173</v>
      </c>
      <c r="I23" s="5" t="s">
        <v>186</v>
      </c>
      <c r="J23" s="247">
        <v>226</v>
      </c>
      <c r="K23" s="5" t="s">
        <v>167</v>
      </c>
      <c r="L23" s="246">
        <v>275</v>
      </c>
      <c r="M23" s="5" t="s">
        <v>125</v>
      </c>
    </row>
    <row r="24" spans="1:13" s="179" customFormat="1" ht="12.75" customHeight="1" x14ac:dyDescent="0.2">
      <c r="A24" s="245"/>
      <c r="B24" s="246">
        <v>18</v>
      </c>
      <c r="C24" s="5" t="s">
        <v>110</v>
      </c>
      <c r="D24" s="246">
        <v>70</v>
      </c>
      <c r="E24" s="5" t="s">
        <v>59</v>
      </c>
      <c r="F24" s="246">
        <v>126</v>
      </c>
      <c r="G24" s="5" t="s">
        <v>505</v>
      </c>
      <c r="H24" s="246">
        <v>174</v>
      </c>
      <c r="I24" s="5" t="s">
        <v>191</v>
      </c>
      <c r="J24" s="247">
        <v>227</v>
      </c>
      <c r="K24" s="5" t="s">
        <v>175</v>
      </c>
      <c r="L24" s="88"/>
      <c r="M24" s="6"/>
    </row>
    <row r="25" spans="1:13" s="179" customFormat="1" ht="12.75" customHeight="1" x14ac:dyDescent="0.2">
      <c r="A25" s="245"/>
      <c r="B25" s="246">
        <v>19</v>
      </c>
      <c r="C25" s="5" t="s">
        <v>118</v>
      </c>
      <c r="D25" s="246">
        <v>71</v>
      </c>
      <c r="E25" s="5" t="s">
        <v>67</v>
      </c>
      <c r="F25" s="246">
        <v>127</v>
      </c>
      <c r="G25" s="5" t="s">
        <v>273</v>
      </c>
      <c r="H25" s="246">
        <v>175</v>
      </c>
      <c r="I25" s="5" t="s">
        <v>197</v>
      </c>
      <c r="J25" s="247">
        <v>228</v>
      </c>
      <c r="K25" s="5" t="s">
        <v>183</v>
      </c>
      <c r="L25" s="88"/>
      <c r="M25" s="249" t="s">
        <v>132</v>
      </c>
    </row>
    <row r="26" spans="1:13" s="179" customFormat="1" ht="12.75" customHeight="1" x14ac:dyDescent="0.2">
      <c r="A26" s="245"/>
      <c r="B26" s="246">
        <v>20</v>
      </c>
      <c r="C26" s="5" t="s">
        <v>126</v>
      </c>
      <c r="D26" s="246">
        <v>72</v>
      </c>
      <c r="E26" s="5" t="s">
        <v>495</v>
      </c>
      <c r="F26" s="246">
        <v>128</v>
      </c>
      <c r="G26" s="5" t="s">
        <v>276</v>
      </c>
      <c r="H26" s="246">
        <v>176</v>
      </c>
      <c r="I26" s="5" t="s">
        <v>203</v>
      </c>
      <c r="J26" s="247">
        <v>229</v>
      </c>
      <c r="K26" s="5" t="s">
        <v>553</v>
      </c>
      <c r="L26" s="246">
        <v>276</v>
      </c>
      <c r="M26" s="5" t="s">
        <v>236</v>
      </c>
    </row>
    <row r="27" spans="1:13" s="179" customFormat="1" ht="12.75" customHeight="1" x14ac:dyDescent="0.2">
      <c r="A27" s="245"/>
      <c r="B27" s="246">
        <v>21</v>
      </c>
      <c r="C27" s="5" t="s">
        <v>491</v>
      </c>
      <c r="D27" s="246">
        <v>73</v>
      </c>
      <c r="E27" s="5" t="s">
        <v>75</v>
      </c>
      <c r="F27" s="88"/>
      <c r="G27" s="28"/>
      <c r="H27" s="246">
        <v>177</v>
      </c>
      <c r="I27" s="5" t="s">
        <v>512</v>
      </c>
      <c r="J27" s="247">
        <v>230</v>
      </c>
      <c r="K27" s="5" t="s">
        <v>37</v>
      </c>
      <c r="L27" s="246">
        <v>277</v>
      </c>
      <c r="M27" s="5" t="s">
        <v>138</v>
      </c>
    </row>
    <row r="28" spans="1:13" s="179" customFormat="1" ht="12.75" customHeight="1" x14ac:dyDescent="0.2">
      <c r="A28" s="245"/>
      <c r="B28" s="246">
        <v>22</v>
      </c>
      <c r="C28" s="5" t="s">
        <v>492</v>
      </c>
      <c r="D28" s="246">
        <v>74</v>
      </c>
      <c r="E28" s="5" t="s">
        <v>535</v>
      </c>
      <c r="F28" s="88"/>
      <c r="G28" s="248" t="s">
        <v>6</v>
      </c>
      <c r="H28" s="88"/>
      <c r="I28" s="28"/>
      <c r="J28" s="247">
        <v>231</v>
      </c>
      <c r="K28" s="5" t="s">
        <v>47</v>
      </c>
      <c r="L28" s="246">
        <v>278</v>
      </c>
      <c r="M28" s="5" t="s">
        <v>145</v>
      </c>
    </row>
    <row r="29" spans="1:13" s="179" customFormat="1" ht="12.75" customHeight="1" x14ac:dyDescent="0.2">
      <c r="A29" s="245"/>
      <c r="C29" s="5"/>
      <c r="D29" s="246">
        <v>75</v>
      </c>
      <c r="E29" s="5" t="s">
        <v>157</v>
      </c>
      <c r="F29" s="247">
        <v>129</v>
      </c>
      <c r="G29" s="5" t="s">
        <v>102</v>
      </c>
      <c r="H29" s="88"/>
      <c r="I29" s="248" t="s">
        <v>208</v>
      </c>
      <c r="J29" s="247">
        <v>232</v>
      </c>
      <c r="K29" s="5" t="s">
        <v>521</v>
      </c>
      <c r="L29" s="246">
        <v>279</v>
      </c>
      <c r="M29" s="5" t="s">
        <v>240</v>
      </c>
    </row>
    <row r="30" spans="1:13" s="179" customFormat="1" ht="12.75" customHeight="1" x14ac:dyDescent="0.2">
      <c r="A30" s="245"/>
      <c r="C30" s="248" t="s">
        <v>2</v>
      </c>
      <c r="D30" s="246">
        <v>76</v>
      </c>
      <c r="E30" s="5" t="s">
        <v>164</v>
      </c>
      <c r="F30" s="247">
        <v>130</v>
      </c>
      <c r="G30" s="5" t="s">
        <v>546</v>
      </c>
      <c r="H30" s="247">
        <v>178</v>
      </c>
      <c r="I30" s="5" t="s">
        <v>213</v>
      </c>
      <c r="J30" s="247">
        <v>233</v>
      </c>
      <c r="K30" s="5" t="s">
        <v>57</v>
      </c>
      <c r="L30" s="246">
        <v>280</v>
      </c>
      <c r="M30" s="5" t="s">
        <v>245</v>
      </c>
    </row>
    <row r="31" spans="1:13" s="179" customFormat="1" ht="12.75" customHeight="1" x14ac:dyDescent="0.2">
      <c r="A31" s="245"/>
      <c r="B31" s="247">
        <v>23</v>
      </c>
      <c r="C31" s="5" t="s">
        <v>139</v>
      </c>
      <c r="D31" s="246">
        <v>77</v>
      </c>
      <c r="E31" s="5" t="s">
        <v>84</v>
      </c>
      <c r="F31" s="247">
        <v>131</v>
      </c>
      <c r="G31" s="5" t="s">
        <v>279</v>
      </c>
      <c r="H31" s="247">
        <v>179</v>
      </c>
      <c r="I31" s="5" t="s">
        <v>219</v>
      </c>
      <c r="J31" s="247">
        <v>234</v>
      </c>
      <c r="K31" s="5" t="s">
        <v>68</v>
      </c>
      <c r="L31" s="88"/>
      <c r="M31" s="6"/>
    </row>
    <row r="32" spans="1:13" s="179" customFormat="1" ht="12.75" customHeight="1" x14ac:dyDescent="0.2">
      <c r="A32" s="245"/>
      <c r="B32" s="247">
        <v>24</v>
      </c>
      <c r="C32" s="5" t="s">
        <v>146</v>
      </c>
      <c r="D32" s="246">
        <v>78</v>
      </c>
      <c r="E32" s="5" t="s">
        <v>496</v>
      </c>
      <c r="F32" s="247">
        <v>132</v>
      </c>
      <c r="G32" s="5" t="s">
        <v>282</v>
      </c>
      <c r="H32" s="88"/>
      <c r="I32" s="249" t="s">
        <v>30</v>
      </c>
      <c r="J32" s="247">
        <v>235</v>
      </c>
      <c r="K32" s="5" t="s">
        <v>65</v>
      </c>
      <c r="L32" s="88"/>
      <c r="M32" s="248" t="s">
        <v>253</v>
      </c>
    </row>
    <row r="33" spans="1:13" s="179" customFormat="1" ht="12.75" customHeight="1" x14ac:dyDescent="0.2">
      <c r="A33" s="245"/>
      <c r="B33" s="247">
        <v>25</v>
      </c>
      <c r="C33" s="5" t="s">
        <v>533</v>
      </c>
      <c r="D33" s="246">
        <v>79</v>
      </c>
      <c r="E33" s="5" t="s">
        <v>93</v>
      </c>
      <c r="F33" s="247">
        <v>133</v>
      </c>
      <c r="G33" s="5" t="s">
        <v>285</v>
      </c>
      <c r="H33" s="246">
        <v>180</v>
      </c>
      <c r="I33" s="5" t="s">
        <v>513</v>
      </c>
      <c r="J33" s="247">
        <v>236</v>
      </c>
      <c r="K33" s="5" t="s">
        <v>522</v>
      </c>
      <c r="L33" s="247">
        <v>281</v>
      </c>
      <c r="M33" s="5" t="s">
        <v>256</v>
      </c>
    </row>
    <row r="34" spans="1:13" s="179" customFormat="1" ht="12.75" customHeight="1" x14ac:dyDescent="0.2">
      <c r="A34" s="245"/>
      <c r="B34" s="247">
        <v>26</v>
      </c>
      <c r="C34" s="5" t="s">
        <v>153</v>
      </c>
      <c r="D34" s="88"/>
      <c r="E34" s="5"/>
      <c r="F34" s="247">
        <v>134</v>
      </c>
      <c r="G34" s="5" t="s">
        <v>288</v>
      </c>
      <c r="H34" s="246">
        <v>181</v>
      </c>
      <c r="I34" s="5" t="s">
        <v>231</v>
      </c>
      <c r="J34" s="247">
        <v>237</v>
      </c>
      <c r="K34" s="5" t="s">
        <v>77</v>
      </c>
    </row>
    <row r="35" spans="1:13" s="179" customFormat="1" ht="12.75" customHeight="1" x14ac:dyDescent="0.2">
      <c r="A35" s="245"/>
      <c r="B35" s="247">
        <v>27</v>
      </c>
      <c r="C35" s="5" t="s">
        <v>114</v>
      </c>
      <c r="D35" s="88"/>
      <c r="E35" s="248" t="s">
        <v>4</v>
      </c>
      <c r="F35" s="247">
        <v>135</v>
      </c>
      <c r="G35" s="5" t="s">
        <v>291</v>
      </c>
      <c r="H35" s="246">
        <v>182</v>
      </c>
      <c r="I35" s="5" t="s">
        <v>235</v>
      </c>
      <c r="J35" s="247">
        <v>238</v>
      </c>
      <c r="K35" s="5" t="s">
        <v>85</v>
      </c>
    </row>
    <row r="36" spans="1:13" s="179" customFormat="1" ht="12.75" customHeight="1" x14ac:dyDescent="0.2">
      <c r="A36" s="245"/>
      <c r="B36" s="247">
        <v>28</v>
      </c>
      <c r="C36" s="5" t="s">
        <v>159</v>
      </c>
      <c r="D36" s="247">
        <v>80</v>
      </c>
      <c r="E36" s="5" t="s">
        <v>105</v>
      </c>
      <c r="F36" s="88"/>
      <c r="G36" s="28"/>
      <c r="H36" s="246">
        <v>183</v>
      </c>
      <c r="I36" s="5" t="s">
        <v>514</v>
      </c>
      <c r="J36" s="247">
        <v>239</v>
      </c>
      <c r="K36" s="5" t="s">
        <v>95</v>
      </c>
    </row>
    <row r="37" spans="1:13" s="179" customFormat="1" ht="12.75" customHeight="1" x14ac:dyDescent="0.2">
      <c r="A37" s="245"/>
      <c r="B37" s="247">
        <v>29</v>
      </c>
      <c r="C37" s="5" t="s">
        <v>168</v>
      </c>
      <c r="D37" s="247">
        <v>81</v>
      </c>
      <c r="E37" s="5" t="s">
        <v>497</v>
      </c>
      <c r="F37" s="88"/>
      <c r="G37" s="249" t="s">
        <v>7</v>
      </c>
      <c r="H37" s="246">
        <v>184</v>
      </c>
      <c r="I37" s="5" t="s">
        <v>36</v>
      </c>
      <c r="J37" s="247">
        <v>240</v>
      </c>
      <c r="K37" s="5" t="s">
        <v>523</v>
      </c>
    </row>
    <row r="38" spans="1:13" s="179" customFormat="1" ht="12.75" customHeight="1" x14ac:dyDescent="0.2">
      <c r="A38" s="245"/>
      <c r="B38" s="247">
        <v>30</v>
      </c>
      <c r="C38" s="5" t="s">
        <v>541</v>
      </c>
      <c r="D38" s="247">
        <v>82</v>
      </c>
      <c r="E38" s="5" t="s">
        <v>111</v>
      </c>
      <c r="F38" s="246">
        <v>136</v>
      </c>
      <c r="G38" s="5" t="s">
        <v>40</v>
      </c>
      <c r="H38" s="246">
        <v>185</v>
      </c>
      <c r="I38" s="5" t="s">
        <v>46</v>
      </c>
      <c r="J38" s="247">
        <v>241</v>
      </c>
      <c r="K38" s="5" t="s">
        <v>539</v>
      </c>
    </row>
    <row r="39" spans="1:13" s="179" customFormat="1" ht="12.75" customHeight="1" x14ac:dyDescent="0.2">
      <c r="A39" s="245"/>
      <c r="B39" s="247">
        <v>31</v>
      </c>
      <c r="C39" s="5" t="s">
        <v>176</v>
      </c>
      <c r="D39" s="247">
        <v>83</v>
      </c>
      <c r="E39" s="5" t="s">
        <v>119</v>
      </c>
      <c r="F39" s="246">
        <v>137</v>
      </c>
      <c r="G39" s="5" t="s">
        <v>50</v>
      </c>
      <c r="H39" s="246">
        <v>186</v>
      </c>
      <c r="I39" s="5" t="s">
        <v>239</v>
      </c>
      <c r="J39" s="88"/>
      <c r="K39" s="6"/>
    </row>
    <row r="40" spans="1:13" s="179" customFormat="1" ht="12.75" customHeight="1" x14ac:dyDescent="0.2">
      <c r="A40" s="245"/>
      <c r="B40" s="247">
        <v>32</v>
      </c>
      <c r="C40" s="5" t="s">
        <v>184</v>
      </c>
      <c r="D40" s="247">
        <v>84</v>
      </c>
      <c r="E40" s="5" t="s">
        <v>536</v>
      </c>
      <c r="F40" s="246">
        <v>138</v>
      </c>
      <c r="G40" s="5" t="s">
        <v>60</v>
      </c>
      <c r="H40" s="246">
        <v>187</v>
      </c>
      <c r="I40" s="5" t="s">
        <v>515</v>
      </c>
      <c r="J40" s="88"/>
      <c r="K40" s="249" t="s">
        <v>74</v>
      </c>
    </row>
    <row r="41" spans="1:13" s="179" customFormat="1" ht="12.75" customHeight="1" x14ac:dyDescent="0.2">
      <c r="A41" s="245"/>
      <c r="B41" s="247">
        <v>33</v>
      </c>
      <c r="C41" s="5" t="s">
        <v>189</v>
      </c>
      <c r="D41" s="247">
        <v>85</v>
      </c>
      <c r="E41" s="5" t="s">
        <v>127</v>
      </c>
      <c r="F41" s="246">
        <v>139</v>
      </c>
      <c r="G41" s="5" t="s">
        <v>506</v>
      </c>
      <c r="H41" s="246">
        <v>188</v>
      </c>
      <c r="I41" s="5" t="s">
        <v>56</v>
      </c>
      <c r="J41" s="246">
        <v>242</v>
      </c>
      <c r="K41" s="5" t="s">
        <v>524</v>
      </c>
    </row>
    <row r="42" spans="1:13" s="179" customFormat="1" ht="12.75" customHeight="1" x14ac:dyDescent="0.2">
      <c r="A42" s="245"/>
      <c r="B42" s="247">
        <v>34</v>
      </c>
      <c r="C42" s="5" t="s">
        <v>194</v>
      </c>
      <c r="D42" s="247">
        <v>86</v>
      </c>
      <c r="E42" s="5" t="s">
        <v>133</v>
      </c>
      <c r="F42" s="88"/>
      <c r="G42" s="28"/>
      <c r="H42" s="246">
        <v>189</v>
      </c>
      <c r="I42" s="5" t="s">
        <v>244</v>
      </c>
      <c r="J42" s="246">
        <v>243</v>
      </c>
      <c r="K42" s="5" t="s">
        <v>107</v>
      </c>
    </row>
    <row r="43" spans="1:13" s="179" customFormat="1" ht="12.75" customHeight="1" x14ac:dyDescent="0.2">
      <c r="A43" s="245"/>
      <c r="B43" s="247">
        <v>35</v>
      </c>
      <c r="C43" s="5" t="s">
        <v>542</v>
      </c>
      <c r="D43" s="247">
        <v>87</v>
      </c>
      <c r="E43" s="5" t="s">
        <v>140</v>
      </c>
      <c r="F43" s="88"/>
      <c r="G43" s="248" t="s">
        <v>8</v>
      </c>
      <c r="H43" s="246">
        <v>190</v>
      </c>
      <c r="I43" s="5" t="s">
        <v>516</v>
      </c>
      <c r="J43" s="246">
        <v>244</v>
      </c>
      <c r="K43" s="5" t="s">
        <v>113</v>
      </c>
    </row>
    <row r="44" spans="1:13" s="179" customFormat="1" ht="12.75" customHeight="1" x14ac:dyDescent="0.2">
      <c r="A44" s="245"/>
      <c r="B44" s="247">
        <v>36</v>
      </c>
      <c r="C44" s="5" t="s">
        <v>199</v>
      </c>
      <c r="D44" s="247">
        <v>88</v>
      </c>
      <c r="E44" s="5" t="s">
        <v>147</v>
      </c>
      <c r="F44" s="247">
        <v>140</v>
      </c>
      <c r="G44" s="5" t="s">
        <v>507</v>
      </c>
      <c r="H44" s="246">
        <v>191</v>
      </c>
      <c r="I44" s="5" t="s">
        <v>517</v>
      </c>
      <c r="J44" s="246">
        <v>245</v>
      </c>
      <c r="K44" s="5" t="s">
        <v>121</v>
      </c>
    </row>
    <row r="45" spans="1:13" s="179" customFormat="1" ht="12.75" customHeight="1" x14ac:dyDescent="0.2">
      <c r="A45" s="245"/>
      <c r="B45" s="247">
        <v>37</v>
      </c>
      <c r="C45" s="5" t="s">
        <v>205</v>
      </c>
      <c r="D45" s="247">
        <v>89</v>
      </c>
      <c r="E45" s="5" t="s">
        <v>155</v>
      </c>
      <c r="F45" s="247">
        <v>141</v>
      </c>
      <c r="G45" s="5" t="s">
        <v>76</v>
      </c>
      <c r="H45" s="246">
        <v>192</v>
      </c>
      <c r="I45" s="5" t="s">
        <v>249</v>
      </c>
      <c r="J45" s="246">
        <v>246</v>
      </c>
      <c r="K45" s="5" t="s">
        <v>554</v>
      </c>
    </row>
    <row r="46" spans="1:13" s="179" customFormat="1" ht="12.75" customHeight="1" x14ac:dyDescent="0.2">
      <c r="A46" s="245"/>
      <c r="B46" s="247">
        <v>38</v>
      </c>
      <c r="C46" s="5" t="s">
        <v>210</v>
      </c>
      <c r="D46" s="247">
        <v>90</v>
      </c>
      <c r="E46" s="5" t="s">
        <v>161</v>
      </c>
      <c r="F46" s="247">
        <v>142</v>
      </c>
      <c r="G46" s="5" t="s">
        <v>115</v>
      </c>
      <c r="H46" s="246">
        <v>193</v>
      </c>
      <c r="I46" s="5" t="s">
        <v>252</v>
      </c>
      <c r="J46" s="246">
        <v>247</v>
      </c>
      <c r="K46" s="5" t="s">
        <v>81</v>
      </c>
    </row>
    <row r="47" spans="1:13" s="179" customFormat="1" ht="12.75" customHeight="1" x14ac:dyDescent="0.2">
      <c r="A47" s="245"/>
      <c r="B47" s="247">
        <v>39</v>
      </c>
      <c r="C47" s="5" t="s">
        <v>216</v>
      </c>
      <c r="D47" s="247">
        <v>91</v>
      </c>
      <c r="E47" s="5" t="s">
        <v>170</v>
      </c>
      <c r="F47" s="247">
        <v>143</v>
      </c>
      <c r="G47" s="5" t="s">
        <v>123</v>
      </c>
      <c r="H47" s="246">
        <v>194</v>
      </c>
      <c r="I47" s="5" t="s">
        <v>255</v>
      </c>
      <c r="J47" s="246">
        <v>248</v>
      </c>
      <c r="K47" s="5" t="s">
        <v>129</v>
      </c>
    </row>
    <row r="48" spans="1:13" s="179" customFormat="1" ht="12.75" customHeight="1" x14ac:dyDescent="0.2">
      <c r="A48" s="245"/>
      <c r="B48" s="247">
        <v>40</v>
      </c>
      <c r="C48" s="5" t="s">
        <v>122</v>
      </c>
      <c r="D48" s="247">
        <v>92</v>
      </c>
      <c r="E48" s="5" t="s">
        <v>178</v>
      </c>
      <c r="F48" s="247">
        <v>144</v>
      </c>
      <c r="G48" s="5" t="s">
        <v>508</v>
      </c>
      <c r="H48" s="246">
        <v>195</v>
      </c>
      <c r="I48" s="5" t="s">
        <v>551</v>
      </c>
      <c r="J48" s="246">
        <v>249</v>
      </c>
      <c r="K48" s="5" t="s">
        <v>135</v>
      </c>
    </row>
    <row r="49" spans="1:11" s="179" customFormat="1" ht="12.75" customHeight="1" x14ac:dyDescent="0.2">
      <c r="A49" s="245"/>
      <c r="B49" s="247">
        <v>41</v>
      </c>
      <c r="C49" s="5" t="s">
        <v>222</v>
      </c>
      <c r="D49" s="247">
        <v>93</v>
      </c>
      <c r="E49" s="5" t="s">
        <v>35</v>
      </c>
      <c r="F49" s="88"/>
      <c r="G49" s="28"/>
      <c r="H49" s="246">
        <v>196</v>
      </c>
      <c r="I49" s="5" t="s">
        <v>259</v>
      </c>
      <c r="J49" s="246">
        <v>250</v>
      </c>
      <c r="K49" s="5" t="s">
        <v>90</v>
      </c>
    </row>
    <row r="50" spans="1:11" s="179" customFormat="1" ht="12.75" customHeight="1" x14ac:dyDescent="0.2">
      <c r="A50" s="245"/>
      <c r="B50" s="247">
        <v>42</v>
      </c>
      <c r="C50" s="5" t="s">
        <v>130</v>
      </c>
      <c r="D50" s="247">
        <v>94</v>
      </c>
      <c r="E50" s="5" t="s">
        <v>45</v>
      </c>
      <c r="F50" s="88"/>
      <c r="G50" s="249" t="s">
        <v>9</v>
      </c>
      <c r="H50" s="246">
        <v>197</v>
      </c>
      <c r="I50" s="5" t="s">
        <v>262</v>
      </c>
      <c r="J50" s="246">
        <v>251</v>
      </c>
      <c r="K50" s="5" t="s">
        <v>142</v>
      </c>
    </row>
    <row r="51" spans="1:11" s="179" customFormat="1" ht="12.75" customHeight="1" x14ac:dyDescent="0.2">
      <c r="A51" s="245"/>
      <c r="B51" s="247">
        <v>43</v>
      </c>
      <c r="C51" s="5" t="s">
        <v>227</v>
      </c>
      <c r="D51" s="247">
        <v>95</v>
      </c>
      <c r="E51" s="5" t="s">
        <v>498</v>
      </c>
      <c r="F51" s="246">
        <v>145</v>
      </c>
      <c r="G51" s="5" t="s">
        <v>136</v>
      </c>
      <c r="H51" s="246">
        <v>198</v>
      </c>
      <c r="I51" s="5" t="s">
        <v>64</v>
      </c>
      <c r="J51" s="246">
        <v>252</v>
      </c>
      <c r="K51" s="5" t="s">
        <v>525</v>
      </c>
    </row>
    <row r="52" spans="1:11" s="179" customFormat="1" ht="12.75" customHeight="1" x14ac:dyDescent="0.2">
      <c r="A52" s="245"/>
      <c r="B52" s="247">
        <v>44</v>
      </c>
      <c r="C52" s="5" t="s">
        <v>229</v>
      </c>
      <c r="D52" s="247">
        <v>96</v>
      </c>
      <c r="E52" s="5" t="s">
        <v>55</v>
      </c>
      <c r="H52" s="246">
        <v>199</v>
      </c>
      <c r="I52" s="5" t="s">
        <v>527</v>
      </c>
      <c r="J52" s="246">
        <v>253</v>
      </c>
      <c r="K52" s="5" t="s">
        <v>526</v>
      </c>
    </row>
    <row r="53" spans="1:11" ht="12.75" customHeight="1" x14ac:dyDescent="0.2">
      <c r="B53" s="247">
        <v>45</v>
      </c>
      <c r="C53" s="5" t="s">
        <v>233</v>
      </c>
      <c r="D53" s="247">
        <v>97</v>
      </c>
      <c r="E53" s="5" t="s">
        <v>196</v>
      </c>
      <c r="G53" s="248" t="s">
        <v>10</v>
      </c>
      <c r="H53" s="246">
        <v>200</v>
      </c>
      <c r="I53" s="5" t="s">
        <v>265</v>
      </c>
      <c r="J53" s="246">
        <v>254</v>
      </c>
      <c r="K53" s="5" t="s">
        <v>98</v>
      </c>
    </row>
    <row r="54" spans="1:11" ht="12.75" customHeight="1" x14ac:dyDescent="0.2">
      <c r="B54" s="247">
        <v>46</v>
      </c>
      <c r="C54" s="5" t="s">
        <v>543</v>
      </c>
      <c r="D54" s="247">
        <v>98</v>
      </c>
      <c r="E54" s="5" t="s">
        <v>201</v>
      </c>
      <c r="F54" s="247">
        <v>146</v>
      </c>
      <c r="G54" s="5" t="s">
        <v>538</v>
      </c>
      <c r="H54" s="246">
        <v>201</v>
      </c>
      <c r="I54" s="5" t="s">
        <v>518</v>
      </c>
      <c r="J54" s="246">
        <v>255</v>
      </c>
      <c r="K54" s="5" t="s">
        <v>555</v>
      </c>
    </row>
    <row r="55" spans="1:11" ht="12.75" customHeight="1" x14ac:dyDescent="0.2">
      <c r="B55" s="247">
        <v>47</v>
      </c>
      <c r="C55" s="5" t="s">
        <v>242</v>
      </c>
      <c r="D55" s="247">
        <v>99</v>
      </c>
      <c r="E55" s="5" t="s">
        <v>499</v>
      </c>
      <c r="F55" s="247">
        <v>147</v>
      </c>
      <c r="G55" s="5" t="s">
        <v>151</v>
      </c>
      <c r="H55" s="246">
        <v>202</v>
      </c>
      <c r="I55" s="5" t="s">
        <v>73</v>
      </c>
      <c r="J55" s="246">
        <v>256</v>
      </c>
      <c r="K55" s="5" t="s">
        <v>528</v>
      </c>
    </row>
    <row r="56" spans="1:11" ht="12.75" customHeight="1" x14ac:dyDescent="0.2">
      <c r="B56" s="247">
        <v>48</v>
      </c>
      <c r="C56" s="5" t="s">
        <v>247</v>
      </c>
      <c r="D56" s="247">
        <v>100</v>
      </c>
      <c r="E56" s="5" t="s">
        <v>207</v>
      </c>
      <c r="F56" s="247">
        <v>148</v>
      </c>
      <c r="G56" s="5" t="s">
        <v>547</v>
      </c>
      <c r="H56" s="246">
        <v>203</v>
      </c>
      <c r="I56" s="5" t="s">
        <v>80</v>
      </c>
      <c r="J56" s="246">
        <v>257</v>
      </c>
      <c r="K56" s="5" t="s">
        <v>149</v>
      </c>
    </row>
    <row r="57" spans="1:11" ht="12.75" customHeight="1" x14ac:dyDescent="0.2">
      <c r="B57" s="247">
        <v>49</v>
      </c>
      <c r="C57" s="5" t="s">
        <v>250</v>
      </c>
      <c r="D57" s="247">
        <v>101</v>
      </c>
      <c r="E57" s="5" t="s">
        <v>72</v>
      </c>
      <c r="F57" s="247">
        <v>149</v>
      </c>
      <c r="G57" s="5" t="s">
        <v>94</v>
      </c>
      <c r="H57" s="246">
        <v>204</v>
      </c>
      <c r="I57" s="5" t="s">
        <v>89</v>
      </c>
      <c r="J57" s="246">
        <v>258</v>
      </c>
      <c r="K57" s="5" t="s">
        <v>529</v>
      </c>
    </row>
    <row r="58" spans="1:11" ht="12.75" customHeight="1" x14ac:dyDescent="0.2">
      <c r="B58" s="247">
        <v>50</v>
      </c>
      <c r="C58" s="5" t="s">
        <v>493</v>
      </c>
      <c r="D58" s="247">
        <v>102</v>
      </c>
      <c r="E58" s="5" t="s">
        <v>544</v>
      </c>
      <c r="F58" s="247">
        <v>150</v>
      </c>
      <c r="G58" s="5" t="s">
        <v>100</v>
      </c>
      <c r="H58" s="246">
        <v>205</v>
      </c>
      <c r="I58" s="5" t="s">
        <v>97</v>
      </c>
    </row>
    <row r="59" spans="1:11" ht="12.75" customHeight="1" x14ac:dyDescent="0.2">
      <c r="D59" s="247">
        <v>103</v>
      </c>
      <c r="E59" s="5" t="s">
        <v>537</v>
      </c>
      <c r="F59" s="247">
        <v>151</v>
      </c>
      <c r="G59" s="5" t="s">
        <v>106</v>
      </c>
      <c r="H59" s="246">
        <v>206</v>
      </c>
      <c r="I59" s="5" t="s">
        <v>268</v>
      </c>
    </row>
    <row r="60" spans="1:11" ht="12.75" customHeight="1" x14ac:dyDescent="0.2">
      <c r="D60" s="247">
        <v>104</v>
      </c>
      <c r="E60" s="5" t="s">
        <v>212</v>
      </c>
      <c r="F60" s="247">
        <v>152</v>
      </c>
      <c r="G60" s="5" t="s">
        <v>112</v>
      </c>
    </row>
    <row r="61" spans="1:11" ht="12.75" customHeight="1" x14ac:dyDescent="0.2">
      <c r="D61" s="247">
        <v>105</v>
      </c>
      <c r="E61" s="5" t="s">
        <v>218</v>
      </c>
      <c r="F61" s="247">
        <v>153</v>
      </c>
      <c r="G61" s="5" t="s">
        <v>548</v>
      </c>
      <c r="I61" s="248" t="s">
        <v>271</v>
      </c>
    </row>
    <row r="62" spans="1:11" ht="12.75" customHeight="1" x14ac:dyDescent="0.2">
      <c r="D62" s="247">
        <v>106</v>
      </c>
      <c r="E62" s="5" t="s">
        <v>224</v>
      </c>
      <c r="F62" s="247">
        <v>154</v>
      </c>
      <c r="G62" s="5" t="s">
        <v>509</v>
      </c>
      <c r="H62" s="247">
        <v>207</v>
      </c>
      <c r="I62" s="5" t="s">
        <v>274</v>
      </c>
    </row>
    <row r="63" spans="1:11" ht="12.75" customHeight="1" x14ac:dyDescent="0.2"/>
    <row r="64" spans="1:11" ht="12.75" customHeight="1" x14ac:dyDescent="0.2"/>
    <row r="65" ht="12.75" customHeight="1" x14ac:dyDescent="0.2"/>
  </sheetData>
  <mergeCells count="1">
    <mergeCell ref="C2:M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71"/>
  <sheetViews>
    <sheetView workbookViewId="0">
      <selection activeCell="T12" sqref="T12"/>
    </sheetView>
  </sheetViews>
  <sheetFormatPr baseColWidth="10" defaultRowHeight="12.75" x14ac:dyDescent="0.2"/>
  <cols>
    <col min="1" max="1" width="3.7109375" customWidth="1"/>
    <col min="3" max="3" width="29.42578125" bestFit="1" customWidth="1"/>
    <col min="7" max="7" width="3.7109375" customWidth="1"/>
    <col min="9" max="9" width="33.140625" bestFit="1" customWidth="1"/>
    <col min="13" max="13" width="3.7109375" customWidth="1"/>
    <col min="15" max="15" width="32.85546875" bestFit="1" customWidth="1"/>
    <col min="19" max="19" width="3.7109375" customWidth="1"/>
  </cols>
  <sheetData>
    <row r="2" spans="1:19" ht="37.5" customHeight="1" x14ac:dyDescent="0.2">
      <c r="B2" s="1356" t="s">
        <v>955</v>
      </c>
      <c r="C2" s="1356"/>
      <c r="D2" s="1356"/>
      <c r="E2" s="1356"/>
      <c r="F2" s="1356"/>
      <c r="G2" s="1356"/>
      <c r="H2" s="1356"/>
      <c r="I2" s="1356"/>
      <c r="J2" s="1356"/>
      <c r="K2" s="1356"/>
      <c r="L2" s="1356"/>
      <c r="M2" s="1356"/>
      <c r="N2" s="1356"/>
      <c r="O2" s="1356"/>
      <c r="P2" s="1356"/>
      <c r="Q2" s="1356"/>
      <c r="R2" s="1356"/>
      <c r="S2" s="1356"/>
    </row>
    <row r="4" spans="1:19" ht="13.5" thickBot="1" x14ac:dyDescent="0.25"/>
    <row r="5" spans="1:19" ht="12.75" customHeight="1" x14ac:dyDescent="0.2">
      <c r="B5" s="1357" t="s">
        <v>1054</v>
      </c>
      <c r="C5" s="1358"/>
      <c r="D5" s="1358"/>
      <c r="E5" s="1358"/>
      <c r="F5" s="1359"/>
      <c r="H5" s="1357" t="s">
        <v>1054</v>
      </c>
      <c r="I5" s="1358"/>
      <c r="J5" s="1358"/>
      <c r="K5" s="1358"/>
      <c r="L5" s="1359"/>
      <c r="N5" s="1357" t="s">
        <v>1054</v>
      </c>
      <c r="O5" s="1358"/>
      <c r="P5" s="1358"/>
      <c r="Q5" s="1358"/>
      <c r="R5" s="1359"/>
    </row>
    <row r="6" spans="1:19" ht="17.25" customHeight="1" thickBot="1" x14ac:dyDescent="0.25">
      <c r="B6" s="1360"/>
      <c r="C6" s="1361"/>
      <c r="D6" s="1361"/>
      <c r="E6" s="1361"/>
      <c r="F6" s="1362"/>
      <c r="H6" s="1360"/>
      <c r="I6" s="1361"/>
      <c r="J6" s="1361"/>
      <c r="K6" s="1361"/>
      <c r="L6" s="1362"/>
      <c r="N6" s="1360"/>
      <c r="O6" s="1361"/>
      <c r="P6" s="1361"/>
      <c r="Q6" s="1361"/>
      <c r="R6" s="1362"/>
    </row>
    <row r="7" spans="1:19" ht="17.25" customHeight="1" x14ac:dyDescent="0.2">
      <c r="B7" s="920"/>
      <c r="C7" s="920"/>
      <c r="D7" s="920"/>
      <c r="E7" s="920"/>
      <c r="F7" s="920"/>
    </row>
    <row r="8" spans="1:19" ht="25.5" customHeight="1" x14ac:dyDescent="0.2">
      <c r="A8" s="1355"/>
      <c r="B8" s="374" t="s">
        <v>1055</v>
      </c>
      <c r="C8" s="374" t="s">
        <v>769</v>
      </c>
      <c r="D8" s="372" t="s">
        <v>457</v>
      </c>
      <c r="E8" s="373" t="s">
        <v>452</v>
      </c>
      <c r="F8" s="371" t="s">
        <v>456</v>
      </c>
      <c r="G8" s="1355"/>
      <c r="H8" s="374" t="s">
        <v>1055</v>
      </c>
      <c r="I8" s="374" t="s">
        <v>769</v>
      </c>
      <c r="J8" s="372" t="s">
        <v>457</v>
      </c>
      <c r="K8" s="373" t="s">
        <v>452</v>
      </c>
      <c r="L8" s="371" t="s">
        <v>456</v>
      </c>
      <c r="M8" s="1355"/>
      <c r="N8" s="374" t="s">
        <v>1055</v>
      </c>
      <c r="O8" s="374" t="s">
        <v>769</v>
      </c>
      <c r="P8" s="372" t="s">
        <v>457</v>
      </c>
      <c r="Q8" s="373" t="s">
        <v>452</v>
      </c>
      <c r="R8" s="371" t="s">
        <v>456</v>
      </c>
      <c r="S8" s="1355"/>
    </row>
    <row r="9" spans="1:19" ht="25.5" customHeight="1" x14ac:dyDescent="0.2">
      <c r="A9" s="1355"/>
      <c r="C9" s="248" t="s">
        <v>29</v>
      </c>
      <c r="D9" s="378"/>
      <c r="E9" s="379"/>
      <c r="F9" s="380"/>
      <c r="G9" s="1355"/>
      <c r="H9" s="259"/>
      <c r="I9" s="248" t="s">
        <v>6</v>
      </c>
      <c r="J9" s="375"/>
      <c r="K9" s="376"/>
      <c r="L9" s="377"/>
      <c r="M9" s="1355"/>
      <c r="N9" s="259"/>
      <c r="O9" s="248" t="s">
        <v>31</v>
      </c>
      <c r="P9" s="375"/>
      <c r="Q9" s="376"/>
      <c r="R9" s="377"/>
      <c r="S9" s="1355"/>
    </row>
    <row r="10" spans="1:19" ht="15.75" x14ac:dyDescent="0.2">
      <c r="A10" s="1355"/>
      <c r="B10" s="247">
        <v>1</v>
      </c>
      <c r="C10" s="10" t="s">
        <v>876</v>
      </c>
      <c r="D10" s="375">
        <v>10</v>
      </c>
      <c r="E10" s="376">
        <v>5.5E-2</v>
      </c>
      <c r="F10" s="377">
        <f t="shared" ref="F10:F17" si="0">E10*D10</f>
        <v>0.55000000000000004</v>
      </c>
      <c r="G10" s="1355"/>
      <c r="H10" s="247">
        <v>56</v>
      </c>
      <c r="I10" s="10" t="s">
        <v>910</v>
      </c>
      <c r="J10" s="375">
        <v>10</v>
      </c>
      <c r="K10" s="376">
        <v>0.17</v>
      </c>
      <c r="L10" s="377">
        <f>K10*J10</f>
        <v>1.7000000000000002</v>
      </c>
      <c r="M10" s="1355"/>
      <c r="N10" s="247">
        <v>113</v>
      </c>
      <c r="O10" s="10" t="s">
        <v>860</v>
      </c>
      <c r="P10" s="375">
        <v>10</v>
      </c>
      <c r="Q10" s="376">
        <v>0.02</v>
      </c>
      <c r="R10" s="377">
        <f>Q10*P10</f>
        <v>0.2</v>
      </c>
      <c r="S10" s="1355"/>
    </row>
    <row r="11" spans="1:19" ht="15.75" x14ac:dyDescent="0.2">
      <c r="A11" s="1355"/>
      <c r="B11" s="247">
        <v>2</v>
      </c>
      <c r="C11" s="10" t="s">
        <v>796</v>
      </c>
      <c r="D11" s="375">
        <v>10</v>
      </c>
      <c r="E11" s="376">
        <v>5.0000000000000001E-3</v>
      </c>
      <c r="F11" s="377">
        <f t="shared" si="0"/>
        <v>0.05</v>
      </c>
      <c r="G11" s="1355"/>
      <c r="H11" s="247">
        <v>57</v>
      </c>
      <c r="I11" s="10" t="s">
        <v>851</v>
      </c>
      <c r="J11" s="375">
        <v>10</v>
      </c>
      <c r="K11" s="376">
        <v>0.16</v>
      </c>
      <c r="L11" s="377">
        <f>K11*J11</f>
        <v>1.6</v>
      </c>
      <c r="M11" s="1355"/>
      <c r="N11" s="247">
        <v>114</v>
      </c>
      <c r="O11" s="10" t="s">
        <v>855</v>
      </c>
      <c r="P11" s="375">
        <v>10</v>
      </c>
      <c r="Q11" s="376">
        <v>0.125</v>
      </c>
      <c r="R11" s="377">
        <f>Q11*P11</f>
        <v>1.25</v>
      </c>
      <c r="S11" s="1355"/>
    </row>
    <row r="12" spans="1:19" ht="20.25" x14ac:dyDescent="0.2">
      <c r="A12" s="1355"/>
      <c r="B12" s="247">
        <v>3</v>
      </c>
      <c r="C12" s="10" t="s">
        <v>813</v>
      </c>
      <c r="D12" s="375">
        <v>10</v>
      </c>
      <c r="E12" s="376">
        <v>8.0000000000000002E-3</v>
      </c>
      <c r="F12" s="377">
        <f t="shared" si="0"/>
        <v>0.08</v>
      </c>
      <c r="G12" s="1355"/>
      <c r="H12" s="247">
        <v>58</v>
      </c>
      <c r="I12" s="10" t="s">
        <v>907</v>
      </c>
      <c r="J12" s="375">
        <v>10</v>
      </c>
      <c r="K12" s="376">
        <v>0.88500000000000001</v>
      </c>
      <c r="L12" s="377">
        <f>K12*J12</f>
        <v>8.85</v>
      </c>
      <c r="M12" s="1355"/>
      <c r="N12" s="259"/>
      <c r="O12" s="249" t="s">
        <v>74</v>
      </c>
      <c r="P12" s="375"/>
      <c r="Q12" s="376"/>
      <c r="R12" s="377"/>
      <c r="S12" s="1355"/>
    </row>
    <row r="13" spans="1:19" ht="15.75" x14ac:dyDescent="0.2">
      <c r="A13" s="1355"/>
      <c r="B13" s="247">
        <v>4</v>
      </c>
      <c r="C13" s="10" t="s">
        <v>865</v>
      </c>
      <c r="D13" s="375">
        <v>10</v>
      </c>
      <c r="E13" s="376">
        <v>0.05</v>
      </c>
      <c r="F13" s="377">
        <f t="shared" si="0"/>
        <v>0.5</v>
      </c>
      <c r="G13" s="1355"/>
      <c r="H13" s="247">
        <v>59</v>
      </c>
      <c r="I13" s="10" t="s">
        <v>906</v>
      </c>
      <c r="J13" s="375">
        <v>10</v>
      </c>
      <c r="K13" s="376">
        <v>0.5</v>
      </c>
      <c r="L13" s="377">
        <f>K13*J13</f>
        <v>5</v>
      </c>
      <c r="M13" s="1355"/>
      <c r="N13" s="246">
        <v>115</v>
      </c>
      <c r="O13" s="10" t="s">
        <v>912</v>
      </c>
      <c r="P13" s="375">
        <v>10</v>
      </c>
      <c r="Q13" s="376">
        <v>4.4999999999999998E-2</v>
      </c>
      <c r="R13" s="377">
        <f t="shared" ref="R13:R36" si="1">Q13*P13</f>
        <v>0.44999999999999996</v>
      </c>
      <c r="S13" s="1355"/>
    </row>
    <row r="14" spans="1:19" ht="20.25" x14ac:dyDescent="0.2">
      <c r="A14" s="1355"/>
      <c r="B14" s="247">
        <v>5</v>
      </c>
      <c r="C14" s="10" t="s">
        <v>877</v>
      </c>
      <c r="D14" s="375">
        <v>10</v>
      </c>
      <c r="E14" s="376">
        <v>2</v>
      </c>
      <c r="F14" s="377">
        <f t="shared" si="0"/>
        <v>20</v>
      </c>
      <c r="G14" s="1355"/>
      <c r="H14" s="259"/>
      <c r="I14" s="249" t="s">
        <v>10</v>
      </c>
      <c r="J14" s="375"/>
      <c r="K14" s="376"/>
      <c r="L14" s="377"/>
      <c r="M14" s="1355"/>
      <c r="N14" s="246">
        <v>116</v>
      </c>
      <c r="O14" s="10" t="s">
        <v>825</v>
      </c>
      <c r="P14" s="375">
        <v>10</v>
      </c>
      <c r="Q14" s="376">
        <v>1E-3</v>
      </c>
      <c r="R14" s="377">
        <f t="shared" si="1"/>
        <v>0.01</v>
      </c>
      <c r="S14" s="1355"/>
    </row>
    <row r="15" spans="1:19" ht="15.75" x14ac:dyDescent="0.2">
      <c r="A15" s="1355"/>
      <c r="B15" s="247">
        <v>6</v>
      </c>
      <c r="C15" s="10" t="s">
        <v>866</v>
      </c>
      <c r="D15" s="375">
        <v>10</v>
      </c>
      <c r="E15" s="376">
        <v>0.35</v>
      </c>
      <c r="F15" s="377">
        <f t="shared" si="0"/>
        <v>3.5</v>
      </c>
      <c r="G15" s="1355"/>
      <c r="H15" s="246">
        <v>60</v>
      </c>
      <c r="I15" s="10" t="s">
        <v>883</v>
      </c>
      <c r="J15" s="375">
        <v>10</v>
      </c>
      <c r="K15" s="376">
        <v>1.5</v>
      </c>
      <c r="L15" s="377">
        <f>K15*J15</f>
        <v>15</v>
      </c>
      <c r="M15" s="1355"/>
      <c r="N15" s="246">
        <v>117</v>
      </c>
      <c r="O15" s="10" t="s">
        <v>833</v>
      </c>
      <c r="P15" s="375">
        <v>10</v>
      </c>
      <c r="Q15" s="376">
        <v>0.05</v>
      </c>
      <c r="R15" s="377">
        <f t="shared" si="1"/>
        <v>0.5</v>
      </c>
      <c r="S15" s="1355"/>
    </row>
    <row r="16" spans="1:19" ht="15.75" x14ac:dyDescent="0.2">
      <c r="A16" s="1355"/>
      <c r="B16" s="247">
        <v>7</v>
      </c>
      <c r="C16" s="10" t="s">
        <v>797</v>
      </c>
      <c r="D16" s="375">
        <v>10</v>
      </c>
      <c r="E16" s="376">
        <v>0.11</v>
      </c>
      <c r="F16" s="377">
        <f t="shared" si="0"/>
        <v>1.1000000000000001</v>
      </c>
      <c r="G16" s="1355"/>
      <c r="H16" s="246">
        <v>61</v>
      </c>
      <c r="I16" s="10" t="s">
        <v>852</v>
      </c>
      <c r="J16" s="375">
        <v>10</v>
      </c>
      <c r="K16" s="376">
        <v>0.15</v>
      </c>
      <c r="L16" s="377">
        <f>K16*J16</f>
        <v>1.5</v>
      </c>
      <c r="M16" s="1355"/>
      <c r="N16" s="246">
        <v>118</v>
      </c>
      <c r="O16" s="10" t="s">
        <v>834</v>
      </c>
      <c r="P16" s="375">
        <v>10</v>
      </c>
      <c r="Q16" s="376">
        <v>1.4999999999999999E-2</v>
      </c>
      <c r="R16" s="377">
        <f t="shared" si="1"/>
        <v>0.15</v>
      </c>
      <c r="S16" s="1355"/>
    </row>
    <row r="17" spans="1:19" ht="20.25" x14ac:dyDescent="0.2">
      <c r="A17" s="1355"/>
      <c r="B17" s="247">
        <v>8</v>
      </c>
      <c r="C17" s="10" t="s">
        <v>847</v>
      </c>
      <c r="D17" s="375">
        <v>10</v>
      </c>
      <c r="E17" s="376">
        <v>0.22</v>
      </c>
      <c r="F17" s="377">
        <f t="shared" si="0"/>
        <v>2.2000000000000002</v>
      </c>
      <c r="G17" s="1355"/>
      <c r="H17" s="259"/>
      <c r="I17" s="248" t="s">
        <v>120</v>
      </c>
      <c r="J17" s="375"/>
      <c r="K17" s="376"/>
      <c r="L17" s="377"/>
      <c r="M17" s="1355"/>
      <c r="N17" s="246">
        <v>119</v>
      </c>
      <c r="O17" s="10" t="s">
        <v>832</v>
      </c>
      <c r="P17" s="375">
        <v>10</v>
      </c>
      <c r="Q17" s="376">
        <v>0.2</v>
      </c>
      <c r="R17" s="377">
        <f t="shared" si="1"/>
        <v>2</v>
      </c>
      <c r="S17" s="1355"/>
    </row>
    <row r="18" spans="1:19" ht="20.25" x14ac:dyDescent="0.2">
      <c r="A18" s="1355"/>
      <c r="B18" s="259"/>
      <c r="C18" s="249" t="s">
        <v>1</v>
      </c>
      <c r="D18" s="375"/>
      <c r="E18" s="376"/>
      <c r="F18" s="377"/>
      <c r="G18" s="1355"/>
      <c r="H18" s="247">
        <v>62</v>
      </c>
      <c r="I18" s="10" t="s">
        <v>836</v>
      </c>
      <c r="J18" s="375">
        <v>10</v>
      </c>
      <c r="K18" s="376">
        <v>0.01</v>
      </c>
      <c r="L18" s="377">
        <f t="shared" ref="L18:L29" si="2">K18*J18</f>
        <v>0.1</v>
      </c>
      <c r="M18" s="1355"/>
      <c r="N18" s="246">
        <v>120</v>
      </c>
      <c r="O18" s="10" t="s">
        <v>840</v>
      </c>
      <c r="P18" s="375">
        <v>10</v>
      </c>
      <c r="Q18" s="376">
        <v>1.2E-2</v>
      </c>
      <c r="R18" s="377">
        <f t="shared" si="1"/>
        <v>0.12</v>
      </c>
      <c r="S18" s="1355"/>
    </row>
    <row r="19" spans="1:19" ht="15.75" x14ac:dyDescent="0.2">
      <c r="A19" s="1355"/>
      <c r="B19" s="246">
        <v>9</v>
      </c>
      <c r="C19" s="10" t="s">
        <v>798</v>
      </c>
      <c r="D19" s="375">
        <v>10</v>
      </c>
      <c r="E19" s="376">
        <v>0.12</v>
      </c>
      <c r="F19" s="377">
        <f t="shared" ref="F19:F35" si="3">E19*D19</f>
        <v>1.2</v>
      </c>
      <c r="G19" s="1355"/>
      <c r="H19" s="247">
        <v>63</v>
      </c>
      <c r="I19" s="10" t="s">
        <v>879</v>
      </c>
      <c r="J19" s="375">
        <v>10</v>
      </c>
      <c r="K19" s="376">
        <v>0.8</v>
      </c>
      <c r="L19" s="377">
        <f t="shared" si="2"/>
        <v>8</v>
      </c>
      <c r="M19" s="1355"/>
      <c r="N19" s="246">
        <v>121</v>
      </c>
      <c r="O19" s="10" t="s">
        <v>842</v>
      </c>
      <c r="P19" s="375">
        <v>10</v>
      </c>
      <c r="Q19" s="376">
        <v>1.2E-2</v>
      </c>
      <c r="R19" s="377">
        <f t="shared" si="1"/>
        <v>0.12</v>
      </c>
      <c r="S19" s="1355"/>
    </row>
    <row r="20" spans="1:19" ht="15.75" x14ac:dyDescent="0.2">
      <c r="A20" s="1355"/>
      <c r="B20" s="246">
        <v>10</v>
      </c>
      <c r="C20" s="10" t="s">
        <v>773</v>
      </c>
      <c r="D20" s="375">
        <v>10</v>
      </c>
      <c r="E20" s="376">
        <v>8.0000000000000002E-3</v>
      </c>
      <c r="F20" s="377">
        <f t="shared" si="3"/>
        <v>0.08</v>
      </c>
      <c r="G20" s="1355"/>
      <c r="H20" s="247">
        <v>64</v>
      </c>
      <c r="I20" s="10" t="s">
        <v>880</v>
      </c>
      <c r="J20" s="375">
        <v>10</v>
      </c>
      <c r="K20" s="376">
        <v>0.5</v>
      </c>
      <c r="L20" s="377">
        <f t="shared" si="2"/>
        <v>5</v>
      </c>
      <c r="M20" s="1355"/>
      <c r="N20" s="246">
        <v>122</v>
      </c>
      <c r="O20" s="10" t="s">
        <v>841</v>
      </c>
      <c r="P20" s="375">
        <v>10</v>
      </c>
      <c r="Q20" s="376">
        <v>1.9E-2</v>
      </c>
      <c r="R20" s="377">
        <f t="shared" si="1"/>
        <v>0.19</v>
      </c>
      <c r="S20" s="1355"/>
    </row>
    <row r="21" spans="1:19" ht="15.75" x14ac:dyDescent="0.2">
      <c r="A21" s="1355"/>
      <c r="B21" s="246">
        <v>11</v>
      </c>
      <c r="C21" s="10" t="s">
        <v>838</v>
      </c>
      <c r="D21" s="375">
        <v>10</v>
      </c>
      <c r="E21" s="376">
        <v>4.0000000000000001E-3</v>
      </c>
      <c r="F21" s="377">
        <f t="shared" si="3"/>
        <v>0.04</v>
      </c>
      <c r="G21" s="1355"/>
      <c r="H21" s="247">
        <v>65</v>
      </c>
      <c r="I21" s="10" t="s">
        <v>911</v>
      </c>
      <c r="J21" s="375">
        <v>10</v>
      </c>
      <c r="K21" s="376">
        <v>0.23</v>
      </c>
      <c r="L21" s="377">
        <f t="shared" si="2"/>
        <v>2.3000000000000003</v>
      </c>
      <c r="M21" s="1355"/>
      <c r="N21" s="246">
        <v>123</v>
      </c>
      <c r="O21" s="10" t="s">
        <v>843</v>
      </c>
      <c r="P21" s="375">
        <v>10</v>
      </c>
      <c r="Q21" s="376">
        <v>1.2E-2</v>
      </c>
      <c r="R21" s="377">
        <f t="shared" si="1"/>
        <v>0.12</v>
      </c>
      <c r="S21" s="1355"/>
    </row>
    <row r="22" spans="1:19" ht="15.75" x14ac:dyDescent="0.2">
      <c r="A22" s="1355"/>
      <c r="B22" s="246">
        <v>12</v>
      </c>
      <c r="C22" s="10" t="s">
        <v>839</v>
      </c>
      <c r="D22" s="375">
        <v>10</v>
      </c>
      <c r="E22" s="376">
        <v>1.4999999999999999E-2</v>
      </c>
      <c r="F22" s="377">
        <f t="shared" si="3"/>
        <v>0.15</v>
      </c>
      <c r="G22" s="1355"/>
      <c r="H22" s="247">
        <v>66</v>
      </c>
      <c r="I22" s="10" t="s">
        <v>894</v>
      </c>
      <c r="J22" s="375">
        <v>10</v>
      </c>
      <c r="K22" s="376">
        <v>9.5</v>
      </c>
      <c r="L22" s="377">
        <f t="shared" si="2"/>
        <v>95</v>
      </c>
      <c r="M22" s="1355"/>
      <c r="N22" s="246">
        <v>124</v>
      </c>
      <c r="O22" s="10" t="s">
        <v>844</v>
      </c>
      <c r="P22" s="375">
        <v>10</v>
      </c>
      <c r="Q22" s="376">
        <v>1.2999999999999999E-2</v>
      </c>
      <c r="R22" s="377">
        <f t="shared" si="1"/>
        <v>0.13</v>
      </c>
      <c r="S22" s="1355"/>
    </row>
    <row r="23" spans="1:19" ht="15.75" x14ac:dyDescent="0.2">
      <c r="A23" s="1355"/>
      <c r="B23" s="246">
        <v>13</v>
      </c>
      <c r="C23" s="10" t="s">
        <v>823</v>
      </c>
      <c r="D23" s="375">
        <v>10</v>
      </c>
      <c r="E23" s="376">
        <v>4.0000000000000001E-3</v>
      </c>
      <c r="F23" s="377">
        <f t="shared" si="3"/>
        <v>0.04</v>
      </c>
      <c r="G23" s="1355"/>
      <c r="H23" s="247">
        <v>67</v>
      </c>
      <c r="I23" s="10" t="s">
        <v>897</v>
      </c>
      <c r="J23" s="375">
        <v>10</v>
      </c>
      <c r="K23" s="376">
        <v>0.9</v>
      </c>
      <c r="L23" s="377">
        <f t="shared" si="2"/>
        <v>9</v>
      </c>
      <c r="M23" s="1355"/>
      <c r="N23" s="246">
        <v>125</v>
      </c>
      <c r="O23" s="10" t="s">
        <v>845</v>
      </c>
      <c r="P23" s="375">
        <v>10</v>
      </c>
      <c r="Q23" s="376">
        <v>1.2E-2</v>
      </c>
      <c r="R23" s="377">
        <f t="shared" si="1"/>
        <v>0.12</v>
      </c>
      <c r="S23" s="1355"/>
    </row>
    <row r="24" spans="1:19" ht="15.75" x14ac:dyDescent="0.2">
      <c r="A24" s="1355"/>
      <c r="B24" s="246">
        <v>14</v>
      </c>
      <c r="C24" s="10" t="s">
        <v>824</v>
      </c>
      <c r="D24" s="375">
        <v>10</v>
      </c>
      <c r="E24" s="376">
        <v>1.4999999999999999E-2</v>
      </c>
      <c r="F24" s="377">
        <f t="shared" si="3"/>
        <v>0.15</v>
      </c>
      <c r="G24" s="1355"/>
      <c r="H24" s="247">
        <v>68</v>
      </c>
      <c r="I24" s="10" t="s">
        <v>898</v>
      </c>
      <c r="J24" s="375">
        <v>10</v>
      </c>
      <c r="K24" s="376">
        <v>0.9</v>
      </c>
      <c r="L24" s="377">
        <f t="shared" si="2"/>
        <v>9</v>
      </c>
      <c r="M24" s="1355"/>
      <c r="N24" s="246">
        <v>126</v>
      </c>
      <c r="O24" s="10" t="s">
        <v>846</v>
      </c>
      <c r="P24" s="375">
        <v>10</v>
      </c>
      <c r="Q24" s="376">
        <v>1.2999999999999999E-2</v>
      </c>
      <c r="R24" s="377">
        <f t="shared" si="1"/>
        <v>0.13</v>
      </c>
      <c r="S24" s="1355"/>
    </row>
    <row r="25" spans="1:19" ht="15.75" x14ac:dyDescent="0.2">
      <c r="A25" s="1355"/>
      <c r="B25" s="246">
        <v>15</v>
      </c>
      <c r="C25" s="10" t="s">
        <v>837</v>
      </c>
      <c r="D25" s="375">
        <v>10</v>
      </c>
      <c r="E25" s="376">
        <v>0.2</v>
      </c>
      <c r="F25" s="377">
        <f t="shared" si="3"/>
        <v>2</v>
      </c>
      <c r="G25" s="1355"/>
      <c r="H25" s="247">
        <v>69</v>
      </c>
      <c r="I25" s="10" t="s">
        <v>928</v>
      </c>
      <c r="J25" s="375">
        <v>10</v>
      </c>
      <c r="K25" s="376">
        <v>0.23</v>
      </c>
      <c r="L25" s="377">
        <f t="shared" si="2"/>
        <v>2.3000000000000003</v>
      </c>
      <c r="M25" s="1355"/>
      <c r="N25" s="246">
        <v>127</v>
      </c>
      <c r="O25" s="10" t="s">
        <v>859</v>
      </c>
      <c r="P25" s="375">
        <v>10</v>
      </c>
      <c r="Q25" s="376">
        <v>0.11</v>
      </c>
      <c r="R25" s="377">
        <f t="shared" si="1"/>
        <v>1.1000000000000001</v>
      </c>
      <c r="S25" s="1355"/>
    </row>
    <row r="26" spans="1:19" ht="15.75" x14ac:dyDescent="0.2">
      <c r="A26" s="1355"/>
      <c r="B26" s="246">
        <v>16</v>
      </c>
      <c r="C26" s="10" t="s">
        <v>926</v>
      </c>
      <c r="D26" s="375">
        <v>10</v>
      </c>
      <c r="E26" s="376">
        <v>0.5</v>
      </c>
      <c r="F26" s="377">
        <f t="shared" si="3"/>
        <v>5</v>
      </c>
      <c r="G26" s="1355"/>
      <c r="H26" s="247">
        <v>70</v>
      </c>
      <c r="I26" s="10" t="s">
        <v>932</v>
      </c>
      <c r="J26" s="375">
        <v>10</v>
      </c>
      <c r="K26" s="376">
        <v>0.23</v>
      </c>
      <c r="L26" s="377">
        <f t="shared" si="2"/>
        <v>2.3000000000000003</v>
      </c>
      <c r="M26" s="1355"/>
      <c r="N26" s="246">
        <v>128</v>
      </c>
      <c r="O26" s="10" t="s">
        <v>853</v>
      </c>
      <c r="P26" s="375">
        <v>10</v>
      </c>
      <c r="Q26" s="376">
        <v>0.13</v>
      </c>
      <c r="R26" s="377">
        <f t="shared" si="1"/>
        <v>1.3</v>
      </c>
      <c r="S26" s="1355"/>
    </row>
    <row r="27" spans="1:19" ht="15.75" x14ac:dyDescent="0.2">
      <c r="A27" s="1355"/>
      <c r="B27" s="246">
        <v>17</v>
      </c>
      <c r="C27" s="10" t="s">
        <v>930</v>
      </c>
      <c r="D27" s="375">
        <v>10</v>
      </c>
      <c r="E27" s="376">
        <v>2.75</v>
      </c>
      <c r="F27" s="377">
        <f t="shared" si="3"/>
        <v>27.5</v>
      </c>
      <c r="G27" s="1355"/>
      <c r="H27" s="247">
        <v>71</v>
      </c>
      <c r="I27" s="10" t="s">
        <v>899</v>
      </c>
      <c r="J27" s="375">
        <v>10</v>
      </c>
      <c r="K27" s="376">
        <v>1.7</v>
      </c>
      <c r="L27" s="377">
        <f t="shared" si="2"/>
        <v>17</v>
      </c>
      <c r="M27" s="1355"/>
      <c r="N27" s="246">
        <v>129</v>
      </c>
      <c r="O27" s="10" t="s">
        <v>916</v>
      </c>
      <c r="P27" s="375">
        <v>10</v>
      </c>
      <c r="Q27" s="376">
        <v>0.28000000000000003</v>
      </c>
      <c r="R27" s="377">
        <f t="shared" si="1"/>
        <v>2.8000000000000003</v>
      </c>
      <c r="S27" s="1355"/>
    </row>
    <row r="28" spans="1:19" ht="15.75" x14ac:dyDescent="0.2">
      <c r="A28" s="1355"/>
      <c r="B28" s="246">
        <v>18</v>
      </c>
      <c r="C28" s="10" t="s">
        <v>893</v>
      </c>
      <c r="D28" s="375">
        <v>10</v>
      </c>
      <c r="E28" s="376">
        <v>6</v>
      </c>
      <c r="F28" s="377">
        <f t="shared" si="3"/>
        <v>60</v>
      </c>
      <c r="G28" s="1355"/>
      <c r="H28" s="247">
        <v>72</v>
      </c>
      <c r="I28" s="10" t="s">
        <v>895</v>
      </c>
      <c r="J28" s="375">
        <v>10</v>
      </c>
      <c r="K28" s="376">
        <v>2.2000000000000002</v>
      </c>
      <c r="L28" s="377">
        <f t="shared" si="2"/>
        <v>22</v>
      </c>
      <c r="M28" s="1355"/>
      <c r="N28" s="246">
        <v>130</v>
      </c>
      <c r="O28" s="10" t="s">
        <v>917</v>
      </c>
      <c r="P28" s="375">
        <v>10</v>
      </c>
      <c r="Q28" s="376">
        <v>0.35</v>
      </c>
      <c r="R28" s="377">
        <f t="shared" si="1"/>
        <v>3.5</v>
      </c>
      <c r="S28" s="1355"/>
    </row>
    <row r="29" spans="1:19" ht="15.75" x14ac:dyDescent="0.2">
      <c r="A29" s="1355"/>
      <c r="B29" s="246">
        <v>19</v>
      </c>
      <c r="C29" s="10" t="s">
        <v>891</v>
      </c>
      <c r="D29" s="375">
        <v>10</v>
      </c>
      <c r="E29" s="376">
        <v>8</v>
      </c>
      <c r="F29" s="377">
        <f t="shared" si="3"/>
        <v>80</v>
      </c>
      <c r="G29" s="1355"/>
      <c r="H29" s="247">
        <v>73</v>
      </c>
      <c r="I29" s="10" t="s">
        <v>896</v>
      </c>
      <c r="J29" s="375">
        <v>10</v>
      </c>
      <c r="K29" s="376">
        <v>2</v>
      </c>
      <c r="L29" s="377">
        <f t="shared" si="2"/>
        <v>20</v>
      </c>
      <c r="M29" s="1355"/>
      <c r="N29" s="246">
        <v>131</v>
      </c>
      <c r="O29" s="10" t="s">
        <v>918</v>
      </c>
      <c r="P29" s="375">
        <v>10</v>
      </c>
      <c r="Q29" s="376">
        <v>0.5</v>
      </c>
      <c r="R29" s="377">
        <f t="shared" si="1"/>
        <v>5</v>
      </c>
      <c r="S29" s="1355"/>
    </row>
    <row r="30" spans="1:19" ht="20.25" x14ac:dyDescent="0.2">
      <c r="A30" s="1355"/>
      <c r="B30" s="246">
        <v>20</v>
      </c>
      <c r="C30" s="10" t="s">
        <v>890</v>
      </c>
      <c r="D30" s="375">
        <v>10</v>
      </c>
      <c r="E30" s="376">
        <v>4.2</v>
      </c>
      <c r="F30" s="377">
        <f t="shared" si="3"/>
        <v>42</v>
      </c>
      <c r="G30" s="1355"/>
      <c r="H30" s="247"/>
      <c r="I30" s="249" t="s">
        <v>208</v>
      </c>
      <c r="J30" s="375"/>
      <c r="K30" s="376"/>
      <c r="L30" s="377"/>
      <c r="M30" s="1355"/>
      <c r="N30" s="246">
        <v>132</v>
      </c>
      <c r="O30" s="10" t="s">
        <v>919</v>
      </c>
      <c r="P30" s="375">
        <v>10</v>
      </c>
      <c r="Q30" s="376">
        <v>0.6</v>
      </c>
      <c r="R30" s="377">
        <f t="shared" si="1"/>
        <v>6</v>
      </c>
      <c r="S30" s="1355"/>
    </row>
    <row r="31" spans="1:19" ht="15.75" x14ac:dyDescent="0.2">
      <c r="A31" s="1355"/>
      <c r="B31" s="246">
        <v>21</v>
      </c>
      <c r="C31" s="10" t="s">
        <v>934</v>
      </c>
      <c r="D31" s="375">
        <v>10</v>
      </c>
      <c r="E31" s="376">
        <v>8.5</v>
      </c>
      <c r="F31" s="377">
        <f t="shared" si="3"/>
        <v>85</v>
      </c>
      <c r="G31" s="1355"/>
      <c r="H31" s="246">
        <v>74</v>
      </c>
      <c r="I31" s="10" t="s">
        <v>804</v>
      </c>
      <c r="J31" s="375">
        <v>10</v>
      </c>
      <c r="K31" s="376">
        <v>8.0000000000000002E-3</v>
      </c>
      <c r="L31" s="377">
        <f>K31*J31</f>
        <v>0.08</v>
      </c>
      <c r="M31" s="1355"/>
      <c r="N31" s="246">
        <v>133</v>
      </c>
      <c r="O31" s="10" t="s">
        <v>919</v>
      </c>
      <c r="P31" s="375">
        <v>10</v>
      </c>
      <c r="Q31" s="376">
        <v>0.8</v>
      </c>
      <c r="R31" s="377">
        <f t="shared" si="1"/>
        <v>8</v>
      </c>
      <c r="S31" s="1355"/>
    </row>
    <row r="32" spans="1:19" ht="15.75" x14ac:dyDescent="0.2">
      <c r="A32" s="1355"/>
      <c r="B32" s="246">
        <v>22</v>
      </c>
      <c r="C32" s="10" t="s">
        <v>937</v>
      </c>
      <c r="D32" s="375">
        <v>10</v>
      </c>
      <c r="E32" s="376">
        <v>4</v>
      </c>
      <c r="F32" s="377">
        <f t="shared" si="3"/>
        <v>40</v>
      </c>
      <c r="G32" s="1355"/>
      <c r="H32" s="246">
        <v>75</v>
      </c>
      <c r="I32" s="10" t="s">
        <v>858</v>
      </c>
      <c r="J32" s="375">
        <v>10</v>
      </c>
      <c r="K32" s="376">
        <v>0.05</v>
      </c>
      <c r="L32" s="377">
        <f>K32*J32</f>
        <v>0.5</v>
      </c>
      <c r="M32" s="1355"/>
      <c r="N32" s="246">
        <v>134</v>
      </c>
      <c r="O32" s="10" t="s">
        <v>821</v>
      </c>
      <c r="P32" s="375">
        <v>10</v>
      </c>
      <c r="Q32" s="376">
        <v>5.0000000000000001E-3</v>
      </c>
      <c r="R32" s="377">
        <f t="shared" si="1"/>
        <v>0.05</v>
      </c>
      <c r="S32" s="1355"/>
    </row>
    <row r="33" spans="1:19" ht="20.25" x14ac:dyDescent="0.2">
      <c r="A33" s="1355"/>
      <c r="B33" s="246">
        <v>23</v>
      </c>
      <c r="C33" s="10" t="s">
        <v>940</v>
      </c>
      <c r="D33" s="375">
        <v>10</v>
      </c>
      <c r="E33" s="376">
        <v>1</v>
      </c>
      <c r="F33" s="377">
        <f t="shared" si="3"/>
        <v>10</v>
      </c>
      <c r="G33" s="1355"/>
      <c r="H33" s="259"/>
      <c r="I33" s="248" t="s">
        <v>582</v>
      </c>
      <c r="J33" s="375"/>
      <c r="K33" s="376"/>
      <c r="L33" s="377"/>
      <c r="M33" s="1355"/>
      <c r="N33" s="246">
        <v>135</v>
      </c>
      <c r="O33" s="10" t="s">
        <v>830</v>
      </c>
      <c r="P33" s="375">
        <v>10</v>
      </c>
      <c r="Q33" s="376">
        <v>5.0000000000000001E-3</v>
      </c>
      <c r="R33" s="377">
        <f t="shared" si="1"/>
        <v>0.05</v>
      </c>
      <c r="S33" s="1355"/>
    </row>
    <row r="34" spans="1:19" ht="15.75" x14ac:dyDescent="0.2">
      <c r="A34" s="1355"/>
      <c r="B34" s="246">
        <v>24</v>
      </c>
      <c r="C34" s="10" t="s">
        <v>892</v>
      </c>
      <c r="D34" s="375">
        <v>10</v>
      </c>
      <c r="E34" s="376">
        <v>8.5</v>
      </c>
      <c r="F34" s="377">
        <f t="shared" si="3"/>
        <v>85</v>
      </c>
      <c r="G34" s="1355"/>
      <c r="H34" s="247">
        <v>76</v>
      </c>
      <c r="I34" s="10" t="s">
        <v>950</v>
      </c>
      <c r="J34" s="375">
        <v>10</v>
      </c>
      <c r="K34" s="376">
        <v>0.03</v>
      </c>
      <c r="L34" s="377">
        <f t="shared" ref="L34:L45" si="4">K34*J34</f>
        <v>0.3</v>
      </c>
      <c r="M34" s="1355"/>
      <c r="N34" s="246">
        <v>136</v>
      </c>
      <c r="O34" s="10" t="s">
        <v>831</v>
      </c>
      <c r="P34" s="375">
        <v>10</v>
      </c>
      <c r="Q34" s="376">
        <v>1.4999999999999999E-2</v>
      </c>
      <c r="R34" s="377">
        <f t="shared" si="1"/>
        <v>0.15</v>
      </c>
      <c r="S34" s="1355"/>
    </row>
    <row r="35" spans="1:19" ht="15.75" x14ac:dyDescent="0.2">
      <c r="A35" s="1355"/>
      <c r="B35" s="246">
        <v>25</v>
      </c>
      <c r="C35" s="10" t="s">
        <v>915</v>
      </c>
      <c r="D35" s="375">
        <v>10</v>
      </c>
      <c r="E35" s="376">
        <v>1.25</v>
      </c>
      <c r="F35" s="377">
        <f t="shared" si="3"/>
        <v>12.5</v>
      </c>
      <c r="G35" s="1355"/>
      <c r="H35" s="247">
        <v>77</v>
      </c>
      <c r="I35" s="10" t="s">
        <v>805</v>
      </c>
      <c r="J35" s="375">
        <v>10</v>
      </c>
      <c r="K35" s="376">
        <v>0.06</v>
      </c>
      <c r="L35" s="377">
        <f t="shared" si="4"/>
        <v>0.6</v>
      </c>
      <c r="M35" s="1355"/>
      <c r="N35" s="246">
        <v>137</v>
      </c>
      <c r="O35" s="10" t="s">
        <v>829</v>
      </c>
      <c r="P35" s="375">
        <v>10</v>
      </c>
      <c r="Q35" s="376">
        <v>0.2</v>
      </c>
      <c r="R35" s="377">
        <f t="shared" si="1"/>
        <v>2</v>
      </c>
      <c r="S35" s="1355"/>
    </row>
    <row r="36" spans="1:19" ht="20.25" x14ac:dyDescent="0.2">
      <c r="A36" s="1355"/>
      <c r="B36" s="259"/>
      <c r="C36" s="248" t="s">
        <v>2</v>
      </c>
      <c r="D36" s="375"/>
      <c r="E36" s="376"/>
      <c r="F36" s="377"/>
      <c r="G36" s="1355"/>
      <c r="H36" s="247">
        <v>78</v>
      </c>
      <c r="I36" s="10" t="s">
        <v>806</v>
      </c>
      <c r="J36" s="375">
        <v>10</v>
      </c>
      <c r="K36" s="376">
        <v>0.05</v>
      </c>
      <c r="L36" s="377">
        <f t="shared" si="4"/>
        <v>0.5</v>
      </c>
      <c r="M36" s="1355"/>
      <c r="N36" s="246">
        <v>138</v>
      </c>
      <c r="O36" s="10" t="s">
        <v>854</v>
      </c>
      <c r="P36" s="375">
        <v>10</v>
      </c>
      <c r="Q36" s="376">
        <v>0.15</v>
      </c>
      <c r="R36" s="377">
        <f t="shared" si="1"/>
        <v>1.5</v>
      </c>
      <c r="S36" s="1355"/>
    </row>
    <row r="37" spans="1:19" ht="20.25" x14ac:dyDescent="0.2">
      <c r="A37" s="1355"/>
      <c r="B37" s="247">
        <v>26</v>
      </c>
      <c r="C37" s="10" t="s">
        <v>835</v>
      </c>
      <c r="D37" s="375">
        <v>10</v>
      </c>
      <c r="E37" s="376">
        <v>8.0000000000000002E-3</v>
      </c>
      <c r="F37" s="377">
        <f t="shared" ref="F37:F54" si="5">E37*D37</f>
        <v>0.08</v>
      </c>
      <c r="G37" s="1355"/>
      <c r="H37" s="247">
        <v>79</v>
      </c>
      <c r="I37" s="10" t="s">
        <v>807</v>
      </c>
      <c r="J37" s="375">
        <v>10</v>
      </c>
      <c r="K37" s="376">
        <v>0.04</v>
      </c>
      <c r="L37" s="377">
        <f t="shared" si="4"/>
        <v>0.4</v>
      </c>
      <c r="M37" s="1355"/>
      <c r="N37" s="259"/>
      <c r="O37" s="248" t="s">
        <v>103</v>
      </c>
      <c r="P37" s="375"/>
      <c r="Q37" s="376"/>
      <c r="R37" s="377"/>
      <c r="S37" s="1355"/>
    </row>
    <row r="38" spans="1:19" ht="15.75" x14ac:dyDescent="0.2">
      <c r="A38" s="1355"/>
      <c r="B38" s="247">
        <v>27</v>
      </c>
      <c r="C38" s="10" t="s">
        <v>856</v>
      </c>
      <c r="D38" s="375">
        <v>10</v>
      </c>
      <c r="E38" s="376">
        <v>0.12</v>
      </c>
      <c r="F38" s="377">
        <f t="shared" si="5"/>
        <v>1.2</v>
      </c>
      <c r="G38" s="1355"/>
      <c r="H38" s="247">
        <v>80</v>
      </c>
      <c r="I38" s="10" t="s">
        <v>848</v>
      </c>
      <c r="J38" s="375">
        <v>12</v>
      </c>
      <c r="K38" s="376">
        <v>0.05</v>
      </c>
      <c r="L38" s="377">
        <f t="shared" si="4"/>
        <v>0.60000000000000009</v>
      </c>
      <c r="M38" s="1355"/>
      <c r="N38" s="247">
        <v>139</v>
      </c>
      <c r="O38" s="10" t="s">
        <v>861</v>
      </c>
      <c r="P38" s="375">
        <v>10</v>
      </c>
      <c r="Q38" s="376">
        <v>0.1</v>
      </c>
      <c r="R38" s="377">
        <f t="shared" ref="R38:R49" si="6">Q38*P38</f>
        <v>1</v>
      </c>
      <c r="S38" s="1355"/>
    </row>
    <row r="39" spans="1:19" ht="15.75" x14ac:dyDescent="0.2">
      <c r="A39" s="1355"/>
      <c r="B39" s="247">
        <v>28</v>
      </c>
      <c r="C39" s="10" t="s">
        <v>882</v>
      </c>
      <c r="D39" s="375">
        <v>10</v>
      </c>
      <c r="E39" s="376">
        <v>1.5</v>
      </c>
      <c r="F39" s="377">
        <f t="shared" si="5"/>
        <v>15</v>
      </c>
      <c r="G39" s="1355"/>
      <c r="H39" s="247">
        <v>81</v>
      </c>
      <c r="I39" s="10" t="s">
        <v>944</v>
      </c>
      <c r="J39" s="375">
        <v>10</v>
      </c>
      <c r="K39" s="376">
        <v>0.03</v>
      </c>
      <c r="L39" s="377">
        <f t="shared" si="4"/>
        <v>0.3</v>
      </c>
      <c r="M39" s="1355"/>
      <c r="N39" s="247">
        <v>140</v>
      </c>
      <c r="O39" s="10" t="s">
        <v>920</v>
      </c>
      <c r="P39" s="375">
        <v>10</v>
      </c>
      <c r="Q39" s="376">
        <v>0.08</v>
      </c>
      <c r="R39" s="377">
        <f t="shared" si="6"/>
        <v>0.8</v>
      </c>
      <c r="S39" s="1355"/>
    </row>
    <row r="40" spans="1:19" ht="15.75" x14ac:dyDescent="0.2">
      <c r="A40" s="1355"/>
      <c r="B40" s="247">
        <v>29</v>
      </c>
      <c r="C40" s="10" t="s">
        <v>810</v>
      </c>
      <c r="D40" s="375">
        <v>10</v>
      </c>
      <c r="E40" s="376">
        <v>0.12</v>
      </c>
      <c r="F40" s="377">
        <f t="shared" si="5"/>
        <v>1.2</v>
      </c>
      <c r="G40" s="1355"/>
      <c r="H40" s="247">
        <v>82</v>
      </c>
      <c r="I40" s="10" t="s">
        <v>770</v>
      </c>
      <c r="J40" s="375">
        <v>10</v>
      </c>
      <c r="K40" s="376">
        <v>0.05</v>
      </c>
      <c r="L40" s="377">
        <f t="shared" si="4"/>
        <v>0.5</v>
      </c>
      <c r="M40" s="1355"/>
      <c r="N40" s="247">
        <v>141</v>
      </c>
      <c r="O40" s="10" t="s">
        <v>924</v>
      </c>
      <c r="P40" s="375">
        <v>10</v>
      </c>
      <c r="Q40" s="376">
        <v>0.26</v>
      </c>
      <c r="R40" s="377">
        <f t="shared" si="6"/>
        <v>2.6</v>
      </c>
      <c r="S40" s="1355"/>
    </row>
    <row r="41" spans="1:19" ht="15.75" x14ac:dyDescent="0.2">
      <c r="A41" s="1355"/>
      <c r="B41" s="247">
        <v>30</v>
      </c>
      <c r="C41" s="10" t="s">
        <v>815</v>
      </c>
      <c r="D41" s="375">
        <v>10</v>
      </c>
      <c r="E41" s="376">
        <v>3.5000000000000003E-2</v>
      </c>
      <c r="F41" s="377">
        <f t="shared" si="5"/>
        <v>0.35000000000000003</v>
      </c>
      <c r="G41" s="1355"/>
      <c r="H41" s="247">
        <v>83</v>
      </c>
      <c r="I41" s="10" t="s">
        <v>849</v>
      </c>
      <c r="J41" s="375">
        <v>10</v>
      </c>
      <c r="K41" s="376">
        <v>0.02</v>
      </c>
      <c r="L41" s="377">
        <f t="shared" si="4"/>
        <v>0.2</v>
      </c>
      <c r="M41" s="1355"/>
      <c r="N41" s="247">
        <v>142</v>
      </c>
      <c r="O41" s="10" t="s">
        <v>923</v>
      </c>
      <c r="P41" s="375">
        <v>10</v>
      </c>
      <c r="Q41" s="376">
        <v>0.16</v>
      </c>
      <c r="R41" s="377">
        <f t="shared" si="6"/>
        <v>1.6</v>
      </c>
      <c r="S41" s="1355"/>
    </row>
    <row r="42" spans="1:19" ht="15.75" x14ac:dyDescent="0.2">
      <c r="A42" s="1355"/>
      <c r="B42" s="247">
        <v>31</v>
      </c>
      <c r="C42" s="10" t="s">
        <v>867</v>
      </c>
      <c r="D42" s="375">
        <v>10</v>
      </c>
      <c r="E42" s="376">
        <v>1</v>
      </c>
      <c r="F42" s="377">
        <f t="shared" si="5"/>
        <v>10</v>
      </c>
      <c r="G42" s="1355"/>
      <c r="H42" s="247">
        <v>84</v>
      </c>
      <c r="I42" s="10" t="s">
        <v>811</v>
      </c>
      <c r="J42" s="375">
        <v>10</v>
      </c>
      <c r="K42" s="376">
        <v>7.0000000000000007E-2</v>
      </c>
      <c r="L42" s="377">
        <f t="shared" si="4"/>
        <v>0.70000000000000007</v>
      </c>
      <c r="M42" s="1355"/>
      <c r="N42" s="247">
        <v>143</v>
      </c>
      <c r="O42" s="10" t="s">
        <v>922</v>
      </c>
      <c r="P42" s="375">
        <v>10</v>
      </c>
      <c r="Q42" s="376">
        <v>0.43</v>
      </c>
      <c r="R42" s="377">
        <f t="shared" si="6"/>
        <v>4.3</v>
      </c>
      <c r="S42" s="1355"/>
    </row>
    <row r="43" spans="1:19" ht="15.75" x14ac:dyDescent="0.2">
      <c r="A43" s="1355"/>
      <c r="B43" s="247">
        <v>32</v>
      </c>
      <c r="C43" s="10" t="s">
        <v>945</v>
      </c>
      <c r="D43" s="375">
        <v>10</v>
      </c>
      <c r="E43" s="376">
        <v>6.5000000000000002E-2</v>
      </c>
      <c r="F43" s="377">
        <f t="shared" si="5"/>
        <v>0.65</v>
      </c>
      <c r="G43" s="1355"/>
      <c r="H43" s="247">
        <v>85</v>
      </c>
      <c r="I43" s="10" t="s">
        <v>822</v>
      </c>
      <c r="J43" s="375">
        <v>10</v>
      </c>
      <c r="K43" s="376">
        <v>4.0000000000000001E-3</v>
      </c>
      <c r="L43" s="377">
        <f t="shared" si="4"/>
        <v>0.04</v>
      </c>
      <c r="M43" s="1355"/>
      <c r="N43" s="247">
        <v>144</v>
      </c>
      <c r="O43" s="10" t="s">
        <v>921</v>
      </c>
      <c r="P43" s="375">
        <v>10</v>
      </c>
      <c r="Q43" s="376">
        <v>5.1999999999999998E-2</v>
      </c>
      <c r="R43" s="377">
        <f t="shared" si="6"/>
        <v>0.52</v>
      </c>
      <c r="S43" s="1355"/>
    </row>
    <row r="44" spans="1:19" ht="15.75" x14ac:dyDescent="0.2">
      <c r="A44" s="1355"/>
      <c r="B44" s="247">
        <v>33</v>
      </c>
      <c r="C44" s="10" t="s">
        <v>868</v>
      </c>
      <c r="D44" s="375">
        <v>10</v>
      </c>
      <c r="E44" s="376">
        <v>1.5</v>
      </c>
      <c r="F44" s="377">
        <f t="shared" si="5"/>
        <v>15</v>
      </c>
      <c r="G44" s="1355"/>
      <c r="H44" s="247">
        <v>86</v>
      </c>
      <c r="I44" s="10" t="s">
        <v>808</v>
      </c>
      <c r="J44" s="375">
        <v>10</v>
      </c>
      <c r="K44" s="376">
        <v>0.24</v>
      </c>
      <c r="L44" s="377">
        <f t="shared" si="4"/>
        <v>2.4</v>
      </c>
      <c r="M44" s="1355"/>
      <c r="N44" s="247">
        <v>145</v>
      </c>
      <c r="O44" s="10" t="s">
        <v>925</v>
      </c>
      <c r="P44" s="375">
        <v>10</v>
      </c>
      <c r="Q44" s="376">
        <v>0.11799999999999999</v>
      </c>
      <c r="R44" s="377">
        <f t="shared" si="6"/>
        <v>1.18</v>
      </c>
      <c r="S44" s="1355"/>
    </row>
    <row r="45" spans="1:19" ht="15.75" x14ac:dyDescent="0.2">
      <c r="A45" s="1355"/>
      <c r="B45" s="247">
        <v>34</v>
      </c>
      <c r="C45" s="10" t="s">
        <v>869</v>
      </c>
      <c r="D45" s="375">
        <v>10</v>
      </c>
      <c r="E45" s="376">
        <v>2</v>
      </c>
      <c r="F45" s="377">
        <f t="shared" si="5"/>
        <v>20</v>
      </c>
      <c r="G45" s="1355"/>
      <c r="H45" s="247">
        <v>87</v>
      </c>
      <c r="I45" s="10" t="s">
        <v>820</v>
      </c>
      <c r="J45" s="375">
        <v>10</v>
      </c>
      <c r="K45" s="376">
        <v>0.14000000000000001</v>
      </c>
      <c r="L45" s="377">
        <f t="shared" si="4"/>
        <v>1.4000000000000001</v>
      </c>
      <c r="M45" s="1355"/>
      <c r="N45" s="247">
        <v>146</v>
      </c>
      <c r="O45" s="10" t="s">
        <v>818</v>
      </c>
      <c r="P45" s="375">
        <v>10</v>
      </c>
      <c r="Q45" s="376">
        <v>0.11</v>
      </c>
      <c r="R45" s="377">
        <f t="shared" si="6"/>
        <v>1.1000000000000001</v>
      </c>
      <c r="S45" s="1355"/>
    </row>
    <row r="46" spans="1:19" ht="20.25" x14ac:dyDescent="0.2">
      <c r="A46" s="1355"/>
      <c r="B46" s="247">
        <v>35</v>
      </c>
      <c r="C46" s="10" t="s">
        <v>819</v>
      </c>
      <c r="D46" s="375">
        <v>10</v>
      </c>
      <c r="E46" s="376">
        <v>0.08</v>
      </c>
      <c r="F46" s="377">
        <f t="shared" si="5"/>
        <v>0.8</v>
      </c>
      <c r="G46" s="1355"/>
      <c r="H46" s="259"/>
      <c r="I46" s="249" t="s">
        <v>30</v>
      </c>
      <c r="J46" s="375"/>
      <c r="K46" s="376"/>
      <c r="L46" s="377"/>
      <c r="M46" s="1355"/>
      <c r="N46" s="247">
        <v>147</v>
      </c>
      <c r="O46" s="10" t="s">
        <v>816</v>
      </c>
      <c r="P46" s="375">
        <v>10</v>
      </c>
      <c r="Q46" s="376">
        <v>0.05</v>
      </c>
      <c r="R46" s="377">
        <f t="shared" si="6"/>
        <v>0.5</v>
      </c>
      <c r="S46" s="1355"/>
    </row>
    <row r="47" spans="1:19" ht="15.75" x14ac:dyDescent="0.2">
      <c r="A47" s="1355"/>
      <c r="B47" s="247">
        <v>36</v>
      </c>
      <c r="C47" s="10" t="s">
        <v>878</v>
      </c>
      <c r="D47" s="375">
        <v>10</v>
      </c>
      <c r="E47" s="376">
        <v>7.0000000000000007E-2</v>
      </c>
      <c r="F47" s="377">
        <f t="shared" si="5"/>
        <v>0.70000000000000007</v>
      </c>
      <c r="G47" s="1355"/>
      <c r="H47" s="246">
        <v>88</v>
      </c>
      <c r="I47" s="10" t="s">
        <v>881</v>
      </c>
      <c r="J47" s="375">
        <v>10</v>
      </c>
      <c r="K47" s="376">
        <v>0.4</v>
      </c>
      <c r="L47" s="377">
        <f t="shared" ref="L47:L71" si="7">K47*J47</f>
        <v>4</v>
      </c>
      <c r="M47" s="1355"/>
      <c r="N47" s="247">
        <v>148</v>
      </c>
      <c r="O47" s="10" t="s">
        <v>817</v>
      </c>
      <c r="P47" s="375">
        <v>10</v>
      </c>
      <c r="Q47" s="376">
        <v>0.05</v>
      </c>
      <c r="R47" s="377">
        <f t="shared" si="6"/>
        <v>0.5</v>
      </c>
      <c r="S47" s="1355"/>
    </row>
    <row r="48" spans="1:19" ht="15.75" x14ac:dyDescent="0.2">
      <c r="A48" s="1355"/>
      <c r="B48" s="247">
        <v>37</v>
      </c>
      <c r="C48" s="10" t="s">
        <v>908</v>
      </c>
      <c r="D48" s="375">
        <v>10</v>
      </c>
      <c r="E48" s="376">
        <v>2</v>
      </c>
      <c r="F48" s="377">
        <f t="shared" si="5"/>
        <v>20</v>
      </c>
      <c r="G48" s="1355"/>
      <c r="H48" s="246">
        <v>89</v>
      </c>
      <c r="I48" s="10" t="s">
        <v>799</v>
      </c>
      <c r="J48" s="375">
        <v>10</v>
      </c>
      <c r="K48" s="376">
        <v>0.12</v>
      </c>
      <c r="L48" s="377">
        <f t="shared" si="7"/>
        <v>1.2</v>
      </c>
      <c r="M48" s="1355"/>
      <c r="N48" s="247">
        <v>149</v>
      </c>
      <c r="O48" s="10" t="s">
        <v>914</v>
      </c>
      <c r="P48" s="375">
        <v>10</v>
      </c>
      <c r="Q48" s="376">
        <v>0.25</v>
      </c>
      <c r="R48" s="377">
        <f t="shared" si="6"/>
        <v>2.5</v>
      </c>
      <c r="S48" s="1355"/>
    </row>
    <row r="49" spans="1:19" ht="15.75" x14ac:dyDescent="0.2">
      <c r="A49" s="1355"/>
      <c r="B49" s="247">
        <v>38</v>
      </c>
      <c r="C49" s="10" t="s">
        <v>870</v>
      </c>
      <c r="D49" s="375">
        <v>10</v>
      </c>
      <c r="E49" s="376">
        <v>0.2</v>
      </c>
      <c r="F49" s="377">
        <f t="shared" si="5"/>
        <v>2</v>
      </c>
      <c r="G49" s="1355"/>
      <c r="H49" s="246">
        <v>90</v>
      </c>
      <c r="I49" s="10" t="s">
        <v>886</v>
      </c>
      <c r="J49" s="375">
        <v>10</v>
      </c>
      <c r="K49" s="376">
        <v>1</v>
      </c>
      <c r="L49" s="377">
        <f t="shared" si="7"/>
        <v>10</v>
      </c>
      <c r="M49" s="1355"/>
      <c r="N49" s="247">
        <v>150</v>
      </c>
      <c r="O49" s="10" t="s">
        <v>913</v>
      </c>
      <c r="P49" s="375">
        <v>10</v>
      </c>
      <c r="Q49" s="376">
        <v>3.5</v>
      </c>
      <c r="R49" s="377">
        <f t="shared" si="6"/>
        <v>35</v>
      </c>
      <c r="S49" s="1355"/>
    </row>
    <row r="50" spans="1:19" ht="20.25" x14ac:dyDescent="0.2">
      <c r="A50" s="1355"/>
      <c r="B50" s="247">
        <v>39</v>
      </c>
      <c r="C50" s="10" t="s">
        <v>850</v>
      </c>
      <c r="D50" s="375">
        <v>10</v>
      </c>
      <c r="E50" s="376">
        <v>0.12</v>
      </c>
      <c r="F50" s="377">
        <f t="shared" si="5"/>
        <v>1.2</v>
      </c>
      <c r="G50" s="1355"/>
      <c r="H50" s="246">
        <v>91</v>
      </c>
      <c r="I50" s="10" t="s">
        <v>952</v>
      </c>
      <c r="J50" s="375">
        <v>10</v>
      </c>
      <c r="K50" s="376">
        <v>0.2</v>
      </c>
      <c r="L50" s="377">
        <f t="shared" si="7"/>
        <v>2</v>
      </c>
      <c r="M50" s="1355"/>
      <c r="N50" s="259"/>
      <c r="O50" s="249" t="s">
        <v>132</v>
      </c>
      <c r="P50" s="375"/>
      <c r="Q50" s="376"/>
      <c r="R50" s="377"/>
      <c r="S50" s="1355"/>
    </row>
    <row r="51" spans="1:19" ht="15.75" x14ac:dyDescent="0.2">
      <c r="A51" s="1355"/>
      <c r="B51" s="247">
        <v>40</v>
      </c>
      <c r="C51" s="10" t="s">
        <v>871</v>
      </c>
      <c r="D51" s="375">
        <v>10</v>
      </c>
      <c r="E51" s="376">
        <v>0.35</v>
      </c>
      <c r="F51" s="377">
        <f t="shared" si="5"/>
        <v>3.5</v>
      </c>
      <c r="G51" s="1355"/>
      <c r="H51" s="246">
        <v>92</v>
      </c>
      <c r="I51" s="10" t="s">
        <v>943</v>
      </c>
      <c r="J51" s="375">
        <v>10</v>
      </c>
      <c r="K51" s="376">
        <v>0.04</v>
      </c>
      <c r="L51" s="377">
        <f t="shared" si="7"/>
        <v>0.4</v>
      </c>
      <c r="M51" s="1355"/>
      <c r="N51" s="246">
        <v>151</v>
      </c>
      <c r="O51" s="10" t="s">
        <v>903</v>
      </c>
      <c r="P51" s="375">
        <v>10</v>
      </c>
      <c r="Q51" s="376">
        <v>2.2000000000000002</v>
      </c>
      <c r="R51" s="377">
        <f t="shared" ref="R51:R61" si="8">Q51*P51</f>
        <v>22</v>
      </c>
      <c r="S51" s="1355"/>
    </row>
    <row r="52" spans="1:19" ht="15.75" x14ac:dyDescent="0.2">
      <c r="A52" s="1355"/>
      <c r="B52" s="247">
        <v>41</v>
      </c>
      <c r="C52" s="10" t="s">
        <v>872</v>
      </c>
      <c r="D52" s="375">
        <v>10</v>
      </c>
      <c r="E52" s="376">
        <v>0.2</v>
      </c>
      <c r="F52" s="377">
        <f t="shared" si="5"/>
        <v>2</v>
      </c>
      <c r="G52" s="1355"/>
      <c r="H52" s="246">
        <v>93</v>
      </c>
      <c r="I52" s="10" t="s">
        <v>951</v>
      </c>
      <c r="J52" s="375">
        <v>10</v>
      </c>
      <c r="K52" s="376">
        <v>0.15</v>
      </c>
      <c r="L52" s="377">
        <f t="shared" si="7"/>
        <v>1.5</v>
      </c>
      <c r="M52" s="1355"/>
      <c r="N52" s="246">
        <v>152</v>
      </c>
      <c r="O52" s="10" t="s">
        <v>904</v>
      </c>
      <c r="P52" s="375">
        <v>10</v>
      </c>
      <c r="Q52" s="376">
        <v>2</v>
      </c>
      <c r="R52" s="377">
        <f t="shared" si="8"/>
        <v>20</v>
      </c>
      <c r="S52" s="1355"/>
    </row>
    <row r="53" spans="1:19" ht="15.75" x14ac:dyDescent="0.2">
      <c r="A53" s="1355"/>
      <c r="B53" s="247">
        <v>42</v>
      </c>
      <c r="C53" s="10" t="s">
        <v>864</v>
      </c>
      <c r="D53" s="375">
        <v>10</v>
      </c>
      <c r="E53" s="376">
        <v>5.0000000000000001E-3</v>
      </c>
      <c r="F53" s="377">
        <f t="shared" si="5"/>
        <v>0.05</v>
      </c>
      <c r="G53" s="1355"/>
      <c r="H53" s="246">
        <v>94</v>
      </c>
      <c r="I53" s="10" t="s">
        <v>800</v>
      </c>
      <c r="J53" s="375">
        <v>10</v>
      </c>
      <c r="K53" s="376">
        <v>0.15</v>
      </c>
      <c r="L53" s="377">
        <f t="shared" si="7"/>
        <v>1.5</v>
      </c>
      <c r="M53" s="1355"/>
      <c r="N53" s="246">
        <v>153</v>
      </c>
      <c r="O53" s="10" t="s">
        <v>927</v>
      </c>
      <c r="P53" s="375">
        <v>10</v>
      </c>
      <c r="Q53" s="376">
        <v>0.3</v>
      </c>
      <c r="R53" s="377">
        <f t="shared" si="8"/>
        <v>3</v>
      </c>
      <c r="S53" s="1355"/>
    </row>
    <row r="54" spans="1:19" ht="15.75" x14ac:dyDescent="0.2">
      <c r="A54" s="1355"/>
      <c r="B54" s="247">
        <v>43</v>
      </c>
      <c r="C54" s="10" t="s">
        <v>863</v>
      </c>
      <c r="D54" s="375">
        <v>10</v>
      </c>
      <c r="E54" s="376">
        <v>0.01</v>
      </c>
      <c r="F54" s="377">
        <f t="shared" si="5"/>
        <v>0.1</v>
      </c>
      <c r="G54" s="1355"/>
      <c r="H54" s="246">
        <v>95</v>
      </c>
      <c r="I54" s="10" t="s">
        <v>802</v>
      </c>
      <c r="J54" s="375">
        <v>10</v>
      </c>
      <c r="K54" s="376">
        <v>0.2</v>
      </c>
      <c r="L54" s="377">
        <f t="shared" si="7"/>
        <v>2</v>
      </c>
      <c r="M54" s="1355"/>
      <c r="N54" s="246">
        <v>154</v>
      </c>
      <c r="O54" s="10" t="s">
        <v>931</v>
      </c>
      <c r="P54" s="375">
        <v>10</v>
      </c>
      <c r="Q54" s="376">
        <v>0.9</v>
      </c>
      <c r="R54" s="377">
        <f t="shared" si="8"/>
        <v>9</v>
      </c>
      <c r="S54" s="1355"/>
    </row>
    <row r="55" spans="1:19" ht="20.25" x14ac:dyDescent="0.2">
      <c r="A55" s="1355"/>
      <c r="B55" s="247"/>
      <c r="C55" s="249" t="s">
        <v>3</v>
      </c>
      <c r="D55" s="375"/>
      <c r="E55" s="376"/>
      <c r="F55" s="377"/>
      <c r="G55" s="1355"/>
      <c r="H55" s="246">
        <v>96</v>
      </c>
      <c r="I55" s="10" t="s">
        <v>801</v>
      </c>
      <c r="J55" s="375">
        <v>10</v>
      </c>
      <c r="K55" s="376">
        <v>0.14000000000000001</v>
      </c>
      <c r="L55" s="377">
        <f t="shared" si="7"/>
        <v>1.4000000000000001</v>
      </c>
      <c r="M55" s="1355"/>
      <c r="N55" s="246">
        <v>155</v>
      </c>
      <c r="O55" s="10" t="s">
        <v>935</v>
      </c>
      <c r="P55" s="375">
        <v>10</v>
      </c>
      <c r="Q55" s="376">
        <v>3.5</v>
      </c>
      <c r="R55" s="377">
        <f t="shared" si="8"/>
        <v>35</v>
      </c>
      <c r="S55" s="1355"/>
    </row>
    <row r="56" spans="1:19" ht="15.75" x14ac:dyDescent="0.2">
      <c r="A56" s="1355"/>
      <c r="B56" s="246">
        <v>44</v>
      </c>
      <c r="C56" s="10" t="s">
        <v>909</v>
      </c>
      <c r="D56" s="375">
        <v>10</v>
      </c>
      <c r="E56" s="376">
        <v>0.6</v>
      </c>
      <c r="F56" s="377">
        <f>E56*D56</f>
        <v>6</v>
      </c>
      <c r="G56" s="1355"/>
      <c r="H56" s="246">
        <v>97</v>
      </c>
      <c r="I56" s="10" t="s">
        <v>814</v>
      </c>
      <c r="J56" s="375">
        <v>10</v>
      </c>
      <c r="K56" s="376">
        <v>0.1</v>
      </c>
      <c r="L56" s="377">
        <f t="shared" si="7"/>
        <v>1</v>
      </c>
      <c r="M56" s="1355"/>
      <c r="N56" s="246">
        <v>156</v>
      </c>
      <c r="O56" s="10" t="s">
        <v>938</v>
      </c>
      <c r="P56" s="375">
        <v>10</v>
      </c>
      <c r="Q56" s="376">
        <v>1.2</v>
      </c>
      <c r="R56" s="377">
        <f t="shared" si="8"/>
        <v>12</v>
      </c>
      <c r="S56" s="1355"/>
    </row>
    <row r="57" spans="1:19" ht="20.25" x14ac:dyDescent="0.2">
      <c r="A57" s="1355"/>
      <c r="B57" s="246"/>
      <c r="C57" s="248" t="s">
        <v>4</v>
      </c>
      <c r="D57" s="375"/>
      <c r="E57" s="376"/>
      <c r="F57" s="377"/>
      <c r="G57" s="1355"/>
      <c r="H57" s="246">
        <v>98</v>
      </c>
      <c r="I57" s="10" t="s">
        <v>954</v>
      </c>
      <c r="J57" s="375">
        <v>10</v>
      </c>
      <c r="K57" s="376">
        <v>0.15</v>
      </c>
      <c r="L57" s="377">
        <f t="shared" si="7"/>
        <v>1.5</v>
      </c>
      <c r="M57" s="1355"/>
      <c r="N57" s="246">
        <v>157</v>
      </c>
      <c r="O57" s="10" t="s">
        <v>900</v>
      </c>
      <c r="P57" s="375">
        <v>10</v>
      </c>
      <c r="Q57" s="376">
        <v>3.1</v>
      </c>
      <c r="R57" s="377">
        <f t="shared" si="8"/>
        <v>31</v>
      </c>
      <c r="S57" s="1355"/>
    </row>
    <row r="58" spans="1:19" ht="15.75" x14ac:dyDescent="0.2">
      <c r="A58" s="1355"/>
      <c r="B58" s="247">
        <v>45</v>
      </c>
      <c r="C58" s="10" t="s">
        <v>862</v>
      </c>
      <c r="D58" s="375">
        <v>10</v>
      </c>
      <c r="E58" s="376">
        <v>0.2</v>
      </c>
      <c r="F58" s="377">
        <f>E58*D58</f>
        <v>2</v>
      </c>
      <c r="G58" s="1355"/>
      <c r="H58" s="246">
        <v>99</v>
      </c>
      <c r="I58" s="10" t="s">
        <v>953</v>
      </c>
      <c r="J58" s="375">
        <v>10</v>
      </c>
      <c r="K58" s="376">
        <v>0.1</v>
      </c>
      <c r="L58" s="377">
        <f t="shared" si="7"/>
        <v>1</v>
      </c>
      <c r="M58" s="1355"/>
      <c r="N58" s="246">
        <v>158</v>
      </c>
      <c r="O58" s="10" t="s">
        <v>902</v>
      </c>
      <c r="P58" s="375">
        <v>10</v>
      </c>
      <c r="Q58" s="376">
        <v>2.65</v>
      </c>
      <c r="R58" s="377">
        <f t="shared" si="8"/>
        <v>26.5</v>
      </c>
      <c r="S58" s="1355"/>
    </row>
    <row r="59" spans="1:19" ht="15.75" x14ac:dyDescent="0.2">
      <c r="A59" s="1355"/>
      <c r="B59" s="247">
        <v>46</v>
      </c>
      <c r="C59" s="10" t="s">
        <v>947</v>
      </c>
      <c r="D59" s="375">
        <v>10</v>
      </c>
      <c r="E59" s="376">
        <v>2.5000000000000001E-2</v>
      </c>
      <c r="F59" s="377">
        <f>E59*D59</f>
        <v>0.25</v>
      </c>
      <c r="G59" s="1355"/>
      <c r="H59" s="246">
        <v>100</v>
      </c>
      <c r="I59" s="10" t="s">
        <v>873</v>
      </c>
      <c r="J59" s="375">
        <v>10</v>
      </c>
      <c r="K59" s="376">
        <v>0.2</v>
      </c>
      <c r="L59" s="377">
        <f t="shared" si="7"/>
        <v>2</v>
      </c>
      <c r="M59" s="1355"/>
      <c r="N59" s="246">
        <v>159</v>
      </c>
      <c r="O59" s="10" t="s">
        <v>939</v>
      </c>
      <c r="P59" s="375">
        <v>10</v>
      </c>
      <c r="Q59" s="376">
        <v>0.75</v>
      </c>
      <c r="R59" s="377">
        <f t="shared" si="8"/>
        <v>7.5</v>
      </c>
      <c r="S59" s="1355"/>
    </row>
    <row r="60" spans="1:19" ht="15.75" x14ac:dyDescent="0.2">
      <c r="A60" s="1355"/>
      <c r="B60" s="247">
        <v>47</v>
      </c>
      <c r="C60" s="10" t="s">
        <v>812</v>
      </c>
      <c r="D60" s="375">
        <v>10</v>
      </c>
      <c r="E60" s="376">
        <v>1.7999999999999999E-2</v>
      </c>
      <c r="F60" s="377">
        <f>E60*D60</f>
        <v>0.18</v>
      </c>
      <c r="G60" s="1355"/>
      <c r="H60" s="246">
        <v>101</v>
      </c>
      <c r="I60" s="10" t="s">
        <v>874</v>
      </c>
      <c r="J60" s="375">
        <v>10</v>
      </c>
      <c r="K60" s="376">
        <v>0.12</v>
      </c>
      <c r="L60" s="377">
        <f t="shared" si="7"/>
        <v>1.2</v>
      </c>
      <c r="M60" s="1355"/>
      <c r="N60" s="246">
        <v>160</v>
      </c>
      <c r="O60" s="10" t="s">
        <v>941</v>
      </c>
      <c r="P60" s="375">
        <v>10</v>
      </c>
      <c r="Q60" s="376">
        <v>0.35</v>
      </c>
      <c r="R60" s="377">
        <f t="shared" si="8"/>
        <v>3.5</v>
      </c>
      <c r="S60" s="1355"/>
    </row>
    <row r="61" spans="1:19" ht="15.75" x14ac:dyDescent="0.2">
      <c r="A61" s="1355"/>
      <c r="B61" s="247">
        <v>48</v>
      </c>
      <c r="C61" s="10" t="s">
        <v>946</v>
      </c>
      <c r="D61" s="375">
        <v>10</v>
      </c>
      <c r="E61" s="376">
        <v>0.01</v>
      </c>
      <c r="F61" s="377">
        <f>E61*D61</f>
        <v>0.1</v>
      </c>
      <c r="G61" s="1355"/>
      <c r="H61" s="246">
        <v>102</v>
      </c>
      <c r="I61" s="10" t="s">
        <v>875</v>
      </c>
      <c r="J61" s="375">
        <v>10</v>
      </c>
      <c r="K61" s="376">
        <v>0.08</v>
      </c>
      <c r="L61" s="377">
        <f t="shared" si="7"/>
        <v>0.8</v>
      </c>
      <c r="M61" s="1355"/>
      <c r="N61" s="246">
        <v>161</v>
      </c>
      <c r="O61" s="10" t="s">
        <v>901</v>
      </c>
      <c r="P61" s="375">
        <v>10</v>
      </c>
      <c r="Q61" s="376">
        <v>6.2</v>
      </c>
      <c r="R61" s="377">
        <f t="shared" si="8"/>
        <v>62</v>
      </c>
      <c r="S61" s="1355"/>
    </row>
    <row r="62" spans="1:19" ht="15.75" x14ac:dyDescent="0.2">
      <c r="A62" s="1355"/>
      <c r="B62" s="247">
        <v>49</v>
      </c>
      <c r="C62" s="10" t="s">
        <v>905</v>
      </c>
      <c r="D62" s="375">
        <v>10</v>
      </c>
      <c r="E62" s="376">
        <v>3.5000000000000003E-2</v>
      </c>
      <c r="F62" s="377">
        <f>E62*D62</f>
        <v>0.35000000000000003</v>
      </c>
      <c r="G62" s="1355"/>
      <c r="H62" s="246">
        <v>103</v>
      </c>
      <c r="I62" s="10" t="s">
        <v>929</v>
      </c>
      <c r="J62" s="375">
        <v>10</v>
      </c>
      <c r="K62" s="376">
        <v>0.22500000000000001</v>
      </c>
      <c r="L62" s="377">
        <f t="shared" si="7"/>
        <v>2.25</v>
      </c>
      <c r="M62" s="1355"/>
      <c r="P62" s="254"/>
      <c r="Q62" s="254"/>
      <c r="R62" s="254"/>
      <c r="S62" s="1355"/>
    </row>
    <row r="63" spans="1:19" ht="20.25" x14ac:dyDescent="0.2">
      <c r="A63" s="1355"/>
      <c r="B63" s="259"/>
      <c r="C63" s="249" t="s">
        <v>5</v>
      </c>
      <c r="D63" s="375"/>
      <c r="E63" s="376"/>
      <c r="F63" s="377"/>
      <c r="G63" s="1355"/>
      <c r="H63" s="246">
        <v>104</v>
      </c>
      <c r="I63" s="10" t="s">
        <v>933</v>
      </c>
      <c r="J63" s="375">
        <v>10</v>
      </c>
      <c r="K63" s="376">
        <v>0.22500000000000001</v>
      </c>
      <c r="L63" s="377">
        <f t="shared" si="7"/>
        <v>2.25</v>
      </c>
      <c r="M63" s="1355"/>
      <c r="P63" s="254"/>
      <c r="Q63" s="254"/>
      <c r="R63" s="254"/>
      <c r="S63" s="1355"/>
    </row>
    <row r="64" spans="1:19" ht="15.75" x14ac:dyDescent="0.2">
      <c r="A64" s="1355"/>
      <c r="B64" s="246">
        <v>50</v>
      </c>
      <c r="C64" s="10" t="s">
        <v>827</v>
      </c>
      <c r="D64" s="375">
        <v>10</v>
      </c>
      <c r="E64" s="376">
        <v>3.0000000000000001E-3</v>
      </c>
      <c r="F64" s="377">
        <f t="shared" ref="F64:F69" si="9">E64*D64</f>
        <v>0.03</v>
      </c>
      <c r="G64" s="1355"/>
      <c r="H64" s="246">
        <v>105</v>
      </c>
      <c r="I64" s="10" t="s">
        <v>936</v>
      </c>
      <c r="J64" s="375">
        <v>10</v>
      </c>
      <c r="K64" s="376">
        <v>0.75</v>
      </c>
      <c r="L64" s="377">
        <f t="shared" si="7"/>
        <v>7.5</v>
      </c>
      <c r="M64" s="1355"/>
      <c r="P64" s="254"/>
      <c r="Q64" s="254"/>
      <c r="R64" s="254"/>
      <c r="S64" s="1355"/>
    </row>
    <row r="65" spans="1:19" ht="15.75" x14ac:dyDescent="0.2">
      <c r="A65" s="1355"/>
      <c r="B65" s="246">
        <v>51</v>
      </c>
      <c r="C65" s="10" t="s">
        <v>828</v>
      </c>
      <c r="D65" s="375">
        <v>10</v>
      </c>
      <c r="E65" s="376">
        <v>8.0000000000000002E-3</v>
      </c>
      <c r="F65" s="377">
        <f t="shared" si="9"/>
        <v>0.08</v>
      </c>
      <c r="G65" s="1355"/>
      <c r="H65" s="246">
        <v>106</v>
      </c>
      <c r="I65" s="10" t="s">
        <v>887</v>
      </c>
      <c r="J65" s="375">
        <v>10</v>
      </c>
      <c r="K65" s="376">
        <v>8.6</v>
      </c>
      <c r="L65" s="377">
        <f t="shared" si="7"/>
        <v>86</v>
      </c>
      <c r="M65" s="1355"/>
      <c r="P65" s="254"/>
      <c r="Q65" s="254"/>
      <c r="R65" s="254"/>
      <c r="S65" s="1355"/>
    </row>
    <row r="66" spans="1:19" ht="15.75" x14ac:dyDescent="0.2">
      <c r="A66" s="1355"/>
      <c r="B66" s="246">
        <v>52</v>
      </c>
      <c r="C66" s="10" t="s">
        <v>826</v>
      </c>
      <c r="D66" s="375">
        <v>10</v>
      </c>
      <c r="E66" s="376">
        <v>0.1</v>
      </c>
      <c r="F66" s="377">
        <f t="shared" si="9"/>
        <v>1</v>
      </c>
      <c r="G66" s="1355"/>
      <c r="H66" s="246">
        <v>107</v>
      </c>
      <c r="I66" s="10" t="s">
        <v>888</v>
      </c>
      <c r="J66" s="375">
        <v>10</v>
      </c>
      <c r="K66" s="376">
        <v>11.5</v>
      </c>
      <c r="L66" s="377">
        <f t="shared" si="7"/>
        <v>115</v>
      </c>
      <c r="M66" s="1355"/>
      <c r="P66" s="254"/>
      <c r="Q66" s="254"/>
      <c r="R66" s="254"/>
      <c r="S66" s="1355"/>
    </row>
    <row r="67" spans="1:19" ht="15.75" x14ac:dyDescent="0.2">
      <c r="A67" s="1355"/>
      <c r="B67" s="246">
        <v>53</v>
      </c>
      <c r="C67" s="10" t="s">
        <v>857</v>
      </c>
      <c r="D67" s="375">
        <v>10</v>
      </c>
      <c r="E67" s="376">
        <v>0.1</v>
      </c>
      <c r="F67" s="377">
        <f t="shared" si="9"/>
        <v>1</v>
      </c>
      <c r="G67" s="1355"/>
      <c r="H67" s="246">
        <v>108</v>
      </c>
      <c r="I67" s="10" t="s">
        <v>889</v>
      </c>
      <c r="J67" s="375">
        <v>10</v>
      </c>
      <c r="K67" s="376">
        <v>3.7</v>
      </c>
      <c r="L67" s="377">
        <f t="shared" si="7"/>
        <v>37</v>
      </c>
      <c r="M67" s="1355"/>
      <c r="P67" s="254"/>
      <c r="Q67" s="254"/>
      <c r="R67" s="254"/>
      <c r="S67" s="1355"/>
    </row>
    <row r="68" spans="1:19" ht="15.75" x14ac:dyDescent="0.2">
      <c r="A68" s="1355"/>
      <c r="B68" s="246">
        <v>54</v>
      </c>
      <c r="C68" s="10" t="s">
        <v>948</v>
      </c>
      <c r="D68" s="375">
        <v>10</v>
      </c>
      <c r="E68" s="376">
        <v>0.13500000000000001</v>
      </c>
      <c r="F68" s="377">
        <f t="shared" si="9"/>
        <v>1.35</v>
      </c>
      <c r="G68" s="1355"/>
      <c r="H68" s="246">
        <v>109</v>
      </c>
      <c r="I68" s="10" t="s">
        <v>942</v>
      </c>
      <c r="J68" s="375">
        <v>10</v>
      </c>
      <c r="K68" s="376">
        <v>0.17</v>
      </c>
      <c r="L68" s="377">
        <f t="shared" si="7"/>
        <v>1.7000000000000002</v>
      </c>
      <c r="M68" s="1355"/>
      <c r="S68" s="1355"/>
    </row>
    <row r="69" spans="1:19" ht="15.75" x14ac:dyDescent="0.2">
      <c r="A69" s="1355"/>
      <c r="B69" s="246">
        <v>55</v>
      </c>
      <c r="C69" s="10" t="s">
        <v>949</v>
      </c>
      <c r="D69" s="375">
        <v>10</v>
      </c>
      <c r="E69" s="376">
        <v>1.2E-2</v>
      </c>
      <c r="F69" s="377">
        <f t="shared" si="9"/>
        <v>0.12</v>
      </c>
      <c r="G69" s="1355"/>
      <c r="H69" s="246">
        <v>110</v>
      </c>
      <c r="I69" s="10" t="s">
        <v>884</v>
      </c>
      <c r="J69" s="375">
        <v>10</v>
      </c>
      <c r="K69" s="376">
        <v>1</v>
      </c>
      <c r="L69" s="377">
        <f t="shared" si="7"/>
        <v>10</v>
      </c>
      <c r="M69" s="1355"/>
      <c r="S69" s="1355"/>
    </row>
    <row r="70" spans="1:19" ht="15.75" x14ac:dyDescent="0.2">
      <c r="A70" s="1355"/>
      <c r="D70" s="254"/>
      <c r="E70" s="254"/>
      <c r="F70" s="254"/>
      <c r="G70" s="1355"/>
      <c r="H70" s="246">
        <v>111</v>
      </c>
      <c r="I70" s="10" t="s">
        <v>885</v>
      </c>
      <c r="J70" s="375">
        <v>10</v>
      </c>
      <c r="K70" s="376">
        <v>1.5</v>
      </c>
      <c r="L70" s="377">
        <f t="shared" si="7"/>
        <v>15</v>
      </c>
      <c r="M70" s="1355"/>
      <c r="S70" s="1355"/>
    </row>
    <row r="71" spans="1:19" ht="15.75" x14ac:dyDescent="0.2">
      <c r="A71" s="1355"/>
      <c r="D71" s="254"/>
      <c r="E71" s="254"/>
      <c r="F71" s="254"/>
      <c r="G71" s="1355"/>
      <c r="H71" s="246">
        <v>112</v>
      </c>
      <c r="I71" s="10" t="s">
        <v>803</v>
      </c>
      <c r="J71" s="375">
        <v>10</v>
      </c>
      <c r="K71" s="376">
        <v>1.4999999999999999E-2</v>
      </c>
      <c r="L71" s="377">
        <f t="shared" si="7"/>
        <v>0.15</v>
      </c>
      <c r="M71" s="1355"/>
      <c r="S71" s="1355"/>
    </row>
  </sheetData>
  <mergeCells count="8">
    <mergeCell ref="M8:M71"/>
    <mergeCell ref="G8:G71"/>
    <mergeCell ref="S8:S71"/>
    <mergeCell ref="A8:A71"/>
    <mergeCell ref="B2:S2"/>
    <mergeCell ref="B5:F6"/>
    <mergeCell ref="H5:L6"/>
    <mergeCell ref="N5:R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L78"/>
  <sheetViews>
    <sheetView workbookViewId="0">
      <selection activeCell="AC46" sqref="AC46:AD56"/>
    </sheetView>
  </sheetViews>
  <sheetFormatPr baseColWidth="10" defaultRowHeight="12.75" x14ac:dyDescent="0.2"/>
  <cols>
    <col min="1" max="1" width="3.140625" customWidth="1"/>
    <col min="2" max="2" width="9.28515625" customWidth="1"/>
    <col min="3" max="3" width="13.7109375" bestFit="1" customWidth="1"/>
    <col min="4" max="4" width="11.85546875" bestFit="1" customWidth="1"/>
    <col min="5" max="5" width="3.7109375" customWidth="1"/>
    <col min="7" max="7" width="13.42578125" customWidth="1"/>
    <col min="8" max="8" width="7.7109375" customWidth="1"/>
    <col min="10" max="10" width="13.140625" customWidth="1"/>
    <col min="11" max="11" width="3.7109375" customWidth="1"/>
    <col min="13" max="13" width="14" customWidth="1"/>
    <col min="14" max="14" width="3.7109375" customWidth="1"/>
    <col min="16" max="16" width="13.42578125" customWidth="1"/>
    <col min="17" max="17" width="3.7109375" customWidth="1"/>
    <col min="19" max="19" width="13.7109375" customWidth="1"/>
    <col min="20" max="20" width="3.7109375" customWidth="1"/>
    <col min="22" max="22" width="13.7109375" customWidth="1"/>
    <col min="23" max="23" width="3.7109375" customWidth="1"/>
    <col min="25" max="25" width="14" customWidth="1"/>
    <col min="26" max="26" width="3.7109375" customWidth="1"/>
    <col min="30" max="30" width="9.7109375" customWidth="1"/>
    <col min="31" max="31" width="1.42578125" customWidth="1"/>
    <col min="32" max="32" width="9.7109375" customWidth="1"/>
    <col min="33" max="33" width="1.42578125" customWidth="1"/>
    <col min="34" max="34" width="9.7109375" customWidth="1"/>
    <col min="35" max="35" width="1.42578125" customWidth="1"/>
    <col min="36" max="36" width="9.7109375" customWidth="1"/>
    <col min="37" max="37" width="1.42578125" customWidth="1"/>
    <col min="38" max="38" width="9.7109375" customWidth="1"/>
    <col min="39" max="39" width="1.42578125" customWidth="1"/>
    <col min="40" max="40" width="9.7109375" customWidth="1"/>
    <col min="41" max="41" width="1.42578125" customWidth="1"/>
    <col min="42" max="42" width="9.7109375" customWidth="1"/>
    <col min="43" max="43" width="1.42578125" customWidth="1"/>
    <col min="44" max="44" width="9.7109375" customWidth="1"/>
    <col min="45" max="45" width="1.42578125" customWidth="1"/>
    <col min="46" max="46" width="9.7109375" customWidth="1"/>
    <col min="47" max="47" width="1.42578125" customWidth="1"/>
    <col min="48" max="48" width="9.7109375" customWidth="1"/>
    <col min="49" max="49" width="1.42578125" customWidth="1"/>
    <col min="50" max="50" width="9.7109375" customWidth="1"/>
    <col min="51" max="51" width="1.42578125" customWidth="1"/>
    <col min="52" max="52" width="9.7109375" customWidth="1"/>
    <col min="53" max="53" width="1.42578125" customWidth="1"/>
  </cols>
  <sheetData>
    <row r="2" spans="2:90" ht="13.5" thickBot="1" x14ac:dyDescent="0.25"/>
    <row r="3" spans="2:90" ht="24" thickBot="1" x14ac:dyDescent="0.4">
      <c r="B3" s="1367" t="s">
        <v>745</v>
      </c>
      <c r="C3" s="1368"/>
      <c r="D3" s="1368"/>
      <c r="E3" s="1368"/>
      <c r="F3" s="1368"/>
      <c r="G3" s="1368"/>
      <c r="H3" s="1368"/>
      <c r="I3" s="1368"/>
      <c r="J3" s="1368"/>
      <c r="K3" s="1368"/>
      <c r="L3" s="1368"/>
      <c r="M3" s="1368"/>
      <c r="N3" s="1368"/>
      <c r="O3" s="1368"/>
      <c r="P3" s="1368"/>
      <c r="Q3" s="1368"/>
      <c r="R3" s="1368"/>
      <c r="S3" s="1368"/>
      <c r="T3" s="1368"/>
      <c r="U3" s="1368"/>
      <c r="V3" s="1368"/>
      <c r="W3" s="1368"/>
      <c r="X3" s="1368"/>
      <c r="Y3" s="1368"/>
      <c r="Z3" s="1368"/>
      <c r="AA3" s="1368"/>
      <c r="AB3" s="1368"/>
      <c r="AC3" s="1368"/>
      <c r="AD3" s="1368"/>
      <c r="AE3" s="1368"/>
      <c r="AF3" s="1368"/>
      <c r="AG3" s="1368"/>
      <c r="AH3" s="1368"/>
      <c r="AI3" s="1368"/>
      <c r="AJ3" s="1368"/>
      <c r="AK3" s="1368"/>
      <c r="AL3" s="1368"/>
      <c r="AM3" s="1368"/>
      <c r="AN3" s="1368"/>
      <c r="AO3" s="1368"/>
      <c r="AP3" s="1368"/>
      <c r="AQ3" s="1368"/>
      <c r="AR3" s="1368"/>
      <c r="AS3" s="1368"/>
      <c r="AT3" s="1368"/>
      <c r="AU3" s="1368"/>
      <c r="AV3" s="1368"/>
      <c r="AW3" s="1368"/>
      <c r="AX3" s="1368"/>
      <c r="AY3" s="1368"/>
      <c r="AZ3" s="1368"/>
      <c r="BA3" s="1368"/>
      <c r="BB3" s="1368"/>
      <c r="BC3" s="1368"/>
      <c r="BD3" s="1368"/>
      <c r="BE3" s="1368"/>
      <c r="BF3" s="1368"/>
      <c r="BG3" s="1368"/>
      <c r="BH3" s="1368"/>
      <c r="BI3" s="1368"/>
      <c r="BJ3" s="1368"/>
      <c r="BK3" s="1368"/>
      <c r="BL3" s="1368"/>
      <c r="BM3" s="1368"/>
      <c r="BN3" s="1368"/>
      <c r="BO3" s="1368"/>
      <c r="BP3" s="1368"/>
      <c r="BQ3" s="1368"/>
      <c r="BR3" s="1368"/>
      <c r="BS3" s="1368"/>
      <c r="BT3" s="1368"/>
      <c r="BU3" s="1368"/>
      <c r="BV3" s="1368"/>
      <c r="BW3" s="1368"/>
      <c r="BX3" s="1368"/>
      <c r="BY3" s="1368"/>
      <c r="BZ3" s="1368"/>
      <c r="CA3" s="1368"/>
      <c r="CB3" s="1368"/>
      <c r="CC3" s="1368"/>
      <c r="CD3" s="1368"/>
      <c r="CE3" s="1368"/>
      <c r="CF3" s="1368"/>
      <c r="CG3" s="1368"/>
      <c r="CH3" s="1368"/>
      <c r="CI3" s="1368"/>
      <c r="CJ3" s="1368"/>
      <c r="CK3" s="1368"/>
      <c r="CL3" s="1369"/>
    </row>
    <row r="5" spans="2:90" ht="26.25" x14ac:dyDescent="0.4">
      <c r="B5" s="1364" t="s">
        <v>743</v>
      </c>
      <c r="C5" s="1364"/>
      <c r="D5" s="1364"/>
      <c r="E5" s="1364"/>
      <c r="F5" s="1364"/>
      <c r="G5" s="1364"/>
      <c r="H5" s="1364"/>
      <c r="I5" s="1364"/>
      <c r="J5" s="1364"/>
      <c r="K5" s="1364"/>
      <c r="L5" s="1364"/>
      <c r="M5" s="1364"/>
      <c r="N5" s="1364"/>
      <c r="O5" s="1364"/>
      <c r="P5" s="1364"/>
      <c r="Q5" s="1364"/>
      <c r="R5" s="1364"/>
      <c r="S5" s="1364"/>
      <c r="T5" s="1364"/>
      <c r="U5" s="1364"/>
      <c r="V5" s="1364"/>
      <c r="W5" s="1364"/>
      <c r="X5" s="1364"/>
      <c r="Y5" s="1364"/>
      <c r="Z5" s="1364"/>
      <c r="AA5" s="88"/>
      <c r="AC5" s="262" t="s">
        <v>656</v>
      </c>
      <c r="BD5" s="262" t="s">
        <v>660</v>
      </c>
    </row>
    <row r="6" spans="2:90" ht="15" x14ac:dyDescent="0.2">
      <c r="B6" s="257" t="s">
        <v>613</v>
      </c>
      <c r="C6" s="257" t="s">
        <v>611</v>
      </c>
      <c r="D6" s="257" t="s">
        <v>459</v>
      </c>
      <c r="E6" s="284"/>
      <c r="F6" s="257" t="s">
        <v>613</v>
      </c>
      <c r="G6" s="257" t="s">
        <v>611</v>
      </c>
      <c r="H6" s="284"/>
      <c r="I6" s="257" t="s">
        <v>613</v>
      </c>
      <c r="J6" s="257" t="s">
        <v>611</v>
      </c>
      <c r="K6" s="284"/>
      <c r="L6" s="257" t="s">
        <v>613</v>
      </c>
      <c r="M6" s="257" t="s">
        <v>611</v>
      </c>
      <c r="N6" s="284"/>
      <c r="O6" s="257" t="s">
        <v>613</v>
      </c>
      <c r="P6" s="257" t="s">
        <v>611</v>
      </c>
      <c r="Q6" s="284"/>
      <c r="R6" s="257" t="s">
        <v>613</v>
      </c>
      <c r="S6" s="257" t="s">
        <v>611</v>
      </c>
      <c r="T6" s="284"/>
      <c r="U6" s="257" t="s">
        <v>613</v>
      </c>
      <c r="V6" s="257" t="s">
        <v>611</v>
      </c>
      <c r="W6" s="284"/>
      <c r="X6" s="257" t="s">
        <v>613</v>
      </c>
      <c r="Y6" s="257" t="s">
        <v>611</v>
      </c>
      <c r="Z6" s="258"/>
      <c r="AA6" s="88"/>
    </row>
    <row r="7" spans="2:90" ht="40.5" x14ac:dyDescent="0.2">
      <c r="B7" s="255" t="s">
        <v>465</v>
      </c>
      <c r="C7" s="268" t="s">
        <v>465</v>
      </c>
      <c r="D7" s="269"/>
      <c r="E7" s="285"/>
      <c r="F7" s="255" t="s">
        <v>29</v>
      </c>
      <c r="G7" s="268" t="s">
        <v>29</v>
      </c>
      <c r="H7" s="285"/>
      <c r="I7" s="255" t="s">
        <v>558</v>
      </c>
      <c r="J7" s="270" t="s">
        <v>558</v>
      </c>
      <c r="K7" s="285"/>
      <c r="L7" s="255">
        <v>1</v>
      </c>
      <c r="M7" s="268">
        <v>1</v>
      </c>
      <c r="N7" s="285"/>
      <c r="O7" s="255">
        <v>27</v>
      </c>
      <c r="P7" s="270">
        <v>27</v>
      </c>
      <c r="Q7" s="285"/>
      <c r="R7" s="255">
        <v>53</v>
      </c>
      <c r="S7" s="268">
        <v>53</v>
      </c>
      <c r="T7" s="285"/>
      <c r="U7" s="255">
        <v>79</v>
      </c>
      <c r="V7" s="270">
        <v>79</v>
      </c>
      <c r="W7" s="285"/>
      <c r="X7" s="255">
        <v>105</v>
      </c>
      <c r="Y7" s="268">
        <v>105</v>
      </c>
      <c r="Z7" s="258"/>
      <c r="AA7" s="88"/>
      <c r="AC7" s="260" t="s">
        <v>618</v>
      </c>
      <c r="AD7" s="286" t="s">
        <v>671</v>
      </c>
      <c r="AE7" s="287"/>
      <c r="AF7" s="286" t="s">
        <v>672</v>
      </c>
      <c r="AG7" s="287"/>
      <c r="AH7" s="286" t="s">
        <v>673</v>
      </c>
      <c r="AI7" s="287"/>
      <c r="AJ7" s="286" t="s">
        <v>674</v>
      </c>
      <c r="AK7" s="287"/>
      <c r="AL7" s="286" t="s">
        <v>675</v>
      </c>
      <c r="AM7" s="287"/>
      <c r="AN7" s="286" t="s">
        <v>676</v>
      </c>
      <c r="AO7" s="287"/>
      <c r="AP7" s="286" t="s">
        <v>677</v>
      </c>
      <c r="AQ7" s="287"/>
      <c r="AR7" s="286" t="s">
        <v>678</v>
      </c>
      <c r="AS7" s="287"/>
      <c r="AT7" s="286" t="s">
        <v>679</v>
      </c>
      <c r="AU7" s="287"/>
      <c r="AV7" s="286" t="s">
        <v>680</v>
      </c>
      <c r="AW7" s="287"/>
      <c r="AX7" s="286" t="s">
        <v>681</v>
      </c>
      <c r="AY7" s="287"/>
      <c r="AZ7" s="286" t="s">
        <v>682</v>
      </c>
      <c r="BC7" s="1363" t="s">
        <v>647</v>
      </c>
      <c r="BD7" s="314">
        <v>1</v>
      </c>
      <c r="BE7" s="315"/>
      <c r="BF7" s="316"/>
      <c r="BG7" s="314">
        <v>2</v>
      </c>
      <c r="BH7" s="315"/>
      <c r="BI7" s="316"/>
      <c r="BJ7" s="314">
        <v>3</v>
      </c>
      <c r="BK7" s="315"/>
      <c r="BL7" s="316"/>
      <c r="BM7" s="314">
        <v>4</v>
      </c>
      <c r="BN7" s="315"/>
      <c r="BO7" s="316"/>
      <c r="BP7" s="314">
        <v>5</v>
      </c>
      <c r="BQ7" s="315"/>
      <c r="BR7" s="316"/>
      <c r="BS7" s="314">
        <v>6</v>
      </c>
      <c r="BT7" s="315"/>
      <c r="BU7" s="316"/>
      <c r="BV7" s="314">
        <v>7</v>
      </c>
      <c r="BW7" s="315"/>
      <c r="BX7" s="316"/>
      <c r="BY7" s="314">
        <v>8</v>
      </c>
      <c r="BZ7" s="315"/>
      <c r="CA7" s="316"/>
      <c r="CB7" s="314">
        <v>9</v>
      </c>
      <c r="CC7" s="315"/>
      <c r="CD7" s="316"/>
      <c r="CE7" s="314">
        <v>0</v>
      </c>
      <c r="CF7" s="315"/>
      <c r="CG7" s="316"/>
      <c r="CH7" s="314" t="s">
        <v>648</v>
      </c>
      <c r="CI7" s="315"/>
      <c r="CJ7" s="316"/>
      <c r="CK7" s="317" t="s">
        <v>649</v>
      </c>
      <c r="CL7" s="315"/>
    </row>
    <row r="8" spans="2:90" ht="23.25" x14ac:dyDescent="0.3">
      <c r="B8" s="255" t="s">
        <v>586</v>
      </c>
      <c r="C8" s="268"/>
      <c r="D8" s="269" t="s">
        <v>586</v>
      </c>
      <c r="E8" s="285"/>
      <c r="F8" s="255" t="s">
        <v>1</v>
      </c>
      <c r="G8" s="268" t="s">
        <v>1</v>
      </c>
      <c r="H8" s="285"/>
      <c r="I8" s="255" t="s">
        <v>559</v>
      </c>
      <c r="J8" s="270" t="s">
        <v>559</v>
      </c>
      <c r="K8" s="285"/>
      <c r="L8" s="255">
        <v>2</v>
      </c>
      <c r="M8" s="268">
        <v>2</v>
      </c>
      <c r="N8" s="285"/>
      <c r="O8" s="255">
        <v>28</v>
      </c>
      <c r="P8" s="270">
        <v>28</v>
      </c>
      <c r="Q8" s="285"/>
      <c r="R8" s="255">
        <v>54</v>
      </c>
      <c r="S8" s="268">
        <v>54</v>
      </c>
      <c r="T8" s="285"/>
      <c r="U8" s="255">
        <v>80</v>
      </c>
      <c r="V8" s="270">
        <v>80</v>
      </c>
      <c r="W8" s="285"/>
      <c r="X8" s="255">
        <v>106</v>
      </c>
      <c r="Y8" s="268">
        <v>106</v>
      </c>
      <c r="Z8" s="258"/>
      <c r="AA8" s="88"/>
      <c r="AD8" s="250"/>
      <c r="AE8" s="288"/>
      <c r="AF8" s="250"/>
      <c r="AG8" s="288"/>
      <c r="AH8" s="250"/>
      <c r="AI8" s="288"/>
      <c r="AJ8" s="250"/>
      <c r="AK8" s="288"/>
      <c r="AL8" s="250"/>
      <c r="AM8" s="288"/>
      <c r="AN8" s="250"/>
      <c r="AO8" s="288"/>
      <c r="AP8" s="250"/>
      <c r="AQ8" s="288"/>
      <c r="AR8" s="250"/>
      <c r="AS8" s="288"/>
      <c r="AT8" s="250"/>
      <c r="AU8" s="288"/>
      <c r="AV8" s="250"/>
      <c r="AW8" s="288"/>
      <c r="AX8" s="250"/>
      <c r="AY8" s="288"/>
      <c r="AZ8" s="250"/>
      <c r="BC8" s="1363"/>
      <c r="BD8" s="318" t="s">
        <v>465</v>
      </c>
      <c r="BE8" s="319"/>
      <c r="BF8" s="316"/>
      <c r="BG8" s="318" t="s">
        <v>586</v>
      </c>
      <c r="BH8" s="319" t="s">
        <v>605</v>
      </c>
      <c r="BI8" s="316"/>
      <c r="BJ8" s="318" t="s">
        <v>587</v>
      </c>
      <c r="BK8" s="319" t="s">
        <v>604</v>
      </c>
      <c r="BL8" s="316"/>
      <c r="BM8" s="320" t="s">
        <v>650</v>
      </c>
      <c r="BN8" s="319" t="s">
        <v>603</v>
      </c>
      <c r="BO8" s="316"/>
      <c r="BP8" s="318" t="s">
        <v>589</v>
      </c>
      <c r="BQ8" s="319" t="s">
        <v>602</v>
      </c>
      <c r="BR8" s="316"/>
      <c r="BS8" s="320" t="s">
        <v>651</v>
      </c>
      <c r="BT8" s="319" t="s">
        <v>601</v>
      </c>
      <c r="BU8" s="316"/>
      <c r="BV8" s="318" t="s">
        <v>652</v>
      </c>
      <c r="BW8" s="319" t="s">
        <v>600</v>
      </c>
      <c r="BX8" s="316"/>
      <c r="BY8" s="318" t="s">
        <v>590</v>
      </c>
      <c r="BZ8" s="319" t="s">
        <v>599</v>
      </c>
      <c r="CA8" s="316"/>
      <c r="CB8" s="318" t="s">
        <v>591</v>
      </c>
      <c r="CC8" s="319" t="s">
        <v>598</v>
      </c>
      <c r="CD8" s="316"/>
      <c r="CE8" s="318" t="s">
        <v>592</v>
      </c>
      <c r="CF8" s="319" t="s">
        <v>595</v>
      </c>
      <c r="CG8" s="316"/>
      <c r="CH8" s="318" t="s">
        <v>593</v>
      </c>
      <c r="CI8" s="319" t="s">
        <v>597</v>
      </c>
      <c r="CJ8" s="316"/>
      <c r="CK8" s="320" t="s">
        <v>653</v>
      </c>
      <c r="CL8" s="319" t="s">
        <v>596</v>
      </c>
    </row>
    <row r="9" spans="2:90" ht="23.25" x14ac:dyDescent="0.2">
      <c r="B9" s="255" t="s">
        <v>587</v>
      </c>
      <c r="C9" s="268" t="s">
        <v>587</v>
      </c>
      <c r="D9" s="269"/>
      <c r="E9" s="285"/>
      <c r="F9" s="255" t="s">
        <v>2</v>
      </c>
      <c r="G9" s="268" t="s">
        <v>2</v>
      </c>
      <c r="H9" s="285"/>
      <c r="I9" s="255" t="s">
        <v>560</v>
      </c>
      <c r="J9" s="270" t="s">
        <v>560</v>
      </c>
      <c r="K9" s="285"/>
      <c r="L9" s="255">
        <v>3</v>
      </c>
      <c r="M9" s="268">
        <v>3</v>
      </c>
      <c r="N9" s="285"/>
      <c r="O9" s="255">
        <v>29</v>
      </c>
      <c r="P9" s="270">
        <v>29</v>
      </c>
      <c r="Q9" s="285"/>
      <c r="R9" s="255">
        <v>55</v>
      </c>
      <c r="S9" s="268">
        <v>55</v>
      </c>
      <c r="T9" s="285"/>
      <c r="U9" s="255">
        <v>81</v>
      </c>
      <c r="V9" s="270">
        <v>81</v>
      </c>
      <c r="W9" s="285"/>
      <c r="X9" s="255">
        <v>107</v>
      </c>
      <c r="Y9" s="268">
        <v>107</v>
      </c>
      <c r="Z9" s="258"/>
      <c r="AA9" s="88"/>
      <c r="AC9" s="260" t="s">
        <v>613</v>
      </c>
      <c r="AD9" s="289" t="s">
        <v>683</v>
      </c>
      <c r="AE9" s="290"/>
      <c r="AF9" s="289" t="s">
        <v>684</v>
      </c>
      <c r="AG9" s="290"/>
      <c r="AH9" s="289" t="s">
        <v>685</v>
      </c>
      <c r="AI9" s="290"/>
      <c r="AJ9" s="289" t="s">
        <v>686</v>
      </c>
      <c r="AK9" s="290"/>
      <c r="AL9" s="289" t="s">
        <v>687</v>
      </c>
      <c r="AM9" s="290"/>
      <c r="AN9" s="289" t="s">
        <v>688</v>
      </c>
      <c r="AO9" s="290"/>
      <c r="AP9" s="289" t="s">
        <v>689</v>
      </c>
      <c r="AQ9" s="290"/>
      <c r="AR9" s="289" t="s">
        <v>690</v>
      </c>
      <c r="AS9" s="290"/>
      <c r="AT9" s="289" t="s">
        <v>691</v>
      </c>
      <c r="AU9" s="290"/>
      <c r="AV9" s="289" t="s">
        <v>692</v>
      </c>
      <c r="AW9" s="290"/>
      <c r="AX9" s="289" t="s">
        <v>693</v>
      </c>
      <c r="AY9" s="290"/>
      <c r="AZ9" s="289" t="s">
        <v>694</v>
      </c>
      <c r="BC9" s="261"/>
      <c r="BD9" s="316"/>
      <c r="BE9" s="316"/>
      <c r="BF9" s="316"/>
      <c r="BG9" s="316"/>
      <c r="BH9" s="316"/>
      <c r="BI9" s="316"/>
      <c r="BJ9" s="316"/>
      <c r="BK9" s="316"/>
      <c r="BL9" s="316"/>
      <c r="BM9" s="316"/>
      <c r="BN9" s="316"/>
      <c r="BO9" s="316"/>
      <c r="BP9" s="316"/>
      <c r="BQ9" s="316"/>
      <c r="BR9" s="316"/>
      <c r="BS9" s="316"/>
      <c r="BT9" s="316"/>
      <c r="BU9" s="316"/>
      <c r="BV9" s="316"/>
      <c r="BW9" s="316"/>
      <c r="BX9" s="316"/>
      <c r="BY9" s="316"/>
      <c r="BZ9" s="316"/>
      <c r="CA9" s="316"/>
      <c r="CB9" s="316"/>
      <c r="CC9" s="316"/>
      <c r="CD9" s="316"/>
      <c r="CE9" s="316"/>
      <c r="CF9" s="316"/>
      <c r="CG9" s="316"/>
      <c r="CH9" s="316"/>
      <c r="CI9" s="316"/>
      <c r="CJ9" s="316"/>
      <c r="CK9" s="316"/>
      <c r="CL9" s="316"/>
    </row>
    <row r="10" spans="2:90" ht="23.25" x14ac:dyDescent="0.3">
      <c r="B10" s="256" t="s">
        <v>588</v>
      </c>
      <c r="C10" s="271" t="s">
        <v>588</v>
      </c>
      <c r="D10" s="272" t="s">
        <v>588</v>
      </c>
      <c r="E10" s="285"/>
      <c r="F10" s="256" t="s">
        <v>3</v>
      </c>
      <c r="G10" s="271" t="s">
        <v>3</v>
      </c>
      <c r="H10" s="285"/>
      <c r="I10" s="256" t="s">
        <v>561</v>
      </c>
      <c r="J10" s="273" t="s">
        <v>561</v>
      </c>
      <c r="K10" s="285"/>
      <c r="L10" s="256">
        <v>4</v>
      </c>
      <c r="M10" s="271">
        <v>4</v>
      </c>
      <c r="N10" s="285"/>
      <c r="O10" s="256">
        <v>30</v>
      </c>
      <c r="P10" s="273">
        <v>30</v>
      </c>
      <c r="Q10" s="285"/>
      <c r="R10" s="256">
        <v>56</v>
      </c>
      <c r="S10" s="271">
        <v>56</v>
      </c>
      <c r="T10" s="285"/>
      <c r="U10" s="256">
        <v>82</v>
      </c>
      <c r="V10" s="273">
        <v>82</v>
      </c>
      <c r="W10" s="285"/>
      <c r="X10" s="256">
        <v>108</v>
      </c>
      <c r="Y10" s="271">
        <v>108</v>
      </c>
      <c r="Z10" s="258"/>
      <c r="AA10" s="88"/>
      <c r="AD10" s="250"/>
      <c r="AE10" s="288"/>
      <c r="AF10" s="250"/>
      <c r="AG10" s="288"/>
      <c r="AH10" s="250"/>
      <c r="AI10" s="288"/>
      <c r="AJ10" s="250"/>
      <c r="AK10" s="288"/>
      <c r="AL10" s="250"/>
      <c r="AM10" s="288"/>
      <c r="AN10" s="250"/>
      <c r="AO10" s="288"/>
      <c r="AP10" s="250"/>
      <c r="AQ10" s="288"/>
      <c r="AR10" s="250"/>
      <c r="AS10" s="288"/>
      <c r="AT10" s="250"/>
      <c r="AU10" s="288"/>
      <c r="AV10" s="250"/>
      <c r="AW10" s="288"/>
      <c r="AX10" s="250"/>
      <c r="AY10" s="288"/>
      <c r="AZ10" s="250"/>
      <c r="BC10" s="1365" t="s">
        <v>643</v>
      </c>
      <c r="BD10" s="321">
        <v>1</v>
      </c>
      <c r="BE10" s="322"/>
      <c r="BF10" s="323"/>
      <c r="BG10" s="321">
        <v>2</v>
      </c>
      <c r="BH10" s="322"/>
      <c r="BI10" s="323"/>
      <c r="BJ10" s="321">
        <v>3</v>
      </c>
      <c r="BK10" s="322"/>
      <c r="BL10" s="323"/>
      <c r="BM10" s="321">
        <v>4</v>
      </c>
      <c r="BN10" s="322"/>
      <c r="BO10" s="323"/>
      <c r="BP10" s="321">
        <v>5</v>
      </c>
      <c r="BQ10" s="322"/>
      <c r="BR10" s="323"/>
      <c r="BS10" s="321">
        <v>6</v>
      </c>
      <c r="BT10" s="322"/>
      <c r="BU10" s="323"/>
      <c r="BV10" s="321">
        <v>7</v>
      </c>
      <c r="BW10" s="322"/>
      <c r="BX10" s="323"/>
      <c r="BY10" s="321">
        <v>8</v>
      </c>
      <c r="BZ10" s="322"/>
      <c r="CA10" s="323"/>
      <c r="CB10" s="321">
        <v>9</v>
      </c>
      <c r="CC10" s="322"/>
      <c r="CD10" s="323"/>
      <c r="CE10" s="321">
        <v>0</v>
      </c>
      <c r="CF10" s="322"/>
      <c r="CG10" s="323"/>
      <c r="CH10" s="321" t="s">
        <v>648</v>
      </c>
      <c r="CI10" s="322"/>
      <c r="CJ10" s="323"/>
      <c r="CK10" s="321" t="s">
        <v>649</v>
      </c>
      <c r="CL10" s="322"/>
    </row>
    <row r="11" spans="2:90" ht="23.25" x14ac:dyDescent="0.2">
      <c r="B11" s="255" t="s">
        <v>589</v>
      </c>
      <c r="C11" s="268" t="s">
        <v>589</v>
      </c>
      <c r="D11" s="269"/>
      <c r="E11" s="285"/>
      <c r="F11" s="255" t="s">
        <v>4</v>
      </c>
      <c r="G11" s="268" t="s">
        <v>4</v>
      </c>
      <c r="H11" s="285"/>
      <c r="I11" s="255" t="s">
        <v>562</v>
      </c>
      <c r="J11" s="270" t="s">
        <v>562</v>
      </c>
      <c r="K11" s="285"/>
      <c r="L11" s="255">
        <v>5</v>
      </c>
      <c r="M11" s="268">
        <v>5</v>
      </c>
      <c r="N11" s="285"/>
      <c r="O11" s="255">
        <v>31</v>
      </c>
      <c r="P11" s="270">
        <v>31</v>
      </c>
      <c r="Q11" s="285"/>
      <c r="R11" s="255">
        <v>57</v>
      </c>
      <c r="S11" s="268">
        <v>57</v>
      </c>
      <c r="T11" s="285"/>
      <c r="U11" s="255">
        <v>83</v>
      </c>
      <c r="V11" s="270">
        <v>83</v>
      </c>
      <c r="W11" s="285"/>
      <c r="X11" s="255">
        <v>109</v>
      </c>
      <c r="Y11" s="268">
        <v>109</v>
      </c>
      <c r="Z11" s="258"/>
      <c r="AA11" s="88"/>
      <c r="AC11" s="260" t="s">
        <v>643</v>
      </c>
      <c r="AD11" s="291" t="s">
        <v>683</v>
      </c>
      <c r="AE11" s="292">
        <v>0</v>
      </c>
      <c r="AF11" s="291" t="s">
        <v>684</v>
      </c>
      <c r="AG11" s="292">
        <v>0</v>
      </c>
      <c r="AH11" s="291" t="s">
        <v>685</v>
      </c>
      <c r="AI11" s="292">
        <v>0</v>
      </c>
      <c r="AJ11" s="291" t="s">
        <v>686</v>
      </c>
      <c r="AK11" s="292">
        <v>0</v>
      </c>
      <c r="AL11" s="291" t="s">
        <v>687</v>
      </c>
      <c r="AM11" s="292">
        <v>0</v>
      </c>
      <c r="AN11" s="291" t="s">
        <v>688</v>
      </c>
      <c r="AO11" s="292">
        <v>0</v>
      </c>
      <c r="AP11" s="291" t="s">
        <v>689</v>
      </c>
      <c r="AQ11" s="292">
        <v>0</v>
      </c>
      <c r="AR11" s="291" t="s">
        <v>690</v>
      </c>
      <c r="AS11" s="292">
        <v>0</v>
      </c>
      <c r="AT11" s="291" t="s">
        <v>691</v>
      </c>
      <c r="AU11" s="292">
        <v>0</v>
      </c>
      <c r="AV11" s="291" t="s">
        <v>692</v>
      </c>
      <c r="AW11" s="292">
        <v>0</v>
      </c>
      <c r="AX11" s="291" t="s">
        <v>693</v>
      </c>
      <c r="AY11" s="292">
        <v>0</v>
      </c>
      <c r="AZ11" s="291" t="s">
        <v>694</v>
      </c>
      <c r="BC11" s="1365"/>
      <c r="BD11" s="324" t="s">
        <v>465</v>
      </c>
      <c r="BE11" s="325"/>
      <c r="BF11" s="323"/>
      <c r="BG11" s="324" t="s">
        <v>586</v>
      </c>
      <c r="BH11" s="325" t="s">
        <v>605</v>
      </c>
      <c r="BI11" s="323"/>
      <c r="BJ11" s="324" t="s">
        <v>587</v>
      </c>
      <c r="BK11" s="325" t="s">
        <v>604</v>
      </c>
      <c r="BL11" s="323"/>
      <c r="BM11" s="324" t="s">
        <v>650</v>
      </c>
      <c r="BN11" s="325" t="s">
        <v>603</v>
      </c>
      <c r="BO11" s="323"/>
      <c r="BP11" s="324" t="s">
        <v>589</v>
      </c>
      <c r="BQ11" s="325" t="s">
        <v>602</v>
      </c>
      <c r="BR11" s="323"/>
      <c r="BS11" s="324" t="s">
        <v>651</v>
      </c>
      <c r="BT11" s="325" t="s">
        <v>601</v>
      </c>
      <c r="BU11" s="323"/>
      <c r="BV11" s="324" t="s">
        <v>652</v>
      </c>
      <c r="BW11" s="325" t="s">
        <v>600</v>
      </c>
      <c r="BX11" s="323"/>
      <c r="BY11" s="324" t="s">
        <v>590</v>
      </c>
      <c r="BZ11" s="325" t="s">
        <v>599</v>
      </c>
      <c r="CA11" s="323"/>
      <c r="CB11" s="324" t="s">
        <v>591</v>
      </c>
      <c r="CC11" s="325" t="s">
        <v>598</v>
      </c>
      <c r="CD11" s="323"/>
      <c r="CE11" s="324" t="s">
        <v>592</v>
      </c>
      <c r="CF11" s="325" t="s">
        <v>595</v>
      </c>
      <c r="CG11" s="323"/>
      <c r="CH11" s="324" t="s">
        <v>593</v>
      </c>
      <c r="CI11" s="325" t="s">
        <v>597</v>
      </c>
      <c r="CJ11" s="323"/>
      <c r="CK11" s="324" t="s">
        <v>653</v>
      </c>
      <c r="CL11" s="325" t="s">
        <v>596</v>
      </c>
    </row>
    <row r="12" spans="2:90" ht="23.25" x14ac:dyDescent="0.35">
      <c r="B12" s="255" t="s">
        <v>610</v>
      </c>
      <c r="C12" s="268" t="s">
        <v>610</v>
      </c>
      <c r="D12" s="269"/>
      <c r="E12" s="285"/>
      <c r="F12" s="255" t="s">
        <v>5</v>
      </c>
      <c r="G12" s="268" t="s">
        <v>5</v>
      </c>
      <c r="H12" s="285"/>
      <c r="I12" s="255" t="s">
        <v>563</v>
      </c>
      <c r="J12" s="270" t="s">
        <v>563</v>
      </c>
      <c r="K12" s="285"/>
      <c r="L12" s="255">
        <v>6</v>
      </c>
      <c r="M12" s="268">
        <v>6</v>
      </c>
      <c r="N12" s="285"/>
      <c r="O12" s="255">
        <v>32</v>
      </c>
      <c r="P12" s="270">
        <v>32</v>
      </c>
      <c r="Q12" s="285"/>
      <c r="R12" s="255">
        <v>58</v>
      </c>
      <c r="S12" s="268">
        <v>58</v>
      </c>
      <c r="T12" s="285"/>
      <c r="U12" s="255">
        <v>84</v>
      </c>
      <c r="V12" s="270">
        <v>84</v>
      </c>
      <c r="W12" s="285"/>
      <c r="X12" s="255">
        <v>110</v>
      </c>
      <c r="Y12" s="268">
        <v>110</v>
      </c>
      <c r="Z12" s="258"/>
      <c r="AA12" s="88"/>
      <c r="AD12" s="250"/>
      <c r="AE12" s="288"/>
      <c r="AF12" s="250"/>
      <c r="AG12" s="288"/>
      <c r="AH12" s="250"/>
      <c r="AI12" s="288"/>
      <c r="AJ12" s="250"/>
      <c r="AK12" s="288"/>
      <c r="AL12" s="250"/>
      <c r="AM12" s="288"/>
      <c r="AN12" s="250"/>
      <c r="AO12" s="288"/>
      <c r="AP12" s="250"/>
      <c r="AQ12" s="288"/>
      <c r="AR12" s="250"/>
      <c r="AS12" s="288"/>
      <c r="AT12" s="250"/>
      <c r="AU12" s="288"/>
      <c r="AV12" s="250"/>
      <c r="AW12" s="288"/>
      <c r="AX12" s="250"/>
      <c r="AY12" s="288"/>
      <c r="AZ12" s="250"/>
      <c r="BC12" s="261"/>
      <c r="BD12" s="251"/>
      <c r="BE12" s="251"/>
      <c r="BF12" s="251"/>
      <c r="BG12" s="251"/>
      <c r="BH12" s="251"/>
      <c r="BI12" s="251"/>
      <c r="BJ12" s="251"/>
      <c r="BK12" s="251"/>
      <c r="BL12" s="251"/>
      <c r="BM12" s="251"/>
      <c r="BN12" s="251"/>
      <c r="BO12" s="251"/>
      <c r="BP12" s="251"/>
      <c r="BQ12" s="251"/>
      <c r="BR12" s="251"/>
      <c r="BS12" s="251"/>
      <c r="BT12" s="251"/>
      <c r="BU12" s="251"/>
      <c r="BV12" s="251"/>
      <c r="BW12" s="251"/>
      <c r="BX12" s="251"/>
      <c r="BY12" s="251"/>
      <c r="BZ12" s="251"/>
      <c r="CA12" s="251"/>
      <c r="CB12" s="251"/>
      <c r="CC12" s="251"/>
      <c r="CD12" s="251"/>
      <c r="CE12" s="251"/>
      <c r="CF12" s="251"/>
      <c r="CG12" s="251"/>
      <c r="CH12" s="251"/>
      <c r="CI12" s="251"/>
      <c r="CJ12" s="251"/>
      <c r="CK12" s="251"/>
      <c r="CL12" s="251"/>
    </row>
    <row r="13" spans="2:90" ht="23.25" x14ac:dyDescent="0.2">
      <c r="B13" s="255" t="s">
        <v>590</v>
      </c>
      <c r="C13" s="268" t="s">
        <v>590</v>
      </c>
      <c r="D13" s="269"/>
      <c r="E13" s="285"/>
      <c r="F13" s="255" t="s">
        <v>6</v>
      </c>
      <c r="G13" s="268" t="s">
        <v>6</v>
      </c>
      <c r="H13" s="285"/>
      <c r="I13" s="255" t="s">
        <v>564</v>
      </c>
      <c r="J13" s="270" t="s">
        <v>564</v>
      </c>
      <c r="K13" s="285"/>
      <c r="L13" s="255">
        <v>7</v>
      </c>
      <c r="M13" s="268">
        <v>7</v>
      </c>
      <c r="N13" s="285"/>
      <c r="O13" s="255">
        <v>33</v>
      </c>
      <c r="P13" s="270">
        <v>33</v>
      </c>
      <c r="Q13" s="285"/>
      <c r="R13" s="255">
        <v>59</v>
      </c>
      <c r="S13" s="268">
        <v>59</v>
      </c>
      <c r="T13" s="285"/>
      <c r="U13" s="255">
        <v>85</v>
      </c>
      <c r="V13" s="270">
        <v>85</v>
      </c>
      <c r="W13" s="285"/>
      <c r="X13" s="255">
        <v>111</v>
      </c>
      <c r="Y13" s="268">
        <v>111</v>
      </c>
      <c r="Z13" s="258"/>
      <c r="AA13" s="88"/>
      <c r="AC13" s="260" t="s">
        <v>644</v>
      </c>
      <c r="AD13" s="293" t="s">
        <v>683</v>
      </c>
      <c r="AE13" s="294">
        <v>0</v>
      </c>
      <c r="AF13" s="293" t="s">
        <v>684</v>
      </c>
      <c r="AG13" s="294">
        <v>0</v>
      </c>
      <c r="AH13" s="293" t="s">
        <v>685</v>
      </c>
      <c r="AI13" s="294">
        <v>0</v>
      </c>
      <c r="AJ13" s="293" t="s">
        <v>686</v>
      </c>
      <c r="AK13" s="294">
        <v>0</v>
      </c>
      <c r="AL13" s="293" t="s">
        <v>687</v>
      </c>
      <c r="AM13" s="294">
        <v>0</v>
      </c>
      <c r="AN13" s="293" t="s">
        <v>688</v>
      </c>
      <c r="AO13" s="294">
        <v>0</v>
      </c>
      <c r="AP13" s="293" t="s">
        <v>689</v>
      </c>
      <c r="AQ13" s="294">
        <v>0</v>
      </c>
      <c r="AR13" s="293" t="s">
        <v>690</v>
      </c>
      <c r="AS13" s="294">
        <v>0</v>
      </c>
      <c r="AT13" s="293" t="s">
        <v>691</v>
      </c>
      <c r="AU13" s="294">
        <v>0</v>
      </c>
      <c r="AV13" s="293" t="s">
        <v>692</v>
      </c>
      <c r="AW13" s="294">
        <v>0</v>
      </c>
      <c r="AX13" s="293" t="s">
        <v>693</v>
      </c>
      <c r="AY13" s="294">
        <v>0</v>
      </c>
      <c r="AZ13" s="293" t="s">
        <v>694</v>
      </c>
      <c r="BC13" s="1365" t="s">
        <v>654</v>
      </c>
      <c r="BD13" s="326">
        <v>1</v>
      </c>
      <c r="BE13" s="327"/>
      <c r="BF13" s="328"/>
      <c r="BG13" s="326">
        <v>2</v>
      </c>
      <c r="BH13" s="327"/>
      <c r="BI13" s="328"/>
      <c r="BJ13" s="326">
        <v>3</v>
      </c>
      <c r="BK13" s="327"/>
      <c r="BL13" s="328"/>
      <c r="BM13" s="326">
        <v>4</v>
      </c>
      <c r="BN13" s="327"/>
      <c r="BO13" s="328"/>
      <c r="BP13" s="326">
        <v>5</v>
      </c>
      <c r="BQ13" s="327"/>
      <c r="BR13" s="328"/>
      <c r="BS13" s="326">
        <v>6</v>
      </c>
      <c r="BT13" s="327"/>
      <c r="BU13" s="328"/>
      <c r="BV13" s="326">
        <v>7</v>
      </c>
      <c r="BW13" s="327"/>
      <c r="BX13" s="328"/>
      <c r="BY13" s="326">
        <v>8</v>
      </c>
      <c r="BZ13" s="327"/>
      <c r="CA13" s="328"/>
      <c r="CB13" s="326">
        <v>9</v>
      </c>
      <c r="CC13" s="327"/>
      <c r="CD13" s="328"/>
      <c r="CE13" s="326">
        <v>0</v>
      </c>
      <c r="CF13" s="327"/>
      <c r="CG13" s="328"/>
      <c r="CH13" s="326" t="s">
        <v>648</v>
      </c>
      <c r="CI13" s="327"/>
      <c r="CJ13" s="328"/>
      <c r="CK13" s="326" t="s">
        <v>649</v>
      </c>
      <c r="CL13" s="327"/>
    </row>
    <row r="14" spans="2:90" ht="23.25" x14ac:dyDescent="0.3">
      <c r="B14" s="255" t="s">
        <v>591</v>
      </c>
      <c r="C14" s="268" t="s">
        <v>591</v>
      </c>
      <c r="D14" s="269" t="s">
        <v>591</v>
      </c>
      <c r="E14" s="285"/>
      <c r="F14" s="255" t="s">
        <v>7</v>
      </c>
      <c r="G14" s="268" t="s">
        <v>7</v>
      </c>
      <c r="H14" s="285"/>
      <c r="I14" s="255" t="s">
        <v>565</v>
      </c>
      <c r="J14" s="270" t="s">
        <v>565</v>
      </c>
      <c r="K14" s="285"/>
      <c r="L14" s="255">
        <v>8</v>
      </c>
      <c r="M14" s="268">
        <v>8</v>
      </c>
      <c r="N14" s="285"/>
      <c r="O14" s="255">
        <v>34</v>
      </c>
      <c r="P14" s="270">
        <v>34</v>
      </c>
      <c r="Q14" s="285"/>
      <c r="R14" s="255">
        <v>60</v>
      </c>
      <c r="S14" s="268">
        <v>60</v>
      </c>
      <c r="T14" s="285"/>
      <c r="U14" s="255">
        <v>86</v>
      </c>
      <c r="V14" s="270">
        <v>86</v>
      </c>
      <c r="W14" s="285"/>
      <c r="X14" s="255">
        <v>112</v>
      </c>
      <c r="Y14" s="268">
        <v>112</v>
      </c>
      <c r="Z14" s="258"/>
      <c r="AA14" s="88"/>
      <c r="AD14" s="250"/>
      <c r="AE14" s="288"/>
      <c r="AF14" s="250"/>
      <c r="AG14" s="288"/>
      <c r="AH14" s="250"/>
      <c r="AI14" s="288"/>
      <c r="AJ14" s="250"/>
      <c r="AK14" s="288"/>
      <c r="AL14" s="250"/>
      <c r="AM14" s="288"/>
      <c r="AN14" s="250"/>
      <c r="AO14" s="288"/>
      <c r="AP14" s="250"/>
      <c r="AQ14" s="288"/>
      <c r="AR14" s="250"/>
      <c r="AS14" s="288"/>
      <c r="AT14" s="250"/>
      <c r="AU14" s="288"/>
      <c r="AV14" s="250"/>
      <c r="AW14" s="288"/>
      <c r="AX14" s="250"/>
      <c r="AY14" s="288"/>
      <c r="AZ14" s="250"/>
      <c r="BC14" s="1365"/>
      <c r="BD14" s="329" t="s">
        <v>465</v>
      </c>
      <c r="BE14" s="330"/>
      <c r="BF14" s="328"/>
      <c r="BG14" s="329" t="s">
        <v>586</v>
      </c>
      <c r="BH14" s="330" t="s">
        <v>605</v>
      </c>
      <c r="BI14" s="328"/>
      <c r="BJ14" s="329" t="s">
        <v>587</v>
      </c>
      <c r="BK14" s="330" t="s">
        <v>604</v>
      </c>
      <c r="BL14" s="328"/>
      <c r="BM14" s="329" t="s">
        <v>650</v>
      </c>
      <c r="BN14" s="330" t="s">
        <v>603</v>
      </c>
      <c r="BO14" s="328"/>
      <c r="BP14" s="329" t="s">
        <v>589</v>
      </c>
      <c r="BQ14" s="330" t="s">
        <v>602</v>
      </c>
      <c r="BR14" s="328"/>
      <c r="BS14" s="329" t="s">
        <v>651</v>
      </c>
      <c r="BT14" s="330" t="s">
        <v>601</v>
      </c>
      <c r="BU14" s="328"/>
      <c r="BV14" s="329" t="s">
        <v>652</v>
      </c>
      <c r="BW14" s="330" t="s">
        <v>600</v>
      </c>
      <c r="BX14" s="328"/>
      <c r="BY14" s="329" t="s">
        <v>590</v>
      </c>
      <c r="BZ14" s="330" t="s">
        <v>599</v>
      </c>
      <c r="CA14" s="328"/>
      <c r="CB14" s="329" t="s">
        <v>591</v>
      </c>
      <c r="CC14" s="330" t="s">
        <v>598</v>
      </c>
      <c r="CD14" s="328"/>
      <c r="CE14" s="329" t="s">
        <v>592</v>
      </c>
      <c r="CF14" s="330" t="s">
        <v>595</v>
      </c>
      <c r="CG14" s="328"/>
      <c r="CH14" s="329" t="s">
        <v>593</v>
      </c>
      <c r="CI14" s="330" t="s">
        <v>597</v>
      </c>
      <c r="CJ14" s="328"/>
      <c r="CK14" s="329" t="s">
        <v>653</v>
      </c>
      <c r="CL14" s="330" t="s">
        <v>596</v>
      </c>
    </row>
    <row r="15" spans="2:90" ht="23.25" x14ac:dyDescent="0.35">
      <c r="B15" s="255" t="s">
        <v>592</v>
      </c>
      <c r="C15" s="268" t="s">
        <v>592</v>
      </c>
      <c r="D15" s="269" t="s">
        <v>592</v>
      </c>
      <c r="E15" s="285"/>
      <c r="F15" s="255" t="s">
        <v>8</v>
      </c>
      <c r="G15" s="268" t="s">
        <v>8</v>
      </c>
      <c r="H15" s="285"/>
      <c r="I15" s="255" t="s">
        <v>566</v>
      </c>
      <c r="J15" s="270" t="s">
        <v>566</v>
      </c>
      <c r="K15" s="285"/>
      <c r="L15" s="255">
        <v>9</v>
      </c>
      <c r="M15" s="268">
        <v>9</v>
      </c>
      <c r="N15" s="285"/>
      <c r="O15" s="255">
        <v>35</v>
      </c>
      <c r="P15" s="270">
        <v>35</v>
      </c>
      <c r="Q15" s="285"/>
      <c r="R15" s="255">
        <v>61</v>
      </c>
      <c r="S15" s="268">
        <v>61</v>
      </c>
      <c r="T15" s="285"/>
      <c r="U15" s="255">
        <v>87</v>
      </c>
      <c r="V15" s="270">
        <v>87</v>
      </c>
      <c r="W15" s="285"/>
      <c r="X15" s="255">
        <v>113</v>
      </c>
      <c r="Y15" s="268">
        <v>113</v>
      </c>
      <c r="Z15" s="258"/>
      <c r="AA15" s="88"/>
      <c r="AC15" s="260" t="s">
        <v>645</v>
      </c>
      <c r="AD15" s="295" t="s">
        <v>683</v>
      </c>
      <c r="AE15" s="296">
        <v>0</v>
      </c>
      <c r="AF15" s="295" t="s">
        <v>684</v>
      </c>
      <c r="AG15" s="296">
        <v>0</v>
      </c>
      <c r="AH15" s="295" t="s">
        <v>685</v>
      </c>
      <c r="AI15" s="296">
        <v>0</v>
      </c>
      <c r="AJ15" s="295" t="s">
        <v>686</v>
      </c>
      <c r="AK15" s="296">
        <v>0</v>
      </c>
      <c r="AL15" s="295" t="s">
        <v>687</v>
      </c>
      <c r="AM15" s="296">
        <v>0</v>
      </c>
      <c r="AN15" s="295" t="s">
        <v>688</v>
      </c>
      <c r="AO15" s="296">
        <v>0</v>
      </c>
      <c r="AP15" s="295" t="s">
        <v>689</v>
      </c>
      <c r="AQ15" s="296">
        <v>0</v>
      </c>
      <c r="AR15" s="295" t="s">
        <v>690</v>
      </c>
      <c r="AS15" s="296">
        <v>0</v>
      </c>
      <c r="AT15" s="295" t="s">
        <v>691</v>
      </c>
      <c r="AU15" s="296">
        <v>0</v>
      </c>
      <c r="AV15" s="295" t="s">
        <v>692</v>
      </c>
      <c r="AW15" s="296">
        <v>0</v>
      </c>
      <c r="AX15" s="295" t="s">
        <v>693</v>
      </c>
      <c r="AY15" s="296">
        <v>0</v>
      </c>
      <c r="AZ15" s="295" t="s">
        <v>694</v>
      </c>
      <c r="BD15" s="251"/>
      <c r="BE15" s="251"/>
      <c r="BF15" s="251"/>
      <c r="BG15" s="251"/>
      <c r="BH15" s="251"/>
      <c r="BI15" s="251"/>
      <c r="BJ15" s="251"/>
      <c r="BK15" s="251"/>
      <c r="BL15" s="251"/>
      <c r="BM15" s="251"/>
      <c r="BN15" s="251"/>
      <c r="BO15" s="251"/>
      <c r="BP15" s="251"/>
      <c r="BQ15" s="251"/>
      <c r="BR15" s="251"/>
      <c r="BS15" s="251"/>
      <c r="BT15" s="251"/>
      <c r="BU15" s="251"/>
      <c r="BV15" s="251"/>
      <c r="BW15" s="251"/>
      <c r="BX15" s="251"/>
      <c r="BY15" s="251"/>
      <c r="BZ15" s="251"/>
      <c r="CA15" s="251"/>
      <c r="CB15" s="251"/>
      <c r="CC15" s="251"/>
      <c r="CD15" s="251"/>
      <c r="CE15" s="251"/>
      <c r="CF15" s="251"/>
      <c r="CG15" s="251"/>
      <c r="CH15" s="251"/>
      <c r="CI15" s="251"/>
      <c r="CJ15" s="251"/>
      <c r="CK15" s="251"/>
      <c r="CL15" s="251"/>
    </row>
    <row r="16" spans="2:90" ht="23.25" x14ac:dyDescent="0.3">
      <c r="B16" s="255" t="s">
        <v>593</v>
      </c>
      <c r="C16" s="268" t="s">
        <v>593</v>
      </c>
      <c r="D16" s="274"/>
      <c r="E16" s="285"/>
      <c r="F16" s="255" t="s">
        <v>9</v>
      </c>
      <c r="G16" s="268" t="s">
        <v>9</v>
      </c>
      <c r="H16" s="285"/>
      <c r="I16" s="255" t="s">
        <v>567</v>
      </c>
      <c r="J16" s="270" t="s">
        <v>567</v>
      </c>
      <c r="K16" s="285"/>
      <c r="L16" s="255">
        <v>10</v>
      </c>
      <c r="M16" s="268">
        <v>10</v>
      </c>
      <c r="N16" s="285"/>
      <c r="O16" s="255">
        <v>36</v>
      </c>
      <c r="P16" s="270">
        <v>36</v>
      </c>
      <c r="Q16" s="285"/>
      <c r="R16" s="255">
        <v>62</v>
      </c>
      <c r="S16" s="268">
        <v>62</v>
      </c>
      <c r="T16" s="285"/>
      <c r="U16" s="255">
        <v>88</v>
      </c>
      <c r="V16" s="270">
        <v>88</v>
      </c>
      <c r="W16" s="285"/>
      <c r="X16" s="255">
        <v>114</v>
      </c>
      <c r="Y16" s="268">
        <v>114</v>
      </c>
      <c r="Z16" s="258"/>
      <c r="AA16" s="88"/>
      <c r="AD16" s="250"/>
      <c r="AE16" s="288"/>
      <c r="AF16" s="250"/>
      <c r="AG16" s="288"/>
      <c r="AH16" s="250"/>
      <c r="AI16" s="288"/>
      <c r="AJ16" s="250"/>
      <c r="AK16" s="288"/>
      <c r="AL16" s="250"/>
      <c r="AM16" s="288"/>
      <c r="AN16" s="250"/>
      <c r="AO16" s="288"/>
      <c r="AP16" s="250"/>
      <c r="AQ16" s="288"/>
      <c r="AR16" s="250"/>
      <c r="AS16" s="288"/>
      <c r="AT16" s="250"/>
      <c r="AU16" s="288"/>
      <c r="AV16" s="250"/>
      <c r="AW16" s="288"/>
      <c r="AX16" s="250"/>
      <c r="AY16" s="288"/>
      <c r="AZ16" s="250"/>
      <c r="BC16" s="1365" t="s">
        <v>655</v>
      </c>
      <c r="BD16" s="331">
        <v>1</v>
      </c>
      <c r="BE16" s="332"/>
      <c r="BF16" s="333"/>
      <c r="BG16" s="331">
        <v>2</v>
      </c>
      <c r="BH16" s="332"/>
      <c r="BI16" s="333"/>
      <c r="BJ16" s="331">
        <v>3</v>
      </c>
      <c r="BK16" s="332"/>
      <c r="BL16" s="333"/>
      <c r="BM16" s="331">
        <v>4</v>
      </c>
      <c r="BN16" s="332"/>
      <c r="BO16" s="333"/>
      <c r="BP16" s="331">
        <v>5</v>
      </c>
      <c r="BQ16" s="332"/>
      <c r="BR16" s="333"/>
      <c r="BS16" s="331">
        <v>6</v>
      </c>
      <c r="BT16" s="332"/>
      <c r="BU16" s="333"/>
      <c r="BV16" s="331">
        <v>7</v>
      </c>
      <c r="BW16" s="332"/>
      <c r="BX16" s="333"/>
      <c r="BY16" s="331">
        <v>8</v>
      </c>
      <c r="BZ16" s="332"/>
      <c r="CA16" s="333"/>
      <c r="CB16" s="331">
        <v>9</v>
      </c>
      <c r="CC16" s="332"/>
      <c r="CD16" s="333"/>
      <c r="CE16" s="331">
        <v>0</v>
      </c>
      <c r="CF16" s="332"/>
      <c r="CG16" s="333"/>
      <c r="CH16" s="331" t="s">
        <v>648</v>
      </c>
      <c r="CI16" s="332"/>
      <c r="CJ16" s="333"/>
      <c r="CK16" s="331" t="s">
        <v>649</v>
      </c>
      <c r="CL16" s="332"/>
    </row>
    <row r="17" spans="2:90" ht="23.25" x14ac:dyDescent="0.2">
      <c r="B17" s="255" t="s">
        <v>594</v>
      </c>
      <c r="C17" s="268" t="s">
        <v>594</v>
      </c>
      <c r="D17" s="274"/>
      <c r="E17" s="285"/>
      <c r="F17" s="255" t="s">
        <v>581</v>
      </c>
      <c r="G17" s="268" t="s">
        <v>581</v>
      </c>
      <c r="H17" s="285"/>
      <c r="I17" s="255" t="s">
        <v>568</v>
      </c>
      <c r="J17" s="270" t="s">
        <v>568</v>
      </c>
      <c r="K17" s="285"/>
      <c r="L17" s="255">
        <v>11</v>
      </c>
      <c r="M17" s="268">
        <v>11</v>
      </c>
      <c r="N17" s="285"/>
      <c r="O17" s="255">
        <v>37</v>
      </c>
      <c r="P17" s="270">
        <v>37</v>
      </c>
      <c r="Q17" s="285"/>
      <c r="R17" s="255">
        <v>63</v>
      </c>
      <c r="S17" s="268">
        <v>63</v>
      </c>
      <c r="T17" s="285"/>
      <c r="U17" s="255">
        <v>89</v>
      </c>
      <c r="V17" s="270">
        <v>89</v>
      </c>
      <c r="W17" s="285"/>
      <c r="X17" s="255">
        <v>115</v>
      </c>
      <c r="Y17" s="268">
        <v>115</v>
      </c>
      <c r="Z17" s="258"/>
      <c r="AA17" s="88"/>
      <c r="AC17" s="260" t="s">
        <v>646</v>
      </c>
      <c r="AD17" s="297" t="s">
        <v>683</v>
      </c>
      <c r="AE17" s="298">
        <v>0</v>
      </c>
      <c r="AF17" s="297" t="s">
        <v>684</v>
      </c>
      <c r="AG17" s="298">
        <v>0</v>
      </c>
      <c r="AH17" s="297" t="s">
        <v>685</v>
      </c>
      <c r="AI17" s="298">
        <v>0</v>
      </c>
      <c r="AJ17" s="297" t="s">
        <v>686</v>
      </c>
      <c r="AK17" s="298">
        <v>0</v>
      </c>
      <c r="AL17" s="297" t="s">
        <v>687</v>
      </c>
      <c r="AM17" s="298">
        <v>0</v>
      </c>
      <c r="AN17" s="297" t="s">
        <v>688</v>
      </c>
      <c r="AO17" s="298">
        <v>0</v>
      </c>
      <c r="AP17" s="297" t="s">
        <v>689</v>
      </c>
      <c r="AQ17" s="298">
        <v>0</v>
      </c>
      <c r="AR17" s="297" t="s">
        <v>690</v>
      </c>
      <c r="AS17" s="298">
        <v>0</v>
      </c>
      <c r="AT17" s="297" t="s">
        <v>691</v>
      </c>
      <c r="AU17" s="298">
        <v>0</v>
      </c>
      <c r="AV17" s="297" t="s">
        <v>692</v>
      </c>
      <c r="AW17" s="298">
        <v>0</v>
      </c>
      <c r="AX17" s="297" t="s">
        <v>693</v>
      </c>
      <c r="AY17" s="298">
        <v>0</v>
      </c>
      <c r="AZ17" s="297" t="s">
        <v>694</v>
      </c>
      <c r="BC17" s="1365"/>
      <c r="BD17" s="334" t="s">
        <v>465</v>
      </c>
      <c r="BE17" s="335"/>
      <c r="BF17" s="333"/>
      <c r="BG17" s="334" t="s">
        <v>586</v>
      </c>
      <c r="BH17" s="335" t="s">
        <v>605</v>
      </c>
      <c r="BI17" s="333"/>
      <c r="BJ17" s="334" t="s">
        <v>587</v>
      </c>
      <c r="BK17" s="335" t="s">
        <v>604</v>
      </c>
      <c r="BL17" s="333"/>
      <c r="BM17" s="334" t="s">
        <v>650</v>
      </c>
      <c r="BN17" s="335" t="s">
        <v>603</v>
      </c>
      <c r="BO17" s="333"/>
      <c r="BP17" s="334" t="s">
        <v>589</v>
      </c>
      <c r="BQ17" s="335" t="s">
        <v>602</v>
      </c>
      <c r="BR17" s="333"/>
      <c r="BS17" s="334" t="s">
        <v>651</v>
      </c>
      <c r="BT17" s="335" t="s">
        <v>601</v>
      </c>
      <c r="BU17" s="333"/>
      <c r="BV17" s="334" t="s">
        <v>652</v>
      </c>
      <c r="BW17" s="335" t="s">
        <v>600</v>
      </c>
      <c r="BX17" s="333"/>
      <c r="BY17" s="334" t="s">
        <v>590</v>
      </c>
      <c r="BZ17" s="335" t="s">
        <v>599</v>
      </c>
      <c r="CA17" s="333"/>
      <c r="CB17" s="334" t="s">
        <v>591</v>
      </c>
      <c r="CC17" s="335" t="s">
        <v>598</v>
      </c>
      <c r="CD17" s="333"/>
      <c r="CE17" s="334" t="s">
        <v>592</v>
      </c>
      <c r="CF17" s="335" t="s">
        <v>595</v>
      </c>
      <c r="CG17" s="333"/>
      <c r="CH17" s="334" t="s">
        <v>593</v>
      </c>
      <c r="CI17" s="335" t="s">
        <v>597</v>
      </c>
      <c r="CJ17" s="333"/>
      <c r="CK17" s="334" t="s">
        <v>653</v>
      </c>
      <c r="CL17" s="335" t="s">
        <v>596</v>
      </c>
    </row>
    <row r="18" spans="2:90" ht="23.25" x14ac:dyDescent="0.35">
      <c r="B18" s="255" t="s">
        <v>595</v>
      </c>
      <c r="C18" s="268" t="s">
        <v>595</v>
      </c>
      <c r="D18" s="274"/>
      <c r="E18" s="285"/>
      <c r="F18" s="255" t="s">
        <v>10</v>
      </c>
      <c r="G18" s="268" t="s">
        <v>10</v>
      </c>
      <c r="H18" s="285"/>
      <c r="I18" s="255" t="s">
        <v>569</v>
      </c>
      <c r="J18" s="270" t="s">
        <v>569</v>
      </c>
      <c r="K18" s="285"/>
      <c r="L18" s="255">
        <v>12</v>
      </c>
      <c r="M18" s="268">
        <v>12</v>
      </c>
      <c r="N18" s="285"/>
      <c r="O18" s="255">
        <v>38</v>
      </c>
      <c r="P18" s="270">
        <v>38</v>
      </c>
      <c r="Q18" s="285"/>
      <c r="R18" s="255">
        <v>64</v>
      </c>
      <c r="S18" s="268">
        <v>64</v>
      </c>
      <c r="T18" s="285"/>
      <c r="U18" s="255">
        <v>90</v>
      </c>
      <c r="V18" s="270">
        <v>90</v>
      </c>
      <c r="W18" s="285"/>
      <c r="X18" s="255">
        <v>116</v>
      </c>
      <c r="Y18" s="268">
        <v>116</v>
      </c>
      <c r="Z18" s="258"/>
      <c r="AA18" s="88"/>
      <c r="BD18" s="251"/>
      <c r="BE18" s="251"/>
      <c r="BF18" s="251"/>
      <c r="BG18" s="251"/>
      <c r="BH18" s="251"/>
      <c r="BI18" s="251"/>
      <c r="BJ18" s="251"/>
      <c r="BK18" s="251"/>
      <c r="BL18" s="251"/>
      <c r="BM18" s="251"/>
      <c r="BN18" s="251"/>
      <c r="BO18" s="251"/>
      <c r="BP18" s="251"/>
      <c r="BQ18" s="251"/>
      <c r="BR18" s="251"/>
      <c r="BS18" s="251"/>
      <c r="BT18" s="251"/>
      <c r="BU18" s="251"/>
      <c r="BV18" s="251"/>
      <c r="BW18" s="251"/>
      <c r="BX18" s="251"/>
      <c r="BY18" s="251"/>
      <c r="BZ18" s="251"/>
      <c r="CA18" s="251"/>
      <c r="CB18" s="251"/>
      <c r="CC18" s="251"/>
      <c r="CD18" s="251"/>
      <c r="CE18" s="251"/>
      <c r="CF18" s="251"/>
      <c r="CG18" s="251"/>
      <c r="CH18" s="251"/>
      <c r="CI18" s="251"/>
      <c r="CJ18" s="251"/>
      <c r="CK18" s="251"/>
      <c r="CL18" s="251"/>
    </row>
    <row r="19" spans="2:90" ht="23.25" x14ac:dyDescent="0.35">
      <c r="B19" s="255" t="s">
        <v>596</v>
      </c>
      <c r="C19" s="268" t="s">
        <v>596</v>
      </c>
      <c r="D19" s="274"/>
      <c r="E19" s="285"/>
      <c r="F19" s="255" t="s">
        <v>120</v>
      </c>
      <c r="G19" s="268" t="s">
        <v>120</v>
      </c>
      <c r="H19" s="285"/>
      <c r="I19" s="255" t="s">
        <v>570</v>
      </c>
      <c r="J19" s="270" t="s">
        <v>570</v>
      </c>
      <c r="K19" s="285"/>
      <c r="L19" s="255">
        <v>13</v>
      </c>
      <c r="M19" s="268">
        <v>13</v>
      </c>
      <c r="N19" s="285"/>
      <c r="O19" s="255">
        <v>39</v>
      </c>
      <c r="P19" s="270">
        <v>39</v>
      </c>
      <c r="Q19" s="285"/>
      <c r="R19" s="255">
        <v>65</v>
      </c>
      <c r="S19" s="268">
        <v>65</v>
      </c>
      <c r="T19" s="285"/>
      <c r="U19" s="255">
        <v>91</v>
      </c>
      <c r="V19" s="270">
        <v>91</v>
      </c>
      <c r="W19" s="285"/>
      <c r="X19" s="255">
        <v>117</v>
      </c>
      <c r="Y19" s="268">
        <v>117</v>
      </c>
      <c r="Z19" s="258"/>
      <c r="AA19" s="88"/>
      <c r="AC19" s="262" t="s">
        <v>695</v>
      </c>
      <c r="BC19" s="1365" t="s">
        <v>646</v>
      </c>
      <c r="BD19" s="336">
        <v>1</v>
      </c>
      <c r="BE19" s="337"/>
      <c r="BF19" s="338"/>
      <c r="BG19" s="336">
        <v>2</v>
      </c>
      <c r="BH19" s="337"/>
      <c r="BI19" s="338"/>
      <c r="BJ19" s="336">
        <v>3</v>
      </c>
      <c r="BK19" s="337"/>
      <c r="BL19" s="338"/>
      <c r="BM19" s="336">
        <v>4</v>
      </c>
      <c r="BN19" s="337"/>
      <c r="BO19" s="338"/>
      <c r="BP19" s="336">
        <v>5</v>
      </c>
      <c r="BQ19" s="337"/>
      <c r="BR19" s="338"/>
      <c r="BS19" s="336">
        <v>6</v>
      </c>
      <c r="BT19" s="337"/>
      <c r="BU19" s="338"/>
      <c r="BV19" s="336">
        <v>7</v>
      </c>
      <c r="BW19" s="337"/>
      <c r="BX19" s="338"/>
      <c r="BY19" s="336">
        <v>8</v>
      </c>
      <c r="BZ19" s="337"/>
      <c r="CA19" s="338"/>
      <c r="CB19" s="336">
        <v>9</v>
      </c>
      <c r="CC19" s="337"/>
      <c r="CD19" s="338"/>
      <c r="CE19" s="336">
        <v>0</v>
      </c>
      <c r="CF19" s="337"/>
      <c r="CG19" s="338"/>
      <c r="CH19" s="336" t="s">
        <v>648</v>
      </c>
      <c r="CI19" s="337"/>
      <c r="CJ19" s="338"/>
      <c r="CK19" s="336" t="s">
        <v>649</v>
      </c>
      <c r="CL19" s="337"/>
    </row>
    <row r="20" spans="2:90" ht="46.5" x14ac:dyDescent="0.2">
      <c r="B20" s="255" t="s">
        <v>597</v>
      </c>
      <c r="C20" s="268" t="s">
        <v>597</v>
      </c>
      <c r="D20" s="274"/>
      <c r="E20" s="285"/>
      <c r="F20" s="255" t="s">
        <v>208</v>
      </c>
      <c r="G20" s="268" t="s">
        <v>208</v>
      </c>
      <c r="H20" s="285"/>
      <c r="I20" s="255" t="s">
        <v>571</v>
      </c>
      <c r="J20" s="270" t="s">
        <v>571</v>
      </c>
      <c r="K20" s="285"/>
      <c r="L20" s="255">
        <v>14</v>
      </c>
      <c r="M20" s="268">
        <v>14</v>
      </c>
      <c r="N20" s="285"/>
      <c r="O20" s="255">
        <v>40</v>
      </c>
      <c r="P20" s="270">
        <v>40</v>
      </c>
      <c r="Q20" s="285"/>
      <c r="R20" s="255">
        <v>66</v>
      </c>
      <c r="S20" s="268">
        <v>66</v>
      </c>
      <c r="T20" s="285"/>
      <c r="U20" s="255">
        <v>92</v>
      </c>
      <c r="V20" s="270">
        <v>92</v>
      </c>
      <c r="W20" s="285"/>
      <c r="X20" s="255">
        <v>118</v>
      </c>
      <c r="Y20" s="268">
        <v>118</v>
      </c>
      <c r="Z20" s="258"/>
      <c r="AA20" s="88"/>
      <c r="AC20" s="260" t="s">
        <v>618</v>
      </c>
      <c r="AD20" s="299" t="s">
        <v>696</v>
      </c>
      <c r="AE20" s="300"/>
      <c r="AF20" s="299" t="s">
        <v>697</v>
      </c>
      <c r="AG20" s="300"/>
      <c r="AH20" s="299" t="s">
        <v>698</v>
      </c>
      <c r="AI20" s="300"/>
      <c r="AJ20" s="299" t="s">
        <v>699</v>
      </c>
      <c r="AK20" s="300"/>
      <c r="AL20" s="299" t="s">
        <v>700</v>
      </c>
      <c r="AM20" s="300"/>
      <c r="AN20" s="299" t="s">
        <v>701</v>
      </c>
      <c r="AO20" s="300"/>
      <c r="AP20" s="299" t="s">
        <v>702</v>
      </c>
      <c r="AQ20" s="300"/>
      <c r="AR20" s="299" t="s">
        <v>703</v>
      </c>
      <c r="AS20" s="300"/>
      <c r="AT20" s="299" t="s">
        <v>704</v>
      </c>
      <c r="AU20" s="300"/>
      <c r="AV20" s="299" t="s">
        <v>705</v>
      </c>
      <c r="AW20" s="300"/>
      <c r="AX20" s="299" t="s">
        <v>706</v>
      </c>
      <c r="AY20" s="300"/>
      <c r="AZ20" s="299" t="s">
        <v>707</v>
      </c>
      <c r="BC20" s="1365"/>
      <c r="BD20" s="339" t="s">
        <v>465</v>
      </c>
      <c r="BE20" s="340"/>
      <c r="BF20" s="338"/>
      <c r="BG20" s="339" t="s">
        <v>586</v>
      </c>
      <c r="BH20" s="340" t="s">
        <v>605</v>
      </c>
      <c r="BI20" s="338"/>
      <c r="BJ20" s="339" t="s">
        <v>587</v>
      </c>
      <c r="BK20" s="340" t="s">
        <v>604</v>
      </c>
      <c r="BL20" s="338"/>
      <c r="BM20" s="339" t="s">
        <v>650</v>
      </c>
      <c r="BN20" s="340" t="s">
        <v>603</v>
      </c>
      <c r="BO20" s="338"/>
      <c r="BP20" s="339" t="s">
        <v>589</v>
      </c>
      <c r="BQ20" s="340" t="s">
        <v>602</v>
      </c>
      <c r="BR20" s="338"/>
      <c r="BS20" s="339" t="s">
        <v>651</v>
      </c>
      <c r="BT20" s="340" t="s">
        <v>601</v>
      </c>
      <c r="BU20" s="338"/>
      <c r="BV20" s="339" t="s">
        <v>652</v>
      </c>
      <c r="BW20" s="340" t="s">
        <v>600</v>
      </c>
      <c r="BX20" s="338"/>
      <c r="BY20" s="339" t="s">
        <v>590</v>
      </c>
      <c r="BZ20" s="340" t="s">
        <v>599</v>
      </c>
      <c r="CA20" s="338"/>
      <c r="CB20" s="339" t="s">
        <v>591</v>
      </c>
      <c r="CC20" s="340" t="s">
        <v>598</v>
      </c>
      <c r="CD20" s="338"/>
      <c r="CE20" s="339" t="s">
        <v>592</v>
      </c>
      <c r="CF20" s="340" t="s">
        <v>595</v>
      </c>
      <c r="CG20" s="338"/>
      <c r="CH20" s="339" t="s">
        <v>593</v>
      </c>
      <c r="CI20" s="340" t="s">
        <v>597</v>
      </c>
      <c r="CJ20" s="338"/>
      <c r="CK20" s="339" t="s">
        <v>653</v>
      </c>
      <c r="CL20" s="340" t="s">
        <v>596</v>
      </c>
    </row>
    <row r="21" spans="2:90" ht="23.25" x14ac:dyDescent="0.35">
      <c r="B21" s="255" t="s">
        <v>598</v>
      </c>
      <c r="C21" s="268" t="s">
        <v>598</v>
      </c>
      <c r="D21" s="274"/>
      <c r="E21" s="285"/>
      <c r="F21" s="255" t="s">
        <v>582</v>
      </c>
      <c r="G21" s="268" t="s">
        <v>582</v>
      </c>
      <c r="H21" s="285"/>
      <c r="I21" s="255" t="s">
        <v>572</v>
      </c>
      <c r="J21" s="270" t="s">
        <v>572</v>
      </c>
      <c r="K21" s="285"/>
      <c r="L21" s="255">
        <v>15</v>
      </c>
      <c r="M21" s="268">
        <v>15</v>
      </c>
      <c r="N21" s="285"/>
      <c r="O21" s="255">
        <v>41</v>
      </c>
      <c r="P21" s="270">
        <v>41</v>
      </c>
      <c r="Q21" s="285"/>
      <c r="R21" s="255">
        <v>67</v>
      </c>
      <c r="S21" s="268">
        <v>67</v>
      </c>
      <c r="T21" s="285"/>
      <c r="U21" s="255">
        <v>93</v>
      </c>
      <c r="V21" s="270">
        <v>93</v>
      </c>
      <c r="W21" s="285"/>
      <c r="X21" s="255">
        <v>119</v>
      </c>
      <c r="Y21" s="268">
        <v>119</v>
      </c>
      <c r="Z21" s="258"/>
      <c r="AA21" s="88"/>
      <c r="AD21" s="251"/>
      <c r="AE21" s="251"/>
      <c r="AF21" s="251"/>
      <c r="AG21" s="251"/>
      <c r="AH21" s="251"/>
      <c r="AI21" s="251"/>
      <c r="AJ21" s="251"/>
      <c r="AK21" s="251"/>
      <c r="AL21" s="251"/>
      <c r="AM21" s="251"/>
      <c r="AN21" s="251"/>
      <c r="AO21" s="251"/>
      <c r="AP21" s="251"/>
      <c r="AQ21" s="251"/>
      <c r="AR21" s="251"/>
      <c r="AS21" s="251"/>
      <c r="AT21" s="251"/>
      <c r="AU21" s="251"/>
      <c r="AV21" s="251"/>
      <c r="AW21" s="251"/>
      <c r="AX21" s="251"/>
      <c r="AY21" s="251"/>
      <c r="AZ21" s="251"/>
      <c r="BD21" s="251"/>
      <c r="BE21" s="251"/>
      <c r="BF21" s="251"/>
      <c r="BG21" s="251"/>
      <c r="BH21" s="251"/>
      <c r="BI21" s="251"/>
      <c r="BJ21" s="251"/>
      <c r="BK21" s="251"/>
      <c r="BL21" s="251"/>
      <c r="BM21" s="251"/>
      <c r="BN21" s="251"/>
      <c r="BO21" s="251"/>
      <c r="BP21" s="251"/>
      <c r="BQ21" s="251"/>
      <c r="BR21" s="251"/>
      <c r="BS21" s="251"/>
      <c r="BT21" s="251"/>
      <c r="BU21" s="251"/>
      <c r="BV21" s="251"/>
      <c r="BW21" s="251"/>
      <c r="BX21" s="251"/>
      <c r="BY21" s="251"/>
      <c r="BZ21" s="251"/>
      <c r="CA21" s="251"/>
      <c r="CB21" s="251"/>
      <c r="CC21" s="251"/>
      <c r="CD21" s="251"/>
      <c r="CE21" s="251"/>
      <c r="CF21" s="251"/>
      <c r="CG21" s="251"/>
      <c r="CH21" s="251"/>
      <c r="CI21" s="251"/>
      <c r="CJ21" s="251"/>
      <c r="CK21" s="251"/>
      <c r="CL21" s="251"/>
    </row>
    <row r="22" spans="2:90" ht="23.25" x14ac:dyDescent="0.35">
      <c r="B22" s="255" t="s">
        <v>599</v>
      </c>
      <c r="C22" s="268" t="s">
        <v>599</v>
      </c>
      <c r="D22" s="274"/>
      <c r="E22" s="285"/>
      <c r="F22" s="255" t="s">
        <v>30</v>
      </c>
      <c r="G22" s="268" t="s">
        <v>30</v>
      </c>
      <c r="H22" s="285"/>
      <c r="I22" s="255" t="s">
        <v>573</v>
      </c>
      <c r="J22" s="270" t="s">
        <v>573</v>
      </c>
      <c r="K22" s="285"/>
      <c r="L22" s="255">
        <v>16</v>
      </c>
      <c r="M22" s="268">
        <v>16</v>
      </c>
      <c r="N22" s="285"/>
      <c r="O22" s="255">
        <v>42</v>
      </c>
      <c r="P22" s="270">
        <v>42</v>
      </c>
      <c r="Q22" s="285"/>
      <c r="R22" s="255">
        <v>68</v>
      </c>
      <c r="S22" s="268">
        <v>68</v>
      </c>
      <c r="T22" s="285"/>
      <c r="U22" s="255">
        <v>94</v>
      </c>
      <c r="V22" s="270">
        <v>94</v>
      </c>
      <c r="W22" s="285"/>
      <c r="X22" s="255">
        <v>120</v>
      </c>
      <c r="Y22" s="268">
        <v>120</v>
      </c>
      <c r="Z22" s="258"/>
      <c r="AA22" s="88"/>
      <c r="AC22" s="260" t="s">
        <v>613</v>
      </c>
      <c r="AD22" s="301" t="s">
        <v>708</v>
      </c>
      <c r="AE22" s="302"/>
      <c r="AF22" s="301" t="s">
        <v>709</v>
      </c>
      <c r="AG22" s="302"/>
      <c r="AH22" s="301" t="s">
        <v>710</v>
      </c>
      <c r="AI22" s="302"/>
      <c r="AJ22" s="301" t="s">
        <v>711</v>
      </c>
      <c r="AK22" s="302"/>
      <c r="AL22" s="301" t="s">
        <v>712</v>
      </c>
      <c r="AM22" s="302"/>
      <c r="AN22" s="301" t="s">
        <v>713</v>
      </c>
      <c r="AO22" s="302"/>
      <c r="AP22" s="301" t="s">
        <v>714</v>
      </c>
      <c r="AQ22" s="302"/>
      <c r="AR22" s="301" t="s">
        <v>715</v>
      </c>
      <c r="AS22" s="302"/>
      <c r="AT22" s="301" t="s">
        <v>716</v>
      </c>
      <c r="AU22" s="302"/>
      <c r="AV22" s="301" t="s">
        <v>717</v>
      </c>
      <c r="AW22" s="302"/>
      <c r="AX22" s="301" t="s">
        <v>718</v>
      </c>
      <c r="AY22" s="302"/>
      <c r="AZ22" s="301" t="s">
        <v>719</v>
      </c>
      <c r="BD22" s="262" t="s">
        <v>661</v>
      </c>
      <c r="BE22" s="251"/>
      <c r="BF22" s="251"/>
      <c r="BG22" s="251"/>
      <c r="BH22" s="251"/>
      <c r="BI22" s="251"/>
      <c r="BJ22" s="251"/>
      <c r="BK22" s="251"/>
      <c r="BL22" s="251"/>
      <c r="BM22" s="251"/>
      <c r="BN22" s="251"/>
      <c r="BO22" s="251"/>
      <c r="BP22" s="251"/>
      <c r="BQ22" s="251"/>
      <c r="BR22" s="251"/>
      <c r="BS22" s="251"/>
      <c r="BT22" s="251"/>
      <c r="BU22" s="251"/>
      <c r="BV22" s="251"/>
      <c r="BW22" s="251"/>
      <c r="BX22" s="251"/>
      <c r="BY22" s="251"/>
      <c r="BZ22" s="251"/>
      <c r="CA22" s="251"/>
      <c r="CB22" s="251"/>
      <c r="CC22" s="251"/>
      <c r="CD22" s="251"/>
      <c r="CE22" s="251"/>
      <c r="CF22" s="251"/>
      <c r="CG22" s="251"/>
      <c r="CH22" s="251"/>
      <c r="CI22" s="251"/>
      <c r="CJ22" s="251"/>
      <c r="CK22" s="251"/>
      <c r="CL22" s="251"/>
    </row>
    <row r="23" spans="2:90" ht="23.25" x14ac:dyDescent="0.35">
      <c r="B23" s="255" t="s">
        <v>600</v>
      </c>
      <c r="C23" s="268" t="s">
        <v>600</v>
      </c>
      <c r="D23" s="274"/>
      <c r="E23" s="285"/>
      <c r="F23" s="255" t="s">
        <v>271</v>
      </c>
      <c r="G23" s="268" t="s">
        <v>271</v>
      </c>
      <c r="H23" s="285"/>
      <c r="I23" s="255" t="s">
        <v>467</v>
      </c>
      <c r="J23" s="270" t="s">
        <v>467</v>
      </c>
      <c r="K23" s="285"/>
      <c r="L23" s="255">
        <v>17</v>
      </c>
      <c r="M23" s="268">
        <v>17</v>
      </c>
      <c r="N23" s="285"/>
      <c r="O23" s="255">
        <v>43</v>
      </c>
      <c r="P23" s="270">
        <v>43</v>
      </c>
      <c r="Q23" s="285"/>
      <c r="R23" s="255">
        <v>69</v>
      </c>
      <c r="S23" s="268">
        <v>69</v>
      </c>
      <c r="T23" s="285"/>
      <c r="U23" s="255">
        <v>95</v>
      </c>
      <c r="V23" s="270">
        <v>95</v>
      </c>
      <c r="W23" s="285"/>
      <c r="X23" s="255">
        <v>121</v>
      </c>
      <c r="Y23" s="268">
        <v>121</v>
      </c>
      <c r="Z23" s="258"/>
      <c r="AA23" s="88"/>
      <c r="AD23" s="303"/>
      <c r="AE23" s="303"/>
      <c r="AF23" s="303"/>
      <c r="AG23" s="303"/>
      <c r="AH23" s="303"/>
      <c r="AI23" s="303"/>
      <c r="AJ23" s="303"/>
      <c r="AK23" s="303"/>
      <c r="AL23" s="303"/>
      <c r="AM23" s="303"/>
      <c r="AN23" s="303"/>
      <c r="AO23" s="303"/>
      <c r="AP23" s="303"/>
      <c r="AQ23" s="303"/>
      <c r="AR23" s="303"/>
      <c r="AS23" s="303"/>
      <c r="AT23" s="303"/>
      <c r="AU23" s="303"/>
      <c r="AV23" s="303"/>
      <c r="AW23" s="303"/>
      <c r="AX23" s="303"/>
      <c r="AY23" s="303"/>
      <c r="AZ23" s="303"/>
      <c r="BC23" s="1363" t="s">
        <v>647</v>
      </c>
      <c r="BD23" s="314" t="s">
        <v>29</v>
      </c>
      <c r="BE23" s="315"/>
      <c r="BF23" s="316"/>
      <c r="BG23" s="314" t="s">
        <v>253</v>
      </c>
      <c r="BH23" s="315"/>
      <c r="BI23" s="316"/>
      <c r="BJ23" s="314" t="s">
        <v>4</v>
      </c>
      <c r="BK23" s="315"/>
      <c r="BL23" s="316"/>
      <c r="BM23" s="314" t="s">
        <v>31</v>
      </c>
      <c r="BN23" s="315"/>
      <c r="BO23" s="316"/>
      <c r="BP23" s="314" t="s">
        <v>103</v>
      </c>
      <c r="BQ23" s="315"/>
      <c r="BR23" s="316"/>
      <c r="BS23" s="314" t="s">
        <v>585</v>
      </c>
      <c r="BT23" s="315"/>
      <c r="BU23" s="316"/>
      <c r="BV23" s="314" t="s">
        <v>117</v>
      </c>
      <c r="BW23" s="315"/>
      <c r="BX23" s="316"/>
      <c r="BY23" s="314" t="s">
        <v>8</v>
      </c>
      <c r="BZ23" s="315"/>
      <c r="CA23" s="316"/>
      <c r="CB23" s="314" t="s">
        <v>582</v>
      </c>
      <c r="CC23" s="315"/>
      <c r="CD23" s="316"/>
      <c r="CE23" s="314" t="s">
        <v>30</v>
      </c>
      <c r="CF23" s="315"/>
      <c r="CG23" s="316"/>
      <c r="CH23" s="314" t="s">
        <v>657</v>
      </c>
      <c r="CI23" s="315"/>
      <c r="CJ23" s="316"/>
      <c r="CK23" s="314" t="s">
        <v>607</v>
      </c>
      <c r="CL23" s="315"/>
    </row>
    <row r="24" spans="2:90" ht="23.25" x14ac:dyDescent="0.2">
      <c r="B24" s="255" t="s">
        <v>601</v>
      </c>
      <c r="C24" s="268" t="s">
        <v>601</v>
      </c>
      <c r="D24" s="274"/>
      <c r="E24" s="285"/>
      <c r="F24" s="255" t="s">
        <v>31</v>
      </c>
      <c r="G24" s="268" t="s">
        <v>31</v>
      </c>
      <c r="H24" s="285"/>
      <c r="I24" s="255" t="s">
        <v>574</v>
      </c>
      <c r="J24" s="270" t="s">
        <v>574</v>
      </c>
      <c r="K24" s="285"/>
      <c r="L24" s="255">
        <v>18</v>
      </c>
      <c r="M24" s="268">
        <v>18</v>
      </c>
      <c r="N24" s="285"/>
      <c r="O24" s="255">
        <v>44</v>
      </c>
      <c r="P24" s="270">
        <v>44</v>
      </c>
      <c r="Q24" s="285"/>
      <c r="R24" s="255">
        <v>70</v>
      </c>
      <c r="S24" s="268">
        <v>70</v>
      </c>
      <c r="T24" s="285"/>
      <c r="U24" s="255">
        <v>96</v>
      </c>
      <c r="V24" s="270">
        <v>96</v>
      </c>
      <c r="W24" s="285"/>
      <c r="X24" s="255">
        <v>122</v>
      </c>
      <c r="Y24" s="268">
        <v>122</v>
      </c>
      <c r="Z24" s="258"/>
      <c r="AA24" s="88"/>
      <c r="AC24" s="260" t="s">
        <v>643</v>
      </c>
      <c r="AD24" s="304" t="s">
        <v>708</v>
      </c>
      <c r="AE24" s="305">
        <v>0</v>
      </c>
      <c r="AF24" s="304" t="s">
        <v>709</v>
      </c>
      <c r="AG24" s="305">
        <v>0</v>
      </c>
      <c r="AH24" s="304" t="s">
        <v>710</v>
      </c>
      <c r="AI24" s="305">
        <v>0</v>
      </c>
      <c r="AJ24" s="304" t="s">
        <v>711</v>
      </c>
      <c r="AK24" s="305">
        <v>0</v>
      </c>
      <c r="AL24" s="304" t="s">
        <v>712</v>
      </c>
      <c r="AM24" s="305">
        <v>0</v>
      </c>
      <c r="AN24" s="304" t="s">
        <v>713</v>
      </c>
      <c r="AO24" s="305">
        <v>0</v>
      </c>
      <c r="AP24" s="304" t="s">
        <v>714</v>
      </c>
      <c r="AQ24" s="305">
        <v>0</v>
      </c>
      <c r="AR24" s="306" t="s">
        <v>715</v>
      </c>
      <c r="AS24" s="305">
        <v>0</v>
      </c>
      <c r="AT24" s="304" t="s">
        <v>716</v>
      </c>
      <c r="AU24" s="305">
        <v>0</v>
      </c>
      <c r="AV24" s="304" t="s">
        <v>717</v>
      </c>
      <c r="AW24" s="305">
        <v>0</v>
      </c>
      <c r="AX24" s="304" t="s">
        <v>718</v>
      </c>
      <c r="AY24" s="305">
        <v>0</v>
      </c>
      <c r="AZ24" s="304" t="s">
        <v>719</v>
      </c>
      <c r="BC24" s="1363"/>
      <c r="BD24" s="318" t="s">
        <v>558</v>
      </c>
      <c r="BE24" s="319"/>
      <c r="BF24" s="316"/>
      <c r="BG24" s="318" t="s">
        <v>580</v>
      </c>
      <c r="BH24" s="319"/>
      <c r="BI24" s="316"/>
      <c r="BJ24" s="318" t="s">
        <v>562</v>
      </c>
      <c r="BK24" s="319"/>
      <c r="BL24" s="316"/>
      <c r="BM24" s="318" t="s">
        <v>574</v>
      </c>
      <c r="BN24" s="319"/>
      <c r="BO24" s="316"/>
      <c r="BP24" s="318" t="s">
        <v>575</v>
      </c>
      <c r="BQ24" s="319"/>
      <c r="BR24" s="316"/>
      <c r="BS24" s="318" t="s">
        <v>579</v>
      </c>
      <c r="BT24" s="319"/>
      <c r="BU24" s="316"/>
      <c r="BV24" s="318" t="s">
        <v>468</v>
      </c>
      <c r="BW24" s="319"/>
      <c r="BX24" s="316"/>
      <c r="BY24" s="318" t="s">
        <v>566</v>
      </c>
      <c r="BZ24" s="319"/>
      <c r="CA24" s="316"/>
      <c r="CB24" s="318" t="s">
        <v>572</v>
      </c>
      <c r="CC24" s="319"/>
      <c r="CD24" s="316"/>
      <c r="CE24" s="318" t="s">
        <v>573</v>
      </c>
      <c r="CF24" s="319"/>
      <c r="CG24" s="316"/>
      <c r="CH24" s="318" t="s">
        <v>598</v>
      </c>
      <c r="CI24" s="319"/>
      <c r="CJ24" s="316"/>
      <c r="CK24" s="318" t="s">
        <v>606</v>
      </c>
      <c r="CL24" s="319" t="s">
        <v>608</v>
      </c>
    </row>
    <row r="25" spans="2:90" ht="23.25" x14ac:dyDescent="0.35">
      <c r="B25" s="255" t="s">
        <v>602</v>
      </c>
      <c r="C25" s="268" t="s">
        <v>602</v>
      </c>
      <c r="D25" s="274"/>
      <c r="E25" s="285"/>
      <c r="F25" s="255" t="s">
        <v>74</v>
      </c>
      <c r="G25" s="268" t="s">
        <v>74</v>
      </c>
      <c r="H25" s="285"/>
      <c r="I25" s="255" t="s">
        <v>466</v>
      </c>
      <c r="J25" s="270" t="s">
        <v>466</v>
      </c>
      <c r="K25" s="285"/>
      <c r="L25" s="255">
        <v>19</v>
      </c>
      <c r="M25" s="268">
        <v>19</v>
      </c>
      <c r="N25" s="285"/>
      <c r="O25" s="255">
        <v>45</v>
      </c>
      <c r="P25" s="270">
        <v>45</v>
      </c>
      <c r="Q25" s="285"/>
      <c r="R25" s="255">
        <v>71</v>
      </c>
      <c r="S25" s="268">
        <v>71</v>
      </c>
      <c r="T25" s="285"/>
      <c r="U25" s="255">
        <v>97</v>
      </c>
      <c r="V25" s="270">
        <v>97</v>
      </c>
      <c r="W25" s="285"/>
      <c r="X25" s="255">
        <v>123</v>
      </c>
      <c r="Y25" s="268">
        <v>123</v>
      </c>
      <c r="Z25" s="258"/>
      <c r="AA25" s="88"/>
      <c r="AD25" s="303"/>
      <c r="AE25" s="303"/>
      <c r="AF25" s="303"/>
      <c r="AG25" s="303"/>
      <c r="AH25" s="303"/>
      <c r="AI25" s="303"/>
      <c r="AJ25" s="303"/>
      <c r="AK25" s="303"/>
      <c r="AL25" s="303"/>
      <c r="AM25" s="303"/>
      <c r="AN25" s="303"/>
      <c r="AO25" s="303"/>
      <c r="AP25" s="303"/>
      <c r="AQ25" s="303"/>
      <c r="AR25" s="307"/>
      <c r="AS25" s="303"/>
      <c r="AT25" s="303"/>
      <c r="AU25" s="303"/>
      <c r="AV25" s="303"/>
      <c r="AW25" s="303"/>
      <c r="AX25" s="303"/>
      <c r="AY25" s="303"/>
      <c r="AZ25" s="303"/>
      <c r="BC25" s="261"/>
      <c r="BD25" s="316"/>
      <c r="BE25" s="316"/>
      <c r="BF25" s="316"/>
      <c r="BG25" s="316"/>
      <c r="BH25" s="316"/>
      <c r="BI25" s="316"/>
      <c r="BJ25" s="316"/>
      <c r="BK25" s="316"/>
      <c r="BL25" s="316"/>
      <c r="BM25" s="316"/>
      <c r="BN25" s="316"/>
      <c r="BO25" s="316"/>
      <c r="BP25" s="316"/>
      <c r="BQ25" s="316"/>
      <c r="BR25" s="316"/>
      <c r="BS25" s="316"/>
      <c r="BT25" s="316"/>
      <c r="BU25" s="316"/>
      <c r="BV25" s="316"/>
      <c r="BW25" s="316"/>
      <c r="BX25" s="316"/>
      <c r="BY25" s="316"/>
      <c r="BZ25" s="316"/>
      <c r="CA25" s="316"/>
      <c r="CB25" s="316"/>
      <c r="CC25" s="316"/>
      <c r="CD25" s="316"/>
      <c r="CE25" s="316"/>
      <c r="CF25" s="316"/>
      <c r="CG25" s="316"/>
      <c r="CH25" s="316"/>
      <c r="CI25" s="316"/>
      <c r="CJ25" s="316"/>
      <c r="CK25" s="316"/>
      <c r="CL25" s="316"/>
    </row>
    <row r="26" spans="2:90" ht="23.25" x14ac:dyDescent="0.2">
      <c r="B26" s="255" t="s">
        <v>603</v>
      </c>
      <c r="C26" s="268" t="s">
        <v>603</v>
      </c>
      <c r="D26" s="274"/>
      <c r="E26" s="285"/>
      <c r="F26" s="255" t="s">
        <v>103</v>
      </c>
      <c r="G26" s="268" t="s">
        <v>103</v>
      </c>
      <c r="H26" s="285"/>
      <c r="I26" s="255" t="s">
        <v>575</v>
      </c>
      <c r="J26" s="270" t="s">
        <v>575</v>
      </c>
      <c r="K26" s="285"/>
      <c r="L26" s="255">
        <v>20</v>
      </c>
      <c r="M26" s="268">
        <v>20</v>
      </c>
      <c r="N26" s="285"/>
      <c r="O26" s="255">
        <v>46</v>
      </c>
      <c r="P26" s="270">
        <v>46</v>
      </c>
      <c r="Q26" s="285"/>
      <c r="R26" s="255">
        <v>72</v>
      </c>
      <c r="S26" s="268">
        <v>72</v>
      </c>
      <c r="T26" s="285"/>
      <c r="U26" s="255">
        <v>98</v>
      </c>
      <c r="V26" s="270">
        <v>98</v>
      </c>
      <c r="W26" s="285"/>
      <c r="X26" s="255">
        <v>124</v>
      </c>
      <c r="Y26" s="268">
        <v>124</v>
      </c>
      <c r="Z26" s="258"/>
      <c r="AA26" s="88"/>
      <c r="AC26" s="260" t="s">
        <v>644</v>
      </c>
      <c r="AD26" s="308" t="s">
        <v>708</v>
      </c>
      <c r="AE26" s="309">
        <v>0</v>
      </c>
      <c r="AF26" s="308" t="s">
        <v>709</v>
      </c>
      <c r="AG26" s="309">
        <v>0</v>
      </c>
      <c r="AH26" s="308" t="s">
        <v>710</v>
      </c>
      <c r="AI26" s="309">
        <v>0</v>
      </c>
      <c r="AJ26" s="308" t="s">
        <v>711</v>
      </c>
      <c r="AK26" s="309">
        <v>0</v>
      </c>
      <c r="AL26" s="308" t="s">
        <v>712</v>
      </c>
      <c r="AM26" s="309">
        <v>0</v>
      </c>
      <c r="AN26" s="308" t="s">
        <v>713</v>
      </c>
      <c r="AO26" s="309">
        <v>0</v>
      </c>
      <c r="AP26" s="308" t="s">
        <v>714</v>
      </c>
      <c r="AQ26" s="309">
        <v>0</v>
      </c>
      <c r="AR26" s="308" t="s">
        <v>715</v>
      </c>
      <c r="AS26" s="309">
        <v>0</v>
      </c>
      <c r="AT26" s="308" t="s">
        <v>716</v>
      </c>
      <c r="AU26" s="309">
        <v>0</v>
      </c>
      <c r="AV26" s="308" t="s">
        <v>717</v>
      </c>
      <c r="AW26" s="309">
        <v>0</v>
      </c>
      <c r="AX26" s="308" t="s">
        <v>718</v>
      </c>
      <c r="AY26" s="309">
        <v>0</v>
      </c>
      <c r="AZ26" s="308" t="s">
        <v>719</v>
      </c>
      <c r="BC26" s="1365" t="s">
        <v>643</v>
      </c>
      <c r="BD26" s="321" t="s">
        <v>29</v>
      </c>
      <c r="BE26" s="322"/>
      <c r="BF26" s="323"/>
      <c r="BG26" s="321" t="s">
        <v>253</v>
      </c>
      <c r="BH26" s="322"/>
      <c r="BI26" s="323"/>
      <c r="BJ26" s="321" t="s">
        <v>4</v>
      </c>
      <c r="BK26" s="322"/>
      <c r="BL26" s="323"/>
      <c r="BM26" s="321" t="s">
        <v>31</v>
      </c>
      <c r="BN26" s="322"/>
      <c r="BO26" s="323"/>
      <c r="BP26" s="321" t="s">
        <v>103</v>
      </c>
      <c r="BQ26" s="322"/>
      <c r="BR26" s="323"/>
      <c r="BS26" s="321" t="s">
        <v>585</v>
      </c>
      <c r="BT26" s="322"/>
      <c r="BU26" s="323"/>
      <c r="BV26" s="321" t="s">
        <v>117</v>
      </c>
      <c r="BW26" s="322"/>
      <c r="BX26" s="323"/>
      <c r="BY26" s="321" t="s">
        <v>8</v>
      </c>
      <c r="BZ26" s="322"/>
      <c r="CA26" s="323"/>
      <c r="CB26" s="321" t="s">
        <v>582</v>
      </c>
      <c r="CC26" s="322"/>
      <c r="CD26" s="323"/>
      <c r="CE26" s="321" t="s">
        <v>30</v>
      </c>
      <c r="CF26" s="322"/>
      <c r="CG26" s="323"/>
      <c r="CH26" s="321" t="s">
        <v>657</v>
      </c>
      <c r="CI26" s="322"/>
      <c r="CJ26" s="323"/>
      <c r="CK26" s="321" t="s">
        <v>607</v>
      </c>
      <c r="CL26" s="322"/>
    </row>
    <row r="27" spans="2:90" ht="23.25" x14ac:dyDescent="0.35">
      <c r="B27" s="255" t="s">
        <v>604</v>
      </c>
      <c r="C27" s="268" t="s">
        <v>604</v>
      </c>
      <c r="D27" s="274"/>
      <c r="E27" s="285"/>
      <c r="F27" s="255" t="s">
        <v>117</v>
      </c>
      <c r="G27" s="268" t="s">
        <v>117</v>
      </c>
      <c r="H27" s="285"/>
      <c r="I27" s="255" t="s">
        <v>468</v>
      </c>
      <c r="J27" s="270" t="s">
        <v>468</v>
      </c>
      <c r="K27" s="285"/>
      <c r="L27" s="255">
        <v>21</v>
      </c>
      <c r="M27" s="268">
        <v>21</v>
      </c>
      <c r="N27" s="285"/>
      <c r="O27" s="255">
        <v>47</v>
      </c>
      <c r="P27" s="270">
        <v>47</v>
      </c>
      <c r="Q27" s="285"/>
      <c r="R27" s="255">
        <v>73</v>
      </c>
      <c r="S27" s="268">
        <v>73</v>
      </c>
      <c r="T27" s="285"/>
      <c r="U27" s="255">
        <v>99</v>
      </c>
      <c r="V27" s="270">
        <v>99</v>
      </c>
      <c r="W27" s="285"/>
      <c r="X27" s="255">
        <v>125</v>
      </c>
      <c r="Y27" s="268">
        <v>125</v>
      </c>
      <c r="Z27" s="258"/>
      <c r="AA27" s="88"/>
      <c r="AD27" s="303"/>
      <c r="AE27" s="303"/>
      <c r="AF27" s="303"/>
      <c r="AG27" s="303"/>
      <c r="AH27" s="303"/>
      <c r="AI27" s="303"/>
      <c r="AJ27" s="303"/>
      <c r="AK27" s="303"/>
      <c r="AL27" s="303"/>
      <c r="AM27" s="303"/>
      <c r="AN27" s="303"/>
      <c r="AO27" s="303"/>
      <c r="AP27" s="303"/>
      <c r="AQ27" s="303"/>
      <c r="AR27" s="303"/>
      <c r="AS27" s="303"/>
      <c r="AT27" s="303"/>
      <c r="AU27" s="303"/>
      <c r="AV27" s="303"/>
      <c r="AW27" s="303"/>
      <c r="AX27" s="303"/>
      <c r="AY27" s="303"/>
      <c r="AZ27" s="303"/>
      <c r="BC27" s="1365"/>
      <c r="BD27" s="324" t="s">
        <v>558</v>
      </c>
      <c r="BE27" s="325"/>
      <c r="BF27" s="323"/>
      <c r="BG27" s="324" t="s">
        <v>580</v>
      </c>
      <c r="BH27" s="325"/>
      <c r="BI27" s="323"/>
      <c r="BJ27" s="324" t="s">
        <v>562</v>
      </c>
      <c r="BK27" s="325"/>
      <c r="BL27" s="323"/>
      <c r="BM27" s="324" t="s">
        <v>574</v>
      </c>
      <c r="BN27" s="325"/>
      <c r="BO27" s="323"/>
      <c r="BP27" s="324" t="s">
        <v>575</v>
      </c>
      <c r="BQ27" s="325"/>
      <c r="BR27" s="323"/>
      <c r="BS27" s="324" t="s">
        <v>579</v>
      </c>
      <c r="BT27" s="325"/>
      <c r="BU27" s="323"/>
      <c r="BV27" s="324" t="s">
        <v>468</v>
      </c>
      <c r="BW27" s="325"/>
      <c r="BX27" s="323"/>
      <c r="BY27" s="324" t="s">
        <v>566</v>
      </c>
      <c r="BZ27" s="325"/>
      <c r="CA27" s="323"/>
      <c r="CB27" s="324" t="s">
        <v>572</v>
      </c>
      <c r="CC27" s="325"/>
      <c r="CD27" s="323"/>
      <c r="CE27" s="324" t="s">
        <v>573</v>
      </c>
      <c r="CF27" s="325"/>
      <c r="CG27" s="323"/>
      <c r="CH27" s="324" t="s">
        <v>598</v>
      </c>
      <c r="CI27" s="325"/>
      <c r="CJ27" s="323"/>
      <c r="CK27" s="324" t="s">
        <v>606</v>
      </c>
      <c r="CL27" s="325" t="s">
        <v>608</v>
      </c>
    </row>
    <row r="28" spans="2:90" ht="23.25" x14ac:dyDescent="0.35">
      <c r="B28" s="255" t="s">
        <v>605</v>
      </c>
      <c r="C28" s="268" t="s">
        <v>605</v>
      </c>
      <c r="D28" s="274"/>
      <c r="E28" s="285"/>
      <c r="F28" s="255" t="s">
        <v>132</v>
      </c>
      <c r="G28" s="268" t="s">
        <v>132</v>
      </c>
      <c r="H28" s="285"/>
      <c r="I28" s="255" t="s">
        <v>576</v>
      </c>
      <c r="J28" s="270" t="s">
        <v>576</v>
      </c>
      <c r="K28" s="285"/>
      <c r="L28" s="255">
        <v>22</v>
      </c>
      <c r="M28" s="268">
        <v>22</v>
      </c>
      <c r="N28" s="285"/>
      <c r="O28" s="255">
        <v>48</v>
      </c>
      <c r="P28" s="270">
        <v>48</v>
      </c>
      <c r="Q28" s="285"/>
      <c r="R28" s="255">
        <v>74</v>
      </c>
      <c r="S28" s="268">
        <v>74</v>
      </c>
      <c r="T28" s="285"/>
      <c r="U28" s="255">
        <v>100</v>
      </c>
      <c r="V28" s="270">
        <v>100</v>
      </c>
      <c r="W28" s="285"/>
      <c r="X28" s="255">
        <v>126</v>
      </c>
      <c r="Y28" s="268">
        <v>126</v>
      </c>
      <c r="Z28" s="258"/>
      <c r="AA28" s="88"/>
      <c r="AC28" s="260" t="s">
        <v>645</v>
      </c>
      <c r="AD28" s="310" t="s">
        <v>708</v>
      </c>
      <c r="AE28" s="311">
        <v>0</v>
      </c>
      <c r="AF28" s="310" t="s">
        <v>709</v>
      </c>
      <c r="AG28" s="311">
        <v>0</v>
      </c>
      <c r="AH28" s="310" t="s">
        <v>710</v>
      </c>
      <c r="AI28" s="311">
        <v>0</v>
      </c>
      <c r="AJ28" s="310" t="s">
        <v>711</v>
      </c>
      <c r="AK28" s="311">
        <v>0</v>
      </c>
      <c r="AL28" s="310" t="s">
        <v>712</v>
      </c>
      <c r="AM28" s="311">
        <v>0</v>
      </c>
      <c r="AN28" s="310" t="s">
        <v>713</v>
      </c>
      <c r="AO28" s="311">
        <v>0</v>
      </c>
      <c r="AP28" s="310" t="s">
        <v>714</v>
      </c>
      <c r="AQ28" s="311">
        <v>0</v>
      </c>
      <c r="AR28" s="310" t="s">
        <v>715</v>
      </c>
      <c r="AS28" s="311">
        <v>0</v>
      </c>
      <c r="AT28" s="310" t="s">
        <v>716</v>
      </c>
      <c r="AU28" s="311">
        <v>0</v>
      </c>
      <c r="AV28" s="310" t="s">
        <v>717</v>
      </c>
      <c r="AW28" s="311">
        <v>0</v>
      </c>
      <c r="AX28" s="310" t="s">
        <v>718</v>
      </c>
      <c r="AY28" s="311">
        <v>0</v>
      </c>
      <c r="AZ28" s="310" t="s">
        <v>719</v>
      </c>
      <c r="BC28" s="261"/>
      <c r="BD28" s="251"/>
      <c r="BE28" s="251"/>
      <c r="BF28" s="251"/>
      <c r="BG28" s="251"/>
      <c r="BH28" s="251"/>
      <c r="BI28" s="251"/>
      <c r="BJ28" s="251"/>
      <c r="BK28" s="251"/>
      <c r="BL28" s="251"/>
      <c r="BM28" s="251"/>
      <c r="BN28" s="251"/>
      <c r="BO28" s="251"/>
      <c r="BP28" s="251"/>
      <c r="BQ28" s="251"/>
      <c r="BR28" s="251"/>
      <c r="BS28" s="251"/>
      <c r="BT28" s="251"/>
      <c r="BU28" s="251"/>
      <c r="BV28" s="251"/>
      <c r="BW28" s="251"/>
      <c r="BX28" s="251"/>
      <c r="BY28" s="251"/>
      <c r="BZ28" s="251"/>
      <c r="CA28" s="251"/>
      <c r="CB28" s="251"/>
      <c r="CC28" s="251"/>
      <c r="CD28" s="251"/>
      <c r="CE28" s="251"/>
      <c r="CF28" s="251"/>
      <c r="CG28" s="251"/>
      <c r="CH28" s="251"/>
      <c r="CI28" s="251"/>
      <c r="CJ28" s="251"/>
      <c r="CK28" s="251"/>
      <c r="CL28" s="251"/>
    </row>
    <row r="29" spans="2:90" ht="23.25" x14ac:dyDescent="0.35">
      <c r="B29" s="255" t="s">
        <v>606</v>
      </c>
      <c r="C29" s="268" t="s">
        <v>606</v>
      </c>
      <c r="D29" s="274"/>
      <c r="E29" s="285"/>
      <c r="F29" s="255" t="s">
        <v>583</v>
      </c>
      <c r="G29" s="268" t="s">
        <v>583</v>
      </c>
      <c r="H29" s="285"/>
      <c r="I29" s="255" t="s">
        <v>577</v>
      </c>
      <c r="J29" s="270" t="s">
        <v>577</v>
      </c>
      <c r="K29" s="285"/>
      <c r="L29" s="255">
        <v>23</v>
      </c>
      <c r="M29" s="268">
        <v>23</v>
      </c>
      <c r="N29" s="285"/>
      <c r="O29" s="255">
        <v>49</v>
      </c>
      <c r="P29" s="270">
        <v>49</v>
      </c>
      <c r="Q29" s="285"/>
      <c r="R29" s="255">
        <v>75</v>
      </c>
      <c r="S29" s="268">
        <v>75</v>
      </c>
      <c r="T29" s="285"/>
      <c r="U29" s="255">
        <v>101</v>
      </c>
      <c r="V29" s="270">
        <v>101</v>
      </c>
      <c r="W29" s="285"/>
      <c r="X29" s="255">
        <v>127</v>
      </c>
      <c r="Y29" s="268">
        <v>127</v>
      </c>
      <c r="Z29" s="258"/>
      <c r="AA29" s="88"/>
      <c r="AD29" s="303"/>
      <c r="AE29" s="303"/>
      <c r="AF29" s="303"/>
      <c r="AG29" s="303"/>
      <c r="AH29" s="303"/>
      <c r="AI29" s="303"/>
      <c r="AJ29" s="303"/>
      <c r="AK29" s="303"/>
      <c r="AL29" s="303"/>
      <c r="AM29" s="303"/>
      <c r="AN29" s="303"/>
      <c r="AO29" s="303"/>
      <c r="AP29" s="303"/>
      <c r="AQ29" s="303"/>
      <c r="AR29" s="303"/>
      <c r="AS29" s="303"/>
      <c r="AT29" s="303"/>
      <c r="AU29" s="303"/>
      <c r="AV29" s="303"/>
      <c r="AW29" s="303"/>
      <c r="AX29" s="303"/>
      <c r="AY29" s="303"/>
      <c r="AZ29" s="303"/>
      <c r="BC29" s="1365" t="s">
        <v>654</v>
      </c>
      <c r="BD29" s="326" t="s">
        <v>29</v>
      </c>
      <c r="BE29" s="327"/>
      <c r="BF29" s="328"/>
      <c r="BG29" s="326" t="s">
        <v>253</v>
      </c>
      <c r="BH29" s="327"/>
      <c r="BI29" s="328"/>
      <c r="BJ29" s="326" t="s">
        <v>4</v>
      </c>
      <c r="BK29" s="327"/>
      <c r="BL29" s="328"/>
      <c r="BM29" s="326" t="s">
        <v>31</v>
      </c>
      <c r="BN29" s="327"/>
      <c r="BO29" s="328"/>
      <c r="BP29" s="326" t="s">
        <v>103</v>
      </c>
      <c r="BQ29" s="327"/>
      <c r="BR29" s="328"/>
      <c r="BS29" s="326" t="s">
        <v>585</v>
      </c>
      <c r="BT29" s="327"/>
      <c r="BU29" s="328"/>
      <c r="BV29" s="326" t="s">
        <v>117</v>
      </c>
      <c r="BW29" s="327"/>
      <c r="BX29" s="328"/>
      <c r="BY29" s="326" t="s">
        <v>8</v>
      </c>
      <c r="BZ29" s="327"/>
      <c r="CA29" s="328"/>
      <c r="CB29" s="326" t="s">
        <v>582</v>
      </c>
      <c r="CC29" s="327"/>
      <c r="CD29" s="328"/>
      <c r="CE29" s="326" t="s">
        <v>30</v>
      </c>
      <c r="CF29" s="327"/>
      <c r="CG29" s="328"/>
      <c r="CH29" s="326" t="s">
        <v>657</v>
      </c>
      <c r="CI29" s="327"/>
      <c r="CJ29" s="328"/>
      <c r="CK29" s="326" t="s">
        <v>607</v>
      </c>
      <c r="CL29" s="327"/>
    </row>
    <row r="30" spans="2:90" ht="23.25" x14ac:dyDescent="0.2">
      <c r="B30" s="255" t="s">
        <v>607</v>
      </c>
      <c r="C30" s="268" t="s">
        <v>607</v>
      </c>
      <c r="D30" s="274"/>
      <c r="E30" s="285"/>
      <c r="F30" s="255" t="s">
        <v>584</v>
      </c>
      <c r="G30" s="268" t="s">
        <v>584</v>
      </c>
      <c r="H30" s="285"/>
      <c r="I30" s="255" t="s">
        <v>578</v>
      </c>
      <c r="J30" s="270" t="s">
        <v>578</v>
      </c>
      <c r="K30" s="285"/>
      <c r="L30" s="255">
        <v>24</v>
      </c>
      <c r="M30" s="268">
        <v>24</v>
      </c>
      <c r="N30" s="285"/>
      <c r="O30" s="255">
        <v>50</v>
      </c>
      <c r="P30" s="270">
        <v>50</v>
      </c>
      <c r="Q30" s="285"/>
      <c r="R30" s="255">
        <v>76</v>
      </c>
      <c r="S30" s="268">
        <v>76</v>
      </c>
      <c r="T30" s="285"/>
      <c r="U30" s="255">
        <v>102</v>
      </c>
      <c r="V30" s="270">
        <v>102</v>
      </c>
      <c r="W30" s="285"/>
      <c r="X30" s="255">
        <v>128</v>
      </c>
      <c r="Y30" s="268">
        <v>128</v>
      </c>
      <c r="Z30" s="258"/>
      <c r="AA30" s="88"/>
      <c r="AC30" s="260" t="s">
        <v>646</v>
      </c>
      <c r="AD30" s="312" t="s">
        <v>708</v>
      </c>
      <c r="AE30" s="313">
        <v>0</v>
      </c>
      <c r="AF30" s="312" t="s">
        <v>709</v>
      </c>
      <c r="AG30" s="313">
        <v>0</v>
      </c>
      <c r="AH30" s="312" t="s">
        <v>710</v>
      </c>
      <c r="AI30" s="313">
        <v>0</v>
      </c>
      <c r="AJ30" s="312" t="s">
        <v>711</v>
      </c>
      <c r="AK30" s="313">
        <v>0</v>
      </c>
      <c r="AL30" s="312" t="s">
        <v>712</v>
      </c>
      <c r="AM30" s="313">
        <v>0</v>
      </c>
      <c r="AN30" s="312" t="s">
        <v>713</v>
      </c>
      <c r="AO30" s="313">
        <v>0</v>
      </c>
      <c r="AP30" s="312" t="s">
        <v>714</v>
      </c>
      <c r="AQ30" s="313">
        <v>0</v>
      </c>
      <c r="AR30" s="312" t="s">
        <v>715</v>
      </c>
      <c r="AS30" s="313">
        <v>0</v>
      </c>
      <c r="AT30" s="312" t="s">
        <v>716</v>
      </c>
      <c r="AU30" s="313">
        <v>0</v>
      </c>
      <c r="AV30" s="312" t="s">
        <v>717</v>
      </c>
      <c r="AW30" s="313">
        <v>0</v>
      </c>
      <c r="AX30" s="312" t="s">
        <v>718</v>
      </c>
      <c r="AY30" s="313">
        <v>0</v>
      </c>
      <c r="AZ30" s="312" t="s">
        <v>719</v>
      </c>
      <c r="BC30" s="1365"/>
      <c r="BD30" s="329" t="s">
        <v>558</v>
      </c>
      <c r="BE30" s="330"/>
      <c r="BF30" s="328"/>
      <c r="BG30" s="329" t="s">
        <v>580</v>
      </c>
      <c r="BH30" s="330"/>
      <c r="BI30" s="328"/>
      <c r="BJ30" s="329" t="s">
        <v>562</v>
      </c>
      <c r="BK30" s="330"/>
      <c r="BL30" s="328"/>
      <c r="BM30" s="329" t="s">
        <v>574</v>
      </c>
      <c r="BN30" s="330"/>
      <c r="BO30" s="328"/>
      <c r="BP30" s="329" t="s">
        <v>575</v>
      </c>
      <c r="BQ30" s="330"/>
      <c r="BR30" s="328"/>
      <c r="BS30" s="329" t="s">
        <v>579</v>
      </c>
      <c r="BT30" s="330"/>
      <c r="BU30" s="328"/>
      <c r="BV30" s="329" t="s">
        <v>468</v>
      </c>
      <c r="BW30" s="330"/>
      <c r="BX30" s="328"/>
      <c r="BY30" s="329" t="s">
        <v>566</v>
      </c>
      <c r="BZ30" s="330"/>
      <c r="CA30" s="328"/>
      <c r="CB30" s="329" t="s">
        <v>572</v>
      </c>
      <c r="CC30" s="330"/>
      <c r="CD30" s="328"/>
      <c r="CE30" s="329" t="s">
        <v>573</v>
      </c>
      <c r="CF30" s="330"/>
      <c r="CG30" s="328"/>
      <c r="CH30" s="329" t="s">
        <v>598</v>
      </c>
      <c r="CI30" s="330"/>
      <c r="CJ30" s="328"/>
      <c r="CK30" s="329" t="s">
        <v>606</v>
      </c>
      <c r="CL30" s="330" t="s">
        <v>608</v>
      </c>
    </row>
    <row r="31" spans="2:90" ht="23.25" x14ac:dyDescent="0.35">
      <c r="B31" s="255" t="s">
        <v>608</v>
      </c>
      <c r="C31" s="268" t="s">
        <v>608</v>
      </c>
      <c r="D31" s="274"/>
      <c r="E31" s="285"/>
      <c r="F31" s="255" t="s">
        <v>585</v>
      </c>
      <c r="G31" s="268" t="s">
        <v>585</v>
      </c>
      <c r="H31" s="285"/>
      <c r="I31" s="255" t="s">
        <v>579</v>
      </c>
      <c r="J31" s="270" t="s">
        <v>579</v>
      </c>
      <c r="K31" s="285"/>
      <c r="L31" s="255">
        <v>25</v>
      </c>
      <c r="M31" s="268">
        <v>25</v>
      </c>
      <c r="N31" s="285"/>
      <c r="O31" s="255">
        <v>51</v>
      </c>
      <c r="P31" s="270">
        <v>51</v>
      </c>
      <c r="Q31" s="285"/>
      <c r="R31" s="255">
        <v>77</v>
      </c>
      <c r="S31" s="268">
        <v>77</v>
      </c>
      <c r="T31" s="285"/>
      <c r="U31" s="255">
        <v>103</v>
      </c>
      <c r="V31" s="270">
        <v>103</v>
      </c>
      <c r="W31" s="285"/>
      <c r="X31" s="255">
        <v>129</v>
      </c>
      <c r="Y31" s="268">
        <v>129</v>
      </c>
      <c r="Z31" s="258"/>
      <c r="AA31" s="88"/>
      <c r="BD31" s="251"/>
      <c r="BE31" s="251"/>
      <c r="BF31" s="251"/>
      <c r="BG31" s="251"/>
      <c r="BH31" s="251"/>
      <c r="BI31" s="251"/>
      <c r="BJ31" s="251"/>
      <c r="BK31" s="251"/>
      <c r="BL31" s="251"/>
      <c r="BM31" s="251"/>
      <c r="BN31" s="251"/>
      <c r="BO31" s="251"/>
      <c r="BP31" s="251"/>
      <c r="BQ31" s="251"/>
      <c r="BR31" s="251"/>
      <c r="BS31" s="251"/>
      <c r="BT31" s="251"/>
      <c r="BU31" s="251"/>
      <c r="BV31" s="251"/>
      <c r="BW31" s="251"/>
      <c r="BX31" s="251"/>
      <c r="BY31" s="251"/>
      <c r="BZ31" s="251"/>
      <c r="CA31" s="251"/>
      <c r="CB31" s="251"/>
      <c r="CC31" s="251"/>
      <c r="CD31" s="251"/>
      <c r="CE31" s="251"/>
      <c r="CF31" s="251"/>
      <c r="CG31" s="251"/>
      <c r="CH31" s="251"/>
      <c r="CI31" s="251"/>
      <c r="CJ31" s="251"/>
      <c r="CK31" s="251"/>
      <c r="CL31" s="251"/>
    </row>
    <row r="32" spans="2:90" ht="23.25" x14ac:dyDescent="0.35">
      <c r="B32" s="255" t="s">
        <v>609</v>
      </c>
      <c r="C32" s="268" t="s">
        <v>609</v>
      </c>
      <c r="D32" s="274"/>
      <c r="E32" s="285"/>
      <c r="F32" s="255" t="s">
        <v>253</v>
      </c>
      <c r="G32" s="268" t="s">
        <v>253</v>
      </c>
      <c r="H32" s="285"/>
      <c r="I32" s="255" t="s">
        <v>580</v>
      </c>
      <c r="J32" s="270" t="s">
        <v>580</v>
      </c>
      <c r="K32" s="285"/>
      <c r="L32" s="255">
        <v>26</v>
      </c>
      <c r="M32" s="268">
        <v>26</v>
      </c>
      <c r="N32" s="285"/>
      <c r="O32" s="255">
        <v>52</v>
      </c>
      <c r="P32" s="270">
        <v>52</v>
      </c>
      <c r="Q32" s="285"/>
      <c r="R32" s="255">
        <v>78</v>
      </c>
      <c r="S32" s="268">
        <v>78</v>
      </c>
      <c r="T32" s="285"/>
      <c r="U32" s="255">
        <v>104</v>
      </c>
      <c r="V32" s="270">
        <v>104</v>
      </c>
      <c r="W32" s="285"/>
      <c r="X32" s="255">
        <v>130</v>
      </c>
      <c r="Y32" s="268">
        <v>130</v>
      </c>
      <c r="Z32" s="258"/>
      <c r="AA32" s="88"/>
      <c r="AC32" s="262" t="s">
        <v>695</v>
      </c>
      <c r="BC32" s="1365" t="s">
        <v>655</v>
      </c>
      <c r="BD32" s="331" t="s">
        <v>29</v>
      </c>
      <c r="BE32" s="332"/>
      <c r="BF32" s="333"/>
      <c r="BG32" s="331" t="s">
        <v>253</v>
      </c>
      <c r="BH32" s="332"/>
      <c r="BI32" s="333"/>
      <c r="BJ32" s="331" t="s">
        <v>4</v>
      </c>
      <c r="BK32" s="332"/>
      <c r="BL32" s="333"/>
      <c r="BM32" s="331" t="s">
        <v>31</v>
      </c>
      <c r="BN32" s="332"/>
      <c r="BO32" s="333"/>
      <c r="BP32" s="331" t="s">
        <v>103</v>
      </c>
      <c r="BQ32" s="332"/>
      <c r="BR32" s="333"/>
      <c r="BS32" s="331" t="s">
        <v>585</v>
      </c>
      <c r="BT32" s="332"/>
      <c r="BU32" s="333"/>
      <c r="BV32" s="331" t="s">
        <v>117</v>
      </c>
      <c r="BW32" s="332"/>
      <c r="BX32" s="333"/>
      <c r="BY32" s="331" t="s">
        <v>8</v>
      </c>
      <c r="BZ32" s="332"/>
      <c r="CA32" s="333"/>
      <c r="CB32" s="331" t="s">
        <v>582</v>
      </c>
      <c r="CC32" s="332"/>
      <c r="CD32" s="333"/>
      <c r="CE32" s="331" t="s">
        <v>30</v>
      </c>
      <c r="CF32" s="332"/>
      <c r="CG32" s="333"/>
      <c r="CH32" s="331" t="s">
        <v>657</v>
      </c>
      <c r="CI32" s="332"/>
      <c r="CJ32" s="333"/>
      <c r="CK32" s="331" t="s">
        <v>607</v>
      </c>
      <c r="CL32" s="332"/>
    </row>
    <row r="33" spans="2:90" ht="46.5" x14ac:dyDescent="0.2"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252"/>
      <c r="P33" s="253"/>
      <c r="Q33" s="88"/>
      <c r="R33" s="252"/>
      <c r="S33" s="253"/>
      <c r="T33" s="88"/>
      <c r="U33" s="252"/>
      <c r="V33" s="253"/>
      <c r="W33" s="88"/>
      <c r="X33" s="252"/>
      <c r="Y33" s="253"/>
      <c r="Z33" s="88"/>
      <c r="AA33" s="88"/>
      <c r="AC33" s="260" t="s">
        <v>618</v>
      </c>
      <c r="AD33" s="299" t="s">
        <v>720</v>
      </c>
      <c r="AE33" s="300"/>
      <c r="AF33" s="299" t="s">
        <v>721</v>
      </c>
      <c r="AG33" s="300"/>
      <c r="AH33" s="299" t="s">
        <v>722</v>
      </c>
      <c r="AI33" s="300"/>
      <c r="AJ33" s="299" t="s">
        <v>723</v>
      </c>
      <c r="AK33" s="300"/>
      <c r="AL33" s="299" t="s">
        <v>724</v>
      </c>
      <c r="AM33" s="300"/>
      <c r="AN33" s="299" t="s">
        <v>725</v>
      </c>
      <c r="AO33" s="300"/>
      <c r="AP33" s="299" t="s">
        <v>726</v>
      </c>
      <c r="AQ33" s="300"/>
      <c r="AR33" s="299" t="s">
        <v>727</v>
      </c>
      <c r="AS33" s="300"/>
      <c r="AT33" s="299" t="s">
        <v>728</v>
      </c>
      <c r="AU33" s="300"/>
      <c r="AV33" s="299" t="s">
        <v>729</v>
      </c>
      <c r="AW33" s="300"/>
      <c r="AX33" s="299" t="s">
        <v>730</v>
      </c>
      <c r="AY33" s="300"/>
      <c r="AZ33" s="299" t="s">
        <v>731</v>
      </c>
      <c r="BC33" s="1365"/>
      <c r="BD33" s="334" t="s">
        <v>558</v>
      </c>
      <c r="BE33" s="335"/>
      <c r="BF33" s="333"/>
      <c r="BG33" s="334" t="s">
        <v>580</v>
      </c>
      <c r="BH33" s="335"/>
      <c r="BI33" s="333"/>
      <c r="BJ33" s="334" t="s">
        <v>562</v>
      </c>
      <c r="BK33" s="335"/>
      <c r="BL33" s="333"/>
      <c r="BM33" s="334" t="s">
        <v>574</v>
      </c>
      <c r="BN33" s="335"/>
      <c r="BO33" s="333"/>
      <c r="BP33" s="334" t="s">
        <v>575</v>
      </c>
      <c r="BQ33" s="335"/>
      <c r="BR33" s="333"/>
      <c r="BS33" s="334" t="s">
        <v>579</v>
      </c>
      <c r="BT33" s="335"/>
      <c r="BU33" s="333"/>
      <c r="BV33" s="334" t="s">
        <v>468</v>
      </c>
      <c r="BW33" s="335"/>
      <c r="BX33" s="333"/>
      <c r="BY33" s="334" t="s">
        <v>566</v>
      </c>
      <c r="BZ33" s="335"/>
      <c r="CA33" s="333"/>
      <c r="CB33" s="334" t="s">
        <v>572</v>
      </c>
      <c r="CC33" s="335"/>
      <c r="CD33" s="333"/>
      <c r="CE33" s="334" t="s">
        <v>573</v>
      </c>
      <c r="CF33" s="335"/>
      <c r="CG33" s="333"/>
      <c r="CH33" s="334" t="s">
        <v>598</v>
      </c>
      <c r="CI33" s="335"/>
      <c r="CJ33" s="333"/>
      <c r="CK33" s="334" t="s">
        <v>606</v>
      </c>
      <c r="CL33" s="335" t="s">
        <v>608</v>
      </c>
    </row>
    <row r="34" spans="2:90" ht="26.25" x14ac:dyDescent="0.4">
      <c r="B34" s="1364" t="s">
        <v>744</v>
      </c>
      <c r="C34" s="1364"/>
      <c r="D34" s="1364"/>
      <c r="E34" s="1364"/>
      <c r="F34" s="1364"/>
      <c r="G34" s="1364"/>
      <c r="H34" s="1364"/>
      <c r="I34" s="1364"/>
      <c r="J34" s="1364"/>
      <c r="K34" s="1364"/>
      <c r="L34" s="1364"/>
      <c r="M34" s="1364"/>
      <c r="N34" s="1364"/>
      <c r="O34" s="1364"/>
      <c r="P34" s="1364"/>
      <c r="Q34" s="1364"/>
      <c r="R34" s="1364"/>
      <c r="S34" s="88"/>
      <c r="T34" s="1366" t="s">
        <v>742</v>
      </c>
      <c r="U34" s="1366"/>
      <c r="V34" s="1366"/>
      <c r="W34" s="1366"/>
      <c r="X34" s="1366"/>
      <c r="Y34" s="1366"/>
      <c r="Z34" s="88"/>
      <c r="AA34" s="88"/>
      <c r="AD34" s="251"/>
      <c r="AE34" s="251"/>
      <c r="AF34" s="251"/>
      <c r="AG34" s="251"/>
      <c r="AH34" s="251"/>
      <c r="AI34" s="251"/>
      <c r="AJ34" s="251"/>
      <c r="AK34" s="251"/>
      <c r="AL34" s="251"/>
      <c r="AM34" s="251"/>
      <c r="AN34" s="251"/>
      <c r="AO34" s="251"/>
      <c r="AP34" s="251"/>
      <c r="AQ34" s="251"/>
      <c r="AR34" s="251"/>
      <c r="AS34" s="251"/>
      <c r="AT34" s="251"/>
      <c r="AU34" s="251"/>
      <c r="AV34" s="251"/>
      <c r="AW34" s="251"/>
      <c r="AX34" s="251"/>
      <c r="AY34" s="251"/>
      <c r="AZ34" s="251"/>
      <c r="BD34" s="251"/>
      <c r="BE34" s="251"/>
      <c r="BF34" s="251"/>
      <c r="BG34" s="251"/>
      <c r="BH34" s="251"/>
      <c r="BI34" s="251"/>
      <c r="BJ34" s="251"/>
      <c r="BK34" s="251"/>
      <c r="BL34" s="251"/>
      <c r="BM34" s="251"/>
      <c r="BN34" s="251"/>
      <c r="BO34" s="251"/>
      <c r="BP34" s="251"/>
      <c r="BQ34" s="251"/>
      <c r="BR34" s="251"/>
      <c r="BS34" s="251"/>
      <c r="BT34" s="251"/>
      <c r="BU34" s="251"/>
      <c r="BV34" s="251"/>
      <c r="BW34" s="251"/>
      <c r="BX34" s="251"/>
      <c r="BY34" s="251"/>
      <c r="BZ34" s="251"/>
      <c r="CA34" s="251"/>
      <c r="CB34" s="251"/>
      <c r="CC34" s="251"/>
      <c r="CD34" s="251"/>
      <c r="CE34" s="251"/>
      <c r="CF34" s="251"/>
      <c r="CG34" s="251"/>
      <c r="CH34" s="251"/>
      <c r="CI34" s="251"/>
      <c r="CJ34" s="251"/>
      <c r="CK34" s="251"/>
      <c r="CL34" s="251"/>
    </row>
    <row r="35" spans="2:90" ht="23.25" x14ac:dyDescent="0.2">
      <c r="B35" s="257" t="s">
        <v>613</v>
      </c>
      <c r="C35" s="257" t="s">
        <v>612</v>
      </c>
      <c r="D35" s="257" t="s">
        <v>459</v>
      </c>
      <c r="E35" s="258"/>
      <c r="F35" s="257" t="s">
        <v>613</v>
      </c>
      <c r="G35" s="257" t="s">
        <v>611</v>
      </c>
      <c r="H35" s="257" t="s">
        <v>612</v>
      </c>
      <c r="I35" s="257" t="s">
        <v>459</v>
      </c>
      <c r="J35" s="258"/>
      <c r="K35" s="257" t="s">
        <v>613</v>
      </c>
      <c r="L35" s="257" t="s">
        <v>612</v>
      </c>
      <c r="M35" s="257" t="s">
        <v>459</v>
      </c>
      <c r="N35" s="258"/>
      <c r="O35" s="257" t="s">
        <v>613</v>
      </c>
      <c r="P35" s="257" t="s">
        <v>612</v>
      </c>
      <c r="Q35" s="257" t="s">
        <v>459</v>
      </c>
      <c r="R35" s="258"/>
      <c r="S35" s="88"/>
      <c r="T35" s="263"/>
      <c r="U35" s="263"/>
      <c r="V35" s="263"/>
      <c r="W35" s="263"/>
      <c r="X35" s="263"/>
      <c r="Y35" s="245"/>
      <c r="Z35" s="245"/>
      <c r="AA35" s="88"/>
      <c r="AC35" s="260" t="s">
        <v>613</v>
      </c>
      <c r="AD35" s="301" t="s">
        <v>732</v>
      </c>
      <c r="AE35" s="302"/>
      <c r="AF35" s="301" t="s">
        <v>733</v>
      </c>
      <c r="AG35" s="302"/>
      <c r="AH35" s="301" t="s">
        <v>734</v>
      </c>
      <c r="AI35" s="302"/>
      <c r="AJ35" s="301" t="s">
        <v>735</v>
      </c>
      <c r="AK35" s="302"/>
      <c r="AL35" s="301" t="s">
        <v>736</v>
      </c>
      <c r="AM35" s="302"/>
      <c r="AN35" s="301" t="s">
        <v>737</v>
      </c>
      <c r="AO35" s="302"/>
      <c r="AP35" s="301" t="s">
        <v>738</v>
      </c>
      <c r="AQ35" s="302"/>
      <c r="AR35" s="301" t="s">
        <v>615</v>
      </c>
      <c r="AS35" s="302"/>
      <c r="AT35" s="301" t="s">
        <v>739</v>
      </c>
      <c r="AU35" s="302"/>
      <c r="AV35" s="301" t="s">
        <v>470</v>
      </c>
      <c r="AW35" s="302"/>
      <c r="AX35" s="301" t="s">
        <v>740</v>
      </c>
      <c r="AY35" s="302"/>
      <c r="AZ35" s="301" t="s">
        <v>741</v>
      </c>
      <c r="BC35" s="1365" t="s">
        <v>646</v>
      </c>
      <c r="BD35" s="336" t="s">
        <v>29</v>
      </c>
      <c r="BE35" s="337"/>
      <c r="BF35" s="338"/>
      <c r="BG35" s="336" t="s">
        <v>253</v>
      </c>
      <c r="BH35" s="337"/>
      <c r="BI35" s="338"/>
      <c r="BJ35" s="336" t="s">
        <v>4</v>
      </c>
      <c r="BK35" s="337"/>
      <c r="BL35" s="338"/>
      <c r="BM35" s="336" t="s">
        <v>31</v>
      </c>
      <c r="BN35" s="337"/>
      <c r="BO35" s="338"/>
      <c r="BP35" s="336" t="s">
        <v>103</v>
      </c>
      <c r="BQ35" s="337"/>
      <c r="BR35" s="338"/>
      <c r="BS35" s="336" t="s">
        <v>585</v>
      </c>
      <c r="BT35" s="337"/>
      <c r="BU35" s="338"/>
      <c r="BV35" s="336" t="s">
        <v>117</v>
      </c>
      <c r="BW35" s="337"/>
      <c r="BX35" s="338"/>
      <c r="BY35" s="336" t="s">
        <v>8</v>
      </c>
      <c r="BZ35" s="337"/>
      <c r="CA35" s="338"/>
      <c r="CB35" s="336" t="s">
        <v>582</v>
      </c>
      <c r="CC35" s="337"/>
      <c r="CD35" s="338"/>
      <c r="CE35" s="336" t="s">
        <v>30</v>
      </c>
      <c r="CF35" s="337"/>
      <c r="CG35" s="338"/>
      <c r="CH35" s="336" t="s">
        <v>657</v>
      </c>
      <c r="CI35" s="337"/>
      <c r="CJ35" s="338"/>
      <c r="CK35" s="336" t="s">
        <v>607</v>
      </c>
      <c r="CL35" s="337"/>
    </row>
    <row r="36" spans="2:90" ht="23.25" x14ac:dyDescent="0.35">
      <c r="B36" s="275" t="s">
        <v>465</v>
      </c>
      <c r="C36" s="267" t="s">
        <v>465</v>
      </c>
      <c r="D36" s="276" t="s">
        <v>465</v>
      </c>
      <c r="E36" s="284"/>
      <c r="F36" s="255" t="s">
        <v>29</v>
      </c>
      <c r="G36" s="268"/>
      <c r="H36" s="274" t="s">
        <v>29</v>
      </c>
      <c r="I36" s="278" t="s">
        <v>29</v>
      </c>
      <c r="J36" s="284"/>
      <c r="K36" s="255" t="s">
        <v>558</v>
      </c>
      <c r="L36" s="280" t="s">
        <v>558</v>
      </c>
      <c r="M36" s="269" t="s">
        <v>558</v>
      </c>
      <c r="N36" s="284"/>
      <c r="O36" s="255">
        <v>1</v>
      </c>
      <c r="P36" s="282">
        <v>1</v>
      </c>
      <c r="Q36" s="278">
        <v>1</v>
      </c>
      <c r="R36" s="258"/>
      <c r="S36" s="88"/>
      <c r="T36" s="264"/>
      <c r="U36" s="265" t="s">
        <v>616</v>
      </c>
      <c r="V36" s="264"/>
      <c r="W36" s="264"/>
      <c r="X36" s="264"/>
      <c r="Y36" s="266"/>
      <c r="Z36" s="245"/>
      <c r="AA36" s="88"/>
      <c r="AD36" s="303"/>
      <c r="AE36" s="303"/>
      <c r="AF36" s="303"/>
      <c r="AG36" s="303"/>
      <c r="AH36" s="303"/>
      <c r="AI36" s="303"/>
      <c r="AJ36" s="303"/>
      <c r="AK36" s="303"/>
      <c r="AL36" s="303"/>
      <c r="AM36" s="303"/>
      <c r="AN36" s="303"/>
      <c r="AO36" s="303"/>
      <c r="AP36" s="303"/>
      <c r="AQ36" s="303"/>
      <c r="AR36" s="303"/>
      <c r="AS36" s="303"/>
      <c r="AT36" s="303"/>
      <c r="AU36" s="303"/>
      <c r="AV36" s="303"/>
      <c r="AW36" s="303"/>
      <c r="AX36" s="303"/>
      <c r="AY36" s="303"/>
      <c r="AZ36" s="303"/>
      <c r="BC36" s="1365"/>
      <c r="BD36" s="339" t="s">
        <v>558</v>
      </c>
      <c r="BE36" s="340"/>
      <c r="BF36" s="338"/>
      <c r="BG36" s="339" t="s">
        <v>580</v>
      </c>
      <c r="BH36" s="340"/>
      <c r="BI36" s="338"/>
      <c r="BJ36" s="339" t="s">
        <v>562</v>
      </c>
      <c r="BK36" s="340"/>
      <c r="BL36" s="338"/>
      <c r="BM36" s="339" t="s">
        <v>574</v>
      </c>
      <c r="BN36" s="340"/>
      <c r="BO36" s="338"/>
      <c r="BP36" s="339" t="s">
        <v>575</v>
      </c>
      <c r="BQ36" s="340"/>
      <c r="BR36" s="338"/>
      <c r="BS36" s="339" t="s">
        <v>579</v>
      </c>
      <c r="BT36" s="340"/>
      <c r="BU36" s="338"/>
      <c r="BV36" s="339" t="s">
        <v>468</v>
      </c>
      <c r="BW36" s="340"/>
      <c r="BX36" s="338"/>
      <c r="BY36" s="339" t="s">
        <v>566</v>
      </c>
      <c r="BZ36" s="340"/>
      <c r="CA36" s="338"/>
      <c r="CB36" s="339" t="s">
        <v>572</v>
      </c>
      <c r="CC36" s="340"/>
      <c r="CD36" s="338"/>
      <c r="CE36" s="339" t="s">
        <v>573</v>
      </c>
      <c r="CF36" s="340"/>
      <c r="CG36" s="338"/>
      <c r="CH36" s="339" t="s">
        <v>598</v>
      </c>
      <c r="CI36" s="340"/>
      <c r="CJ36" s="338"/>
      <c r="CK36" s="339" t="s">
        <v>606</v>
      </c>
      <c r="CL36" s="340" t="s">
        <v>608</v>
      </c>
    </row>
    <row r="37" spans="2:90" ht="23.25" x14ac:dyDescent="0.35">
      <c r="B37" s="275" t="s">
        <v>586</v>
      </c>
      <c r="C37" s="267" t="s">
        <v>586</v>
      </c>
      <c r="D37" s="276" t="s">
        <v>586</v>
      </c>
      <c r="E37" s="284"/>
      <c r="F37" s="255" t="s">
        <v>1</v>
      </c>
      <c r="G37" s="268"/>
      <c r="H37" s="274" t="s">
        <v>1</v>
      </c>
      <c r="I37" s="278" t="s">
        <v>1</v>
      </c>
      <c r="J37" s="284"/>
      <c r="K37" s="255" t="s">
        <v>559</v>
      </c>
      <c r="L37" s="280" t="s">
        <v>559</v>
      </c>
      <c r="M37" s="269" t="s">
        <v>559</v>
      </c>
      <c r="N37" s="284"/>
      <c r="O37" s="255">
        <v>2</v>
      </c>
      <c r="P37" s="282">
        <v>2</v>
      </c>
      <c r="Q37" s="278">
        <v>2</v>
      </c>
      <c r="R37" s="258"/>
      <c r="T37" s="264"/>
      <c r="U37" s="264"/>
      <c r="V37" s="264"/>
      <c r="W37" s="264"/>
      <c r="X37" s="264"/>
      <c r="Y37" s="264"/>
      <c r="Z37" s="263"/>
      <c r="AC37" s="260" t="s">
        <v>643</v>
      </c>
      <c r="AD37" s="304" t="s">
        <v>732</v>
      </c>
      <c r="AE37" s="305">
        <v>0</v>
      </c>
      <c r="AF37" s="304" t="s">
        <v>733</v>
      </c>
      <c r="AG37" s="305">
        <v>0</v>
      </c>
      <c r="AH37" s="304" t="s">
        <v>734</v>
      </c>
      <c r="AI37" s="305">
        <v>0</v>
      </c>
      <c r="AJ37" s="304" t="s">
        <v>735</v>
      </c>
      <c r="AK37" s="305">
        <v>0</v>
      </c>
      <c r="AL37" s="304" t="s">
        <v>736</v>
      </c>
      <c r="AM37" s="305">
        <v>0</v>
      </c>
      <c r="AN37" s="304" t="s">
        <v>737</v>
      </c>
      <c r="AO37" s="305">
        <v>0</v>
      </c>
      <c r="AP37" s="304" t="s">
        <v>738</v>
      </c>
      <c r="AQ37" s="305">
        <v>0</v>
      </c>
      <c r="AR37" s="306" t="s">
        <v>615</v>
      </c>
      <c r="AS37" s="305">
        <v>0</v>
      </c>
      <c r="AT37" s="304" t="s">
        <v>739</v>
      </c>
      <c r="AU37" s="305">
        <v>0</v>
      </c>
      <c r="AV37" s="304" t="s">
        <v>470</v>
      </c>
      <c r="AW37" s="305">
        <v>0</v>
      </c>
      <c r="AX37" s="304" t="s">
        <v>740</v>
      </c>
      <c r="AY37" s="305">
        <v>0</v>
      </c>
      <c r="AZ37" s="304" t="s">
        <v>741</v>
      </c>
      <c r="BD37" s="251"/>
      <c r="BE37" s="251"/>
      <c r="BF37" s="251"/>
      <c r="BG37" s="251"/>
      <c r="BH37" s="251"/>
      <c r="BI37" s="251"/>
      <c r="BJ37" s="251"/>
      <c r="BK37" s="251"/>
      <c r="BL37" s="251"/>
      <c r="BM37" s="251"/>
      <c r="BN37" s="251"/>
      <c r="BO37" s="251"/>
      <c r="BP37" s="251"/>
      <c r="BQ37" s="251"/>
      <c r="BR37" s="251"/>
      <c r="BS37" s="251"/>
      <c r="BT37" s="251"/>
      <c r="BU37" s="251"/>
      <c r="BV37" s="251"/>
      <c r="BW37" s="251"/>
      <c r="BX37" s="251"/>
      <c r="BY37" s="251"/>
      <c r="BZ37" s="251"/>
      <c r="CA37" s="251"/>
      <c r="CB37" s="251"/>
      <c r="CC37" s="251"/>
      <c r="CD37" s="251"/>
      <c r="CE37" s="251"/>
      <c r="CF37" s="251"/>
      <c r="CG37" s="251"/>
      <c r="CH37" s="251"/>
      <c r="CI37" s="251"/>
      <c r="CJ37" s="251"/>
      <c r="CK37" s="251"/>
      <c r="CL37" s="251"/>
    </row>
    <row r="38" spans="2:90" ht="23.25" x14ac:dyDescent="0.35">
      <c r="B38" s="275" t="s">
        <v>587</v>
      </c>
      <c r="C38" s="267" t="s">
        <v>587</v>
      </c>
      <c r="D38" s="276" t="s">
        <v>587</v>
      </c>
      <c r="E38" s="284"/>
      <c r="F38" s="255" t="s">
        <v>2</v>
      </c>
      <c r="G38" s="268"/>
      <c r="H38" s="274" t="s">
        <v>2</v>
      </c>
      <c r="I38" s="278" t="s">
        <v>2</v>
      </c>
      <c r="J38" s="284"/>
      <c r="K38" s="255" t="s">
        <v>560</v>
      </c>
      <c r="L38" s="280" t="s">
        <v>560</v>
      </c>
      <c r="M38" s="269" t="s">
        <v>560</v>
      </c>
      <c r="N38" s="284"/>
      <c r="O38" s="255">
        <v>3</v>
      </c>
      <c r="P38" s="282">
        <v>3</v>
      </c>
      <c r="Q38" s="278">
        <v>3</v>
      </c>
      <c r="R38" s="258"/>
      <c r="T38" s="264"/>
      <c r="U38" s="265" t="s">
        <v>617</v>
      </c>
      <c r="V38" s="264"/>
      <c r="W38" s="264"/>
      <c r="X38" s="264"/>
      <c r="Y38" s="264"/>
      <c r="Z38" s="263"/>
      <c r="AD38" s="303"/>
      <c r="AE38" s="303"/>
      <c r="AF38" s="303"/>
      <c r="AG38" s="303"/>
      <c r="AH38" s="303"/>
      <c r="AI38" s="303"/>
      <c r="AJ38" s="303"/>
      <c r="AK38" s="303"/>
      <c r="AL38" s="303"/>
      <c r="AM38" s="303"/>
      <c r="AN38" s="303"/>
      <c r="AO38" s="303"/>
      <c r="AP38" s="303"/>
      <c r="AQ38" s="303"/>
      <c r="AR38" s="307"/>
      <c r="AS38" s="303"/>
      <c r="AT38" s="303"/>
      <c r="AU38" s="303"/>
      <c r="AV38" s="303"/>
      <c r="AW38" s="303"/>
      <c r="AX38" s="303"/>
      <c r="AY38" s="303"/>
      <c r="AZ38" s="303"/>
      <c r="BD38" s="262" t="s">
        <v>662</v>
      </c>
      <c r="BE38" s="251"/>
      <c r="BF38" s="251"/>
      <c r="BG38" s="251"/>
      <c r="BH38" s="251"/>
      <c r="BI38" s="251"/>
      <c r="BJ38" s="251"/>
      <c r="BK38" s="251"/>
      <c r="BL38" s="251"/>
      <c r="BM38" s="251"/>
      <c r="BN38" s="251"/>
      <c r="BO38" s="251"/>
      <c r="BP38" s="251"/>
      <c r="BQ38" s="251"/>
      <c r="BR38" s="251"/>
      <c r="BS38" s="251"/>
      <c r="BT38" s="251"/>
      <c r="BU38" s="251"/>
      <c r="BV38" s="251"/>
      <c r="BW38" s="251"/>
      <c r="BX38" s="251"/>
      <c r="BY38" s="251"/>
      <c r="BZ38" s="251"/>
      <c r="CA38" s="251"/>
      <c r="CB38" s="251"/>
      <c r="CC38" s="251"/>
      <c r="CD38" s="251"/>
      <c r="CE38" s="251"/>
      <c r="CF38" s="251"/>
      <c r="CG38" s="251"/>
      <c r="CH38" s="251"/>
      <c r="CI38" s="251"/>
      <c r="CJ38" s="251"/>
      <c r="CK38" s="251"/>
      <c r="CL38" s="251"/>
    </row>
    <row r="39" spans="2:90" ht="23.25" x14ac:dyDescent="0.2">
      <c r="B39" s="275" t="s">
        <v>614</v>
      </c>
      <c r="C39" s="267" t="s">
        <v>614</v>
      </c>
      <c r="D39" s="276" t="s">
        <v>614</v>
      </c>
      <c r="E39" s="284"/>
      <c r="F39" s="256" t="s">
        <v>3</v>
      </c>
      <c r="G39" s="271"/>
      <c r="H39" s="277" t="s">
        <v>3</v>
      </c>
      <c r="I39" s="279" t="s">
        <v>3</v>
      </c>
      <c r="J39" s="284"/>
      <c r="K39" s="256" t="s">
        <v>561</v>
      </c>
      <c r="L39" s="281" t="s">
        <v>561</v>
      </c>
      <c r="M39" s="272" t="s">
        <v>561</v>
      </c>
      <c r="N39" s="284"/>
      <c r="O39" s="256">
        <v>4</v>
      </c>
      <c r="P39" s="283">
        <v>4</v>
      </c>
      <c r="Q39" s="279">
        <v>4</v>
      </c>
      <c r="R39" s="258"/>
      <c r="T39" s="263"/>
      <c r="U39" s="263"/>
      <c r="V39" s="263"/>
      <c r="W39" s="263"/>
      <c r="X39" s="263"/>
      <c r="Y39" s="263"/>
      <c r="Z39" s="263"/>
      <c r="AC39" s="260" t="s">
        <v>644</v>
      </c>
      <c r="AD39" s="308" t="s">
        <v>732</v>
      </c>
      <c r="AE39" s="309">
        <v>0</v>
      </c>
      <c r="AF39" s="308" t="s">
        <v>733</v>
      </c>
      <c r="AG39" s="309">
        <v>0</v>
      </c>
      <c r="AH39" s="308" t="s">
        <v>734</v>
      </c>
      <c r="AI39" s="309">
        <v>0</v>
      </c>
      <c r="AJ39" s="308" t="s">
        <v>735</v>
      </c>
      <c r="AK39" s="309">
        <v>0</v>
      </c>
      <c r="AL39" s="308" t="s">
        <v>736</v>
      </c>
      <c r="AM39" s="309">
        <v>0</v>
      </c>
      <c r="AN39" s="308" t="s">
        <v>737</v>
      </c>
      <c r="AO39" s="309">
        <v>0</v>
      </c>
      <c r="AP39" s="308" t="s">
        <v>738</v>
      </c>
      <c r="AQ39" s="309">
        <v>0</v>
      </c>
      <c r="AR39" s="308" t="s">
        <v>615</v>
      </c>
      <c r="AS39" s="309">
        <v>0</v>
      </c>
      <c r="AT39" s="308" t="s">
        <v>739</v>
      </c>
      <c r="AU39" s="309">
        <v>0</v>
      </c>
      <c r="AV39" s="308" t="s">
        <v>470</v>
      </c>
      <c r="AW39" s="309">
        <v>0</v>
      </c>
      <c r="AX39" s="308" t="s">
        <v>740</v>
      </c>
      <c r="AY39" s="309">
        <v>0</v>
      </c>
      <c r="AZ39" s="308" t="s">
        <v>741</v>
      </c>
      <c r="BC39" s="1363" t="s">
        <v>647</v>
      </c>
      <c r="BD39" s="314" t="s">
        <v>271</v>
      </c>
      <c r="BE39" s="315"/>
      <c r="BF39" s="316"/>
      <c r="BG39" s="314" t="s">
        <v>74</v>
      </c>
      <c r="BH39" s="315"/>
      <c r="BI39" s="316"/>
      <c r="BJ39" s="314" t="s">
        <v>3</v>
      </c>
      <c r="BK39" s="315"/>
      <c r="BL39" s="316"/>
      <c r="BM39" s="314" t="s">
        <v>5</v>
      </c>
      <c r="BN39" s="315"/>
      <c r="BO39" s="316"/>
      <c r="BP39" s="314" t="s">
        <v>6</v>
      </c>
      <c r="BQ39" s="315"/>
      <c r="BR39" s="316"/>
      <c r="BS39" s="314" t="s">
        <v>7</v>
      </c>
      <c r="BT39" s="315"/>
      <c r="BU39" s="316"/>
      <c r="BV39" s="314" t="s">
        <v>9</v>
      </c>
      <c r="BW39" s="315"/>
      <c r="BX39" s="316"/>
      <c r="BY39" s="314" t="s">
        <v>581</v>
      </c>
      <c r="BZ39" s="315"/>
      <c r="CA39" s="316"/>
      <c r="CB39" s="314" t="s">
        <v>10</v>
      </c>
      <c r="CC39" s="315"/>
      <c r="CD39" s="316"/>
      <c r="CE39" s="314" t="s">
        <v>120</v>
      </c>
      <c r="CF39" s="315"/>
      <c r="CG39" s="316"/>
      <c r="CH39" s="314" t="s">
        <v>610</v>
      </c>
      <c r="CI39" s="315"/>
      <c r="CJ39" s="316"/>
      <c r="CK39" s="314" t="s">
        <v>658</v>
      </c>
      <c r="CL39" s="315"/>
    </row>
    <row r="40" spans="2:90" ht="23.25" x14ac:dyDescent="0.35">
      <c r="B40" s="275" t="s">
        <v>589</v>
      </c>
      <c r="C40" s="267" t="s">
        <v>589</v>
      </c>
      <c r="D40" s="276" t="s">
        <v>589</v>
      </c>
      <c r="E40" s="284"/>
      <c r="F40" s="255" t="s">
        <v>4</v>
      </c>
      <c r="G40" s="268"/>
      <c r="H40" s="274" t="s">
        <v>4</v>
      </c>
      <c r="I40" s="278" t="s">
        <v>4</v>
      </c>
      <c r="J40" s="284"/>
      <c r="K40" s="255" t="s">
        <v>562</v>
      </c>
      <c r="L40" s="280" t="s">
        <v>562</v>
      </c>
      <c r="M40" s="269" t="s">
        <v>562</v>
      </c>
      <c r="N40" s="284"/>
      <c r="O40" s="255">
        <v>5</v>
      </c>
      <c r="P40" s="282">
        <v>5</v>
      </c>
      <c r="Q40" s="278">
        <v>5</v>
      </c>
      <c r="R40" s="258"/>
      <c r="AD40" s="303"/>
      <c r="AE40" s="303"/>
      <c r="AF40" s="303"/>
      <c r="AG40" s="303"/>
      <c r="AH40" s="303"/>
      <c r="AI40" s="303"/>
      <c r="AJ40" s="303"/>
      <c r="AK40" s="303"/>
      <c r="AL40" s="303"/>
      <c r="AM40" s="303"/>
      <c r="AN40" s="303"/>
      <c r="AO40" s="303"/>
      <c r="AP40" s="303"/>
      <c r="AQ40" s="303"/>
      <c r="AR40" s="303"/>
      <c r="AS40" s="303"/>
      <c r="AT40" s="303"/>
      <c r="AU40" s="303"/>
      <c r="AV40" s="303"/>
      <c r="AW40" s="303"/>
      <c r="AX40" s="303"/>
      <c r="AY40" s="303"/>
      <c r="AZ40" s="303"/>
      <c r="BC40" s="1363"/>
      <c r="BD40" s="318" t="s">
        <v>467</v>
      </c>
      <c r="BE40" s="319"/>
      <c r="BF40" s="316"/>
      <c r="BG40" s="318" t="s">
        <v>466</v>
      </c>
      <c r="BH40" s="319"/>
      <c r="BI40" s="316"/>
      <c r="BJ40" s="318" t="s">
        <v>561</v>
      </c>
      <c r="BK40" s="319"/>
      <c r="BL40" s="316"/>
      <c r="BM40" s="318" t="s">
        <v>563</v>
      </c>
      <c r="BN40" s="319"/>
      <c r="BO40" s="316"/>
      <c r="BP40" s="318" t="s">
        <v>564</v>
      </c>
      <c r="BQ40" s="319"/>
      <c r="BR40" s="316"/>
      <c r="BS40" s="318" t="s">
        <v>565</v>
      </c>
      <c r="BT40" s="319"/>
      <c r="BU40" s="316"/>
      <c r="BV40" s="318" t="s">
        <v>567</v>
      </c>
      <c r="BW40" s="319"/>
      <c r="BX40" s="316"/>
      <c r="BY40" s="318" t="s">
        <v>568</v>
      </c>
      <c r="BZ40" s="319"/>
      <c r="CA40" s="316"/>
      <c r="CB40" s="318" t="s">
        <v>569</v>
      </c>
      <c r="CC40" s="319"/>
      <c r="CD40" s="316"/>
      <c r="CE40" s="318" t="s">
        <v>570</v>
      </c>
      <c r="CF40" s="319"/>
      <c r="CG40" s="316"/>
      <c r="CH40" s="318" t="s">
        <v>659</v>
      </c>
      <c r="CI40" s="319"/>
      <c r="CJ40" s="316"/>
      <c r="CK40" s="318" t="s">
        <v>609</v>
      </c>
      <c r="CL40" s="319"/>
    </row>
    <row r="41" spans="2:90" ht="23.25" x14ac:dyDescent="0.2">
      <c r="B41" s="275" t="s">
        <v>610</v>
      </c>
      <c r="C41" s="267" t="s">
        <v>610</v>
      </c>
      <c r="D41" s="276" t="s">
        <v>610</v>
      </c>
      <c r="E41" s="284"/>
      <c r="F41" s="255" t="s">
        <v>5</v>
      </c>
      <c r="G41" s="268"/>
      <c r="H41" s="274" t="s">
        <v>5</v>
      </c>
      <c r="I41" s="278" t="s">
        <v>5</v>
      </c>
      <c r="J41" s="284"/>
      <c r="K41" s="255" t="s">
        <v>563</v>
      </c>
      <c r="L41" s="280" t="s">
        <v>563</v>
      </c>
      <c r="M41" s="269" t="s">
        <v>563</v>
      </c>
      <c r="N41" s="284"/>
      <c r="O41" s="255">
        <v>6</v>
      </c>
      <c r="P41" s="282">
        <v>6</v>
      </c>
      <c r="Q41" s="278">
        <v>6</v>
      </c>
      <c r="R41" s="258"/>
      <c r="AC41" s="260" t="s">
        <v>645</v>
      </c>
      <c r="AD41" s="310" t="s">
        <v>732</v>
      </c>
      <c r="AE41" s="311">
        <v>0</v>
      </c>
      <c r="AF41" s="310" t="s">
        <v>733</v>
      </c>
      <c r="AG41" s="311">
        <v>0</v>
      </c>
      <c r="AH41" s="310" t="s">
        <v>734</v>
      </c>
      <c r="AI41" s="311">
        <v>0</v>
      </c>
      <c r="AJ41" s="310" t="s">
        <v>735</v>
      </c>
      <c r="AK41" s="311">
        <v>0</v>
      </c>
      <c r="AL41" s="310" t="s">
        <v>736</v>
      </c>
      <c r="AM41" s="311">
        <v>0</v>
      </c>
      <c r="AN41" s="310" t="s">
        <v>737</v>
      </c>
      <c r="AO41" s="311">
        <v>0</v>
      </c>
      <c r="AP41" s="310" t="s">
        <v>738</v>
      </c>
      <c r="AQ41" s="311">
        <v>0</v>
      </c>
      <c r="AR41" s="310" t="s">
        <v>615</v>
      </c>
      <c r="AS41" s="311">
        <v>0</v>
      </c>
      <c r="AT41" s="310" t="s">
        <v>739</v>
      </c>
      <c r="AU41" s="311">
        <v>0</v>
      </c>
      <c r="AV41" s="310" t="s">
        <v>470</v>
      </c>
      <c r="AW41" s="311">
        <v>0</v>
      </c>
      <c r="AX41" s="310" t="s">
        <v>740</v>
      </c>
      <c r="AY41" s="311">
        <v>0</v>
      </c>
      <c r="AZ41" s="310" t="s">
        <v>741</v>
      </c>
      <c r="BC41" s="261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  <c r="BN41" s="316"/>
      <c r="BO41" s="316"/>
      <c r="BP41" s="316"/>
      <c r="BQ41" s="316"/>
      <c r="BR41" s="316"/>
      <c r="BS41" s="316"/>
      <c r="BT41" s="316"/>
      <c r="BU41" s="316"/>
      <c r="BV41" s="316"/>
      <c r="BW41" s="316"/>
      <c r="BX41" s="316"/>
      <c r="BY41" s="316"/>
      <c r="BZ41" s="316"/>
      <c r="CA41" s="316"/>
      <c r="CB41" s="316"/>
      <c r="CC41" s="316"/>
      <c r="CD41" s="316"/>
      <c r="CE41" s="316"/>
      <c r="CF41" s="316"/>
      <c r="CG41" s="316"/>
      <c r="CH41" s="316"/>
      <c r="CI41" s="316"/>
      <c r="CJ41" s="316"/>
      <c r="CK41" s="316"/>
      <c r="CL41" s="316"/>
    </row>
    <row r="42" spans="2:90" ht="23.25" x14ac:dyDescent="0.35">
      <c r="B42" s="275" t="s">
        <v>590</v>
      </c>
      <c r="C42" s="267" t="s">
        <v>590</v>
      </c>
      <c r="D42" s="276" t="s">
        <v>590</v>
      </c>
      <c r="E42" s="284"/>
      <c r="F42" s="255" t="s">
        <v>6</v>
      </c>
      <c r="G42" s="268"/>
      <c r="H42" s="274" t="s">
        <v>6</v>
      </c>
      <c r="I42" s="278" t="s">
        <v>6</v>
      </c>
      <c r="J42" s="284"/>
      <c r="K42" s="255" t="s">
        <v>564</v>
      </c>
      <c r="L42" s="280" t="s">
        <v>564</v>
      </c>
      <c r="M42" s="269" t="s">
        <v>564</v>
      </c>
      <c r="N42" s="284"/>
      <c r="O42" s="255">
        <v>7</v>
      </c>
      <c r="P42" s="282">
        <v>7</v>
      </c>
      <c r="Q42" s="278">
        <v>7</v>
      </c>
      <c r="R42" s="258"/>
      <c r="AD42" s="303"/>
      <c r="AE42" s="303"/>
      <c r="AF42" s="303"/>
      <c r="AG42" s="303"/>
      <c r="AH42" s="303"/>
      <c r="AI42" s="303"/>
      <c r="AJ42" s="303"/>
      <c r="AK42" s="303"/>
      <c r="AL42" s="303"/>
      <c r="AM42" s="303"/>
      <c r="AN42" s="303"/>
      <c r="AO42" s="303"/>
      <c r="AP42" s="303"/>
      <c r="AQ42" s="303"/>
      <c r="AR42" s="303"/>
      <c r="AS42" s="303"/>
      <c r="AT42" s="303"/>
      <c r="AU42" s="303"/>
      <c r="AV42" s="303"/>
      <c r="AW42" s="303"/>
      <c r="AX42" s="303"/>
      <c r="AY42" s="303"/>
      <c r="AZ42" s="303"/>
      <c r="BC42" s="1365" t="s">
        <v>643</v>
      </c>
      <c r="BD42" s="321" t="s">
        <v>271</v>
      </c>
      <c r="BE42" s="322"/>
      <c r="BF42" s="323"/>
      <c r="BG42" s="321" t="s">
        <v>74</v>
      </c>
      <c r="BH42" s="322"/>
      <c r="BI42" s="323"/>
      <c r="BJ42" s="321" t="s">
        <v>3</v>
      </c>
      <c r="BK42" s="322"/>
      <c r="BL42" s="323"/>
      <c r="BM42" s="321" t="s">
        <v>5</v>
      </c>
      <c r="BN42" s="322"/>
      <c r="BO42" s="323"/>
      <c r="BP42" s="321" t="s">
        <v>6</v>
      </c>
      <c r="BQ42" s="322"/>
      <c r="BR42" s="323"/>
      <c r="BS42" s="321" t="s">
        <v>7</v>
      </c>
      <c r="BT42" s="322"/>
      <c r="BU42" s="323"/>
      <c r="BV42" s="321" t="s">
        <v>9</v>
      </c>
      <c r="BW42" s="322"/>
      <c r="BX42" s="323"/>
      <c r="BY42" s="321" t="s">
        <v>581</v>
      </c>
      <c r="BZ42" s="322"/>
      <c r="CA42" s="323"/>
      <c r="CB42" s="321" t="s">
        <v>10</v>
      </c>
      <c r="CC42" s="322"/>
      <c r="CD42" s="323"/>
      <c r="CE42" s="321" t="s">
        <v>120</v>
      </c>
      <c r="CF42" s="322"/>
      <c r="CG42" s="323"/>
      <c r="CH42" s="321" t="s">
        <v>610</v>
      </c>
      <c r="CI42" s="322"/>
      <c r="CJ42" s="323"/>
      <c r="CK42" s="321" t="s">
        <v>658</v>
      </c>
      <c r="CL42" s="322"/>
    </row>
    <row r="43" spans="2:90" ht="23.25" x14ac:dyDescent="0.2">
      <c r="B43" s="275" t="s">
        <v>591</v>
      </c>
      <c r="C43" s="267" t="s">
        <v>591</v>
      </c>
      <c r="D43" s="276" t="s">
        <v>591</v>
      </c>
      <c r="E43" s="284"/>
      <c r="F43" s="255" t="s">
        <v>7</v>
      </c>
      <c r="G43" s="268"/>
      <c r="H43" s="274" t="s">
        <v>7</v>
      </c>
      <c r="I43" s="278" t="s">
        <v>7</v>
      </c>
      <c r="J43" s="284"/>
      <c r="K43" s="255" t="s">
        <v>565</v>
      </c>
      <c r="L43" s="280" t="s">
        <v>565</v>
      </c>
      <c r="M43" s="269" t="s">
        <v>565</v>
      </c>
      <c r="N43" s="284"/>
      <c r="O43" s="255">
        <v>8</v>
      </c>
      <c r="P43" s="282">
        <v>8</v>
      </c>
      <c r="Q43" s="278">
        <v>8</v>
      </c>
      <c r="R43" s="258"/>
      <c r="AC43" s="260" t="s">
        <v>646</v>
      </c>
      <c r="AD43" s="312" t="s">
        <v>732</v>
      </c>
      <c r="AE43" s="313">
        <v>0</v>
      </c>
      <c r="AF43" s="312" t="s">
        <v>733</v>
      </c>
      <c r="AG43" s="313">
        <v>0</v>
      </c>
      <c r="AH43" s="312" t="s">
        <v>734</v>
      </c>
      <c r="AI43" s="313">
        <v>0</v>
      </c>
      <c r="AJ43" s="312" t="s">
        <v>735</v>
      </c>
      <c r="AK43" s="313">
        <v>0</v>
      </c>
      <c r="AL43" s="312" t="s">
        <v>736</v>
      </c>
      <c r="AM43" s="313">
        <v>0</v>
      </c>
      <c r="AN43" s="312" t="s">
        <v>737</v>
      </c>
      <c r="AO43" s="313">
        <v>0</v>
      </c>
      <c r="AP43" s="312" t="s">
        <v>738</v>
      </c>
      <c r="AQ43" s="313">
        <v>0</v>
      </c>
      <c r="AR43" s="312" t="s">
        <v>615</v>
      </c>
      <c r="AS43" s="313">
        <v>0</v>
      </c>
      <c r="AT43" s="312" t="s">
        <v>739</v>
      </c>
      <c r="AU43" s="313">
        <v>0</v>
      </c>
      <c r="AV43" s="312" t="s">
        <v>470</v>
      </c>
      <c r="AW43" s="313">
        <v>0</v>
      </c>
      <c r="AX43" s="312" t="s">
        <v>740</v>
      </c>
      <c r="AY43" s="313">
        <v>0</v>
      </c>
      <c r="AZ43" s="312" t="s">
        <v>741</v>
      </c>
      <c r="BC43" s="1365"/>
      <c r="BD43" s="324" t="s">
        <v>467</v>
      </c>
      <c r="BE43" s="325"/>
      <c r="BF43" s="323"/>
      <c r="BG43" s="324" t="s">
        <v>466</v>
      </c>
      <c r="BH43" s="325"/>
      <c r="BI43" s="323"/>
      <c r="BJ43" s="324" t="s">
        <v>561</v>
      </c>
      <c r="BK43" s="325"/>
      <c r="BL43" s="323"/>
      <c r="BM43" s="324" t="s">
        <v>563</v>
      </c>
      <c r="BN43" s="325"/>
      <c r="BO43" s="323"/>
      <c r="BP43" s="324" t="s">
        <v>564</v>
      </c>
      <c r="BQ43" s="325"/>
      <c r="BR43" s="323"/>
      <c r="BS43" s="324" t="s">
        <v>565</v>
      </c>
      <c r="BT43" s="325"/>
      <c r="BU43" s="323"/>
      <c r="BV43" s="324" t="s">
        <v>567</v>
      </c>
      <c r="BW43" s="325"/>
      <c r="BX43" s="323"/>
      <c r="BY43" s="324" t="s">
        <v>568</v>
      </c>
      <c r="BZ43" s="325"/>
      <c r="CA43" s="323"/>
      <c r="CB43" s="324" t="s">
        <v>569</v>
      </c>
      <c r="CC43" s="325"/>
      <c r="CD43" s="323"/>
      <c r="CE43" s="324" t="s">
        <v>570</v>
      </c>
      <c r="CF43" s="325"/>
      <c r="CG43" s="323"/>
      <c r="CH43" s="324" t="s">
        <v>659</v>
      </c>
      <c r="CI43" s="325"/>
      <c r="CJ43" s="323"/>
      <c r="CK43" s="324" t="s">
        <v>609</v>
      </c>
      <c r="CL43" s="325"/>
    </row>
    <row r="44" spans="2:90" ht="23.25" x14ac:dyDescent="0.35">
      <c r="B44" s="275" t="s">
        <v>592</v>
      </c>
      <c r="C44" s="267" t="s">
        <v>592</v>
      </c>
      <c r="D44" s="276" t="s">
        <v>592</v>
      </c>
      <c r="E44" s="284"/>
      <c r="F44" s="255" t="s">
        <v>8</v>
      </c>
      <c r="G44" s="268"/>
      <c r="H44" s="274" t="s">
        <v>8</v>
      </c>
      <c r="I44" s="278" t="s">
        <v>8</v>
      </c>
      <c r="J44" s="284"/>
      <c r="K44" s="255" t="s">
        <v>566</v>
      </c>
      <c r="L44" s="280" t="s">
        <v>566</v>
      </c>
      <c r="M44" s="269" t="s">
        <v>566</v>
      </c>
      <c r="N44" s="284"/>
      <c r="O44" s="255">
        <v>9</v>
      </c>
      <c r="P44" s="282">
        <v>9</v>
      </c>
      <c r="Q44" s="278">
        <v>9</v>
      </c>
      <c r="R44" s="258"/>
      <c r="BC44" s="261"/>
      <c r="BD44" s="251"/>
      <c r="BE44" s="251"/>
      <c r="BF44" s="251"/>
      <c r="BG44" s="251"/>
      <c r="BH44" s="251"/>
      <c r="BI44" s="251"/>
      <c r="BJ44" s="251"/>
      <c r="BK44" s="251"/>
      <c r="BL44" s="251"/>
      <c r="BM44" s="251"/>
      <c r="BN44" s="251"/>
      <c r="BO44" s="251"/>
      <c r="BP44" s="251"/>
      <c r="BQ44" s="251"/>
      <c r="BR44" s="251"/>
      <c r="BS44" s="251"/>
      <c r="BT44" s="251"/>
      <c r="BU44" s="251"/>
      <c r="BV44" s="251"/>
      <c r="BW44" s="251"/>
      <c r="BX44" s="251"/>
      <c r="BY44" s="251"/>
      <c r="BZ44" s="251"/>
      <c r="CA44" s="251"/>
      <c r="CB44" s="251"/>
      <c r="CC44" s="251"/>
      <c r="CD44" s="251"/>
      <c r="CE44" s="251"/>
      <c r="CF44" s="251"/>
      <c r="CG44" s="251"/>
      <c r="CH44" s="251"/>
      <c r="CI44" s="251"/>
      <c r="CJ44" s="251"/>
      <c r="CK44" s="251"/>
      <c r="CL44" s="251"/>
    </row>
    <row r="45" spans="2:90" ht="23.25" x14ac:dyDescent="0.35">
      <c r="B45" s="275" t="s">
        <v>593</v>
      </c>
      <c r="C45" s="267" t="s">
        <v>593</v>
      </c>
      <c r="D45" s="276" t="s">
        <v>593</v>
      </c>
      <c r="E45" s="284"/>
      <c r="F45" s="255" t="s">
        <v>9</v>
      </c>
      <c r="G45" s="268"/>
      <c r="H45" s="274" t="s">
        <v>9</v>
      </c>
      <c r="I45" s="278" t="s">
        <v>9</v>
      </c>
      <c r="J45" s="284"/>
      <c r="K45" s="255" t="s">
        <v>567</v>
      </c>
      <c r="L45" s="280" t="s">
        <v>567</v>
      </c>
      <c r="M45" s="269" t="s">
        <v>567</v>
      </c>
      <c r="N45" s="284"/>
      <c r="O45" s="255">
        <v>10</v>
      </c>
      <c r="P45" s="282">
        <v>10</v>
      </c>
      <c r="Q45" s="278">
        <v>10</v>
      </c>
      <c r="R45" s="258"/>
      <c r="AC45" s="262" t="s">
        <v>695</v>
      </c>
      <c r="BC45" s="1365" t="s">
        <v>654</v>
      </c>
      <c r="BD45" s="326" t="s">
        <v>271</v>
      </c>
      <c r="BE45" s="327"/>
      <c r="BF45" s="328"/>
      <c r="BG45" s="326" t="s">
        <v>74</v>
      </c>
      <c r="BH45" s="327"/>
      <c r="BI45" s="328"/>
      <c r="BJ45" s="326" t="s">
        <v>3</v>
      </c>
      <c r="BK45" s="327"/>
      <c r="BL45" s="328"/>
      <c r="BM45" s="326" t="s">
        <v>5</v>
      </c>
      <c r="BN45" s="327"/>
      <c r="BO45" s="328"/>
      <c r="BP45" s="326" t="s">
        <v>6</v>
      </c>
      <c r="BQ45" s="327"/>
      <c r="BR45" s="328"/>
      <c r="BS45" s="326" t="s">
        <v>7</v>
      </c>
      <c r="BT45" s="327"/>
      <c r="BU45" s="328"/>
      <c r="BV45" s="326" t="s">
        <v>9</v>
      </c>
      <c r="BW45" s="327"/>
      <c r="BX45" s="328"/>
      <c r="BY45" s="326" t="s">
        <v>581</v>
      </c>
      <c r="BZ45" s="327"/>
      <c r="CA45" s="328"/>
      <c r="CB45" s="326" t="s">
        <v>10</v>
      </c>
      <c r="CC45" s="327"/>
      <c r="CD45" s="328"/>
      <c r="CE45" s="326" t="s">
        <v>120</v>
      </c>
      <c r="CF45" s="327"/>
      <c r="CG45" s="328"/>
      <c r="CH45" s="326" t="s">
        <v>610</v>
      </c>
      <c r="CI45" s="327"/>
      <c r="CJ45" s="328"/>
      <c r="CK45" s="326" t="s">
        <v>658</v>
      </c>
      <c r="CL45" s="327"/>
    </row>
    <row r="46" spans="2:90" ht="46.5" x14ac:dyDescent="0.2">
      <c r="B46" s="275" t="s">
        <v>594</v>
      </c>
      <c r="C46" s="267" t="s">
        <v>594</v>
      </c>
      <c r="D46" s="276" t="s">
        <v>594</v>
      </c>
      <c r="E46" s="284"/>
      <c r="F46" s="255" t="s">
        <v>581</v>
      </c>
      <c r="G46" s="268"/>
      <c r="H46" s="274" t="s">
        <v>581</v>
      </c>
      <c r="I46" s="278" t="s">
        <v>581</v>
      </c>
      <c r="J46" s="284"/>
      <c r="K46" s="255" t="s">
        <v>568</v>
      </c>
      <c r="L46" s="280" t="s">
        <v>568</v>
      </c>
      <c r="M46" s="269" t="s">
        <v>568</v>
      </c>
      <c r="N46" s="284"/>
      <c r="O46" s="255">
        <v>11</v>
      </c>
      <c r="P46" s="282">
        <v>11</v>
      </c>
      <c r="Q46" s="278">
        <v>11</v>
      </c>
      <c r="R46" s="258"/>
      <c r="AC46" s="260" t="s">
        <v>618</v>
      </c>
      <c r="AD46" s="299" t="s">
        <v>619</v>
      </c>
      <c r="AE46" s="300"/>
      <c r="AF46" s="299" t="s">
        <v>620</v>
      </c>
      <c r="AG46" s="300"/>
      <c r="AH46" s="299" t="s">
        <v>621</v>
      </c>
      <c r="AI46" s="300"/>
      <c r="AJ46" s="299" t="s">
        <v>622</v>
      </c>
      <c r="AK46" s="300"/>
      <c r="AL46" s="299" t="s">
        <v>623</v>
      </c>
      <c r="AM46" s="300"/>
      <c r="AN46" s="299" t="s">
        <v>624</v>
      </c>
      <c r="AO46" s="300"/>
      <c r="AP46" s="299" t="s">
        <v>625</v>
      </c>
      <c r="AQ46" s="300"/>
      <c r="AR46" s="299" t="s">
        <v>626</v>
      </c>
      <c r="AS46" s="300"/>
      <c r="AT46" s="299" t="s">
        <v>627</v>
      </c>
      <c r="AU46" s="300"/>
      <c r="AV46" s="299" t="s">
        <v>628</v>
      </c>
      <c r="AW46" s="300"/>
      <c r="AX46" s="299" t="s">
        <v>629</v>
      </c>
      <c r="AY46" s="300"/>
      <c r="AZ46" s="299" t="s">
        <v>630</v>
      </c>
      <c r="BC46" s="1365"/>
      <c r="BD46" s="329" t="s">
        <v>467</v>
      </c>
      <c r="BE46" s="330"/>
      <c r="BF46" s="328"/>
      <c r="BG46" s="329" t="s">
        <v>466</v>
      </c>
      <c r="BH46" s="330"/>
      <c r="BI46" s="328"/>
      <c r="BJ46" s="329" t="s">
        <v>561</v>
      </c>
      <c r="BK46" s="330"/>
      <c r="BL46" s="328"/>
      <c r="BM46" s="329" t="s">
        <v>563</v>
      </c>
      <c r="BN46" s="330"/>
      <c r="BO46" s="328"/>
      <c r="BP46" s="329" t="s">
        <v>564</v>
      </c>
      <c r="BQ46" s="330"/>
      <c r="BR46" s="328"/>
      <c r="BS46" s="329" t="s">
        <v>565</v>
      </c>
      <c r="BT46" s="330"/>
      <c r="BU46" s="328"/>
      <c r="BV46" s="329" t="s">
        <v>567</v>
      </c>
      <c r="BW46" s="330"/>
      <c r="BX46" s="328"/>
      <c r="BY46" s="329" t="s">
        <v>568</v>
      </c>
      <c r="BZ46" s="330"/>
      <c r="CA46" s="328"/>
      <c r="CB46" s="329" t="s">
        <v>569</v>
      </c>
      <c r="CC46" s="330"/>
      <c r="CD46" s="328"/>
      <c r="CE46" s="329" t="s">
        <v>570</v>
      </c>
      <c r="CF46" s="330"/>
      <c r="CG46" s="328"/>
      <c r="CH46" s="329" t="s">
        <v>659</v>
      </c>
      <c r="CI46" s="330"/>
      <c r="CJ46" s="328"/>
      <c r="CK46" s="329" t="s">
        <v>609</v>
      </c>
      <c r="CL46" s="330"/>
    </row>
    <row r="47" spans="2:90" ht="23.25" x14ac:dyDescent="0.35">
      <c r="B47" s="275" t="s">
        <v>595</v>
      </c>
      <c r="C47" s="267" t="s">
        <v>595</v>
      </c>
      <c r="D47" s="276" t="s">
        <v>595</v>
      </c>
      <c r="E47" s="284"/>
      <c r="F47" s="255" t="s">
        <v>10</v>
      </c>
      <c r="G47" s="268"/>
      <c r="H47" s="274" t="s">
        <v>10</v>
      </c>
      <c r="I47" s="278" t="s">
        <v>10</v>
      </c>
      <c r="J47" s="284"/>
      <c r="K47" s="255" t="s">
        <v>569</v>
      </c>
      <c r="L47" s="280" t="s">
        <v>569</v>
      </c>
      <c r="M47" s="269" t="s">
        <v>569</v>
      </c>
      <c r="N47" s="284"/>
      <c r="O47" s="255"/>
      <c r="P47" s="282"/>
      <c r="Q47" s="278"/>
      <c r="R47" s="258"/>
      <c r="AD47" s="251"/>
      <c r="AE47" s="251"/>
      <c r="AF47" s="251"/>
      <c r="AG47" s="251"/>
      <c r="AH47" s="251"/>
      <c r="AI47" s="251"/>
      <c r="AJ47" s="251"/>
      <c r="AK47" s="251"/>
      <c r="AL47" s="251"/>
      <c r="AM47" s="251"/>
      <c r="AN47" s="251"/>
      <c r="AO47" s="251"/>
      <c r="AP47" s="251"/>
      <c r="AQ47" s="251"/>
      <c r="AR47" s="251"/>
      <c r="AS47" s="251"/>
      <c r="AT47" s="251"/>
      <c r="AU47" s="251"/>
      <c r="AV47" s="251"/>
      <c r="AW47" s="251"/>
      <c r="AX47" s="251"/>
      <c r="AY47" s="251"/>
      <c r="AZ47" s="251"/>
      <c r="BD47" s="251"/>
      <c r="BE47" s="251"/>
      <c r="BF47" s="251"/>
      <c r="BG47" s="251"/>
      <c r="BH47" s="251"/>
      <c r="BI47" s="251"/>
      <c r="BJ47" s="251"/>
      <c r="BK47" s="251"/>
      <c r="BL47" s="251"/>
      <c r="BM47" s="251"/>
      <c r="BN47" s="251"/>
      <c r="BO47" s="251"/>
      <c r="BP47" s="251"/>
      <c r="BQ47" s="251"/>
      <c r="BR47" s="251"/>
      <c r="BS47" s="251"/>
      <c r="BT47" s="251"/>
      <c r="BU47" s="251"/>
      <c r="BV47" s="251"/>
      <c r="BW47" s="251"/>
      <c r="BX47" s="251"/>
      <c r="BY47" s="251"/>
      <c r="BZ47" s="251"/>
      <c r="CA47" s="251"/>
      <c r="CB47" s="251"/>
      <c r="CC47" s="251"/>
      <c r="CD47" s="251"/>
      <c r="CE47" s="251"/>
      <c r="CF47" s="251"/>
      <c r="CG47" s="251"/>
      <c r="CH47" s="251"/>
      <c r="CI47" s="251"/>
      <c r="CJ47" s="251"/>
      <c r="CK47" s="251"/>
      <c r="CL47" s="251"/>
    </row>
    <row r="48" spans="2:90" ht="23.25" x14ac:dyDescent="0.2">
      <c r="B48" s="275" t="s">
        <v>596</v>
      </c>
      <c r="C48" s="267" t="s">
        <v>596</v>
      </c>
      <c r="D48" s="276" t="s">
        <v>596</v>
      </c>
      <c r="E48" s="284"/>
      <c r="F48" s="255" t="s">
        <v>120</v>
      </c>
      <c r="G48" s="268"/>
      <c r="H48" s="274" t="s">
        <v>120</v>
      </c>
      <c r="I48" s="278" t="s">
        <v>120</v>
      </c>
      <c r="J48" s="284"/>
      <c r="K48" s="255" t="s">
        <v>570</v>
      </c>
      <c r="L48" s="280" t="s">
        <v>570</v>
      </c>
      <c r="M48" s="269" t="s">
        <v>570</v>
      </c>
      <c r="N48" s="284"/>
      <c r="O48" s="255"/>
      <c r="P48" s="282"/>
      <c r="Q48" s="278"/>
      <c r="R48" s="258"/>
      <c r="AC48" s="260" t="s">
        <v>613</v>
      </c>
      <c r="AD48" s="301" t="s">
        <v>631</v>
      </c>
      <c r="AE48" s="302"/>
      <c r="AF48" s="301" t="s">
        <v>632</v>
      </c>
      <c r="AG48" s="302"/>
      <c r="AH48" s="301" t="s">
        <v>633</v>
      </c>
      <c r="AI48" s="302"/>
      <c r="AJ48" s="301" t="s">
        <v>634</v>
      </c>
      <c r="AK48" s="302"/>
      <c r="AL48" s="301" t="s">
        <v>635</v>
      </c>
      <c r="AM48" s="302"/>
      <c r="AN48" s="301" t="s">
        <v>636</v>
      </c>
      <c r="AO48" s="302"/>
      <c r="AP48" s="301" t="s">
        <v>637</v>
      </c>
      <c r="AQ48" s="302"/>
      <c r="AR48" s="301" t="s">
        <v>638</v>
      </c>
      <c r="AS48" s="302"/>
      <c r="AT48" s="301" t="s">
        <v>639</v>
      </c>
      <c r="AU48" s="302"/>
      <c r="AV48" s="301" t="s">
        <v>640</v>
      </c>
      <c r="AW48" s="302"/>
      <c r="AX48" s="301" t="s">
        <v>641</v>
      </c>
      <c r="AY48" s="302"/>
      <c r="AZ48" s="301" t="s">
        <v>642</v>
      </c>
      <c r="BC48" s="1365" t="s">
        <v>655</v>
      </c>
      <c r="BD48" s="331" t="s">
        <v>271</v>
      </c>
      <c r="BE48" s="332"/>
      <c r="BF48" s="333"/>
      <c r="BG48" s="331" t="s">
        <v>74</v>
      </c>
      <c r="BH48" s="332"/>
      <c r="BI48" s="333"/>
      <c r="BJ48" s="331" t="s">
        <v>3</v>
      </c>
      <c r="BK48" s="332"/>
      <c r="BL48" s="333"/>
      <c r="BM48" s="331" t="s">
        <v>5</v>
      </c>
      <c r="BN48" s="332"/>
      <c r="BO48" s="333"/>
      <c r="BP48" s="331" t="s">
        <v>6</v>
      </c>
      <c r="BQ48" s="332"/>
      <c r="BR48" s="333"/>
      <c r="BS48" s="331" t="s">
        <v>7</v>
      </c>
      <c r="BT48" s="332"/>
      <c r="BU48" s="333"/>
      <c r="BV48" s="331" t="s">
        <v>9</v>
      </c>
      <c r="BW48" s="332"/>
      <c r="BX48" s="333"/>
      <c r="BY48" s="331" t="s">
        <v>581</v>
      </c>
      <c r="BZ48" s="332"/>
      <c r="CA48" s="333"/>
      <c r="CB48" s="331" t="s">
        <v>10</v>
      </c>
      <c r="CC48" s="332"/>
      <c r="CD48" s="333"/>
      <c r="CE48" s="331" t="s">
        <v>120</v>
      </c>
      <c r="CF48" s="332"/>
      <c r="CG48" s="333"/>
      <c r="CH48" s="331" t="s">
        <v>610</v>
      </c>
      <c r="CI48" s="332"/>
      <c r="CJ48" s="333"/>
      <c r="CK48" s="331" t="s">
        <v>658</v>
      </c>
      <c r="CL48" s="332"/>
    </row>
    <row r="49" spans="2:90" ht="23.25" x14ac:dyDescent="0.35">
      <c r="B49" s="275" t="s">
        <v>597</v>
      </c>
      <c r="C49" s="267" t="s">
        <v>597</v>
      </c>
      <c r="D49" s="276" t="s">
        <v>597</v>
      </c>
      <c r="E49" s="284"/>
      <c r="F49" s="255" t="s">
        <v>208</v>
      </c>
      <c r="G49" s="268"/>
      <c r="H49" s="274" t="s">
        <v>208</v>
      </c>
      <c r="I49" s="278" t="s">
        <v>208</v>
      </c>
      <c r="J49" s="284"/>
      <c r="K49" s="255" t="s">
        <v>571</v>
      </c>
      <c r="L49" s="280" t="s">
        <v>571</v>
      </c>
      <c r="M49" s="269" t="s">
        <v>571</v>
      </c>
      <c r="N49" s="284"/>
      <c r="O49" s="255"/>
      <c r="P49" s="282"/>
      <c r="Q49" s="278"/>
      <c r="R49" s="258"/>
      <c r="AD49" s="303"/>
      <c r="AE49" s="303"/>
      <c r="AF49" s="303"/>
      <c r="AG49" s="303"/>
      <c r="AH49" s="303"/>
      <c r="AI49" s="303"/>
      <c r="AJ49" s="303"/>
      <c r="AK49" s="303"/>
      <c r="AL49" s="303"/>
      <c r="AM49" s="303"/>
      <c r="AN49" s="303"/>
      <c r="AO49" s="303"/>
      <c r="AP49" s="303"/>
      <c r="AQ49" s="303"/>
      <c r="AR49" s="303"/>
      <c r="AS49" s="303"/>
      <c r="AT49" s="303"/>
      <c r="AU49" s="303"/>
      <c r="AV49" s="303"/>
      <c r="AW49" s="303"/>
      <c r="AX49" s="303"/>
      <c r="AY49" s="303"/>
      <c r="AZ49" s="303"/>
      <c r="BC49" s="1365"/>
      <c r="BD49" s="334" t="s">
        <v>467</v>
      </c>
      <c r="BE49" s="335"/>
      <c r="BF49" s="333"/>
      <c r="BG49" s="334" t="s">
        <v>466</v>
      </c>
      <c r="BH49" s="335"/>
      <c r="BI49" s="333"/>
      <c r="BJ49" s="334" t="s">
        <v>561</v>
      </c>
      <c r="BK49" s="335"/>
      <c r="BL49" s="333"/>
      <c r="BM49" s="334" t="s">
        <v>563</v>
      </c>
      <c r="BN49" s="335"/>
      <c r="BO49" s="333"/>
      <c r="BP49" s="334" t="s">
        <v>564</v>
      </c>
      <c r="BQ49" s="335"/>
      <c r="BR49" s="333"/>
      <c r="BS49" s="334" t="s">
        <v>565</v>
      </c>
      <c r="BT49" s="335"/>
      <c r="BU49" s="333"/>
      <c r="BV49" s="334" t="s">
        <v>567</v>
      </c>
      <c r="BW49" s="335"/>
      <c r="BX49" s="333"/>
      <c r="BY49" s="334" t="s">
        <v>568</v>
      </c>
      <c r="BZ49" s="335"/>
      <c r="CA49" s="333"/>
      <c r="CB49" s="334" t="s">
        <v>569</v>
      </c>
      <c r="CC49" s="335"/>
      <c r="CD49" s="333"/>
      <c r="CE49" s="334" t="s">
        <v>570</v>
      </c>
      <c r="CF49" s="335"/>
      <c r="CG49" s="333"/>
      <c r="CH49" s="334" t="s">
        <v>659</v>
      </c>
      <c r="CI49" s="335"/>
      <c r="CJ49" s="333"/>
      <c r="CK49" s="334" t="s">
        <v>609</v>
      </c>
      <c r="CL49" s="335"/>
    </row>
    <row r="50" spans="2:90" ht="23.25" x14ac:dyDescent="0.35">
      <c r="B50" s="275" t="s">
        <v>598</v>
      </c>
      <c r="C50" s="267" t="s">
        <v>598</v>
      </c>
      <c r="D50" s="276" t="s">
        <v>598</v>
      </c>
      <c r="E50" s="284"/>
      <c r="F50" s="255" t="s">
        <v>582</v>
      </c>
      <c r="G50" s="268"/>
      <c r="H50" s="274" t="s">
        <v>582</v>
      </c>
      <c r="I50" s="278" t="s">
        <v>582</v>
      </c>
      <c r="J50" s="284"/>
      <c r="K50" s="255" t="s">
        <v>572</v>
      </c>
      <c r="L50" s="280" t="s">
        <v>572</v>
      </c>
      <c r="M50" s="269" t="s">
        <v>572</v>
      </c>
      <c r="N50" s="284"/>
      <c r="O50" s="255"/>
      <c r="P50" s="282"/>
      <c r="Q50" s="278"/>
      <c r="R50" s="258"/>
      <c r="AC50" s="260" t="s">
        <v>643</v>
      </c>
      <c r="AD50" s="304" t="s">
        <v>631</v>
      </c>
      <c r="AE50" s="305">
        <v>0</v>
      </c>
      <c r="AF50" s="304" t="s">
        <v>632</v>
      </c>
      <c r="AG50" s="305">
        <v>0</v>
      </c>
      <c r="AH50" s="304" t="s">
        <v>633</v>
      </c>
      <c r="AI50" s="305">
        <v>0</v>
      </c>
      <c r="AJ50" s="304" t="s">
        <v>634</v>
      </c>
      <c r="AK50" s="305">
        <v>0</v>
      </c>
      <c r="AL50" s="304" t="s">
        <v>635</v>
      </c>
      <c r="AM50" s="305">
        <v>0</v>
      </c>
      <c r="AN50" s="304" t="s">
        <v>636</v>
      </c>
      <c r="AO50" s="305">
        <v>0</v>
      </c>
      <c r="AP50" s="304" t="s">
        <v>637</v>
      </c>
      <c r="AQ50" s="305">
        <v>0</v>
      </c>
      <c r="AR50" s="306" t="s">
        <v>638</v>
      </c>
      <c r="AS50" s="305">
        <v>0</v>
      </c>
      <c r="AT50" s="304" t="s">
        <v>639</v>
      </c>
      <c r="AU50" s="305">
        <v>0</v>
      </c>
      <c r="AV50" s="304" t="s">
        <v>640</v>
      </c>
      <c r="AW50" s="305">
        <v>0</v>
      </c>
      <c r="AX50" s="304" t="s">
        <v>641</v>
      </c>
      <c r="AY50" s="305">
        <v>0</v>
      </c>
      <c r="AZ50" s="304" t="s">
        <v>642</v>
      </c>
      <c r="BD50" s="251"/>
      <c r="BE50" s="251"/>
      <c r="BF50" s="251"/>
      <c r="BG50" s="251"/>
      <c r="BH50" s="251"/>
      <c r="BI50" s="251"/>
      <c r="BJ50" s="251"/>
      <c r="BK50" s="251"/>
      <c r="BL50" s="251"/>
      <c r="BM50" s="251"/>
      <c r="BN50" s="251"/>
      <c r="BO50" s="251"/>
      <c r="BP50" s="251"/>
      <c r="BQ50" s="251"/>
      <c r="BR50" s="251"/>
      <c r="BS50" s="251"/>
      <c r="BT50" s="251"/>
      <c r="BU50" s="251"/>
      <c r="BV50" s="251"/>
      <c r="BW50" s="251"/>
      <c r="BX50" s="251"/>
      <c r="BY50" s="251"/>
      <c r="BZ50" s="251"/>
      <c r="CA50" s="251"/>
      <c r="CB50" s="251"/>
      <c r="CC50" s="251"/>
      <c r="CD50" s="251"/>
      <c r="CE50" s="251"/>
      <c r="CF50" s="251"/>
      <c r="CG50" s="251"/>
      <c r="CH50" s="251"/>
      <c r="CI50" s="251"/>
      <c r="CJ50" s="251"/>
      <c r="CK50" s="251"/>
      <c r="CL50" s="251"/>
    </row>
    <row r="51" spans="2:90" ht="23.25" x14ac:dyDescent="0.35">
      <c r="B51" s="275" t="s">
        <v>599</v>
      </c>
      <c r="C51" s="267" t="s">
        <v>599</v>
      </c>
      <c r="D51" s="276" t="s">
        <v>599</v>
      </c>
      <c r="E51" s="284"/>
      <c r="F51" s="255" t="s">
        <v>30</v>
      </c>
      <c r="G51" s="268"/>
      <c r="H51" s="274" t="s">
        <v>30</v>
      </c>
      <c r="I51" s="278" t="s">
        <v>30</v>
      </c>
      <c r="J51" s="284"/>
      <c r="K51" s="255" t="s">
        <v>573</v>
      </c>
      <c r="L51" s="280" t="s">
        <v>573</v>
      </c>
      <c r="M51" s="269" t="s">
        <v>573</v>
      </c>
      <c r="N51" s="284"/>
      <c r="O51" s="255"/>
      <c r="P51" s="282"/>
      <c r="Q51" s="278"/>
      <c r="R51" s="258"/>
      <c r="AD51" s="303"/>
      <c r="AE51" s="303"/>
      <c r="AF51" s="303"/>
      <c r="AG51" s="303"/>
      <c r="AH51" s="303"/>
      <c r="AI51" s="303"/>
      <c r="AJ51" s="303"/>
      <c r="AK51" s="303"/>
      <c r="AL51" s="303"/>
      <c r="AM51" s="303"/>
      <c r="AN51" s="303"/>
      <c r="AO51" s="303"/>
      <c r="AP51" s="303"/>
      <c r="AQ51" s="303"/>
      <c r="AR51" s="307"/>
      <c r="AS51" s="303"/>
      <c r="AT51" s="303"/>
      <c r="AU51" s="303"/>
      <c r="AV51" s="303"/>
      <c r="AW51" s="303"/>
      <c r="AX51" s="303"/>
      <c r="AY51" s="303"/>
      <c r="AZ51" s="303"/>
      <c r="BC51" s="1365" t="s">
        <v>646</v>
      </c>
      <c r="BD51" s="336" t="s">
        <v>271</v>
      </c>
      <c r="BE51" s="337"/>
      <c r="BF51" s="338"/>
      <c r="BG51" s="336" t="s">
        <v>74</v>
      </c>
      <c r="BH51" s="337"/>
      <c r="BI51" s="338"/>
      <c r="BJ51" s="336" t="s">
        <v>3</v>
      </c>
      <c r="BK51" s="337"/>
      <c r="BL51" s="338"/>
      <c r="BM51" s="336" t="s">
        <v>5</v>
      </c>
      <c r="BN51" s="337"/>
      <c r="BO51" s="338"/>
      <c r="BP51" s="336" t="s">
        <v>6</v>
      </c>
      <c r="BQ51" s="337"/>
      <c r="BR51" s="338"/>
      <c r="BS51" s="336" t="s">
        <v>7</v>
      </c>
      <c r="BT51" s="337"/>
      <c r="BU51" s="338"/>
      <c r="BV51" s="336" t="s">
        <v>9</v>
      </c>
      <c r="BW51" s="337"/>
      <c r="BX51" s="338"/>
      <c r="BY51" s="336" t="s">
        <v>581</v>
      </c>
      <c r="BZ51" s="337"/>
      <c r="CA51" s="338"/>
      <c r="CB51" s="336" t="s">
        <v>10</v>
      </c>
      <c r="CC51" s="337"/>
      <c r="CD51" s="338"/>
      <c r="CE51" s="336" t="s">
        <v>120</v>
      </c>
      <c r="CF51" s="337"/>
      <c r="CG51" s="338"/>
      <c r="CH51" s="336" t="s">
        <v>610</v>
      </c>
      <c r="CI51" s="337"/>
      <c r="CJ51" s="338"/>
      <c r="CK51" s="336" t="s">
        <v>658</v>
      </c>
      <c r="CL51" s="337"/>
    </row>
    <row r="52" spans="2:90" ht="23.25" x14ac:dyDescent="0.2">
      <c r="B52" s="275" t="s">
        <v>600</v>
      </c>
      <c r="C52" s="267" t="s">
        <v>600</v>
      </c>
      <c r="D52" s="276" t="s">
        <v>600</v>
      </c>
      <c r="E52" s="284"/>
      <c r="F52" s="255" t="s">
        <v>271</v>
      </c>
      <c r="G52" s="268"/>
      <c r="H52" s="274" t="s">
        <v>271</v>
      </c>
      <c r="I52" s="278" t="s">
        <v>271</v>
      </c>
      <c r="J52" s="284"/>
      <c r="K52" s="255" t="s">
        <v>467</v>
      </c>
      <c r="L52" s="280" t="s">
        <v>467</v>
      </c>
      <c r="M52" s="269" t="s">
        <v>467</v>
      </c>
      <c r="N52" s="284"/>
      <c r="O52" s="255"/>
      <c r="P52" s="282"/>
      <c r="Q52" s="278"/>
      <c r="R52" s="258"/>
      <c r="AC52" s="260" t="s">
        <v>644</v>
      </c>
      <c r="AD52" s="308" t="s">
        <v>631</v>
      </c>
      <c r="AE52" s="309">
        <v>0</v>
      </c>
      <c r="AF52" s="308" t="s">
        <v>632</v>
      </c>
      <c r="AG52" s="309">
        <v>0</v>
      </c>
      <c r="AH52" s="308" t="s">
        <v>633</v>
      </c>
      <c r="AI52" s="309">
        <v>0</v>
      </c>
      <c r="AJ52" s="308" t="s">
        <v>634</v>
      </c>
      <c r="AK52" s="309">
        <v>0</v>
      </c>
      <c r="AL52" s="308" t="s">
        <v>635</v>
      </c>
      <c r="AM52" s="309">
        <v>0</v>
      </c>
      <c r="AN52" s="308" t="s">
        <v>636</v>
      </c>
      <c r="AO52" s="309">
        <v>0</v>
      </c>
      <c r="AP52" s="308" t="s">
        <v>637</v>
      </c>
      <c r="AQ52" s="309">
        <v>0</v>
      </c>
      <c r="AR52" s="308" t="s">
        <v>638</v>
      </c>
      <c r="AS52" s="309">
        <v>0</v>
      </c>
      <c r="AT52" s="308" t="s">
        <v>639</v>
      </c>
      <c r="AU52" s="309">
        <v>0</v>
      </c>
      <c r="AV52" s="308" t="s">
        <v>640</v>
      </c>
      <c r="AW52" s="309">
        <v>0</v>
      </c>
      <c r="AX52" s="308" t="s">
        <v>641</v>
      </c>
      <c r="AY52" s="309">
        <v>0</v>
      </c>
      <c r="AZ52" s="308" t="s">
        <v>642</v>
      </c>
      <c r="BC52" s="1365"/>
      <c r="BD52" s="339" t="s">
        <v>467</v>
      </c>
      <c r="BE52" s="340"/>
      <c r="BF52" s="338"/>
      <c r="BG52" s="339" t="s">
        <v>466</v>
      </c>
      <c r="BH52" s="340"/>
      <c r="BI52" s="338"/>
      <c r="BJ52" s="339" t="s">
        <v>561</v>
      </c>
      <c r="BK52" s="340"/>
      <c r="BL52" s="338"/>
      <c r="BM52" s="339" t="s">
        <v>563</v>
      </c>
      <c r="BN52" s="340"/>
      <c r="BO52" s="338"/>
      <c r="BP52" s="339" t="s">
        <v>564</v>
      </c>
      <c r="BQ52" s="340"/>
      <c r="BR52" s="338"/>
      <c r="BS52" s="339" t="s">
        <v>565</v>
      </c>
      <c r="BT52" s="340"/>
      <c r="BU52" s="338"/>
      <c r="BV52" s="339" t="s">
        <v>567</v>
      </c>
      <c r="BW52" s="340"/>
      <c r="BX52" s="338"/>
      <c r="BY52" s="339" t="s">
        <v>568</v>
      </c>
      <c r="BZ52" s="340"/>
      <c r="CA52" s="338"/>
      <c r="CB52" s="339" t="s">
        <v>569</v>
      </c>
      <c r="CC52" s="340"/>
      <c r="CD52" s="338"/>
      <c r="CE52" s="339" t="s">
        <v>570</v>
      </c>
      <c r="CF52" s="340"/>
      <c r="CG52" s="338"/>
      <c r="CH52" s="339" t="s">
        <v>659</v>
      </c>
      <c r="CI52" s="340"/>
      <c r="CJ52" s="338"/>
      <c r="CK52" s="339" t="s">
        <v>609</v>
      </c>
      <c r="CL52" s="340"/>
    </row>
    <row r="53" spans="2:90" ht="23.25" x14ac:dyDescent="0.35">
      <c r="B53" s="275" t="s">
        <v>601</v>
      </c>
      <c r="C53" s="267" t="s">
        <v>601</v>
      </c>
      <c r="D53" s="276" t="s">
        <v>601</v>
      </c>
      <c r="E53" s="284"/>
      <c r="F53" s="255" t="s">
        <v>31</v>
      </c>
      <c r="G53" s="268"/>
      <c r="H53" s="274" t="s">
        <v>31</v>
      </c>
      <c r="I53" s="278" t="s">
        <v>31</v>
      </c>
      <c r="J53" s="284"/>
      <c r="K53" s="255" t="s">
        <v>574</v>
      </c>
      <c r="L53" s="280" t="s">
        <v>574</v>
      </c>
      <c r="M53" s="269" t="s">
        <v>574</v>
      </c>
      <c r="N53" s="284"/>
      <c r="O53" s="255"/>
      <c r="P53" s="282"/>
      <c r="Q53" s="278"/>
      <c r="R53" s="258"/>
      <c r="AD53" s="303"/>
      <c r="AE53" s="303"/>
      <c r="AF53" s="303"/>
      <c r="AG53" s="303"/>
      <c r="AH53" s="303"/>
      <c r="AI53" s="303"/>
      <c r="AJ53" s="303"/>
      <c r="AK53" s="303"/>
      <c r="AL53" s="303"/>
      <c r="AM53" s="303"/>
      <c r="AN53" s="303"/>
      <c r="AO53" s="303"/>
      <c r="AP53" s="303"/>
      <c r="AQ53" s="303"/>
      <c r="AR53" s="303"/>
      <c r="AS53" s="303"/>
      <c r="AT53" s="303"/>
      <c r="AU53" s="303"/>
      <c r="AV53" s="303"/>
      <c r="AW53" s="303"/>
      <c r="AX53" s="303"/>
      <c r="AY53" s="303"/>
      <c r="AZ53" s="303"/>
      <c r="BD53" s="251"/>
      <c r="BE53" s="251"/>
      <c r="BF53" s="251"/>
      <c r="BG53" s="251"/>
      <c r="BH53" s="251"/>
      <c r="BI53" s="251"/>
      <c r="BJ53" s="251"/>
      <c r="BK53" s="251"/>
      <c r="BL53" s="251"/>
      <c r="BM53" s="251"/>
      <c r="BN53" s="251"/>
      <c r="BO53" s="251"/>
      <c r="BP53" s="251"/>
      <c r="BQ53" s="251"/>
      <c r="BR53" s="251"/>
      <c r="BS53" s="251"/>
      <c r="BT53" s="251"/>
      <c r="BU53" s="251"/>
      <c r="BV53" s="251"/>
      <c r="BW53" s="251"/>
      <c r="BX53" s="251"/>
      <c r="BY53" s="251"/>
      <c r="BZ53" s="251"/>
      <c r="CA53" s="251"/>
      <c r="CB53" s="251"/>
      <c r="CC53" s="251"/>
      <c r="CD53" s="251"/>
      <c r="CE53" s="251"/>
      <c r="CF53" s="251"/>
      <c r="CG53" s="251"/>
      <c r="CH53" s="251"/>
      <c r="CI53" s="251"/>
      <c r="CJ53" s="251"/>
      <c r="CK53" s="251"/>
      <c r="CL53" s="251"/>
    </row>
    <row r="54" spans="2:90" ht="23.25" x14ac:dyDescent="0.35">
      <c r="B54" s="275" t="s">
        <v>602</v>
      </c>
      <c r="C54" s="267" t="s">
        <v>602</v>
      </c>
      <c r="D54" s="276" t="s">
        <v>602</v>
      </c>
      <c r="E54" s="284"/>
      <c r="F54" s="255" t="s">
        <v>74</v>
      </c>
      <c r="G54" s="268" t="s">
        <v>74</v>
      </c>
      <c r="H54" s="274" t="s">
        <v>74</v>
      </c>
      <c r="I54" s="278" t="s">
        <v>74</v>
      </c>
      <c r="J54" s="284"/>
      <c r="K54" s="255" t="s">
        <v>466</v>
      </c>
      <c r="L54" s="280" t="s">
        <v>466</v>
      </c>
      <c r="M54" s="269" t="s">
        <v>466</v>
      </c>
      <c r="N54" s="284"/>
      <c r="O54" s="255"/>
      <c r="P54" s="282"/>
      <c r="Q54" s="278"/>
      <c r="R54" s="258"/>
      <c r="AC54" s="260" t="s">
        <v>645</v>
      </c>
      <c r="AD54" s="310" t="s">
        <v>631</v>
      </c>
      <c r="AE54" s="311">
        <v>0</v>
      </c>
      <c r="AF54" s="310" t="s">
        <v>632</v>
      </c>
      <c r="AG54" s="311">
        <v>0</v>
      </c>
      <c r="AH54" s="310" t="s">
        <v>633</v>
      </c>
      <c r="AI54" s="311">
        <v>0</v>
      </c>
      <c r="AJ54" s="310" t="s">
        <v>634</v>
      </c>
      <c r="AK54" s="311">
        <v>0</v>
      </c>
      <c r="AL54" s="310" t="s">
        <v>635</v>
      </c>
      <c r="AM54" s="311">
        <v>0</v>
      </c>
      <c r="AN54" s="310" t="s">
        <v>636</v>
      </c>
      <c r="AO54" s="311">
        <v>0</v>
      </c>
      <c r="AP54" s="310" t="s">
        <v>637</v>
      </c>
      <c r="AQ54" s="311">
        <v>0</v>
      </c>
      <c r="AR54" s="310" t="s">
        <v>638</v>
      </c>
      <c r="AS54" s="311">
        <v>0</v>
      </c>
      <c r="AT54" s="310" t="s">
        <v>639</v>
      </c>
      <c r="AU54" s="311">
        <v>0</v>
      </c>
      <c r="AV54" s="310" t="s">
        <v>640</v>
      </c>
      <c r="AW54" s="311">
        <v>0</v>
      </c>
      <c r="AX54" s="310" t="s">
        <v>641</v>
      </c>
      <c r="AY54" s="311">
        <v>0</v>
      </c>
      <c r="AZ54" s="310" t="s">
        <v>642</v>
      </c>
      <c r="BD54" s="262" t="s">
        <v>670</v>
      </c>
      <c r="BE54" s="251"/>
      <c r="BF54" s="251"/>
      <c r="BG54" s="251"/>
      <c r="BH54" s="251"/>
      <c r="BI54" s="251"/>
      <c r="BJ54" s="251"/>
      <c r="BK54" s="251"/>
      <c r="BL54" s="251"/>
      <c r="BM54" s="251"/>
      <c r="BN54" s="251"/>
      <c r="BO54" s="251"/>
      <c r="BP54" s="251"/>
      <c r="BQ54" s="251"/>
      <c r="BR54" s="251"/>
      <c r="BS54" s="251"/>
      <c r="BT54" s="251"/>
      <c r="BU54" s="251"/>
      <c r="BV54" s="251"/>
      <c r="BW54" s="251"/>
      <c r="BX54" s="251"/>
      <c r="BY54" s="251"/>
      <c r="BZ54" s="251"/>
      <c r="CA54" s="251"/>
      <c r="CB54" s="251"/>
      <c r="CC54" s="251"/>
      <c r="CD54" s="251"/>
      <c r="CE54" s="251"/>
      <c r="CF54" s="251"/>
      <c r="CG54" s="251"/>
      <c r="CH54" s="251"/>
      <c r="CI54" s="251"/>
      <c r="CJ54" s="251"/>
      <c r="CK54" s="251"/>
      <c r="CL54" s="251"/>
    </row>
    <row r="55" spans="2:90" ht="23.25" x14ac:dyDescent="0.35">
      <c r="B55" s="275" t="s">
        <v>603</v>
      </c>
      <c r="C55" s="267" t="s">
        <v>603</v>
      </c>
      <c r="D55" s="276" t="s">
        <v>603</v>
      </c>
      <c r="E55" s="284"/>
      <c r="F55" s="255" t="s">
        <v>103</v>
      </c>
      <c r="G55" s="268" t="s">
        <v>103</v>
      </c>
      <c r="H55" s="274" t="s">
        <v>103</v>
      </c>
      <c r="I55" s="278" t="s">
        <v>103</v>
      </c>
      <c r="J55" s="284"/>
      <c r="K55" s="255" t="s">
        <v>575</v>
      </c>
      <c r="L55" s="280" t="s">
        <v>575</v>
      </c>
      <c r="M55" s="269" t="s">
        <v>575</v>
      </c>
      <c r="N55" s="284"/>
      <c r="O55" s="255"/>
      <c r="P55" s="282"/>
      <c r="Q55" s="278"/>
      <c r="R55" s="258"/>
      <c r="AD55" s="303"/>
      <c r="AE55" s="303"/>
      <c r="AF55" s="303"/>
      <c r="AG55" s="303"/>
      <c r="AH55" s="303"/>
      <c r="AI55" s="303"/>
      <c r="AJ55" s="303"/>
      <c r="AK55" s="303"/>
      <c r="AL55" s="303"/>
      <c r="AM55" s="303"/>
      <c r="AN55" s="303"/>
      <c r="AO55" s="303"/>
      <c r="AP55" s="303"/>
      <c r="AQ55" s="303"/>
      <c r="AR55" s="303"/>
      <c r="AS55" s="303"/>
      <c r="AT55" s="303"/>
      <c r="AU55" s="303"/>
      <c r="AV55" s="303"/>
      <c r="AW55" s="303"/>
      <c r="AX55" s="303"/>
      <c r="AY55" s="303"/>
      <c r="AZ55" s="303"/>
      <c r="BC55" s="1363" t="s">
        <v>647</v>
      </c>
      <c r="BD55" s="314" t="s">
        <v>663</v>
      </c>
      <c r="BE55" s="315"/>
      <c r="BF55" s="316"/>
      <c r="BG55" s="314" t="s">
        <v>583</v>
      </c>
      <c r="BH55" s="315"/>
      <c r="BI55" s="316"/>
      <c r="BJ55" s="314" t="s">
        <v>584</v>
      </c>
      <c r="BK55" s="315"/>
      <c r="BL55" s="316"/>
      <c r="BM55" s="314" t="s">
        <v>2</v>
      </c>
      <c r="BN55" s="315"/>
      <c r="BO55" s="316"/>
      <c r="BP55" s="314" t="s">
        <v>132</v>
      </c>
      <c r="BQ55" s="315"/>
      <c r="BR55" s="316"/>
      <c r="BS55" s="314" t="s">
        <v>1</v>
      </c>
      <c r="BT55" s="315"/>
      <c r="BU55" s="316"/>
      <c r="BV55" s="314" t="s">
        <v>208</v>
      </c>
      <c r="BW55" s="315"/>
      <c r="BX55" s="316"/>
      <c r="BY55" s="314" t="s">
        <v>451</v>
      </c>
      <c r="BZ55" s="315"/>
      <c r="CA55" s="316"/>
      <c r="CB55" s="314" t="s">
        <v>664</v>
      </c>
      <c r="CC55" s="315"/>
      <c r="CD55" s="316"/>
      <c r="CE55" s="314" t="s">
        <v>665</v>
      </c>
      <c r="CF55" s="315"/>
      <c r="CG55" s="316"/>
      <c r="CH55" s="314" t="s">
        <v>614</v>
      </c>
      <c r="CI55" s="315"/>
      <c r="CJ55" s="251"/>
      <c r="CK55" s="251"/>
      <c r="CL55" s="251"/>
    </row>
    <row r="56" spans="2:90" ht="23.25" x14ac:dyDescent="0.35">
      <c r="B56" s="275" t="s">
        <v>604</v>
      </c>
      <c r="C56" s="267" t="s">
        <v>604</v>
      </c>
      <c r="D56" s="276" t="s">
        <v>604</v>
      </c>
      <c r="E56" s="284"/>
      <c r="F56" s="255" t="s">
        <v>117</v>
      </c>
      <c r="G56" s="268" t="s">
        <v>117</v>
      </c>
      <c r="H56" s="274" t="s">
        <v>117</v>
      </c>
      <c r="I56" s="278" t="s">
        <v>117</v>
      </c>
      <c r="J56" s="284"/>
      <c r="K56" s="255" t="s">
        <v>468</v>
      </c>
      <c r="L56" s="280" t="s">
        <v>468</v>
      </c>
      <c r="M56" s="269" t="s">
        <v>468</v>
      </c>
      <c r="N56" s="284"/>
      <c r="O56" s="255"/>
      <c r="P56" s="282"/>
      <c r="Q56" s="278"/>
      <c r="R56" s="258"/>
      <c r="AC56" s="260" t="s">
        <v>646</v>
      </c>
      <c r="AD56" s="312" t="s">
        <v>631</v>
      </c>
      <c r="AE56" s="313">
        <v>0</v>
      </c>
      <c r="AF56" s="312" t="s">
        <v>632</v>
      </c>
      <c r="AG56" s="313">
        <v>0</v>
      </c>
      <c r="AH56" s="312" t="s">
        <v>633</v>
      </c>
      <c r="AI56" s="313">
        <v>0</v>
      </c>
      <c r="AJ56" s="312" t="s">
        <v>634</v>
      </c>
      <c r="AK56" s="313">
        <v>0</v>
      </c>
      <c r="AL56" s="312" t="s">
        <v>635</v>
      </c>
      <c r="AM56" s="313">
        <v>0</v>
      </c>
      <c r="AN56" s="312" t="s">
        <v>636</v>
      </c>
      <c r="AO56" s="313">
        <v>0</v>
      </c>
      <c r="AP56" s="312" t="s">
        <v>637</v>
      </c>
      <c r="AQ56" s="313">
        <v>0</v>
      </c>
      <c r="AR56" s="312" t="s">
        <v>638</v>
      </c>
      <c r="AS56" s="313">
        <v>0</v>
      </c>
      <c r="AT56" s="312" t="s">
        <v>639</v>
      </c>
      <c r="AU56" s="313">
        <v>0</v>
      </c>
      <c r="AV56" s="312" t="s">
        <v>640</v>
      </c>
      <c r="AW56" s="313">
        <v>0</v>
      </c>
      <c r="AX56" s="312" t="s">
        <v>641</v>
      </c>
      <c r="AY56" s="313">
        <v>0</v>
      </c>
      <c r="AZ56" s="312" t="s">
        <v>642</v>
      </c>
      <c r="BC56" s="1363"/>
      <c r="BD56" s="318" t="s">
        <v>663</v>
      </c>
      <c r="BE56" s="319"/>
      <c r="BF56" s="316"/>
      <c r="BG56" s="318" t="s">
        <v>577</v>
      </c>
      <c r="BH56" s="319"/>
      <c r="BI56" s="316"/>
      <c r="BJ56" s="318" t="s">
        <v>578</v>
      </c>
      <c r="BK56" s="319"/>
      <c r="BL56" s="316"/>
      <c r="BM56" s="318" t="s">
        <v>560</v>
      </c>
      <c r="BN56" s="319"/>
      <c r="BO56" s="316"/>
      <c r="BP56" s="318" t="s">
        <v>576</v>
      </c>
      <c r="BQ56" s="319"/>
      <c r="BR56" s="316"/>
      <c r="BS56" s="318" t="s">
        <v>559</v>
      </c>
      <c r="BT56" s="319"/>
      <c r="BU56" s="316"/>
      <c r="BV56" s="318" t="s">
        <v>571</v>
      </c>
      <c r="BW56" s="319"/>
      <c r="BX56" s="316"/>
      <c r="BY56" s="318" t="s">
        <v>666</v>
      </c>
      <c r="BZ56" s="319"/>
      <c r="CA56" s="316"/>
      <c r="CB56" s="318" t="s">
        <v>667</v>
      </c>
      <c r="CC56" s="319"/>
      <c r="CD56" s="316"/>
      <c r="CE56" s="318" t="s">
        <v>668</v>
      </c>
      <c r="CF56" s="319"/>
      <c r="CG56" s="316"/>
      <c r="CH56" s="318" t="s">
        <v>669</v>
      </c>
      <c r="CI56" s="319"/>
      <c r="CJ56" s="251"/>
      <c r="CK56" s="251"/>
      <c r="CL56" s="251"/>
    </row>
    <row r="57" spans="2:90" ht="23.25" x14ac:dyDescent="0.35">
      <c r="B57" s="275" t="s">
        <v>605</v>
      </c>
      <c r="C57" s="267" t="s">
        <v>605</v>
      </c>
      <c r="D57" s="276" t="s">
        <v>605</v>
      </c>
      <c r="E57" s="284"/>
      <c r="F57" s="255" t="s">
        <v>132</v>
      </c>
      <c r="G57" s="268" t="s">
        <v>132</v>
      </c>
      <c r="H57" s="274" t="s">
        <v>132</v>
      </c>
      <c r="I57" s="278" t="s">
        <v>132</v>
      </c>
      <c r="J57" s="284"/>
      <c r="K57" s="255" t="s">
        <v>576</v>
      </c>
      <c r="L57" s="280" t="s">
        <v>576</v>
      </c>
      <c r="M57" s="269" t="s">
        <v>576</v>
      </c>
      <c r="N57" s="284"/>
      <c r="O57" s="255"/>
      <c r="P57" s="282"/>
      <c r="Q57" s="278"/>
      <c r="R57" s="258"/>
      <c r="AD57" s="251"/>
      <c r="AE57" s="251"/>
      <c r="AF57" s="251"/>
      <c r="AG57" s="251"/>
      <c r="AH57" s="251"/>
      <c r="AI57" s="251"/>
      <c r="AJ57" s="251"/>
      <c r="AK57" s="251"/>
      <c r="AL57" s="251"/>
      <c r="AM57" s="251"/>
      <c r="AN57" s="251"/>
      <c r="AO57" s="251"/>
      <c r="AP57" s="251"/>
      <c r="AQ57" s="251"/>
      <c r="AR57" s="251"/>
      <c r="AS57" s="251"/>
      <c r="AT57" s="251"/>
      <c r="AU57" s="251"/>
      <c r="AV57" s="251"/>
      <c r="AW57" s="251"/>
      <c r="AX57" s="251"/>
      <c r="AY57" s="251"/>
      <c r="AZ57" s="251"/>
      <c r="BC57" s="261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  <c r="BN57" s="316"/>
      <c r="BO57" s="316"/>
      <c r="BP57" s="316"/>
      <c r="BQ57" s="316"/>
      <c r="BR57" s="316"/>
      <c r="BS57" s="316"/>
      <c r="BT57" s="316"/>
      <c r="BU57" s="316"/>
      <c r="BV57" s="316"/>
      <c r="BW57" s="316"/>
      <c r="BX57" s="316"/>
      <c r="BY57" s="316"/>
      <c r="BZ57" s="316"/>
      <c r="CA57" s="316"/>
      <c r="CB57" s="316"/>
      <c r="CC57" s="316"/>
      <c r="CD57" s="316"/>
      <c r="CE57" s="316"/>
      <c r="CF57" s="316"/>
      <c r="CG57" s="316"/>
      <c r="CH57" s="316"/>
      <c r="CI57" s="316"/>
      <c r="CJ57" s="251"/>
      <c r="CK57" s="251"/>
      <c r="CL57" s="251"/>
    </row>
    <row r="58" spans="2:90" ht="23.25" x14ac:dyDescent="0.35">
      <c r="B58" s="275" t="s">
        <v>606</v>
      </c>
      <c r="C58" s="267" t="s">
        <v>606</v>
      </c>
      <c r="D58" s="276" t="s">
        <v>606</v>
      </c>
      <c r="E58" s="284"/>
      <c r="F58" s="255" t="s">
        <v>583</v>
      </c>
      <c r="G58" s="268" t="s">
        <v>583</v>
      </c>
      <c r="H58" s="274" t="s">
        <v>583</v>
      </c>
      <c r="I58" s="278" t="s">
        <v>583</v>
      </c>
      <c r="J58" s="284"/>
      <c r="K58" s="255" t="s">
        <v>577</v>
      </c>
      <c r="L58" s="280" t="s">
        <v>577</v>
      </c>
      <c r="M58" s="269" t="s">
        <v>577</v>
      </c>
      <c r="N58" s="284"/>
      <c r="O58" s="255"/>
      <c r="P58" s="282"/>
      <c r="Q58" s="278"/>
      <c r="R58" s="258"/>
      <c r="BC58" s="1365" t="s">
        <v>643</v>
      </c>
      <c r="BD58" s="321" t="s">
        <v>663</v>
      </c>
      <c r="BE58" s="322"/>
      <c r="BF58" s="323"/>
      <c r="BG58" s="321" t="s">
        <v>583</v>
      </c>
      <c r="BH58" s="322"/>
      <c r="BI58" s="323"/>
      <c r="BJ58" s="321" t="s">
        <v>584</v>
      </c>
      <c r="BK58" s="322"/>
      <c r="BL58" s="323"/>
      <c r="BM58" s="321" t="s">
        <v>2</v>
      </c>
      <c r="BN58" s="322"/>
      <c r="BO58" s="323"/>
      <c r="BP58" s="321" t="s">
        <v>132</v>
      </c>
      <c r="BQ58" s="322"/>
      <c r="BR58" s="323"/>
      <c r="BS58" s="321" t="s">
        <v>1</v>
      </c>
      <c r="BT58" s="322"/>
      <c r="BU58" s="323"/>
      <c r="BV58" s="321" t="s">
        <v>208</v>
      </c>
      <c r="BW58" s="322"/>
      <c r="BX58" s="323"/>
      <c r="BY58" s="321" t="s">
        <v>451</v>
      </c>
      <c r="BZ58" s="322"/>
      <c r="CA58" s="323"/>
      <c r="CB58" s="321" t="s">
        <v>664</v>
      </c>
      <c r="CC58" s="322"/>
      <c r="CD58" s="323"/>
      <c r="CE58" s="321" t="s">
        <v>665</v>
      </c>
      <c r="CF58" s="322"/>
      <c r="CG58" s="323"/>
      <c r="CH58" s="321" t="s">
        <v>614</v>
      </c>
      <c r="CI58" s="322"/>
      <c r="CJ58" s="251"/>
      <c r="CK58" s="251"/>
      <c r="CL58" s="251"/>
    </row>
    <row r="59" spans="2:90" ht="23.25" x14ac:dyDescent="0.35">
      <c r="B59" s="275" t="s">
        <v>607</v>
      </c>
      <c r="C59" s="267" t="s">
        <v>607</v>
      </c>
      <c r="D59" s="276" t="s">
        <v>607</v>
      </c>
      <c r="E59" s="284"/>
      <c r="F59" s="255" t="s">
        <v>584</v>
      </c>
      <c r="G59" s="268"/>
      <c r="H59" s="274" t="s">
        <v>584</v>
      </c>
      <c r="I59" s="278" t="s">
        <v>584</v>
      </c>
      <c r="J59" s="284"/>
      <c r="K59" s="255" t="s">
        <v>578</v>
      </c>
      <c r="L59" s="280" t="s">
        <v>578</v>
      </c>
      <c r="M59" s="269" t="s">
        <v>578</v>
      </c>
      <c r="N59" s="284"/>
      <c r="O59" s="255"/>
      <c r="P59" s="282"/>
      <c r="Q59" s="278"/>
      <c r="R59" s="258"/>
      <c r="BC59" s="1365"/>
      <c r="BD59" s="324" t="s">
        <v>663</v>
      </c>
      <c r="BE59" s="325"/>
      <c r="BF59" s="323"/>
      <c r="BG59" s="324" t="s">
        <v>577</v>
      </c>
      <c r="BH59" s="325"/>
      <c r="BI59" s="323"/>
      <c r="BJ59" s="324" t="s">
        <v>578</v>
      </c>
      <c r="BK59" s="325"/>
      <c r="BL59" s="323"/>
      <c r="BM59" s="324" t="s">
        <v>560</v>
      </c>
      <c r="BN59" s="325"/>
      <c r="BO59" s="323"/>
      <c r="BP59" s="324" t="s">
        <v>576</v>
      </c>
      <c r="BQ59" s="325"/>
      <c r="BR59" s="323"/>
      <c r="BS59" s="324" t="s">
        <v>559</v>
      </c>
      <c r="BT59" s="325"/>
      <c r="BU59" s="323"/>
      <c r="BV59" s="324" t="s">
        <v>571</v>
      </c>
      <c r="BW59" s="325"/>
      <c r="BX59" s="323"/>
      <c r="BY59" s="324" t="s">
        <v>666</v>
      </c>
      <c r="BZ59" s="325"/>
      <c r="CA59" s="323"/>
      <c r="CB59" s="324" t="s">
        <v>667</v>
      </c>
      <c r="CC59" s="325"/>
      <c r="CD59" s="323"/>
      <c r="CE59" s="324" t="s">
        <v>668</v>
      </c>
      <c r="CF59" s="325"/>
      <c r="CG59" s="323"/>
      <c r="CH59" s="324" t="s">
        <v>669</v>
      </c>
      <c r="CI59" s="325"/>
      <c r="CJ59" s="251"/>
      <c r="CK59" s="251"/>
      <c r="CL59" s="251"/>
    </row>
    <row r="60" spans="2:90" ht="23.25" x14ac:dyDescent="0.35">
      <c r="B60" s="275" t="s">
        <v>608</v>
      </c>
      <c r="C60" s="267" t="s">
        <v>608</v>
      </c>
      <c r="D60" s="276" t="s">
        <v>608</v>
      </c>
      <c r="E60" s="284"/>
      <c r="F60" s="255" t="s">
        <v>585</v>
      </c>
      <c r="G60" s="268"/>
      <c r="H60" s="274" t="s">
        <v>585</v>
      </c>
      <c r="I60" s="278" t="s">
        <v>585</v>
      </c>
      <c r="J60" s="284"/>
      <c r="K60" s="255" t="s">
        <v>579</v>
      </c>
      <c r="L60" s="280" t="s">
        <v>579</v>
      </c>
      <c r="M60" s="269" t="s">
        <v>579</v>
      </c>
      <c r="N60" s="284"/>
      <c r="O60" s="255"/>
      <c r="P60" s="282"/>
      <c r="Q60" s="278"/>
      <c r="R60" s="258"/>
      <c r="BC60" s="261"/>
      <c r="BD60" s="251"/>
      <c r="BE60" s="251"/>
      <c r="BF60" s="251"/>
      <c r="BG60" s="251"/>
      <c r="BH60" s="251"/>
      <c r="BI60" s="251"/>
      <c r="BJ60" s="251"/>
      <c r="BK60" s="251"/>
      <c r="BL60" s="251"/>
      <c r="BM60" s="251"/>
      <c r="BN60" s="251"/>
      <c r="BO60" s="251"/>
      <c r="BP60" s="251"/>
      <c r="BQ60" s="251"/>
      <c r="BR60" s="251"/>
      <c r="BS60" s="251"/>
      <c r="BT60" s="251"/>
      <c r="BU60" s="251"/>
      <c r="BV60" s="251"/>
      <c r="BW60" s="251"/>
      <c r="BX60" s="251"/>
      <c r="BY60" s="251"/>
      <c r="BZ60" s="251"/>
      <c r="CA60" s="251"/>
      <c r="CB60" s="251"/>
      <c r="CC60" s="251"/>
      <c r="CD60" s="251"/>
      <c r="CE60" s="251"/>
      <c r="CF60" s="251"/>
      <c r="CG60" s="251"/>
      <c r="CH60" s="251"/>
      <c r="CI60" s="251"/>
      <c r="CJ60" s="251"/>
      <c r="CK60" s="251"/>
      <c r="CL60" s="251"/>
    </row>
    <row r="61" spans="2:90" ht="23.25" x14ac:dyDescent="0.35">
      <c r="B61" s="275" t="s">
        <v>609</v>
      </c>
      <c r="C61" s="267" t="s">
        <v>609</v>
      </c>
      <c r="D61" s="276" t="s">
        <v>609</v>
      </c>
      <c r="E61" s="284"/>
      <c r="F61" s="255" t="s">
        <v>253</v>
      </c>
      <c r="G61" s="268"/>
      <c r="H61" s="274" t="s">
        <v>253</v>
      </c>
      <c r="I61" s="278" t="s">
        <v>253</v>
      </c>
      <c r="J61" s="284"/>
      <c r="K61" s="255" t="s">
        <v>580</v>
      </c>
      <c r="L61" s="280" t="s">
        <v>580</v>
      </c>
      <c r="M61" s="269" t="s">
        <v>580</v>
      </c>
      <c r="N61" s="284"/>
      <c r="O61" s="255"/>
      <c r="P61" s="282"/>
      <c r="Q61" s="278"/>
      <c r="R61" s="258"/>
      <c r="BC61" s="1365" t="s">
        <v>654</v>
      </c>
      <c r="BD61" s="326" t="s">
        <v>663</v>
      </c>
      <c r="BE61" s="327"/>
      <c r="BF61" s="328"/>
      <c r="BG61" s="326" t="s">
        <v>583</v>
      </c>
      <c r="BH61" s="327"/>
      <c r="BI61" s="328"/>
      <c r="BJ61" s="326" t="s">
        <v>584</v>
      </c>
      <c r="BK61" s="327"/>
      <c r="BL61" s="328"/>
      <c r="BM61" s="326" t="s">
        <v>2</v>
      </c>
      <c r="BN61" s="327"/>
      <c r="BO61" s="328"/>
      <c r="BP61" s="326" t="s">
        <v>132</v>
      </c>
      <c r="BQ61" s="327"/>
      <c r="BR61" s="328"/>
      <c r="BS61" s="326" t="s">
        <v>1</v>
      </c>
      <c r="BT61" s="327"/>
      <c r="BU61" s="328"/>
      <c r="BV61" s="326" t="s">
        <v>208</v>
      </c>
      <c r="BW61" s="327"/>
      <c r="BX61" s="328"/>
      <c r="BY61" s="326" t="s">
        <v>451</v>
      </c>
      <c r="BZ61" s="327"/>
      <c r="CA61" s="328"/>
      <c r="CB61" s="326" t="s">
        <v>664</v>
      </c>
      <c r="CC61" s="327"/>
      <c r="CD61" s="328"/>
      <c r="CE61" s="326" t="s">
        <v>665</v>
      </c>
      <c r="CF61" s="327"/>
      <c r="CG61" s="328"/>
      <c r="CH61" s="326" t="s">
        <v>614</v>
      </c>
      <c r="CI61" s="327"/>
      <c r="CJ61" s="251"/>
      <c r="CK61" s="251"/>
      <c r="CL61" s="251"/>
    </row>
    <row r="62" spans="2:90" ht="23.25" x14ac:dyDescent="0.35">
      <c r="BC62" s="1365"/>
      <c r="BD62" s="329" t="s">
        <v>663</v>
      </c>
      <c r="BE62" s="330"/>
      <c r="BF62" s="328"/>
      <c r="BG62" s="329" t="s">
        <v>577</v>
      </c>
      <c r="BH62" s="330"/>
      <c r="BI62" s="328"/>
      <c r="BJ62" s="329" t="s">
        <v>578</v>
      </c>
      <c r="BK62" s="330"/>
      <c r="BL62" s="328"/>
      <c r="BM62" s="329" t="s">
        <v>560</v>
      </c>
      <c r="BN62" s="330"/>
      <c r="BO62" s="328"/>
      <c r="BP62" s="329" t="s">
        <v>576</v>
      </c>
      <c r="BQ62" s="330"/>
      <c r="BR62" s="328"/>
      <c r="BS62" s="329" t="s">
        <v>559</v>
      </c>
      <c r="BT62" s="330"/>
      <c r="BU62" s="328"/>
      <c r="BV62" s="329" t="s">
        <v>571</v>
      </c>
      <c r="BW62" s="330"/>
      <c r="BX62" s="328"/>
      <c r="BY62" s="329" t="s">
        <v>666</v>
      </c>
      <c r="BZ62" s="330"/>
      <c r="CA62" s="328"/>
      <c r="CB62" s="329" t="s">
        <v>667</v>
      </c>
      <c r="CC62" s="330"/>
      <c r="CD62" s="328"/>
      <c r="CE62" s="329" t="s">
        <v>668</v>
      </c>
      <c r="CF62" s="330"/>
      <c r="CG62" s="328"/>
      <c r="CH62" s="329" t="s">
        <v>669</v>
      </c>
      <c r="CI62" s="330"/>
      <c r="CJ62" s="251"/>
      <c r="CK62" s="251"/>
      <c r="CL62" s="251"/>
    </row>
    <row r="63" spans="2:90" ht="23.25" x14ac:dyDescent="0.35">
      <c r="BD63" s="251"/>
      <c r="BE63" s="251"/>
      <c r="BF63" s="251"/>
      <c r="BG63" s="251"/>
      <c r="BH63" s="251"/>
      <c r="BI63" s="251"/>
      <c r="BJ63" s="251"/>
      <c r="BK63" s="251"/>
      <c r="BL63" s="251"/>
      <c r="BM63" s="251"/>
      <c r="BN63" s="251"/>
      <c r="BO63" s="251"/>
      <c r="BP63" s="251"/>
      <c r="BQ63" s="251"/>
      <c r="BR63" s="251"/>
      <c r="BS63" s="251"/>
      <c r="BT63" s="251"/>
      <c r="BU63" s="251"/>
      <c r="BV63" s="251"/>
      <c r="BW63" s="251"/>
      <c r="BX63" s="251"/>
      <c r="BY63" s="251"/>
      <c r="BZ63" s="251"/>
      <c r="CA63" s="251"/>
      <c r="CB63" s="251"/>
      <c r="CC63" s="251"/>
      <c r="CD63" s="251"/>
      <c r="CE63" s="251"/>
      <c r="CF63" s="251"/>
      <c r="CG63" s="251"/>
      <c r="CH63" s="251"/>
      <c r="CI63" s="251"/>
      <c r="CJ63" s="251"/>
      <c r="CK63" s="251"/>
      <c r="CL63" s="251"/>
    </row>
    <row r="64" spans="2:90" ht="23.25" x14ac:dyDescent="0.35">
      <c r="BC64" s="1365" t="s">
        <v>655</v>
      </c>
      <c r="BD64" s="331" t="s">
        <v>663</v>
      </c>
      <c r="BE64" s="332"/>
      <c r="BF64" s="333"/>
      <c r="BG64" s="331" t="s">
        <v>583</v>
      </c>
      <c r="BH64" s="332"/>
      <c r="BI64" s="333"/>
      <c r="BJ64" s="331" t="s">
        <v>584</v>
      </c>
      <c r="BK64" s="332"/>
      <c r="BL64" s="333"/>
      <c r="BM64" s="331" t="s">
        <v>2</v>
      </c>
      <c r="BN64" s="332"/>
      <c r="BO64" s="333"/>
      <c r="BP64" s="331" t="s">
        <v>132</v>
      </c>
      <c r="BQ64" s="332"/>
      <c r="BR64" s="333"/>
      <c r="BS64" s="331" t="s">
        <v>1</v>
      </c>
      <c r="BT64" s="332"/>
      <c r="BU64" s="333"/>
      <c r="BV64" s="331" t="s">
        <v>208</v>
      </c>
      <c r="BW64" s="332"/>
      <c r="BX64" s="333"/>
      <c r="BY64" s="331" t="s">
        <v>451</v>
      </c>
      <c r="BZ64" s="332"/>
      <c r="CA64" s="333"/>
      <c r="CB64" s="331" t="s">
        <v>664</v>
      </c>
      <c r="CC64" s="332"/>
      <c r="CD64" s="333"/>
      <c r="CE64" s="331" t="s">
        <v>665</v>
      </c>
      <c r="CF64" s="332"/>
      <c r="CG64" s="333"/>
      <c r="CH64" s="331" t="s">
        <v>614</v>
      </c>
      <c r="CI64" s="332"/>
      <c r="CJ64" s="251"/>
      <c r="CK64" s="251"/>
      <c r="CL64" s="251"/>
    </row>
    <row r="65" spans="55:90" ht="23.25" x14ac:dyDescent="0.35">
      <c r="BC65" s="1365"/>
      <c r="BD65" s="334" t="s">
        <v>663</v>
      </c>
      <c r="BE65" s="335"/>
      <c r="BF65" s="333"/>
      <c r="BG65" s="334" t="s">
        <v>577</v>
      </c>
      <c r="BH65" s="335"/>
      <c r="BI65" s="333"/>
      <c r="BJ65" s="334" t="s">
        <v>578</v>
      </c>
      <c r="BK65" s="335"/>
      <c r="BL65" s="333"/>
      <c r="BM65" s="334" t="s">
        <v>560</v>
      </c>
      <c r="BN65" s="335"/>
      <c r="BO65" s="333"/>
      <c r="BP65" s="334" t="s">
        <v>576</v>
      </c>
      <c r="BQ65" s="335"/>
      <c r="BR65" s="333"/>
      <c r="BS65" s="334" t="s">
        <v>559</v>
      </c>
      <c r="BT65" s="335"/>
      <c r="BU65" s="333"/>
      <c r="BV65" s="334" t="s">
        <v>571</v>
      </c>
      <c r="BW65" s="335"/>
      <c r="BX65" s="333"/>
      <c r="BY65" s="334" t="s">
        <v>666</v>
      </c>
      <c r="BZ65" s="335"/>
      <c r="CA65" s="333"/>
      <c r="CB65" s="334" t="s">
        <v>667</v>
      </c>
      <c r="CC65" s="335"/>
      <c r="CD65" s="333"/>
      <c r="CE65" s="334" t="s">
        <v>668</v>
      </c>
      <c r="CF65" s="335"/>
      <c r="CG65" s="333"/>
      <c r="CH65" s="334" t="s">
        <v>669</v>
      </c>
      <c r="CI65" s="335"/>
      <c r="CJ65" s="251"/>
      <c r="CK65" s="251"/>
      <c r="CL65" s="251"/>
    </row>
    <row r="66" spans="55:90" ht="23.25" x14ac:dyDescent="0.35">
      <c r="BD66" s="251"/>
      <c r="BE66" s="251"/>
      <c r="BF66" s="251"/>
      <c r="BG66" s="251"/>
      <c r="BH66" s="251"/>
      <c r="BI66" s="251"/>
      <c r="BJ66" s="251"/>
      <c r="BK66" s="251"/>
      <c r="BL66" s="251"/>
      <c r="BM66" s="251"/>
      <c r="BN66" s="251"/>
      <c r="BO66" s="251"/>
      <c r="BP66" s="251"/>
      <c r="BQ66" s="251"/>
      <c r="BR66" s="251"/>
      <c r="BS66" s="251"/>
      <c r="BT66" s="251"/>
      <c r="BU66" s="251"/>
      <c r="BV66" s="251"/>
      <c r="BW66" s="251"/>
      <c r="BX66" s="251"/>
      <c r="BY66" s="251"/>
      <c r="BZ66" s="251"/>
      <c r="CA66" s="251"/>
      <c r="CB66" s="251"/>
      <c r="CC66" s="251"/>
      <c r="CD66" s="251"/>
      <c r="CE66" s="251"/>
      <c r="CF66" s="251"/>
      <c r="CG66" s="251"/>
      <c r="CH66" s="251"/>
      <c r="CI66" s="251"/>
      <c r="CJ66" s="251"/>
      <c r="CK66" s="251"/>
      <c r="CL66" s="251"/>
    </row>
    <row r="67" spans="55:90" ht="23.25" x14ac:dyDescent="0.35">
      <c r="BC67" s="1365" t="s">
        <v>646</v>
      </c>
      <c r="BD67" s="336" t="s">
        <v>663</v>
      </c>
      <c r="BE67" s="337"/>
      <c r="BF67" s="338"/>
      <c r="BG67" s="336" t="s">
        <v>583</v>
      </c>
      <c r="BH67" s="337"/>
      <c r="BI67" s="338"/>
      <c r="BJ67" s="336" t="s">
        <v>584</v>
      </c>
      <c r="BK67" s="337"/>
      <c r="BL67" s="338"/>
      <c r="BM67" s="336" t="s">
        <v>2</v>
      </c>
      <c r="BN67" s="337"/>
      <c r="BO67" s="338"/>
      <c r="BP67" s="336" t="s">
        <v>132</v>
      </c>
      <c r="BQ67" s="337"/>
      <c r="BR67" s="338"/>
      <c r="BS67" s="336" t="s">
        <v>1</v>
      </c>
      <c r="BT67" s="337"/>
      <c r="BU67" s="338"/>
      <c r="BV67" s="336" t="s">
        <v>208</v>
      </c>
      <c r="BW67" s="337"/>
      <c r="BX67" s="338"/>
      <c r="BY67" s="336" t="s">
        <v>451</v>
      </c>
      <c r="BZ67" s="337"/>
      <c r="CA67" s="338"/>
      <c r="CB67" s="336" t="s">
        <v>664</v>
      </c>
      <c r="CC67" s="337"/>
      <c r="CD67" s="338"/>
      <c r="CE67" s="336" t="s">
        <v>665</v>
      </c>
      <c r="CF67" s="337"/>
      <c r="CG67" s="338"/>
      <c r="CH67" s="336" t="s">
        <v>614</v>
      </c>
      <c r="CI67" s="337"/>
      <c r="CJ67" s="251"/>
      <c r="CK67" s="251"/>
      <c r="CL67" s="251"/>
    </row>
    <row r="68" spans="55:90" ht="23.25" x14ac:dyDescent="0.35">
      <c r="BC68" s="1365"/>
      <c r="BD68" s="339" t="s">
        <v>663</v>
      </c>
      <c r="BE68" s="340"/>
      <c r="BF68" s="338"/>
      <c r="BG68" s="339" t="s">
        <v>577</v>
      </c>
      <c r="BH68" s="340"/>
      <c r="BI68" s="338"/>
      <c r="BJ68" s="339" t="s">
        <v>578</v>
      </c>
      <c r="BK68" s="340"/>
      <c r="BL68" s="338"/>
      <c r="BM68" s="339" t="s">
        <v>560</v>
      </c>
      <c r="BN68" s="340"/>
      <c r="BO68" s="338"/>
      <c r="BP68" s="339" t="s">
        <v>576</v>
      </c>
      <c r="BQ68" s="340"/>
      <c r="BR68" s="338"/>
      <c r="BS68" s="339" t="s">
        <v>559</v>
      </c>
      <c r="BT68" s="340"/>
      <c r="BU68" s="338"/>
      <c r="BV68" s="339" t="s">
        <v>571</v>
      </c>
      <c r="BW68" s="340"/>
      <c r="BX68" s="338"/>
      <c r="BY68" s="339" t="s">
        <v>666</v>
      </c>
      <c r="BZ68" s="340"/>
      <c r="CA68" s="338"/>
      <c r="CB68" s="339" t="s">
        <v>667</v>
      </c>
      <c r="CC68" s="340"/>
      <c r="CD68" s="338"/>
      <c r="CE68" s="339" t="s">
        <v>668</v>
      </c>
      <c r="CF68" s="340"/>
      <c r="CG68" s="338"/>
      <c r="CH68" s="339" t="s">
        <v>669</v>
      </c>
      <c r="CI68" s="340"/>
      <c r="CJ68" s="251"/>
      <c r="CK68" s="251"/>
      <c r="CL68" s="251"/>
    </row>
    <row r="69" spans="55:90" ht="23.25" x14ac:dyDescent="0.35">
      <c r="BD69" s="251"/>
      <c r="BE69" s="251"/>
      <c r="BF69" s="251"/>
      <c r="BG69" s="251"/>
      <c r="BH69" s="251"/>
      <c r="BI69" s="251"/>
      <c r="BJ69" s="251"/>
      <c r="BK69" s="251"/>
      <c r="BL69" s="251"/>
      <c r="BM69" s="251"/>
      <c r="BN69" s="251"/>
      <c r="BO69" s="251"/>
      <c r="BP69" s="251"/>
      <c r="BQ69" s="251"/>
      <c r="BR69" s="251"/>
      <c r="BS69" s="251"/>
      <c r="BT69" s="251"/>
      <c r="BU69" s="251"/>
      <c r="BV69" s="251"/>
      <c r="BW69" s="251"/>
      <c r="BX69" s="251"/>
      <c r="BY69" s="251"/>
      <c r="BZ69" s="251"/>
      <c r="CA69" s="251"/>
      <c r="CB69" s="251"/>
      <c r="CC69" s="251"/>
      <c r="CD69" s="251"/>
      <c r="CE69" s="251"/>
      <c r="CF69" s="251"/>
      <c r="CG69" s="251"/>
      <c r="CH69" s="251"/>
      <c r="CI69" s="251"/>
      <c r="CJ69" s="251"/>
      <c r="CK69" s="251"/>
      <c r="CL69" s="251"/>
    </row>
    <row r="70" spans="55:90" ht="23.25" x14ac:dyDescent="0.35">
      <c r="BD70" s="251"/>
      <c r="BE70" s="251"/>
      <c r="BF70" s="251"/>
      <c r="BG70" s="251"/>
      <c r="BH70" s="251"/>
      <c r="BI70" s="251"/>
      <c r="BJ70" s="251"/>
      <c r="BK70" s="251"/>
      <c r="BL70" s="251"/>
      <c r="BM70" s="251"/>
      <c r="BN70" s="251"/>
      <c r="BO70" s="251"/>
      <c r="BP70" s="251"/>
      <c r="BQ70" s="251"/>
      <c r="BR70" s="251"/>
      <c r="BS70" s="251"/>
      <c r="BT70" s="251"/>
      <c r="BU70" s="251"/>
      <c r="BV70" s="251"/>
      <c r="BW70" s="251"/>
      <c r="BX70" s="251"/>
      <c r="BY70" s="251"/>
      <c r="BZ70" s="251"/>
      <c r="CA70" s="251"/>
      <c r="CB70" s="251"/>
      <c r="CC70" s="251"/>
      <c r="CD70" s="251"/>
      <c r="CE70" s="251"/>
      <c r="CF70" s="251"/>
      <c r="CG70" s="251"/>
      <c r="CH70" s="251"/>
      <c r="CI70" s="251"/>
      <c r="CJ70" s="251"/>
      <c r="CK70" s="251"/>
      <c r="CL70" s="251"/>
    </row>
    <row r="71" spans="55:90" ht="23.25" x14ac:dyDescent="0.35">
      <c r="BD71" s="251"/>
      <c r="BE71" s="251"/>
      <c r="BF71" s="251"/>
      <c r="BG71" s="251"/>
      <c r="BH71" s="251"/>
      <c r="BI71" s="251"/>
      <c r="BJ71" s="251"/>
      <c r="BK71" s="251"/>
      <c r="BL71" s="251"/>
      <c r="BM71" s="251"/>
      <c r="BN71" s="251"/>
      <c r="BO71" s="251"/>
      <c r="BP71" s="251"/>
      <c r="BQ71" s="251"/>
      <c r="BR71" s="251"/>
      <c r="BS71" s="251"/>
      <c r="BT71" s="251"/>
      <c r="BU71" s="251"/>
      <c r="BV71" s="251"/>
      <c r="BW71" s="251"/>
      <c r="BX71" s="251"/>
      <c r="BY71" s="251"/>
      <c r="BZ71" s="251"/>
      <c r="CA71" s="251"/>
      <c r="CB71" s="251"/>
      <c r="CC71" s="251"/>
      <c r="CD71" s="251"/>
      <c r="CE71" s="251"/>
      <c r="CF71" s="251"/>
      <c r="CG71" s="251"/>
      <c r="CH71" s="251"/>
      <c r="CI71" s="251"/>
      <c r="CJ71" s="251"/>
      <c r="CK71" s="251"/>
      <c r="CL71" s="251"/>
    </row>
    <row r="72" spans="55:90" ht="23.25" x14ac:dyDescent="0.35">
      <c r="BD72" s="251"/>
      <c r="BE72" s="251"/>
      <c r="BF72" s="251"/>
      <c r="BG72" s="251"/>
      <c r="BH72" s="251"/>
      <c r="BI72" s="251"/>
      <c r="BJ72" s="251"/>
      <c r="BK72" s="251"/>
      <c r="BL72" s="251"/>
      <c r="BM72" s="251"/>
      <c r="BN72" s="251"/>
      <c r="BO72" s="251"/>
      <c r="BP72" s="251"/>
      <c r="BQ72" s="251"/>
      <c r="BR72" s="251"/>
      <c r="BS72" s="251"/>
      <c r="BT72" s="251"/>
      <c r="BU72" s="251"/>
      <c r="BV72" s="251"/>
      <c r="BW72" s="251"/>
      <c r="BX72" s="251"/>
      <c r="BY72" s="251"/>
      <c r="BZ72" s="251"/>
      <c r="CA72" s="251"/>
      <c r="CB72" s="251"/>
      <c r="CC72" s="251"/>
      <c r="CD72" s="251"/>
      <c r="CE72" s="251"/>
      <c r="CF72" s="251"/>
      <c r="CG72" s="251"/>
      <c r="CH72" s="251"/>
      <c r="CI72" s="251"/>
      <c r="CJ72" s="251"/>
      <c r="CK72" s="251"/>
      <c r="CL72" s="251"/>
    </row>
    <row r="73" spans="55:90" ht="23.25" x14ac:dyDescent="0.35">
      <c r="BD73" s="251"/>
      <c r="BE73" s="251"/>
      <c r="BF73" s="251"/>
      <c r="BG73" s="251"/>
      <c r="BH73" s="251"/>
      <c r="BI73" s="251"/>
      <c r="BJ73" s="251"/>
      <c r="BK73" s="251"/>
      <c r="BL73" s="251"/>
      <c r="BM73" s="251"/>
      <c r="BN73" s="251"/>
      <c r="BO73" s="251"/>
      <c r="BP73" s="251"/>
      <c r="BQ73" s="251"/>
      <c r="BR73" s="251"/>
      <c r="BS73" s="251"/>
      <c r="BT73" s="251"/>
      <c r="BU73" s="251"/>
      <c r="BV73" s="251"/>
      <c r="BW73" s="251"/>
      <c r="BX73" s="251"/>
      <c r="BY73" s="251"/>
      <c r="BZ73" s="251"/>
      <c r="CA73" s="251"/>
      <c r="CB73" s="251"/>
      <c r="CC73" s="251"/>
      <c r="CD73" s="251"/>
      <c r="CE73" s="251"/>
      <c r="CF73" s="251"/>
      <c r="CG73" s="251"/>
      <c r="CH73" s="251"/>
      <c r="CI73" s="251"/>
      <c r="CJ73" s="251"/>
      <c r="CK73" s="251"/>
      <c r="CL73" s="251"/>
    </row>
    <row r="74" spans="55:90" ht="23.25" x14ac:dyDescent="0.35">
      <c r="BD74" s="251"/>
      <c r="BE74" s="251"/>
      <c r="BF74" s="251"/>
      <c r="BG74" s="251"/>
      <c r="BH74" s="251"/>
      <c r="BI74" s="251"/>
      <c r="BJ74" s="251"/>
      <c r="BK74" s="251"/>
      <c r="BL74" s="251"/>
      <c r="BM74" s="251"/>
      <c r="BN74" s="251"/>
      <c r="BO74" s="251"/>
      <c r="BP74" s="251"/>
      <c r="BQ74" s="251"/>
      <c r="BR74" s="251"/>
      <c r="BS74" s="251"/>
      <c r="BT74" s="251"/>
      <c r="BU74" s="251"/>
      <c r="BV74" s="251"/>
      <c r="BW74" s="251"/>
      <c r="BX74" s="251"/>
      <c r="BY74" s="251"/>
      <c r="BZ74" s="251"/>
      <c r="CA74" s="251"/>
      <c r="CB74" s="251"/>
      <c r="CC74" s="251"/>
      <c r="CD74" s="251"/>
      <c r="CE74" s="251"/>
      <c r="CF74" s="251"/>
      <c r="CG74" s="251"/>
      <c r="CH74" s="251"/>
      <c r="CI74" s="251"/>
      <c r="CJ74" s="251"/>
      <c r="CK74" s="251"/>
      <c r="CL74" s="251"/>
    </row>
    <row r="75" spans="55:90" ht="23.25" x14ac:dyDescent="0.35">
      <c r="BD75" s="251"/>
      <c r="BE75" s="251"/>
      <c r="BF75" s="251"/>
      <c r="BG75" s="251"/>
      <c r="BH75" s="251"/>
      <c r="BI75" s="251"/>
      <c r="BJ75" s="251"/>
      <c r="BK75" s="251"/>
      <c r="BL75" s="251"/>
      <c r="BM75" s="251"/>
      <c r="BN75" s="251"/>
      <c r="BO75" s="251"/>
      <c r="BP75" s="251"/>
      <c r="BQ75" s="251"/>
      <c r="BR75" s="251"/>
      <c r="BS75" s="251"/>
      <c r="BT75" s="251"/>
      <c r="BU75" s="251"/>
      <c r="BV75" s="251"/>
      <c r="BW75" s="251"/>
      <c r="BX75" s="251"/>
      <c r="BY75" s="251"/>
      <c r="BZ75" s="251"/>
      <c r="CA75" s="251"/>
      <c r="CB75" s="251"/>
      <c r="CC75" s="251"/>
      <c r="CD75" s="251"/>
      <c r="CE75" s="251"/>
      <c r="CF75" s="251"/>
      <c r="CG75" s="251"/>
      <c r="CH75" s="251"/>
      <c r="CI75" s="251"/>
      <c r="CJ75" s="251"/>
      <c r="CK75" s="251"/>
      <c r="CL75" s="251"/>
    </row>
    <row r="76" spans="55:90" ht="23.25" x14ac:dyDescent="0.35">
      <c r="BD76" s="251"/>
      <c r="BE76" s="251"/>
      <c r="BF76" s="251"/>
      <c r="BG76" s="251"/>
      <c r="BH76" s="251"/>
      <c r="BI76" s="251"/>
      <c r="BJ76" s="251"/>
      <c r="BK76" s="251"/>
      <c r="BL76" s="251"/>
      <c r="BM76" s="251"/>
      <c r="BN76" s="251"/>
      <c r="BO76" s="251"/>
      <c r="BP76" s="251"/>
      <c r="BQ76" s="251"/>
      <c r="BR76" s="251"/>
      <c r="BS76" s="251"/>
      <c r="BT76" s="251"/>
      <c r="BU76" s="251"/>
      <c r="BV76" s="251"/>
      <c r="BW76" s="251"/>
      <c r="BX76" s="251"/>
      <c r="BY76" s="251"/>
      <c r="BZ76" s="251"/>
      <c r="CA76" s="251"/>
      <c r="CB76" s="251"/>
      <c r="CC76" s="251"/>
      <c r="CD76" s="251"/>
      <c r="CE76" s="251"/>
      <c r="CF76" s="251"/>
      <c r="CG76" s="251"/>
      <c r="CH76" s="251"/>
      <c r="CI76" s="251"/>
      <c r="CJ76" s="251"/>
      <c r="CK76" s="251"/>
      <c r="CL76" s="251"/>
    </row>
    <row r="77" spans="55:90" ht="23.25" x14ac:dyDescent="0.35">
      <c r="BD77" s="251"/>
      <c r="BE77" s="251"/>
      <c r="BF77" s="251"/>
      <c r="BG77" s="251"/>
      <c r="BH77" s="251"/>
      <c r="BI77" s="251"/>
      <c r="BJ77" s="251"/>
      <c r="BK77" s="251"/>
      <c r="BL77" s="251"/>
      <c r="BM77" s="251"/>
      <c r="BN77" s="251"/>
      <c r="BO77" s="251"/>
      <c r="BP77" s="251"/>
      <c r="BQ77" s="251"/>
      <c r="BR77" s="251"/>
      <c r="BS77" s="251"/>
      <c r="BT77" s="251"/>
      <c r="BU77" s="251"/>
      <c r="BV77" s="251"/>
      <c r="BW77" s="251"/>
      <c r="BX77" s="251"/>
      <c r="BY77" s="251"/>
      <c r="BZ77" s="251"/>
      <c r="CA77" s="251"/>
      <c r="CB77" s="251"/>
      <c r="CC77" s="251"/>
      <c r="CD77" s="251"/>
      <c r="CE77" s="251"/>
      <c r="CF77" s="251"/>
      <c r="CG77" s="251"/>
      <c r="CH77" s="251"/>
      <c r="CI77" s="251"/>
      <c r="CJ77" s="251"/>
      <c r="CK77" s="251"/>
      <c r="CL77" s="251"/>
    </row>
    <row r="78" spans="55:90" ht="23.25" x14ac:dyDescent="0.35">
      <c r="BD78" s="251"/>
      <c r="BE78" s="251"/>
      <c r="BF78" s="251"/>
      <c r="BG78" s="251"/>
      <c r="BH78" s="251"/>
      <c r="BI78" s="251"/>
      <c r="BJ78" s="251"/>
      <c r="BK78" s="251"/>
      <c r="BL78" s="251"/>
      <c r="BM78" s="251"/>
      <c r="BN78" s="251"/>
      <c r="BO78" s="251"/>
      <c r="BP78" s="251"/>
      <c r="BQ78" s="251"/>
      <c r="BR78" s="251"/>
      <c r="BS78" s="251"/>
      <c r="BT78" s="251"/>
      <c r="BU78" s="251"/>
      <c r="BV78" s="251"/>
      <c r="BW78" s="251"/>
      <c r="BX78" s="251"/>
      <c r="BY78" s="251"/>
      <c r="BZ78" s="251"/>
      <c r="CA78" s="251"/>
      <c r="CB78" s="251"/>
      <c r="CC78" s="251"/>
      <c r="CD78" s="251"/>
      <c r="CE78" s="251"/>
      <c r="CF78" s="251"/>
      <c r="CG78" s="251"/>
      <c r="CH78" s="251"/>
      <c r="CI78" s="251"/>
      <c r="CJ78" s="251"/>
      <c r="CK78" s="251"/>
      <c r="CL78" s="251"/>
    </row>
  </sheetData>
  <mergeCells count="24">
    <mergeCell ref="BC64:BC65"/>
    <mergeCell ref="BC67:BC68"/>
    <mergeCell ref="T34:Y34"/>
    <mergeCell ref="B3:CL3"/>
    <mergeCell ref="BC45:BC46"/>
    <mergeCell ref="BC48:BC49"/>
    <mergeCell ref="BC51:BC52"/>
    <mergeCell ref="BC55:BC56"/>
    <mergeCell ref="BC58:BC59"/>
    <mergeCell ref="BC61:BC62"/>
    <mergeCell ref="BC26:BC27"/>
    <mergeCell ref="BC29:BC30"/>
    <mergeCell ref="BC32:BC33"/>
    <mergeCell ref="BC35:BC36"/>
    <mergeCell ref="BC39:BC40"/>
    <mergeCell ref="BC42:BC43"/>
    <mergeCell ref="BC23:BC24"/>
    <mergeCell ref="B5:Z5"/>
    <mergeCell ref="B34:R34"/>
    <mergeCell ref="BC7:BC8"/>
    <mergeCell ref="BC10:BC11"/>
    <mergeCell ref="BC13:BC14"/>
    <mergeCell ref="BC16:BC17"/>
    <mergeCell ref="BC19:BC20"/>
  </mergeCells>
  <hyperlinks>
    <hyperlink ref="U36" r:id="rId1"/>
    <hyperlink ref="U38" r:id="rId2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52"/>
  <sheetViews>
    <sheetView workbookViewId="0">
      <selection activeCell="K28" sqref="K28"/>
    </sheetView>
  </sheetViews>
  <sheetFormatPr baseColWidth="10" defaultRowHeight="12.75" x14ac:dyDescent="0.2"/>
  <cols>
    <col min="1" max="1" width="17.42578125" style="143" customWidth="1"/>
    <col min="2" max="7" width="11.42578125" style="143"/>
    <col min="8" max="8" width="11.42578125" style="143" customWidth="1"/>
    <col min="9" max="9" width="13.42578125" style="143" customWidth="1"/>
    <col min="10" max="10" width="15.140625" style="143" customWidth="1"/>
    <col min="11" max="14" width="11.42578125" style="143"/>
    <col min="15" max="16" width="13.7109375" style="143" customWidth="1"/>
    <col min="17" max="16384" width="11.42578125" style="143"/>
  </cols>
  <sheetData>
    <row r="3" spans="16:22" x14ac:dyDescent="0.2">
      <c r="P3" s="87"/>
      <c r="Q3" s="87"/>
      <c r="R3" s="87"/>
      <c r="S3" s="87"/>
      <c r="T3" s="87"/>
      <c r="U3" s="87"/>
      <c r="V3" s="87"/>
    </row>
    <row r="4" spans="16:22" x14ac:dyDescent="0.2">
      <c r="P4" s="87"/>
      <c r="V4" s="87"/>
    </row>
    <row r="5" spans="16:22" x14ac:dyDescent="0.2">
      <c r="P5" s="87"/>
      <c r="Q5" s="87"/>
      <c r="R5" s="87"/>
      <c r="S5" s="87"/>
      <c r="T5" s="87"/>
      <c r="U5" s="87"/>
      <c r="V5" s="87"/>
    </row>
    <row r="6" spans="16:22" x14ac:dyDescent="0.2">
      <c r="U6" s="87"/>
      <c r="V6" s="87"/>
    </row>
    <row r="7" spans="16:22" x14ac:dyDescent="0.2">
      <c r="U7" s="87"/>
      <c r="V7" s="87"/>
    </row>
    <row r="8" spans="16:22" x14ac:dyDescent="0.2">
      <c r="U8" s="87"/>
      <c r="V8" s="87"/>
    </row>
    <row r="9" spans="16:22" x14ac:dyDescent="0.2">
      <c r="U9" s="87"/>
      <c r="V9" s="87"/>
    </row>
    <row r="10" spans="16:22" x14ac:dyDescent="0.2">
      <c r="U10" s="87"/>
      <c r="V10" s="87"/>
    </row>
    <row r="11" spans="16:22" x14ac:dyDescent="0.2">
      <c r="U11" s="87"/>
      <c r="V11" s="87"/>
    </row>
    <row r="12" spans="16:22" x14ac:dyDescent="0.2">
      <c r="U12" s="87"/>
    </row>
    <row r="13" spans="16:22" x14ac:dyDescent="0.2">
      <c r="U13" s="87"/>
    </row>
    <row r="20" spans="1:23" ht="35.25" customHeight="1" x14ac:dyDescent="0.2">
      <c r="A20" s="144" t="s">
        <v>458</v>
      </c>
      <c r="B20" s="145" t="s">
        <v>459</v>
      </c>
      <c r="C20" s="145" t="s">
        <v>459</v>
      </c>
      <c r="D20" s="145" t="s">
        <v>460</v>
      </c>
      <c r="E20" s="145" t="s">
        <v>461</v>
      </c>
      <c r="F20" s="145" t="s">
        <v>461</v>
      </c>
      <c r="G20" s="146" t="s">
        <v>461</v>
      </c>
      <c r="I20" s="144" t="s">
        <v>458</v>
      </c>
      <c r="J20" s="145" t="s">
        <v>462</v>
      </c>
      <c r="K20" s="145" t="s">
        <v>463</v>
      </c>
      <c r="L20" s="145" t="s">
        <v>463</v>
      </c>
      <c r="M20" s="146" t="s">
        <v>463</v>
      </c>
    </row>
    <row r="21" spans="1:23" ht="36" x14ac:dyDescent="0.2">
      <c r="A21" s="147"/>
      <c r="B21" s="148" t="s">
        <v>464</v>
      </c>
      <c r="C21" s="149" t="s">
        <v>465</v>
      </c>
      <c r="D21" s="150">
        <v>5</v>
      </c>
      <c r="E21" s="151" t="s">
        <v>466</v>
      </c>
      <c r="F21" s="152" t="s">
        <v>467</v>
      </c>
      <c r="G21" s="153" t="s">
        <v>468</v>
      </c>
      <c r="I21" s="154" t="s">
        <v>469</v>
      </c>
      <c r="J21" s="155" t="s">
        <v>470</v>
      </c>
      <c r="K21" s="156" t="s">
        <v>470</v>
      </c>
      <c r="L21" s="157" t="s">
        <v>471</v>
      </c>
      <c r="M21" s="158" t="s">
        <v>472</v>
      </c>
      <c r="N21" s="159"/>
    </row>
    <row r="22" spans="1:23" ht="35.25" x14ac:dyDescent="0.35">
      <c r="A22" s="160" t="s">
        <v>473</v>
      </c>
      <c r="B22" s="161" t="s">
        <v>464</v>
      </c>
      <c r="C22" s="162" t="s">
        <v>465</v>
      </c>
      <c r="D22" s="163">
        <v>5</v>
      </c>
      <c r="E22" s="163" t="s">
        <v>466</v>
      </c>
      <c r="F22" s="164" t="s">
        <v>467</v>
      </c>
      <c r="G22" s="165" t="s">
        <v>468</v>
      </c>
      <c r="I22" s="166" t="s">
        <v>474</v>
      </c>
      <c r="K22" s="167"/>
      <c r="L22" s="159"/>
      <c r="M22" s="159"/>
      <c r="N22" s="159"/>
      <c r="P22" s="168"/>
      <c r="Q22" s="169"/>
      <c r="R22" s="170"/>
      <c r="S22" s="171"/>
      <c r="T22" s="172"/>
      <c r="U22" s="173"/>
      <c r="V22" s="174"/>
      <c r="W22" s="175"/>
    </row>
    <row r="23" spans="1:23" ht="13.5" thickBot="1" x14ac:dyDescent="0.25"/>
    <row r="24" spans="1:23" ht="12.75" customHeight="1" x14ac:dyDescent="0.2">
      <c r="B24" s="1370" t="s">
        <v>330</v>
      </c>
      <c r="C24" s="1371"/>
      <c r="D24" s="1371"/>
      <c r="E24" s="1371"/>
      <c r="F24" s="1371"/>
      <c r="G24" s="1371"/>
      <c r="H24" s="1371"/>
      <c r="I24" s="1371"/>
      <c r="J24" s="1372"/>
    </row>
    <row r="25" spans="1:23" ht="13.5" thickBot="1" x14ac:dyDescent="0.25">
      <c r="B25" s="1373"/>
      <c r="C25" s="1374"/>
      <c r="D25" s="1374"/>
      <c r="E25" s="1374"/>
      <c r="F25" s="1374"/>
      <c r="G25" s="1374"/>
      <c r="H25" s="1374"/>
      <c r="I25" s="1374"/>
      <c r="J25" s="1375"/>
    </row>
    <row r="26" spans="1:23" x14ac:dyDescent="0.2">
      <c r="B26" s="176"/>
      <c r="C26" s="176"/>
      <c r="D26" s="176"/>
      <c r="E26" s="176"/>
      <c r="F26" s="176"/>
      <c r="G26" s="176"/>
      <c r="H26" s="176"/>
      <c r="I26" s="176"/>
      <c r="J26" s="176"/>
    </row>
    <row r="27" spans="1:23" x14ac:dyDescent="0.2">
      <c r="B27" s="176"/>
      <c r="C27" s="176"/>
      <c r="D27" s="176"/>
      <c r="E27" s="176"/>
      <c r="F27" s="176"/>
      <c r="G27" s="176"/>
      <c r="H27" s="177" t="s">
        <v>475</v>
      </c>
      <c r="I27" s="167" t="s">
        <v>476</v>
      </c>
      <c r="J27" s="178" t="s">
        <v>477</v>
      </c>
    </row>
    <row r="28" spans="1:23" x14ac:dyDescent="0.2">
      <c r="B28" s="176"/>
      <c r="C28" s="176"/>
      <c r="D28" s="176"/>
      <c r="E28" s="176"/>
      <c r="F28" s="176"/>
      <c r="G28" s="176"/>
      <c r="H28" s="176"/>
      <c r="I28" s="167" t="s">
        <v>478</v>
      </c>
      <c r="J28" s="178" t="s">
        <v>463</v>
      </c>
    </row>
    <row r="29" spans="1:23" x14ac:dyDescent="0.2">
      <c r="B29" s="176"/>
      <c r="C29" s="176"/>
      <c r="D29" s="176"/>
      <c r="E29" s="176"/>
      <c r="F29" s="176"/>
      <c r="G29" s="176"/>
      <c r="H29" s="176"/>
      <c r="I29" s="176"/>
      <c r="J29" s="176"/>
    </row>
    <row r="30" spans="1:23" x14ac:dyDescent="0.2">
      <c r="B30" s="1376" t="s">
        <v>332</v>
      </c>
      <c r="C30" s="1376"/>
      <c r="D30" s="1376"/>
      <c r="E30" s="179" t="s">
        <v>331</v>
      </c>
    </row>
    <row r="31" spans="1:23" x14ac:dyDescent="0.2">
      <c r="B31" s="180"/>
      <c r="C31" s="180"/>
      <c r="D31" s="180"/>
      <c r="E31" s="179"/>
    </row>
    <row r="32" spans="1:23" ht="15" x14ac:dyDescent="0.2">
      <c r="B32" s="181" t="s">
        <v>32</v>
      </c>
      <c r="C32" s="182" t="s">
        <v>34</v>
      </c>
      <c r="D32" s="183" t="s">
        <v>32</v>
      </c>
      <c r="E32" s="184" t="s">
        <v>34</v>
      </c>
      <c r="F32" s="185" t="s">
        <v>34</v>
      </c>
      <c r="G32" s="186" t="s">
        <v>32</v>
      </c>
      <c r="H32" s="187" t="s">
        <v>32</v>
      </c>
      <c r="I32" s="188" t="s">
        <v>32</v>
      </c>
      <c r="J32" s="189" t="s">
        <v>32</v>
      </c>
    </row>
    <row r="33" spans="2:18" ht="15" x14ac:dyDescent="0.2">
      <c r="B33" s="190" t="s">
        <v>42</v>
      </c>
      <c r="C33" s="191" t="s">
        <v>54</v>
      </c>
      <c r="D33" s="183" t="s">
        <v>42</v>
      </c>
      <c r="E33" s="184" t="s">
        <v>44</v>
      </c>
      <c r="F33" s="195" t="s">
        <v>44</v>
      </c>
      <c r="G33" s="186" t="s">
        <v>42</v>
      </c>
      <c r="H33" s="187" t="s">
        <v>42</v>
      </c>
      <c r="I33" s="188" t="s">
        <v>42</v>
      </c>
      <c r="J33" s="189" t="s">
        <v>42</v>
      </c>
      <c r="M33" s="179"/>
      <c r="N33" s="176"/>
      <c r="O33" s="176"/>
      <c r="P33" s="176"/>
      <c r="Q33" s="176"/>
      <c r="R33" s="176"/>
    </row>
    <row r="34" spans="2:18" ht="15" x14ac:dyDescent="0.2">
      <c r="B34" s="193" t="s">
        <v>52</v>
      </c>
      <c r="C34" s="190" t="s">
        <v>44</v>
      </c>
      <c r="D34" s="183" t="s">
        <v>52</v>
      </c>
      <c r="E34" s="184" t="s">
        <v>54</v>
      </c>
      <c r="F34" s="192" t="s">
        <v>54</v>
      </c>
      <c r="G34" s="186" t="s">
        <v>52</v>
      </c>
      <c r="H34" s="187" t="s">
        <v>52</v>
      </c>
      <c r="I34" s="188" t="s">
        <v>52</v>
      </c>
      <c r="J34" s="189" t="s">
        <v>52</v>
      </c>
      <c r="M34" s="176"/>
      <c r="N34" s="176"/>
      <c r="O34" s="176"/>
      <c r="P34" s="176"/>
      <c r="Q34" s="176"/>
      <c r="R34" s="176"/>
    </row>
    <row r="35" spans="2:18" ht="15" x14ac:dyDescent="0.2">
      <c r="B35" s="194" t="s">
        <v>61</v>
      </c>
      <c r="C35" s="191" t="s">
        <v>63</v>
      </c>
      <c r="D35" s="183" t="s">
        <v>61</v>
      </c>
      <c r="E35" s="184" t="s">
        <v>63</v>
      </c>
      <c r="F35" s="197" t="s">
        <v>63</v>
      </c>
      <c r="G35" s="186" t="s">
        <v>61</v>
      </c>
      <c r="H35" s="187" t="s">
        <v>61</v>
      </c>
      <c r="I35" s="188" t="s">
        <v>61</v>
      </c>
      <c r="J35" s="189" t="s">
        <v>61</v>
      </c>
    </row>
    <row r="36" spans="2:18" ht="15" x14ac:dyDescent="0.2">
      <c r="B36" s="196" t="s">
        <v>69</v>
      </c>
      <c r="C36" s="191" t="s">
        <v>71</v>
      </c>
      <c r="D36" s="183" t="s">
        <v>69</v>
      </c>
      <c r="E36" s="184" t="s">
        <v>71</v>
      </c>
      <c r="F36" s="199" t="s">
        <v>71</v>
      </c>
      <c r="G36" s="186" t="s">
        <v>69</v>
      </c>
      <c r="H36" s="187" t="s">
        <v>69</v>
      </c>
      <c r="I36" s="188" t="s">
        <v>69</v>
      </c>
      <c r="J36" s="189" t="s">
        <v>69</v>
      </c>
    </row>
    <row r="37" spans="2:18" ht="15" x14ac:dyDescent="0.2">
      <c r="B37" s="198" t="s">
        <v>78</v>
      </c>
      <c r="C37" s="191" t="s">
        <v>83</v>
      </c>
      <c r="D37" s="183" t="s">
        <v>78</v>
      </c>
      <c r="E37" s="184" t="s">
        <v>83</v>
      </c>
      <c r="F37" s="201" t="s">
        <v>83</v>
      </c>
      <c r="G37" s="186" t="s">
        <v>78</v>
      </c>
      <c r="H37" s="187" t="s">
        <v>78</v>
      </c>
      <c r="I37" s="188" t="s">
        <v>78</v>
      </c>
      <c r="J37" s="189" t="s">
        <v>78</v>
      </c>
    </row>
    <row r="38" spans="2:18" ht="15" x14ac:dyDescent="0.2">
      <c r="B38" s="200" t="s">
        <v>86</v>
      </c>
      <c r="C38" s="191" t="s">
        <v>92</v>
      </c>
      <c r="D38" s="183" t="s">
        <v>86</v>
      </c>
      <c r="E38" s="184" t="s">
        <v>92</v>
      </c>
      <c r="F38" s="203" t="s">
        <v>92</v>
      </c>
      <c r="G38" s="186" t="s">
        <v>86</v>
      </c>
      <c r="H38" s="187" t="s">
        <v>86</v>
      </c>
      <c r="I38" s="188" t="s">
        <v>86</v>
      </c>
      <c r="J38" s="189" t="s">
        <v>86</v>
      </c>
    </row>
    <row r="39" spans="2:18" ht="15" x14ac:dyDescent="0.2">
      <c r="B39" s="202" t="s">
        <v>96</v>
      </c>
      <c r="C39" s="191" t="s">
        <v>154</v>
      </c>
      <c r="D39" s="183" t="s">
        <v>96</v>
      </c>
      <c r="E39" s="184" t="s">
        <v>154</v>
      </c>
      <c r="F39" s="205" t="s">
        <v>154</v>
      </c>
      <c r="G39" s="186" t="s">
        <v>96</v>
      </c>
      <c r="H39" s="187" t="s">
        <v>96</v>
      </c>
      <c r="I39" s="188" t="s">
        <v>96</v>
      </c>
      <c r="J39" s="189" t="s">
        <v>96</v>
      </c>
    </row>
    <row r="40" spans="2:18" ht="15" x14ac:dyDescent="0.2">
      <c r="B40" s="204" t="s">
        <v>166</v>
      </c>
      <c r="C40" s="191" t="s">
        <v>160</v>
      </c>
      <c r="D40" s="183" t="s">
        <v>166</v>
      </c>
      <c r="E40" s="184" t="s">
        <v>160</v>
      </c>
      <c r="F40" s="207" t="s">
        <v>160</v>
      </c>
      <c r="G40" s="186" t="s">
        <v>166</v>
      </c>
      <c r="H40" s="187" t="s">
        <v>166</v>
      </c>
      <c r="I40" s="188" t="s">
        <v>166</v>
      </c>
      <c r="J40" s="189" t="s">
        <v>166</v>
      </c>
    </row>
    <row r="41" spans="2:18" ht="15" x14ac:dyDescent="0.2">
      <c r="B41" s="206" t="s">
        <v>174</v>
      </c>
      <c r="C41" s="191" t="s">
        <v>169</v>
      </c>
      <c r="D41" s="183" t="s">
        <v>174</v>
      </c>
      <c r="E41" s="184" t="s">
        <v>169</v>
      </c>
      <c r="G41" s="186" t="s">
        <v>174</v>
      </c>
      <c r="H41" s="187" t="s">
        <v>174</v>
      </c>
      <c r="I41" s="188" t="s">
        <v>174</v>
      </c>
      <c r="J41" s="189" t="s">
        <v>174</v>
      </c>
    </row>
    <row r="42" spans="2:18" ht="15" x14ac:dyDescent="0.2">
      <c r="B42" s="208" t="s">
        <v>182</v>
      </c>
      <c r="C42" s="191" t="s">
        <v>177</v>
      </c>
      <c r="D42" s="183" t="s">
        <v>182</v>
      </c>
      <c r="E42" s="184" t="s">
        <v>177</v>
      </c>
      <c r="F42" s="209"/>
      <c r="G42" s="186" t="s">
        <v>182</v>
      </c>
      <c r="H42" s="187" t="s">
        <v>182</v>
      </c>
      <c r="I42" s="188" t="s">
        <v>182</v>
      </c>
      <c r="J42" s="189" t="s">
        <v>182</v>
      </c>
    </row>
    <row r="43" spans="2:18" ht="15" x14ac:dyDescent="0.2">
      <c r="B43" s="210" t="s">
        <v>202</v>
      </c>
      <c r="C43" s="191" t="s">
        <v>185</v>
      </c>
      <c r="D43" s="183" t="s">
        <v>202</v>
      </c>
      <c r="E43" s="184" t="s">
        <v>185</v>
      </c>
      <c r="G43" s="186" t="s">
        <v>202</v>
      </c>
      <c r="H43" s="187" t="s">
        <v>202</v>
      </c>
      <c r="I43" s="188" t="s">
        <v>202</v>
      </c>
      <c r="J43" s="189" t="s">
        <v>202</v>
      </c>
    </row>
    <row r="44" spans="2:18" ht="15" x14ac:dyDescent="0.2">
      <c r="B44" s="211" t="s">
        <v>215</v>
      </c>
      <c r="C44" s="191" t="s">
        <v>190</v>
      </c>
      <c r="D44" s="183" t="s">
        <v>215</v>
      </c>
      <c r="E44" s="184" t="s">
        <v>190</v>
      </c>
      <c r="G44" s="186" t="s">
        <v>215</v>
      </c>
      <c r="H44" s="187" t="s">
        <v>215</v>
      </c>
      <c r="I44" s="188" t="s">
        <v>215</v>
      </c>
      <c r="J44" s="189" t="s">
        <v>215</v>
      </c>
    </row>
    <row r="45" spans="2:18" ht="15" x14ac:dyDescent="0.2">
      <c r="B45" s="212" t="s">
        <v>221</v>
      </c>
      <c r="C45" s="191" t="s">
        <v>195</v>
      </c>
      <c r="D45" s="183" t="s">
        <v>221</v>
      </c>
      <c r="E45" s="184" t="s">
        <v>195</v>
      </c>
      <c r="G45" s="186" t="s">
        <v>221</v>
      </c>
      <c r="H45" s="187" t="s">
        <v>221</v>
      </c>
      <c r="I45" s="188" t="s">
        <v>221</v>
      </c>
      <c r="J45" s="189" t="s">
        <v>221</v>
      </c>
    </row>
    <row r="46" spans="2:18" ht="15" x14ac:dyDescent="0.2">
      <c r="B46" s="213" t="s">
        <v>226</v>
      </c>
      <c r="C46" s="191" t="s">
        <v>200</v>
      </c>
      <c r="D46" s="183" t="s">
        <v>226</v>
      </c>
      <c r="E46" s="184" t="s">
        <v>200</v>
      </c>
      <c r="G46" s="186" t="s">
        <v>226</v>
      </c>
      <c r="H46" s="187" t="s">
        <v>226</v>
      </c>
      <c r="I46" s="188" t="s">
        <v>226</v>
      </c>
      <c r="J46" s="189" t="s">
        <v>226</v>
      </c>
    </row>
    <row r="47" spans="2:18" ht="15" x14ac:dyDescent="0.2">
      <c r="B47" s="214" t="s">
        <v>228</v>
      </c>
      <c r="C47" s="191" t="s">
        <v>206</v>
      </c>
      <c r="D47" s="183" t="s">
        <v>228</v>
      </c>
      <c r="E47" s="184" t="s">
        <v>206</v>
      </c>
      <c r="G47" s="186" t="s">
        <v>228</v>
      </c>
      <c r="H47" s="187" t="s">
        <v>228</v>
      </c>
      <c r="I47" s="188" t="s">
        <v>228</v>
      </c>
      <c r="J47" s="189" t="s">
        <v>228</v>
      </c>
    </row>
    <row r="48" spans="2:18" ht="15" x14ac:dyDescent="0.2">
      <c r="B48" s="215" t="s">
        <v>232</v>
      </c>
      <c r="C48" s="191" t="s">
        <v>211</v>
      </c>
      <c r="D48" s="183" t="s">
        <v>232</v>
      </c>
      <c r="E48" s="184" t="s">
        <v>211</v>
      </c>
      <c r="G48" s="186" t="s">
        <v>232</v>
      </c>
      <c r="H48" s="187" t="s">
        <v>232</v>
      </c>
      <c r="I48" s="188" t="s">
        <v>232</v>
      </c>
      <c r="J48" s="189" t="s">
        <v>232</v>
      </c>
    </row>
    <row r="49" spans="2:10" ht="15" x14ac:dyDescent="0.2">
      <c r="B49" s="216" t="s">
        <v>237</v>
      </c>
      <c r="C49" s="191" t="s">
        <v>217</v>
      </c>
      <c r="D49" s="183" t="s">
        <v>237</v>
      </c>
      <c r="E49" s="184" t="s">
        <v>217</v>
      </c>
      <c r="F49" s="209"/>
      <c r="G49" s="186" t="s">
        <v>237</v>
      </c>
      <c r="H49" s="187" t="s">
        <v>237</v>
      </c>
      <c r="I49" s="188" t="s">
        <v>237</v>
      </c>
      <c r="J49" s="189" t="s">
        <v>237</v>
      </c>
    </row>
    <row r="50" spans="2:10" ht="15" x14ac:dyDescent="0.2">
      <c r="B50" s="217" t="s">
        <v>241</v>
      </c>
      <c r="C50" s="191" t="s">
        <v>223</v>
      </c>
      <c r="D50" s="183" t="s">
        <v>241</v>
      </c>
      <c r="E50" s="184" t="s">
        <v>223</v>
      </c>
      <c r="F50" s="209"/>
      <c r="G50" s="186" t="s">
        <v>241</v>
      </c>
      <c r="H50" s="187" t="s">
        <v>241</v>
      </c>
      <c r="I50" s="188" t="s">
        <v>241</v>
      </c>
      <c r="J50" s="189" t="s">
        <v>241</v>
      </c>
    </row>
    <row r="51" spans="2:10" ht="15" x14ac:dyDescent="0.2">
      <c r="B51" s="217" t="s">
        <v>246</v>
      </c>
      <c r="C51" s="191" t="s">
        <v>329</v>
      </c>
      <c r="D51" s="183" t="s">
        <v>246</v>
      </c>
      <c r="E51" s="209"/>
      <c r="F51" s="209"/>
      <c r="G51" s="186" t="s">
        <v>246</v>
      </c>
      <c r="H51" s="187" t="s">
        <v>246</v>
      </c>
      <c r="I51" s="188" t="s">
        <v>246</v>
      </c>
      <c r="J51" s="189" t="s">
        <v>246</v>
      </c>
    </row>
    <row r="52" spans="2:10" x14ac:dyDescent="0.2">
      <c r="D52" s="159"/>
    </row>
  </sheetData>
  <mergeCells count="2">
    <mergeCell ref="B24:J25"/>
    <mergeCell ref="B30:D3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3"/>
  <sheetViews>
    <sheetView topLeftCell="A94" zoomScale="91" zoomScaleNormal="91" workbookViewId="0">
      <selection activeCell="I69" sqref="I69"/>
    </sheetView>
  </sheetViews>
  <sheetFormatPr baseColWidth="10" defaultColWidth="10.28515625" defaultRowHeight="12.75" x14ac:dyDescent="0.2"/>
  <cols>
    <col min="1" max="1" width="2.28515625" style="1" customWidth="1"/>
    <col min="2" max="2" width="5.7109375" style="1" customWidth="1"/>
    <col min="3" max="3" width="4.7109375" style="1" customWidth="1"/>
    <col min="4" max="4" width="24.85546875" style="1" customWidth="1"/>
    <col min="5" max="5" width="4.140625" style="1" customWidth="1"/>
    <col min="6" max="6" width="7.7109375" style="1" customWidth="1"/>
    <col min="7" max="7" width="8.5703125" style="1" customWidth="1"/>
    <col min="8" max="8" width="6.28515625" style="1" customWidth="1"/>
    <col min="9" max="9" width="8.5703125" style="1" customWidth="1"/>
    <col min="10" max="10" width="4" style="1" customWidth="1"/>
    <col min="11" max="11" width="21.7109375" style="1" customWidth="1"/>
    <col min="12" max="12" width="16.5703125" style="1" customWidth="1"/>
    <col min="13" max="13" width="6.85546875" style="1" customWidth="1"/>
    <col min="14" max="14" width="12.5703125" style="1" customWidth="1"/>
    <col min="15" max="15" width="1.7109375" style="1" customWidth="1"/>
    <col min="16" max="16384" width="10.28515625" style="1"/>
  </cols>
  <sheetData>
    <row r="1" spans="1:27" ht="28.5" customHeight="1" x14ac:dyDescent="0.35">
      <c r="B1" s="1377" t="s">
        <v>298</v>
      </c>
      <c r="C1" s="1378"/>
      <c r="D1" s="1378"/>
      <c r="E1" s="1378"/>
      <c r="F1" s="1378"/>
      <c r="G1" s="1378"/>
      <c r="H1" s="1378"/>
      <c r="I1" s="1378"/>
      <c r="J1" s="1378"/>
      <c r="K1" s="1378"/>
      <c r="L1" s="1378"/>
      <c r="M1" s="1378"/>
      <c r="N1" s="1379"/>
      <c r="Q1" s="1210" t="s">
        <v>1140</v>
      </c>
      <c r="R1" s="1210"/>
      <c r="S1" s="1210"/>
      <c r="T1" s="1210"/>
      <c r="U1" s="1210"/>
      <c r="V1" s="1210"/>
      <c r="W1" s="1210"/>
      <c r="X1" s="1210"/>
      <c r="Y1" s="1210"/>
      <c r="Z1" s="1210"/>
      <c r="AA1" s="1210"/>
    </row>
    <row r="2" spans="1:27" ht="23.25" x14ac:dyDescent="0.25">
      <c r="B2" s="1380" t="s">
        <v>311</v>
      </c>
      <c r="C2" s="33"/>
      <c r="D2" s="12"/>
      <c r="E2" s="12"/>
      <c r="F2" s="12"/>
      <c r="G2" s="12"/>
      <c r="H2" s="12"/>
      <c r="I2" s="12"/>
      <c r="J2" s="12"/>
      <c r="K2" s="12"/>
      <c r="L2" s="38" t="s">
        <v>294</v>
      </c>
      <c r="M2" s="1064">
        <v>75</v>
      </c>
      <c r="N2" s="1381" t="s">
        <v>300</v>
      </c>
      <c r="O2" s="1020"/>
      <c r="Q2" s="1063" t="s">
        <v>1139</v>
      </c>
    </row>
    <row r="3" spans="1:27" ht="15.75" customHeight="1" x14ac:dyDescent="0.25">
      <c r="B3" s="1382"/>
      <c r="C3" s="1207" t="s">
        <v>0</v>
      </c>
      <c r="D3" s="12"/>
      <c r="E3" s="12"/>
      <c r="F3" s="12"/>
      <c r="G3" s="12"/>
      <c r="H3" s="12"/>
      <c r="I3" s="12"/>
      <c r="J3" s="12"/>
      <c r="K3" s="12"/>
      <c r="L3" s="12"/>
      <c r="M3" s="21"/>
      <c r="N3" s="1141"/>
      <c r="O3" s="1020"/>
      <c r="Q3" s="1039" t="s">
        <v>1096</v>
      </c>
    </row>
    <row r="4" spans="1:27" ht="15.75" customHeight="1" x14ac:dyDescent="0.25">
      <c r="B4" s="1383">
        <f>SUM(B8)</f>
        <v>15</v>
      </c>
      <c r="C4" s="1207"/>
      <c r="D4" s="10" t="s">
        <v>13</v>
      </c>
      <c r="E4" s="10"/>
      <c r="F4" s="38" t="s">
        <v>1138</v>
      </c>
      <c r="G4" s="17">
        <f>G8</f>
        <v>75</v>
      </c>
      <c r="H4" s="21"/>
      <c r="I4" s="18">
        <f>G8/F8</f>
        <v>1.25</v>
      </c>
      <c r="J4" s="21"/>
      <c r="K4" s="21" t="s">
        <v>1110</v>
      </c>
      <c r="L4" s="21"/>
      <c r="M4" s="21"/>
      <c r="N4" s="1141"/>
      <c r="O4" s="1020"/>
      <c r="Q4" s="1063" t="s">
        <v>1100</v>
      </c>
    </row>
    <row r="5" spans="1:27" ht="15.75" customHeight="1" x14ac:dyDescent="0.2">
      <c r="B5" s="1384"/>
      <c r="C5" s="1208"/>
      <c r="D5" s="12"/>
      <c r="E5" s="12"/>
      <c r="F5" s="1073" t="s">
        <v>299</v>
      </c>
      <c r="G5" s="1074" t="s">
        <v>297</v>
      </c>
      <c r="H5" s="17"/>
      <c r="I5" s="12"/>
      <c r="J5" s="12"/>
      <c r="K5" s="12"/>
      <c r="L5" s="12"/>
      <c r="M5" s="21"/>
      <c r="N5" s="1141"/>
      <c r="O5" s="1020"/>
      <c r="Q5" s="1038" t="s">
        <v>1097</v>
      </c>
    </row>
    <row r="6" spans="1:27" ht="15.75" x14ac:dyDescent="0.2">
      <c r="A6" s="1022"/>
      <c r="B6" s="1385"/>
      <c r="C6" s="1024"/>
      <c r="D6" s="806"/>
      <c r="E6" s="806"/>
      <c r="F6" s="1062"/>
      <c r="G6" s="806"/>
      <c r="H6" s="806"/>
      <c r="I6" s="963"/>
      <c r="J6" s="806"/>
      <c r="K6" s="806"/>
      <c r="L6" s="806"/>
      <c r="M6" s="957"/>
      <c r="N6" s="1142"/>
      <c r="O6" s="1020"/>
    </row>
    <row r="7" spans="1:27" ht="15.75" customHeight="1" x14ac:dyDescent="0.2">
      <c r="A7" s="1022" t="s">
        <v>1074</v>
      </c>
      <c r="B7" s="1383"/>
      <c r="C7" s="1071"/>
      <c r="D7" s="63" t="s">
        <v>312</v>
      </c>
      <c r="E7" s="32"/>
      <c r="F7" s="40"/>
      <c r="G7" s="962"/>
      <c r="H7" s="962"/>
      <c r="I7" s="20"/>
      <c r="J7" s="12"/>
      <c r="K7" s="12"/>
      <c r="L7" s="12"/>
      <c r="M7" s="21"/>
      <c r="N7" s="1141"/>
      <c r="O7" s="1020"/>
      <c r="Q7" s="1061" t="s">
        <v>1137</v>
      </c>
    </row>
    <row r="8" spans="1:27" ht="12" customHeight="1" x14ac:dyDescent="0.2">
      <c r="A8" s="1021"/>
      <c r="B8" s="1383">
        <v>15</v>
      </c>
      <c r="C8" s="65">
        <v>20</v>
      </c>
      <c r="D8" s="10" t="s">
        <v>301</v>
      </c>
      <c r="E8" s="10"/>
      <c r="F8" s="58">
        <f>IF(C8&lt;=0,"",G8-(G8*C8%))</f>
        <v>60</v>
      </c>
      <c r="G8" s="22">
        <f>IF(B8="","",(B8/B4)*M2)</f>
        <v>75</v>
      </c>
      <c r="H8" s="501" t="s">
        <v>11</v>
      </c>
      <c r="I8" s="1054">
        <f>F8/G8</f>
        <v>0.8</v>
      </c>
      <c r="J8" s="12"/>
      <c r="K8" s="63" t="s">
        <v>1136</v>
      </c>
      <c r="L8" s="12"/>
      <c r="M8" s="21"/>
      <c r="N8" s="1141"/>
      <c r="O8" s="1020"/>
      <c r="Q8" s="1053" t="s">
        <v>1135</v>
      </c>
      <c r="R8" s="58" t="s">
        <v>1134</v>
      </c>
      <c r="U8" s="1053" t="s">
        <v>1133</v>
      </c>
      <c r="V8" s="22" t="s">
        <v>1132</v>
      </c>
      <c r="Y8" s="1053" t="s">
        <v>1131</v>
      </c>
      <c r="Z8" s="1054" t="s">
        <v>1130</v>
      </c>
    </row>
    <row r="9" spans="1:27" ht="15.75" customHeight="1" x14ac:dyDescent="0.2">
      <c r="A9" s="1022" t="s">
        <v>1074</v>
      </c>
      <c r="B9" s="1383"/>
      <c r="C9" s="1059"/>
      <c r="D9" s="63" t="s">
        <v>1129</v>
      </c>
      <c r="E9" s="32"/>
      <c r="F9" s="40"/>
      <c r="G9" s="962"/>
      <c r="H9" s="962"/>
      <c r="I9" s="1060"/>
      <c r="J9" s="12"/>
      <c r="K9" s="12"/>
      <c r="L9" s="12"/>
      <c r="M9" s="21"/>
      <c r="N9" s="1141"/>
      <c r="O9" s="1020"/>
    </row>
    <row r="10" spans="1:27" ht="12" customHeight="1" x14ac:dyDescent="0.2">
      <c r="A10" s="1021"/>
      <c r="B10" s="1383">
        <v>0.04</v>
      </c>
      <c r="C10" s="1059"/>
      <c r="D10" s="10" t="s">
        <v>302</v>
      </c>
      <c r="E10" s="10"/>
      <c r="F10" s="58" t="str">
        <f>IF(C10&lt;=0,"",G10-(G10*C10%))</f>
        <v/>
      </c>
      <c r="G10" s="22">
        <f>IF(B10="","",(B10/B8)*M2)</f>
        <v>0.19999999999999998</v>
      </c>
      <c r="H10" s="501" t="s">
        <v>11</v>
      </c>
      <c r="I10" s="1058">
        <f>G10/G8</f>
        <v>2.6666666666666666E-3</v>
      </c>
      <c r="J10" s="12"/>
      <c r="K10" s="1209" t="s">
        <v>1124</v>
      </c>
      <c r="L10" s="12"/>
      <c r="M10" s="21"/>
      <c r="N10" s="1141"/>
      <c r="O10" s="1020"/>
      <c r="Q10" s="1053" t="s">
        <v>1128</v>
      </c>
      <c r="R10" s="22" t="s">
        <v>1127</v>
      </c>
      <c r="U10" s="1053" t="s">
        <v>1126</v>
      </c>
      <c r="V10" s="1058" t="s">
        <v>1125</v>
      </c>
    </row>
    <row r="11" spans="1:27" ht="12" customHeight="1" x14ac:dyDescent="0.25">
      <c r="A11" s="1021"/>
      <c r="B11" s="1383">
        <v>2E-3</v>
      </c>
      <c r="C11" s="1059"/>
      <c r="D11" s="10" t="s">
        <v>303</v>
      </c>
      <c r="E11" s="10"/>
      <c r="F11" s="58" t="str">
        <f>IF(C11&lt;=0,"",G11-(G11*C11%))</f>
        <v/>
      </c>
      <c r="G11" s="22">
        <f>IF(B11="","",(B11/B8)*M2)</f>
        <v>0.01</v>
      </c>
      <c r="H11" s="501" t="s">
        <v>11</v>
      </c>
      <c r="I11" s="1058">
        <f>G11/G8</f>
        <v>1.3333333333333334E-4</v>
      </c>
      <c r="J11" s="12"/>
      <c r="K11" s="1209"/>
      <c r="L11" s="12"/>
      <c r="M11" s="21"/>
      <c r="N11" s="1141"/>
      <c r="O11" s="1020"/>
      <c r="Q11" s="1047"/>
    </row>
    <row r="12" spans="1:27" ht="12" customHeight="1" x14ac:dyDescent="0.2">
      <c r="A12" s="8"/>
      <c r="B12" s="1383"/>
      <c r="C12" s="1057"/>
      <c r="D12" s="19"/>
      <c r="E12" s="19"/>
      <c r="F12" s="40"/>
      <c r="G12" s="22"/>
      <c r="H12" s="22"/>
      <c r="I12" s="49"/>
      <c r="J12" s="12"/>
      <c r="K12" s="10"/>
      <c r="L12" s="12"/>
      <c r="M12" s="21"/>
      <c r="N12" s="1141"/>
      <c r="O12" s="1020"/>
      <c r="Q12" s="956"/>
    </row>
    <row r="13" spans="1:27" ht="12" customHeight="1" x14ac:dyDescent="0.2">
      <c r="A13" s="8"/>
      <c r="B13" s="1386"/>
      <c r="C13" s="1056"/>
      <c r="D13" s="959"/>
      <c r="E13" s="959"/>
      <c r="F13" s="1034"/>
      <c r="G13" s="744"/>
      <c r="H13" s="744"/>
      <c r="I13" s="1045"/>
      <c r="J13" s="806"/>
      <c r="K13" s="742"/>
      <c r="L13" s="806"/>
      <c r="M13" s="957"/>
      <c r="N13" s="1142"/>
      <c r="O13" s="1020"/>
      <c r="Q13" s="956"/>
    </row>
    <row r="14" spans="1:27" ht="12" customHeight="1" x14ac:dyDescent="0.2">
      <c r="A14" s="8"/>
      <c r="B14" s="1383"/>
      <c r="C14" s="1055"/>
      <c r="D14" s="63" t="s">
        <v>313</v>
      </c>
      <c r="E14" s="19"/>
      <c r="F14" s="58" t="str">
        <f t="shared" ref="F14:F21" si="0">IF(C14&lt;=0,"",G14-(G14*C14%))</f>
        <v/>
      </c>
      <c r="G14" s="22">
        <f>SUM(G15:G20)</f>
        <v>16.855</v>
      </c>
      <c r="H14" s="501" t="s">
        <v>11</v>
      </c>
      <c r="I14" s="1054">
        <f>G14/G8</f>
        <v>0.22473333333333334</v>
      </c>
      <c r="J14" s="50"/>
      <c r="K14" s="63" t="s">
        <v>1124</v>
      </c>
      <c r="L14" s="12"/>
      <c r="M14" s="21"/>
      <c r="N14" s="1141"/>
      <c r="O14" s="1020"/>
      <c r="Q14" s="1053" t="s">
        <v>1123</v>
      </c>
      <c r="R14" s="22" t="s">
        <v>1122</v>
      </c>
      <c r="U14" s="1053" t="s">
        <v>1121</v>
      </c>
      <c r="V14" s="1054" t="s">
        <v>1120</v>
      </c>
    </row>
    <row r="15" spans="1:27" ht="12" customHeight="1" x14ac:dyDescent="0.2">
      <c r="A15" s="8"/>
      <c r="B15" s="1383">
        <v>0.05</v>
      </c>
      <c r="C15" s="65"/>
      <c r="D15" s="57" t="s">
        <v>305</v>
      </c>
      <c r="E15" s="23"/>
      <c r="F15" s="58" t="str">
        <f t="shared" si="0"/>
        <v/>
      </c>
      <c r="G15" s="22">
        <f>IF(B15="","",(B15/B4)*M2)</f>
        <v>0.25</v>
      </c>
      <c r="H15" s="22" t="s">
        <v>10</v>
      </c>
      <c r="I15" s="20">
        <f>G15/G14</f>
        <v>1.4832393948383269E-2</v>
      </c>
      <c r="J15" s="10"/>
      <c r="K15" s="12"/>
      <c r="L15" s="12"/>
      <c r="M15" s="21"/>
      <c r="N15" s="1141"/>
      <c r="O15" s="1020"/>
      <c r="Q15" s="956"/>
    </row>
    <row r="16" spans="1:27" ht="12" customHeight="1" x14ac:dyDescent="0.2">
      <c r="A16" s="8"/>
      <c r="B16" s="1383">
        <v>0.15</v>
      </c>
      <c r="C16" s="65"/>
      <c r="D16" s="10" t="s">
        <v>306</v>
      </c>
      <c r="E16" s="10"/>
      <c r="F16" s="58" t="str">
        <f t="shared" si="0"/>
        <v/>
      </c>
      <c r="G16" s="22">
        <f>IF(B16="","",(B16/B4)*M2)</f>
        <v>0.75</v>
      </c>
      <c r="H16" s="501" t="s">
        <v>1115</v>
      </c>
      <c r="I16" s="20">
        <f>G16/G14</f>
        <v>4.4497181845149808E-2</v>
      </c>
      <c r="J16" s="10"/>
      <c r="K16" s="10"/>
      <c r="L16" s="10"/>
      <c r="M16" s="10"/>
      <c r="N16" s="1133"/>
      <c r="O16" s="7"/>
      <c r="Q16" s="956"/>
    </row>
    <row r="17" spans="1:27" ht="12" customHeight="1" x14ac:dyDescent="0.2">
      <c r="A17" s="8"/>
      <c r="B17" s="1383">
        <v>0.15</v>
      </c>
      <c r="C17" s="65"/>
      <c r="D17" s="10" t="s">
        <v>307</v>
      </c>
      <c r="E17" s="10"/>
      <c r="F17" s="58" t="str">
        <f t="shared" si="0"/>
        <v/>
      </c>
      <c r="G17" s="22">
        <f>IF(B17="","",(B17/B4)*M2)</f>
        <v>0.75</v>
      </c>
      <c r="H17" s="501" t="s">
        <v>1115</v>
      </c>
      <c r="I17" s="20">
        <f>G17/G14</f>
        <v>4.4497181845149808E-2</v>
      </c>
      <c r="J17" s="10"/>
      <c r="K17" s="10"/>
      <c r="L17" s="10"/>
      <c r="M17" s="10"/>
      <c r="N17" s="1133"/>
      <c r="O17" s="1019"/>
      <c r="Q17" s="956"/>
    </row>
    <row r="18" spans="1:27" ht="12" customHeight="1" x14ac:dyDescent="0.2">
      <c r="A18" s="8"/>
      <c r="B18" s="1383">
        <v>3</v>
      </c>
      <c r="C18" s="65"/>
      <c r="D18" s="10" t="s">
        <v>308</v>
      </c>
      <c r="E18" s="10"/>
      <c r="F18" s="58" t="str">
        <f t="shared" si="0"/>
        <v/>
      </c>
      <c r="G18" s="22">
        <f>IF(B18="","",(B18/B4)*M2)</f>
        <v>15</v>
      </c>
      <c r="H18" s="501" t="s">
        <v>10</v>
      </c>
      <c r="I18" s="20">
        <f>G18/G14</f>
        <v>0.88994363690299616</v>
      </c>
      <c r="J18" s="10"/>
      <c r="K18" s="10"/>
      <c r="L18" s="10"/>
      <c r="M18" s="10"/>
      <c r="N18" s="1133"/>
      <c r="O18" s="1019"/>
      <c r="Q18" s="1053" t="s">
        <v>1119</v>
      </c>
      <c r="R18" s="22" t="s">
        <v>1118</v>
      </c>
      <c r="U18" s="1053" t="s">
        <v>1117</v>
      </c>
      <c r="V18" s="20" t="s">
        <v>1116</v>
      </c>
    </row>
    <row r="19" spans="1:27" ht="12" customHeight="1" x14ac:dyDescent="0.2">
      <c r="A19" s="8"/>
      <c r="B19" s="1383">
        <v>0.02</v>
      </c>
      <c r="C19" s="65"/>
      <c r="D19" s="10" t="s">
        <v>302</v>
      </c>
      <c r="E19" s="10"/>
      <c r="F19" s="58" t="str">
        <f t="shared" si="0"/>
        <v/>
      </c>
      <c r="G19" s="22">
        <f>IF(B19="","",(B19/B4)*M2)</f>
        <v>9.9999999999999992E-2</v>
      </c>
      <c r="H19" s="501" t="s">
        <v>1115</v>
      </c>
      <c r="I19" s="20">
        <f>G19/G14</f>
        <v>5.9329575793533066E-3</v>
      </c>
      <c r="J19" s="10"/>
      <c r="K19" s="10"/>
      <c r="L19" s="10"/>
      <c r="M19" s="10"/>
      <c r="N19" s="1133"/>
      <c r="O19" s="1019"/>
    </row>
    <row r="20" spans="1:27" ht="12" customHeight="1" x14ac:dyDescent="0.2">
      <c r="A20" s="8"/>
      <c r="B20" s="1383">
        <v>1E-3</v>
      </c>
      <c r="C20" s="65"/>
      <c r="D20" s="10" t="s">
        <v>303</v>
      </c>
      <c r="E20" s="10"/>
      <c r="F20" s="58" t="str">
        <f t="shared" si="0"/>
        <v/>
      </c>
      <c r="G20" s="22">
        <f>IF(B20="","",(B20/B4)*M2)</f>
        <v>5.0000000000000001E-3</v>
      </c>
      <c r="H20" s="501" t="s">
        <v>1115</v>
      </c>
      <c r="I20" s="20">
        <f>G20/G14</f>
        <v>2.966478789676654E-4</v>
      </c>
      <c r="J20" s="50"/>
      <c r="K20" s="10"/>
      <c r="L20" s="10"/>
      <c r="M20" s="10"/>
      <c r="N20" s="1133"/>
      <c r="O20" s="1019"/>
    </row>
    <row r="21" spans="1:27" ht="12" customHeight="1" x14ac:dyDescent="0.2">
      <c r="A21" s="8"/>
      <c r="B21" s="1383"/>
      <c r="C21" s="51"/>
      <c r="D21" s="10"/>
      <c r="E21" s="10"/>
      <c r="F21" s="39" t="str">
        <f t="shared" si="0"/>
        <v/>
      </c>
      <c r="G21" s="10"/>
      <c r="H21" s="10"/>
      <c r="I21" s="24"/>
      <c r="J21" s="50"/>
      <c r="K21" s="10"/>
      <c r="L21" s="10"/>
      <c r="M21" s="10"/>
      <c r="N21" s="1133"/>
      <c r="O21" s="1019"/>
    </row>
    <row r="22" spans="1:27" ht="12" customHeight="1" x14ac:dyDescent="0.2">
      <c r="A22" s="8"/>
      <c r="B22" s="1383"/>
      <c r="C22" s="51"/>
      <c r="D22" s="10"/>
      <c r="E22" s="10"/>
      <c r="F22" s="39"/>
      <c r="G22" s="10"/>
      <c r="H22" s="10"/>
      <c r="I22" s="24"/>
      <c r="J22" s="50"/>
      <c r="K22" s="10"/>
      <c r="L22" s="10"/>
      <c r="M22" s="10"/>
      <c r="N22" s="1133"/>
      <c r="O22" s="1019"/>
    </row>
    <row r="23" spans="1:27" ht="20.25" customHeight="1" x14ac:dyDescent="0.2">
      <c r="A23" s="8"/>
      <c r="B23" s="1383"/>
      <c r="C23" s="60" t="s">
        <v>314</v>
      </c>
      <c r="D23" s="60"/>
      <c r="E23" s="10"/>
      <c r="F23" s="39"/>
      <c r="G23" s="10"/>
      <c r="H23" s="10"/>
      <c r="I23" s="24"/>
      <c r="J23" s="50"/>
      <c r="K23" s="10"/>
      <c r="L23" s="10"/>
      <c r="M23" s="10"/>
      <c r="N23" s="1133"/>
      <c r="O23" s="1019"/>
      <c r="Q23" s="84" t="s">
        <v>418</v>
      </c>
      <c r="R23" s="85"/>
      <c r="S23" s="85"/>
      <c r="T23" s="85"/>
      <c r="U23" s="85"/>
      <c r="V23" s="85"/>
      <c r="W23" s="85"/>
      <c r="X23" s="85"/>
      <c r="Y23" s="85"/>
      <c r="Z23" s="85"/>
      <c r="AA23" s="85"/>
    </row>
    <row r="24" spans="1:27" ht="12" customHeight="1" x14ac:dyDescent="0.2">
      <c r="A24" s="8"/>
      <c r="B24" s="1383"/>
      <c r="C24" s="51"/>
      <c r="D24" s="10"/>
      <c r="E24" s="10"/>
      <c r="F24" s="39"/>
      <c r="G24" s="10"/>
      <c r="H24" s="10"/>
      <c r="I24" s="24"/>
      <c r="J24" s="50"/>
      <c r="K24" s="10"/>
      <c r="L24" s="10"/>
      <c r="M24" s="10"/>
      <c r="N24" s="1133"/>
      <c r="O24" s="1019"/>
    </row>
    <row r="25" spans="1:27" ht="12" customHeight="1" x14ac:dyDescent="0.2">
      <c r="A25" s="8"/>
      <c r="B25" s="1383"/>
      <c r="C25" s="61" t="s">
        <v>309</v>
      </c>
      <c r="D25" s="48"/>
      <c r="E25" s="10"/>
      <c r="F25" s="39"/>
      <c r="G25" s="10"/>
      <c r="H25" s="10"/>
      <c r="I25" s="24"/>
      <c r="J25" s="50"/>
      <c r="K25" s="10"/>
      <c r="L25" s="10"/>
      <c r="M25" s="10"/>
      <c r="N25" s="1133"/>
      <c r="O25" s="1019"/>
    </row>
    <row r="26" spans="1:27" ht="12" customHeight="1" x14ac:dyDescent="0.2">
      <c r="A26" s="8"/>
      <c r="B26" s="1383"/>
      <c r="C26" s="27" t="s">
        <v>32</v>
      </c>
      <c r="D26" s="10" t="s">
        <v>315</v>
      </c>
      <c r="E26" s="10"/>
      <c r="F26" s="39"/>
      <c r="G26" s="10"/>
      <c r="H26" s="10"/>
      <c r="I26" s="24"/>
      <c r="J26" s="50"/>
      <c r="K26" s="10"/>
      <c r="L26" s="10"/>
      <c r="M26" s="10"/>
      <c r="N26" s="1133"/>
      <c r="O26" s="1019"/>
    </row>
    <row r="27" spans="1:27" ht="12" customHeight="1" x14ac:dyDescent="0.2">
      <c r="A27" s="8"/>
      <c r="B27" s="1383"/>
      <c r="C27" s="27" t="s">
        <v>42</v>
      </c>
      <c r="D27" s="10" t="s">
        <v>316</v>
      </c>
      <c r="E27" s="10"/>
      <c r="F27" s="39"/>
      <c r="G27" s="10"/>
      <c r="H27" s="10"/>
      <c r="I27" s="24"/>
      <c r="J27" s="50"/>
      <c r="K27" s="10"/>
      <c r="L27" s="10"/>
      <c r="M27" s="10"/>
      <c r="N27" s="1133"/>
      <c r="O27" s="1019"/>
    </row>
    <row r="28" spans="1:27" ht="12" customHeight="1" x14ac:dyDescent="0.2">
      <c r="A28" s="8"/>
      <c r="B28" s="1383"/>
      <c r="C28" s="27" t="s">
        <v>52</v>
      </c>
      <c r="D28" s="10" t="s">
        <v>66</v>
      </c>
      <c r="E28" s="10"/>
      <c r="F28" s="39"/>
      <c r="G28" s="10"/>
      <c r="H28" s="10"/>
      <c r="I28" s="24"/>
      <c r="J28" s="50"/>
      <c r="K28" s="10"/>
      <c r="L28" s="10"/>
      <c r="M28" s="10"/>
      <c r="N28" s="1133"/>
      <c r="O28" s="1019"/>
    </row>
    <row r="29" spans="1:27" ht="12" customHeight="1" x14ac:dyDescent="0.2">
      <c r="A29" s="8"/>
      <c r="B29" s="1383"/>
      <c r="C29" s="27" t="s">
        <v>61</v>
      </c>
      <c r="D29" s="10" t="s">
        <v>317</v>
      </c>
      <c r="E29" s="10"/>
      <c r="F29" s="39"/>
      <c r="G29" s="10"/>
      <c r="H29" s="10"/>
      <c r="I29" s="24"/>
      <c r="J29" s="50"/>
      <c r="K29" s="10"/>
      <c r="L29" s="10"/>
      <c r="M29" s="10"/>
      <c r="N29" s="1133"/>
      <c r="O29" s="1019"/>
    </row>
    <row r="30" spans="1:27" ht="12" customHeight="1" x14ac:dyDescent="0.2">
      <c r="A30" s="8"/>
      <c r="B30" s="1383"/>
      <c r="C30" s="27" t="s">
        <v>69</v>
      </c>
      <c r="D30" s="10" t="s">
        <v>318</v>
      </c>
      <c r="E30" s="10"/>
      <c r="F30" s="39"/>
      <c r="G30" s="10"/>
      <c r="H30" s="10"/>
      <c r="I30" s="24"/>
      <c r="J30" s="50"/>
      <c r="K30" s="10"/>
      <c r="L30" s="10"/>
      <c r="M30" s="10"/>
      <c r="N30" s="1133"/>
      <c r="O30" s="1019"/>
    </row>
    <row r="31" spans="1:27" ht="12" customHeight="1" x14ac:dyDescent="0.2">
      <c r="A31" s="8"/>
      <c r="B31" s="1383"/>
      <c r="C31" s="27" t="s">
        <v>78</v>
      </c>
      <c r="D31" s="10" t="s">
        <v>319</v>
      </c>
      <c r="E31" s="10"/>
      <c r="F31" s="39"/>
      <c r="G31" s="10"/>
      <c r="H31" s="10"/>
      <c r="I31" s="24"/>
      <c r="J31" s="50"/>
      <c r="K31" s="10"/>
      <c r="L31" s="10"/>
      <c r="M31" s="10"/>
      <c r="N31" s="1133"/>
      <c r="O31" s="1019"/>
    </row>
    <row r="32" spans="1:27" ht="12" customHeight="1" x14ac:dyDescent="0.2">
      <c r="A32" s="8"/>
      <c r="B32" s="1383"/>
      <c r="C32" s="27" t="s">
        <v>86</v>
      </c>
      <c r="D32" s="10" t="s">
        <v>320</v>
      </c>
      <c r="E32" s="10"/>
      <c r="F32" s="39"/>
      <c r="G32" s="10"/>
      <c r="H32" s="10"/>
      <c r="I32" s="24"/>
      <c r="J32" s="50"/>
      <c r="K32" s="10"/>
      <c r="L32" s="10"/>
      <c r="M32" s="10"/>
      <c r="N32" s="1133"/>
      <c r="O32" s="1019"/>
    </row>
    <row r="33" spans="1:15" ht="12" customHeight="1" x14ac:dyDescent="0.2">
      <c r="A33" s="8"/>
      <c r="B33" s="1383"/>
      <c r="C33" s="51"/>
      <c r="D33" s="10"/>
      <c r="E33" s="10"/>
      <c r="F33" s="39"/>
      <c r="G33" s="10"/>
      <c r="H33" s="10"/>
      <c r="I33" s="24"/>
      <c r="J33" s="50"/>
      <c r="K33" s="10"/>
      <c r="L33" s="10"/>
      <c r="M33" s="10"/>
      <c r="N33" s="1133"/>
      <c r="O33" s="1019"/>
    </row>
    <row r="34" spans="1:15" ht="12" customHeight="1" x14ac:dyDescent="0.2">
      <c r="A34" s="8"/>
      <c r="B34" s="1383"/>
      <c r="C34" s="42" t="s">
        <v>304</v>
      </c>
      <c r="D34" s="10"/>
      <c r="E34" s="10"/>
      <c r="F34" s="39"/>
      <c r="G34" s="10"/>
      <c r="H34" s="10"/>
      <c r="I34" s="24"/>
      <c r="J34" s="50"/>
      <c r="K34" s="10"/>
      <c r="L34" s="10"/>
      <c r="M34" s="10"/>
      <c r="N34" s="1133"/>
      <c r="O34" s="1019"/>
    </row>
    <row r="35" spans="1:15" ht="12" customHeight="1" x14ac:dyDescent="0.2">
      <c r="A35" s="8"/>
      <c r="B35" s="1383"/>
      <c r="C35" s="29" t="s">
        <v>32</v>
      </c>
      <c r="D35" s="10" t="s">
        <v>321</v>
      </c>
      <c r="E35" s="10"/>
      <c r="F35" s="39"/>
      <c r="G35" s="10"/>
      <c r="H35" s="10"/>
      <c r="I35" s="24"/>
      <c r="J35" s="50"/>
      <c r="K35" s="10"/>
      <c r="L35" s="10"/>
      <c r="M35" s="10"/>
      <c r="N35" s="1133"/>
      <c r="O35" s="1019"/>
    </row>
    <row r="36" spans="1:15" ht="12" customHeight="1" x14ac:dyDescent="0.2">
      <c r="A36" s="8"/>
      <c r="B36" s="1383"/>
      <c r="C36" s="29" t="s">
        <v>42</v>
      </c>
      <c r="D36" s="10" t="s">
        <v>322</v>
      </c>
      <c r="E36" s="10"/>
      <c r="F36" s="39"/>
      <c r="G36" s="10"/>
      <c r="H36" s="10"/>
      <c r="I36" s="24"/>
      <c r="J36" s="50"/>
      <c r="K36" s="10"/>
      <c r="L36" s="10"/>
      <c r="M36" s="10"/>
      <c r="N36" s="1133"/>
      <c r="O36" s="1019"/>
    </row>
    <row r="37" spans="1:15" ht="12" customHeight="1" x14ac:dyDescent="0.2">
      <c r="A37" s="8"/>
      <c r="B37" s="1383"/>
      <c r="C37" s="29" t="s">
        <v>52</v>
      </c>
      <c r="D37" s="10" t="s">
        <v>323</v>
      </c>
      <c r="E37" s="10"/>
      <c r="F37" s="39"/>
      <c r="G37" s="10"/>
      <c r="H37" s="10"/>
      <c r="I37" s="24"/>
      <c r="J37" s="50"/>
      <c r="K37" s="10"/>
      <c r="L37" s="10"/>
      <c r="M37" s="10"/>
      <c r="N37" s="1133"/>
      <c r="O37" s="1019"/>
    </row>
    <row r="38" spans="1:15" ht="12" customHeight="1" x14ac:dyDescent="0.2">
      <c r="A38" s="8"/>
      <c r="B38" s="1383"/>
      <c r="C38" s="29" t="s">
        <v>61</v>
      </c>
      <c r="D38" s="10" t="s">
        <v>324</v>
      </c>
      <c r="E38" s="10"/>
      <c r="F38" s="39"/>
      <c r="G38" s="10"/>
      <c r="H38" s="10"/>
      <c r="I38" s="24"/>
      <c r="J38" s="50"/>
      <c r="K38" s="10"/>
      <c r="L38" s="10"/>
      <c r="M38" s="10"/>
      <c r="N38" s="1133"/>
      <c r="O38" s="1019"/>
    </row>
    <row r="39" spans="1:15" ht="12" customHeight="1" x14ac:dyDescent="0.2">
      <c r="A39" s="8"/>
      <c r="B39" s="1383"/>
      <c r="C39" s="59"/>
      <c r="D39" s="10"/>
      <c r="E39" s="10"/>
      <c r="F39" s="39"/>
      <c r="G39" s="10"/>
      <c r="H39" s="10"/>
      <c r="I39" s="24"/>
      <c r="J39" s="50"/>
      <c r="K39" s="10"/>
      <c r="L39" s="10"/>
      <c r="M39" s="10"/>
      <c r="N39" s="1133"/>
      <c r="O39" s="1019"/>
    </row>
    <row r="40" spans="1:15" ht="12" customHeight="1" x14ac:dyDescent="0.2">
      <c r="A40" s="8"/>
      <c r="B40" s="1383"/>
      <c r="C40" s="62" t="s">
        <v>310</v>
      </c>
      <c r="D40" s="10"/>
      <c r="E40" s="10"/>
      <c r="F40" s="39"/>
      <c r="G40" s="10"/>
      <c r="H40" s="10"/>
      <c r="I40" s="24"/>
      <c r="J40" s="50"/>
      <c r="K40" s="10"/>
      <c r="L40" s="10"/>
      <c r="M40" s="10"/>
      <c r="N40" s="1133"/>
      <c r="O40" s="1019"/>
    </row>
    <row r="41" spans="1:15" ht="12" customHeight="1" x14ac:dyDescent="0.2">
      <c r="A41" s="8"/>
      <c r="B41" s="1383"/>
      <c r="C41" s="59" t="s">
        <v>32</v>
      </c>
      <c r="D41" s="10" t="s">
        <v>325</v>
      </c>
      <c r="E41" s="10"/>
      <c r="F41" s="39"/>
      <c r="G41" s="10"/>
      <c r="H41" s="10"/>
      <c r="I41" s="24"/>
      <c r="J41" s="50"/>
      <c r="K41" s="10"/>
      <c r="L41" s="10"/>
      <c r="M41" s="10"/>
      <c r="N41" s="1133"/>
      <c r="O41" s="1019"/>
    </row>
    <row r="42" spans="1:15" ht="12" customHeight="1" x14ac:dyDescent="0.2">
      <c r="A42" s="8"/>
      <c r="B42" s="1383"/>
      <c r="C42" s="59" t="s">
        <v>42</v>
      </c>
      <c r="D42" s="10" t="s">
        <v>326</v>
      </c>
      <c r="E42" s="10"/>
      <c r="F42" s="39"/>
      <c r="G42" s="10"/>
      <c r="H42" s="10"/>
      <c r="I42" s="24"/>
      <c r="J42" s="50"/>
      <c r="K42" s="10"/>
      <c r="L42" s="10"/>
      <c r="M42" s="10"/>
      <c r="N42" s="1133"/>
      <c r="O42" s="1019"/>
    </row>
    <row r="43" spans="1:15" ht="12" customHeight="1" x14ac:dyDescent="0.2">
      <c r="A43" s="8"/>
      <c r="B43" s="1383"/>
      <c r="C43" s="59" t="s">
        <v>52</v>
      </c>
      <c r="D43" s="10" t="s">
        <v>327</v>
      </c>
      <c r="E43" s="10"/>
      <c r="F43" s="39"/>
      <c r="G43" s="10"/>
      <c r="H43" s="10"/>
      <c r="I43" s="24"/>
      <c r="J43" s="50"/>
      <c r="K43" s="10"/>
      <c r="L43" s="10"/>
      <c r="M43" s="10"/>
      <c r="N43" s="1133"/>
      <c r="O43" s="1019"/>
    </row>
    <row r="44" spans="1:15" ht="12" customHeight="1" x14ac:dyDescent="0.2">
      <c r="A44" s="8"/>
      <c r="B44" s="1383"/>
      <c r="C44" s="59" t="s">
        <v>61</v>
      </c>
      <c r="D44" s="10" t="s">
        <v>328</v>
      </c>
      <c r="E44" s="10"/>
      <c r="F44" s="39"/>
      <c r="G44" s="10"/>
      <c r="H44" s="10"/>
      <c r="I44" s="24"/>
      <c r="J44" s="50"/>
      <c r="K44" s="10"/>
      <c r="L44" s="10"/>
      <c r="M44" s="10"/>
      <c r="N44" s="1133"/>
      <c r="O44" s="1019"/>
    </row>
    <row r="45" spans="1:15" ht="12" customHeight="1" x14ac:dyDescent="0.2">
      <c r="A45" s="8"/>
      <c r="B45" s="1383"/>
      <c r="C45" s="59" t="s">
        <v>69</v>
      </c>
      <c r="D45" s="10" t="s">
        <v>131</v>
      </c>
      <c r="E45" s="10"/>
      <c r="F45" s="39"/>
      <c r="G45" s="10"/>
      <c r="H45" s="10"/>
      <c r="I45" s="24"/>
      <c r="J45" s="50"/>
      <c r="K45" s="10"/>
      <c r="L45" s="10"/>
      <c r="M45" s="10"/>
      <c r="N45" s="1133"/>
      <c r="O45" s="1019"/>
    </row>
    <row r="46" spans="1:15" ht="12" customHeight="1" thickBot="1" x14ac:dyDescent="0.25">
      <c r="A46" s="8"/>
      <c r="B46" s="1387"/>
      <c r="C46" s="1388"/>
      <c r="D46" s="1192"/>
      <c r="E46" s="1192"/>
      <c r="F46" s="1200"/>
      <c r="G46" s="1192"/>
      <c r="H46" s="1192"/>
      <c r="I46" s="1389"/>
      <c r="J46" s="1390"/>
      <c r="K46" s="1192"/>
      <c r="L46" s="1192"/>
      <c r="M46" s="1192"/>
      <c r="N46" s="1193"/>
      <c r="O46" s="1019"/>
    </row>
    <row r="47" spans="1:15" ht="12" customHeight="1" x14ac:dyDescent="0.2">
      <c r="A47" s="8"/>
      <c r="B47" s="16"/>
      <c r="C47" s="59"/>
      <c r="D47" s="10"/>
      <c r="E47" s="10"/>
      <c r="F47" s="39"/>
      <c r="G47" s="10"/>
      <c r="H47" s="10"/>
      <c r="I47" s="24"/>
      <c r="J47" s="50"/>
      <c r="K47" s="10"/>
      <c r="L47" s="10"/>
      <c r="M47" s="10"/>
      <c r="N47" s="10"/>
      <c r="O47" s="1019"/>
    </row>
    <row r="48" spans="1:15" ht="12" customHeight="1" thickBot="1" x14ac:dyDescent="0.25">
      <c r="A48" s="8"/>
      <c r="B48" s="26"/>
      <c r="C48" s="37"/>
      <c r="D48" s="10"/>
      <c r="E48" s="10"/>
      <c r="F48" s="39"/>
      <c r="G48" s="22"/>
      <c r="H48" s="10"/>
      <c r="I48" s="24"/>
      <c r="J48" s="50"/>
      <c r="K48" s="10"/>
      <c r="L48" s="10"/>
      <c r="M48" s="12"/>
      <c r="N48" s="10"/>
      <c r="O48" s="7"/>
    </row>
    <row r="49" spans="1:27" ht="26.25" customHeight="1" x14ac:dyDescent="0.35">
      <c r="A49" s="8"/>
      <c r="B49" s="1391" t="s">
        <v>1114</v>
      </c>
      <c r="C49" s="1392"/>
      <c r="D49" s="1392"/>
      <c r="E49" s="1392"/>
      <c r="F49" s="1392"/>
      <c r="G49" s="1392"/>
      <c r="H49" s="1392"/>
      <c r="I49" s="1392"/>
      <c r="J49" s="1392"/>
      <c r="K49" s="1392"/>
      <c r="L49" s="1392"/>
      <c r="M49" s="1392"/>
      <c r="N49" s="1393"/>
      <c r="O49" s="7"/>
    </row>
    <row r="50" spans="1:27" ht="12" customHeight="1" x14ac:dyDescent="0.25">
      <c r="A50" s="8"/>
      <c r="B50" s="1394"/>
      <c r="C50" s="1030"/>
      <c r="D50" s="1030"/>
      <c r="E50" s="1030"/>
      <c r="F50" s="1030"/>
      <c r="G50" s="1030"/>
      <c r="H50" s="1030"/>
      <c r="I50" s="1076"/>
      <c r="J50" s="1030"/>
      <c r="K50" s="7"/>
      <c r="L50" s="7"/>
      <c r="M50" s="1030"/>
      <c r="N50" s="1395"/>
      <c r="O50" s="7"/>
    </row>
    <row r="51" spans="1:27" ht="23.25" customHeight="1" x14ac:dyDescent="0.25">
      <c r="A51" s="1021"/>
      <c r="B51" s="1396" t="s">
        <v>407</v>
      </c>
      <c r="C51" s="1397"/>
      <c r="D51" s="1397"/>
      <c r="E51" s="1397"/>
      <c r="F51" s="1397"/>
      <c r="G51" s="1397"/>
      <c r="H51" s="1397"/>
      <c r="I51" s="1397"/>
      <c r="J51" s="1397"/>
      <c r="K51" s="1397"/>
      <c r="L51" s="1397"/>
      <c r="M51" s="1397"/>
      <c r="N51" s="1398"/>
      <c r="O51" s="1028"/>
      <c r="Q51" s="1211" t="s">
        <v>1113</v>
      </c>
      <c r="R51" s="1211"/>
      <c r="S51" s="1211"/>
      <c r="T51" s="1211"/>
      <c r="U51" s="1211"/>
      <c r="V51" s="1211"/>
      <c r="W51" s="1211"/>
      <c r="X51" s="1211"/>
      <c r="Y51" s="1211"/>
      <c r="Z51" s="1211"/>
      <c r="AA51" s="1211"/>
    </row>
    <row r="52" spans="1:27" x14ac:dyDescent="0.2">
      <c r="B52" s="1399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1400"/>
    </row>
    <row r="53" spans="1:27" ht="23.25" x14ac:dyDescent="0.2">
      <c r="B53" s="1401" t="s">
        <v>333</v>
      </c>
      <c r="C53" s="34"/>
      <c r="D53" s="12"/>
      <c r="E53" s="12"/>
      <c r="F53" s="12"/>
      <c r="G53" s="12"/>
      <c r="H53" s="12"/>
      <c r="I53" s="12"/>
      <c r="J53" s="12"/>
      <c r="K53" s="12"/>
      <c r="L53" s="38" t="s">
        <v>294</v>
      </c>
      <c r="M53" s="52">
        <v>3500</v>
      </c>
      <c r="N53" s="1118" t="s">
        <v>295</v>
      </c>
      <c r="O53" s="1020"/>
      <c r="Q53" s="1041" t="s">
        <v>1112</v>
      </c>
    </row>
    <row r="54" spans="1:27" ht="15.75" customHeight="1" x14ac:dyDescent="0.2">
      <c r="B54" s="1382"/>
      <c r="C54" s="1207" t="s">
        <v>0</v>
      </c>
      <c r="D54" s="12"/>
      <c r="E54" s="12"/>
      <c r="F54" s="12"/>
      <c r="G54" s="12"/>
      <c r="H54" s="12"/>
      <c r="I54" s="12"/>
      <c r="J54" s="12"/>
      <c r="K54" s="12"/>
      <c r="L54" s="38" t="s">
        <v>1111</v>
      </c>
      <c r="M54" s="36">
        <f>G59/M53</f>
        <v>0.16</v>
      </c>
      <c r="N54" s="1119" t="s">
        <v>300</v>
      </c>
      <c r="O54" s="1020"/>
      <c r="Q54" s="1038" t="s">
        <v>1097</v>
      </c>
    </row>
    <row r="55" spans="1:27" ht="15.75" customHeight="1" x14ac:dyDescent="0.25">
      <c r="B55" s="1402">
        <v>100</v>
      </c>
      <c r="C55" s="1207"/>
      <c r="D55" s="12" t="s">
        <v>13</v>
      </c>
      <c r="E55" s="12"/>
      <c r="F55" s="38" t="s">
        <v>14</v>
      </c>
      <c r="G55" s="17">
        <f>G59+G69+G78</f>
        <v>1001</v>
      </c>
      <c r="H55" s="21"/>
      <c r="I55" s="18">
        <f>SUM(I59,I69)</f>
        <v>0.70979020979020979</v>
      </c>
      <c r="J55" s="21"/>
      <c r="K55" s="21" t="s">
        <v>1110</v>
      </c>
      <c r="L55" s="21"/>
      <c r="M55" s="21"/>
      <c r="N55" s="1141"/>
      <c r="O55" s="1020"/>
      <c r="Q55" s="1036" t="s">
        <v>1096</v>
      </c>
    </row>
    <row r="56" spans="1:27" ht="15.75" customHeight="1" x14ac:dyDescent="0.2">
      <c r="B56" s="1384"/>
      <c r="C56" s="1208"/>
      <c r="D56" s="12"/>
      <c r="E56" s="12"/>
      <c r="F56" s="1073" t="s">
        <v>299</v>
      </c>
      <c r="G56" s="1074" t="s">
        <v>297</v>
      </c>
      <c r="H56" s="17"/>
      <c r="I56" s="12"/>
      <c r="J56" s="12"/>
      <c r="K56" s="12"/>
      <c r="L56" s="12"/>
      <c r="M56" s="21"/>
      <c r="N56" s="1141"/>
      <c r="O56" s="1020"/>
    </row>
    <row r="57" spans="1:27" ht="15.75" x14ac:dyDescent="0.2">
      <c r="A57" s="1022"/>
      <c r="B57" s="1385"/>
      <c r="C57" s="1024"/>
      <c r="D57" s="806"/>
      <c r="E57" s="806"/>
      <c r="F57" s="1037"/>
      <c r="G57" s="806"/>
      <c r="H57" s="806"/>
      <c r="I57" s="963"/>
      <c r="J57" s="806"/>
      <c r="K57" s="806"/>
      <c r="L57" s="806"/>
      <c r="M57" s="957"/>
      <c r="N57" s="1142"/>
      <c r="O57" s="1020"/>
      <c r="Q57" s="1206" t="s">
        <v>1109</v>
      </c>
      <c r="R57" s="1206"/>
      <c r="S57" s="1206"/>
      <c r="T57" s="1206"/>
      <c r="U57" s="1206"/>
      <c r="V57" s="1206"/>
      <c r="W57" s="1206"/>
      <c r="X57" s="1206"/>
      <c r="Y57" s="1206"/>
      <c r="Z57" s="1206"/>
      <c r="AA57" s="1206"/>
    </row>
    <row r="58" spans="1:27" ht="15.75" customHeight="1" x14ac:dyDescent="0.2">
      <c r="A58" s="1022" t="s">
        <v>1074</v>
      </c>
      <c r="B58" s="1383"/>
      <c r="C58" s="1051"/>
      <c r="D58" s="42" t="s">
        <v>1108</v>
      </c>
      <c r="E58" s="35"/>
      <c r="F58" s="40"/>
      <c r="G58" s="962"/>
      <c r="H58" s="962"/>
      <c r="I58" s="20"/>
      <c r="J58" s="12"/>
      <c r="K58" s="12"/>
      <c r="L58" s="12"/>
      <c r="M58" s="21"/>
      <c r="N58" s="1141"/>
      <c r="O58" s="1020"/>
    </row>
    <row r="59" spans="1:27" ht="12" customHeight="1" x14ac:dyDescent="0.2">
      <c r="A59" s="1021"/>
      <c r="B59" s="1383">
        <v>16</v>
      </c>
      <c r="C59" s="44">
        <v>35</v>
      </c>
      <c r="D59" s="10" t="s">
        <v>334</v>
      </c>
      <c r="E59" s="10"/>
      <c r="F59" s="39">
        <f>IF(C59&lt;=0,"",G59-(G59*C59%))</f>
        <v>364</v>
      </c>
      <c r="G59" s="22">
        <f>IF(B59="","",(B59/B55)*M53)</f>
        <v>560</v>
      </c>
      <c r="H59" s="501" t="s">
        <v>11</v>
      </c>
      <c r="I59" s="45">
        <f>G59/G55</f>
        <v>0.55944055944055948</v>
      </c>
      <c r="J59" s="12"/>
      <c r="K59" s="10" t="s">
        <v>1107</v>
      </c>
      <c r="L59" s="12"/>
      <c r="M59" s="21"/>
      <c r="N59" s="1141"/>
      <c r="O59" s="1020"/>
      <c r="Q59" s="1052" t="s">
        <v>333</v>
      </c>
      <c r="R59" s="1020"/>
      <c r="S59" s="1020"/>
    </row>
    <row r="60" spans="1:27" ht="12" customHeight="1" x14ac:dyDescent="0.2">
      <c r="A60" s="1021"/>
      <c r="B60" s="1383">
        <v>6</v>
      </c>
      <c r="C60" s="44"/>
      <c r="D60" s="10" t="s">
        <v>335</v>
      </c>
      <c r="E60" s="10"/>
      <c r="F60" s="39"/>
      <c r="G60" s="22">
        <f>IF(B60="","",(B60/B55)*M53)</f>
        <v>210</v>
      </c>
      <c r="H60" s="501" t="s">
        <v>10</v>
      </c>
      <c r="I60" s="45"/>
      <c r="J60" s="12"/>
      <c r="K60" s="68">
        <f>G60+G61</f>
        <v>560</v>
      </c>
      <c r="L60" s="1202" t="s">
        <v>346</v>
      </c>
      <c r="M60" s="21"/>
      <c r="N60" s="1141"/>
      <c r="Q60" s="1020"/>
      <c r="R60" s="1020"/>
      <c r="S60" s="1020"/>
    </row>
    <row r="61" spans="1:27" ht="12" customHeight="1" x14ac:dyDescent="0.2">
      <c r="A61" s="1021"/>
      <c r="B61" s="1383">
        <v>10</v>
      </c>
      <c r="C61" s="44"/>
      <c r="D61" s="10" t="s">
        <v>336</v>
      </c>
      <c r="E61" s="10"/>
      <c r="F61" s="39"/>
      <c r="G61" s="22">
        <f>IF(B61="","",(B61/B55)*M53)</f>
        <v>350</v>
      </c>
      <c r="H61" s="501" t="s">
        <v>10</v>
      </c>
      <c r="I61" s="45"/>
      <c r="J61" s="12"/>
      <c r="K61" s="69">
        <f>K60/M53</f>
        <v>0.16</v>
      </c>
      <c r="L61" s="1202" t="s">
        <v>347</v>
      </c>
      <c r="M61" s="21"/>
      <c r="N61" s="1141"/>
      <c r="Q61" s="77" t="s">
        <v>408</v>
      </c>
      <c r="R61" s="1020"/>
      <c r="S61" s="1020"/>
    </row>
    <row r="62" spans="1:27" ht="12" customHeight="1" x14ac:dyDescent="0.2">
      <c r="A62" s="1021"/>
      <c r="B62" s="1383">
        <v>0.5</v>
      </c>
      <c r="C62" s="44"/>
      <c r="D62" s="10" t="s">
        <v>337</v>
      </c>
      <c r="E62" s="10"/>
      <c r="F62" s="39"/>
      <c r="G62" s="22">
        <f>IF(B62="","",(B62/B55)*M53)</f>
        <v>17.5</v>
      </c>
      <c r="H62" s="501" t="s">
        <v>11</v>
      </c>
      <c r="I62" s="45"/>
      <c r="J62" s="12"/>
      <c r="K62" s="22"/>
      <c r="L62" s="1203" t="s">
        <v>348</v>
      </c>
      <c r="M62" s="21"/>
      <c r="N62" s="1141"/>
      <c r="Q62" s="77"/>
      <c r="R62" s="1020"/>
      <c r="S62" s="1020"/>
    </row>
    <row r="63" spans="1:27" ht="12" customHeight="1" x14ac:dyDescent="0.2">
      <c r="A63" s="1021"/>
      <c r="B63" s="1383">
        <v>0.3</v>
      </c>
      <c r="C63" s="44"/>
      <c r="D63" s="10" t="s">
        <v>338</v>
      </c>
      <c r="E63" s="10"/>
      <c r="F63" s="39"/>
      <c r="G63" s="22">
        <f>IF(B63="","",(B63/B55)*M53)</f>
        <v>10.5</v>
      </c>
      <c r="H63" s="501" t="s">
        <v>11</v>
      </c>
      <c r="I63" s="45"/>
      <c r="J63" s="12"/>
      <c r="K63" s="10"/>
      <c r="L63" s="72" t="s">
        <v>349</v>
      </c>
      <c r="M63" s="21"/>
      <c r="N63" s="1141"/>
      <c r="Q63" s="77" t="s">
        <v>407</v>
      </c>
      <c r="R63" s="1020"/>
      <c r="S63" s="1020"/>
    </row>
    <row r="64" spans="1:27" ht="12" customHeight="1" x14ac:dyDescent="0.2">
      <c r="A64" s="1021"/>
      <c r="B64" s="1383">
        <v>0.5</v>
      </c>
      <c r="C64" s="44"/>
      <c r="D64" s="10" t="s">
        <v>339</v>
      </c>
      <c r="E64" s="10"/>
      <c r="F64" s="39"/>
      <c r="G64" s="22">
        <f>IF(B64="","",(B64/B55)*M53)</f>
        <v>17.5</v>
      </c>
      <c r="H64" s="501" t="s">
        <v>10</v>
      </c>
      <c r="I64" s="45"/>
      <c r="J64" s="12"/>
      <c r="K64" s="10"/>
      <c r="L64" s="12" t="s">
        <v>1106</v>
      </c>
      <c r="M64" s="21"/>
      <c r="N64" s="1141"/>
    </row>
    <row r="65" spans="1:27" ht="12" customHeight="1" x14ac:dyDescent="0.2">
      <c r="A65" s="1021"/>
      <c r="B65" s="1383"/>
      <c r="C65" s="1051"/>
      <c r="D65" s="10"/>
      <c r="E65" s="10"/>
      <c r="F65" s="39"/>
      <c r="G65" s="22"/>
      <c r="H65" s="501"/>
      <c r="I65" s="45"/>
      <c r="J65" s="12"/>
      <c r="K65" s="10"/>
      <c r="L65" s="12" t="s">
        <v>1105</v>
      </c>
      <c r="M65" s="21"/>
      <c r="N65" s="1141"/>
      <c r="Q65" s="1049" t="s">
        <v>410</v>
      </c>
      <c r="R65" s="1049"/>
      <c r="S65" s="1049"/>
      <c r="T65" s="1049"/>
      <c r="U65" s="1049"/>
      <c r="V65" s="1049"/>
      <c r="W65" s="1049"/>
      <c r="X65" s="1049"/>
      <c r="Y65" s="1049"/>
      <c r="Z65" s="1049"/>
      <c r="AA65" s="1049"/>
    </row>
    <row r="66" spans="1:27" ht="12" customHeight="1" x14ac:dyDescent="0.2">
      <c r="A66" s="1021"/>
      <c r="B66" s="1383"/>
      <c r="C66" s="1051"/>
      <c r="D66" s="10"/>
      <c r="E66" s="10"/>
      <c r="F66" s="39"/>
      <c r="G66" s="22"/>
      <c r="H66" s="501"/>
      <c r="I66" s="45"/>
      <c r="J66" s="12"/>
      <c r="K66" s="10"/>
      <c r="L66" s="12" t="s">
        <v>1104</v>
      </c>
      <c r="M66" s="21"/>
      <c r="N66" s="1141"/>
      <c r="Q66" s="1049"/>
      <c r="R66" s="1049"/>
      <c r="S66" s="1049"/>
      <c r="T66" s="1049"/>
      <c r="U66" s="1049"/>
      <c r="V66" s="1049"/>
      <c r="W66" s="1049"/>
      <c r="X66" s="1049"/>
      <c r="Y66" s="1049"/>
      <c r="Z66" s="1049"/>
      <c r="AA66" s="1049"/>
    </row>
    <row r="67" spans="1:27" ht="12" customHeight="1" x14ac:dyDescent="0.2">
      <c r="A67" s="8"/>
      <c r="B67" s="1383"/>
      <c r="C67" s="1050"/>
      <c r="D67" s="19"/>
      <c r="E67" s="19"/>
      <c r="F67" s="40"/>
      <c r="G67" s="22"/>
      <c r="H67" s="22"/>
      <c r="I67" s="25"/>
      <c r="J67" s="12"/>
      <c r="K67" s="10"/>
      <c r="L67" s="12"/>
      <c r="M67" s="21"/>
      <c r="N67" s="1141"/>
      <c r="Q67" s="1049" t="s">
        <v>411</v>
      </c>
      <c r="R67" s="1049"/>
      <c r="S67" s="1049"/>
      <c r="T67" s="1049"/>
      <c r="U67" s="1049"/>
      <c r="V67" s="1049"/>
      <c r="W67" s="1049"/>
      <c r="X67" s="1049"/>
      <c r="Y67" s="1049"/>
      <c r="Z67" s="1049"/>
      <c r="AA67" s="1049"/>
    </row>
    <row r="68" spans="1:27" ht="12" customHeight="1" x14ac:dyDescent="0.2">
      <c r="A68" s="8"/>
      <c r="B68" s="1386"/>
      <c r="C68" s="1035"/>
      <c r="D68" s="959"/>
      <c r="E68" s="959"/>
      <c r="F68" s="1034"/>
      <c r="G68" s="744"/>
      <c r="H68" s="744"/>
      <c r="I68" s="958"/>
      <c r="J68" s="806"/>
      <c r="K68" s="742"/>
      <c r="L68" s="806"/>
      <c r="M68" s="957"/>
      <c r="N68" s="1142"/>
      <c r="Q68" s="1049" t="s">
        <v>412</v>
      </c>
      <c r="R68" s="1049"/>
      <c r="S68" s="1049"/>
      <c r="T68" s="1049"/>
      <c r="U68" s="1049"/>
      <c r="V68" s="1049"/>
      <c r="W68" s="1049"/>
      <c r="X68" s="1049"/>
      <c r="Y68" s="1049"/>
      <c r="Z68" s="1049"/>
      <c r="AA68" s="1049"/>
    </row>
    <row r="69" spans="1:27" ht="12" customHeight="1" x14ac:dyDescent="0.2">
      <c r="A69" s="8"/>
      <c r="B69" s="1383"/>
      <c r="C69" s="43"/>
      <c r="D69" s="42" t="s">
        <v>313</v>
      </c>
      <c r="E69" s="35"/>
      <c r="F69" s="39" t="str">
        <f t="shared" ref="F69:F76" si="1">IF(C69&lt;=0,"",G69-(G69*C69%))</f>
        <v/>
      </c>
      <c r="G69" s="22">
        <f>SUM(G70:G76)</f>
        <v>150.5</v>
      </c>
      <c r="H69" s="501" t="s">
        <v>11</v>
      </c>
      <c r="I69" s="45">
        <f>G69/G55</f>
        <v>0.15034965034965034</v>
      </c>
      <c r="J69" s="10"/>
      <c r="K69" s="10" t="s">
        <v>409</v>
      </c>
      <c r="L69" s="12"/>
      <c r="M69" s="21"/>
      <c r="N69" s="1141"/>
      <c r="Q69" s="1049" t="s">
        <v>413</v>
      </c>
      <c r="R69" s="1049"/>
      <c r="S69" s="1049"/>
      <c r="T69" s="1049"/>
      <c r="U69" s="1049"/>
      <c r="V69" s="1049"/>
      <c r="W69" s="1049"/>
      <c r="X69" s="1049"/>
      <c r="Y69" s="1049"/>
      <c r="Z69" s="1049"/>
      <c r="AA69" s="1049"/>
    </row>
    <row r="70" spans="1:27" ht="12" customHeight="1" x14ac:dyDescent="0.2">
      <c r="A70" s="8"/>
      <c r="B70" s="1383">
        <v>2</v>
      </c>
      <c r="C70" s="44">
        <v>10</v>
      </c>
      <c r="D70" s="57" t="s">
        <v>340</v>
      </c>
      <c r="E70" s="23"/>
      <c r="F70" s="39">
        <f t="shared" si="1"/>
        <v>63</v>
      </c>
      <c r="G70" s="22">
        <f>IF(B70="","",(B70/B55)*M53)</f>
        <v>70</v>
      </c>
      <c r="H70" s="501" t="s">
        <v>11</v>
      </c>
      <c r="I70" s="20">
        <f>G70/G69</f>
        <v>0.46511627906976744</v>
      </c>
      <c r="J70" s="10"/>
      <c r="K70" s="67">
        <f>G70+G71</f>
        <v>140</v>
      </c>
      <c r="L70" s="12" t="s">
        <v>357</v>
      </c>
      <c r="M70" s="21"/>
      <c r="N70" s="1141"/>
      <c r="Q70" s="1049"/>
      <c r="R70" s="1049"/>
      <c r="S70" s="1049"/>
      <c r="T70" s="1049"/>
      <c r="U70" s="1049"/>
      <c r="V70" s="1049"/>
      <c r="W70" s="1049"/>
      <c r="X70" s="1049"/>
      <c r="Y70" s="1049"/>
      <c r="Z70" s="1049"/>
      <c r="AA70" s="1049"/>
    </row>
    <row r="71" spans="1:27" ht="12" customHeight="1" x14ac:dyDescent="0.2">
      <c r="A71" s="8"/>
      <c r="B71" s="1383">
        <v>2</v>
      </c>
      <c r="C71" s="44">
        <v>25</v>
      </c>
      <c r="D71" s="10" t="s">
        <v>341</v>
      </c>
      <c r="E71" s="10"/>
      <c r="F71" s="39">
        <f t="shared" si="1"/>
        <v>52.5</v>
      </c>
      <c r="G71" s="22">
        <f>IF(B71="","",(B71/B55)*M53)</f>
        <v>70</v>
      </c>
      <c r="H71" s="501" t="s">
        <v>11</v>
      </c>
      <c r="I71" s="20">
        <f>G71/G69</f>
        <v>0.46511627906976744</v>
      </c>
      <c r="J71" s="10"/>
      <c r="K71" s="38">
        <f>K70/M53</f>
        <v>0.04</v>
      </c>
      <c r="L71" s="10" t="s">
        <v>358</v>
      </c>
      <c r="M71" s="10"/>
      <c r="N71" s="1133"/>
      <c r="Q71" s="1049" t="s">
        <v>414</v>
      </c>
      <c r="R71" s="1049"/>
      <c r="S71" s="1049"/>
      <c r="T71" s="1049"/>
      <c r="U71" s="1049"/>
      <c r="V71" s="1049"/>
      <c r="W71" s="1049"/>
      <c r="X71" s="1049"/>
      <c r="Y71" s="1049"/>
      <c r="Z71" s="1049"/>
      <c r="AA71" s="1049"/>
    </row>
    <row r="72" spans="1:27" ht="12" customHeight="1" x14ac:dyDescent="0.2">
      <c r="A72" s="8"/>
      <c r="B72" s="1383">
        <v>0.2</v>
      </c>
      <c r="C72" s="44"/>
      <c r="D72" s="10" t="s">
        <v>342</v>
      </c>
      <c r="E72" s="10"/>
      <c r="F72" s="39" t="str">
        <f t="shared" si="1"/>
        <v/>
      </c>
      <c r="G72" s="22">
        <f>IF(B72="","",(B72/B55)*M53)</f>
        <v>7</v>
      </c>
      <c r="H72" s="501" t="s">
        <v>11</v>
      </c>
      <c r="I72" s="20">
        <f>G72/G69</f>
        <v>4.6511627906976744E-2</v>
      </c>
      <c r="J72" s="10"/>
      <c r="K72" s="10"/>
      <c r="L72" s="10" t="s">
        <v>359</v>
      </c>
      <c r="M72" s="10"/>
      <c r="N72" s="1133"/>
      <c r="Q72" s="1049" t="s">
        <v>415</v>
      </c>
      <c r="R72" s="1049"/>
      <c r="S72" s="1049"/>
      <c r="T72" s="1049"/>
      <c r="U72" s="1049"/>
      <c r="V72" s="1049"/>
      <c r="W72" s="1049"/>
      <c r="X72" s="1049"/>
      <c r="Y72" s="1049"/>
      <c r="Z72" s="1049"/>
      <c r="AA72" s="1049"/>
    </row>
    <row r="73" spans="1:27" ht="12" customHeight="1" x14ac:dyDescent="0.2">
      <c r="A73" s="8"/>
      <c r="B73" s="1383">
        <v>0.1</v>
      </c>
      <c r="C73" s="44"/>
      <c r="D73" s="10" t="s">
        <v>343</v>
      </c>
      <c r="E73" s="10"/>
      <c r="F73" s="39" t="str">
        <f t="shared" si="1"/>
        <v/>
      </c>
      <c r="G73" s="22">
        <f>IF(B73="","",(B73/B55)*M53)</f>
        <v>3.5</v>
      </c>
      <c r="H73" s="501" t="s">
        <v>11</v>
      </c>
      <c r="I73" s="20">
        <f>G73/G69</f>
        <v>2.3255813953488372E-2</v>
      </c>
      <c r="J73" s="10"/>
      <c r="K73" s="10"/>
      <c r="L73" s="10" t="s">
        <v>360</v>
      </c>
      <c r="M73" s="10"/>
      <c r="N73" s="1133"/>
      <c r="Q73" s="1049" t="s">
        <v>416</v>
      </c>
      <c r="R73" s="1049"/>
      <c r="S73" s="1049"/>
      <c r="T73" s="1049"/>
      <c r="U73" s="1049"/>
      <c r="V73" s="1049"/>
      <c r="W73" s="1049"/>
      <c r="X73" s="1049"/>
      <c r="Y73" s="1049"/>
      <c r="Z73" s="1049"/>
      <c r="AA73" s="1049"/>
    </row>
    <row r="74" spans="1:27" ht="12" customHeight="1" x14ac:dyDescent="0.2">
      <c r="A74" s="8"/>
      <c r="B74" s="1383">
        <v>0</v>
      </c>
      <c r="C74" s="44"/>
      <c r="D74" s="10" t="s">
        <v>344</v>
      </c>
      <c r="E74" s="10"/>
      <c r="F74" s="39" t="str">
        <f t="shared" si="1"/>
        <v/>
      </c>
      <c r="G74" s="22">
        <f>IF(B74="","",(B74/B55)*M53)</f>
        <v>0</v>
      </c>
      <c r="H74" s="501" t="s">
        <v>11</v>
      </c>
      <c r="I74" s="20">
        <f>G74/G69</f>
        <v>0</v>
      </c>
      <c r="J74" s="10"/>
      <c r="K74" s="10"/>
      <c r="L74" s="10"/>
      <c r="M74" s="10"/>
      <c r="N74" s="1133"/>
      <c r="Q74" s="1049" t="s">
        <v>417</v>
      </c>
      <c r="R74" s="1049"/>
      <c r="S74" s="1049"/>
      <c r="T74" s="1049"/>
      <c r="U74" s="1049"/>
      <c r="V74" s="1049"/>
      <c r="W74" s="1049"/>
      <c r="X74" s="1049"/>
      <c r="Y74" s="1049"/>
      <c r="Z74" s="1049"/>
      <c r="AA74" s="1049"/>
    </row>
    <row r="75" spans="1:27" ht="12" customHeight="1" x14ac:dyDescent="0.2">
      <c r="A75" s="8"/>
      <c r="B75" s="1383">
        <v>0</v>
      </c>
      <c r="C75" s="44"/>
      <c r="D75" s="10" t="s">
        <v>345</v>
      </c>
      <c r="E75" s="10"/>
      <c r="F75" s="39" t="str">
        <f t="shared" si="1"/>
        <v/>
      </c>
      <c r="G75" s="22">
        <f>IF(B75="","",(B75/B55)*M53)</f>
        <v>0</v>
      </c>
      <c r="H75" s="501" t="s">
        <v>11</v>
      </c>
      <c r="I75" s="20">
        <f>G75/G69</f>
        <v>0</v>
      </c>
      <c r="J75" s="10"/>
      <c r="K75" s="10"/>
      <c r="L75" s="10"/>
      <c r="M75" s="10"/>
      <c r="N75" s="1133"/>
    </row>
    <row r="76" spans="1:27" ht="12" customHeight="1" x14ac:dyDescent="0.2">
      <c r="A76" s="8"/>
      <c r="B76" s="1383">
        <v>0</v>
      </c>
      <c r="C76" s="44"/>
      <c r="D76" s="10"/>
      <c r="E76" s="10"/>
      <c r="F76" s="39" t="str">
        <f t="shared" si="1"/>
        <v/>
      </c>
      <c r="G76" s="10"/>
      <c r="H76" s="10"/>
      <c r="I76" s="24"/>
      <c r="J76" s="46"/>
      <c r="K76" s="10"/>
      <c r="L76" s="10"/>
      <c r="M76" s="10"/>
      <c r="N76" s="1133"/>
      <c r="Q76" s="84" t="s">
        <v>418</v>
      </c>
      <c r="R76" s="85"/>
      <c r="S76" s="85"/>
      <c r="T76" s="85"/>
      <c r="U76" s="85"/>
      <c r="V76" s="85"/>
      <c r="W76" s="85"/>
      <c r="X76" s="85"/>
      <c r="Y76" s="85"/>
      <c r="Z76" s="85"/>
      <c r="AA76" s="85"/>
    </row>
    <row r="77" spans="1:27" ht="12" customHeight="1" x14ac:dyDescent="0.2">
      <c r="A77" s="8"/>
      <c r="B77" s="1386"/>
      <c r="C77" s="1035"/>
      <c r="D77" s="959"/>
      <c r="E77" s="959"/>
      <c r="F77" s="1034"/>
      <c r="G77" s="744"/>
      <c r="H77" s="744"/>
      <c r="I77" s="958"/>
      <c r="J77" s="806"/>
      <c r="K77" s="742"/>
      <c r="L77" s="806"/>
      <c r="M77" s="957"/>
      <c r="N77" s="1142"/>
    </row>
    <row r="78" spans="1:27" ht="12" customHeight="1" x14ac:dyDescent="0.2">
      <c r="A78" s="8"/>
      <c r="B78" s="1383"/>
      <c r="C78" s="43"/>
      <c r="D78" s="42" t="s">
        <v>350</v>
      </c>
      <c r="E78" s="35"/>
      <c r="F78" s="39">
        <f>SUM(F79:F85)</f>
        <v>151.19999999999999</v>
      </c>
      <c r="G78" s="22">
        <f>SUM(G79:G85)</f>
        <v>290.5</v>
      </c>
      <c r="H78" s="501" t="s">
        <v>11</v>
      </c>
      <c r="I78" s="45">
        <f>G78/G55</f>
        <v>0.29020979020979021</v>
      </c>
      <c r="J78" s="10"/>
      <c r="K78" s="71">
        <f>F78</f>
        <v>151.19999999999999</v>
      </c>
      <c r="L78" s="72" t="s">
        <v>354</v>
      </c>
      <c r="M78" s="21"/>
      <c r="N78" s="1141"/>
    </row>
    <row r="79" spans="1:27" ht="12" customHeight="1" x14ac:dyDescent="0.2">
      <c r="A79" s="8"/>
      <c r="B79" s="1383">
        <v>2.2999999999999998</v>
      </c>
      <c r="C79" s="44">
        <v>10</v>
      </c>
      <c r="D79" s="57" t="s">
        <v>351</v>
      </c>
      <c r="E79" s="23"/>
      <c r="F79" s="39">
        <f t="shared" ref="F79:F85" si="2">IF(C79&lt;=0,"",G79-(G79*C79%))</f>
        <v>72.45</v>
      </c>
      <c r="G79" s="22">
        <f>IF(B79="","",(B79/B55)*M53)</f>
        <v>80.5</v>
      </c>
      <c r="H79" s="501" t="s">
        <v>11</v>
      </c>
      <c r="I79" s="20">
        <f>G79/G78</f>
        <v>0.27710843373493976</v>
      </c>
      <c r="J79" s="10"/>
      <c r="K79" s="69">
        <f>K78/M53</f>
        <v>4.3199999999999995E-2</v>
      </c>
      <c r="L79" s="1202" t="s">
        <v>355</v>
      </c>
      <c r="M79" s="21"/>
      <c r="N79" s="1141"/>
    </row>
    <row r="80" spans="1:27" ht="12" customHeight="1" x14ac:dyDescent="0.2">
      <c r="A80" s="8"/>
      <c r="B80" s="1383">
        <v>3</v>
      </c>
      <c r="C80" s="44">
        <v>25</v>
      </c>
      <c r="D80" s="10" t="s">
        <v>352</v>
      </c>
      <c r="E80" s="10"/>
      <c r="F80" s="39">
        <f t="shared" si="2"/>
        <v>78.75</v>
      </c>
      <c r="G80" s="22">
        <f>IF(B80="","",(B80/B55)*M53)</f>
        <v>105</v>
      </c>
      <c r="H80" s="501" t="s">
        <v>11</v>
      </c>
      <c r="I80" s="20">
        <f>G80/G78</f>
        <v>0.36144578313253012</v>
      </c>
      <c r="J80" s="10"/>
      <c r="K80" s="70"/>
      <c r="L80" s="1202" t="s">
        <v>356</v>
      </c>
      <c r="M80" s="10"/>
      <c r="N80" s="1133"/>
    </row>
    <row r="81" spans="1:14" ht="12" customHeight="1" x14ac:dyDescent="0.2">
      <c r="A81" s="8"/>
      <c r="B81" s="1383">
        <v>3</v>
      </c>
      <c r="C81" s="44"/>
      <c r="D81" s="10" t="s">
        <v>353</v>
      </c>
      <c r="E81" s="10"/>
      <c r="F81" s="39" t="str">
        <f t="shared" si="2"/>
        <v/>
      </c>
      <c r="G81" s="22">
        <f>IF(B81="","",(B81/B55)*M53)</f>
        <v>105</v>
      </c>
      <c r="H81" s="501" t="s">
        <v>11</v>
      </c>
      <c r="I81" s="20">
        <f>G81/G78</f>
        <v>0.36144578313253012</v>
      </c>
      <c r="J81" s="10"/>
      <c r="K81" s="10"/>
      <c r="L81" s="10"/>
      <c r="M81" s="10"/>
      <c r="N81" s="1133"/>
    </row>
    <row r="82" spans="1:14" ht="12" customHeight="1" x14ac:dyDescent="0.2">
      <c r="A82" s="8"/>
      <c r="B82" s="1383">
        <v>0</v>
      </c>
      <c r="C82" s="44"/>
      <c r="D82" s="10"/>
      <c r="E82" s="10"/>
      <c r="F82" s="39" t="str">
        <f t="shared" si="2"/>
        <v/>
      </c>
      <c r="G82" s="22"/>
      <c r="H82" s="501"/>
      <c r="I82" s="20"/>
      <c r="J82" s="10"/>
      <c r="K82" s="10"/>
      <c r="L82" s="10"/>
      <c r="M82" s="10"/>
      <c r="N82" s="1133"/>
    </row>
    <row r="83" spans="1:14" ht="12" customHeight="1" x14ac:dyDescent="0.2">
      <c r="A83" s="8"/>
      <c r="B83" s="1383">
        <v>0</v>
      </c>
      <c r="C83" s="44"/>
      <c r="D83" s="10"/>
      <c r="E83" s="10"/>
      <c r="F83" s="39" t="str">
        <f t="shared" si="2"/>
        <v/>
      </c>
      <c r="G83" s="22"/>
      <c r="H83" s="501"/>
      <c r="I83" s="20"/>
      <c r="J83" s="10"/>
      <c r="K83" s="10"/>
      <c r="L83" s="10"/>
      <c r="M83" s="10"/>
      <c r="N83" s="1133"/>
    </row>
    <row r="84" spans="1:14" ht="12" customHeight="1" x14ac:dyDescent="0.2">
      <c r="A84" s="8"/>
      <c r="B84" s="1383">
        <v>0</v>
      </c>
      <c r="C84" s="44"/>
      <c r="D84" s="10"/>
      <c r="E84" s="10"/>
      <c r="F84" s="39" t="str">
        <f t="shared" si="2"/>
        <v/>
      </c>
      <c r="G84" s="22"/>
      <c r="H84" s="501"/>
      <c r="I84" s="20"/>
      <c r="J84" s="10"/>
      <c r="K84" s="10"/>
      <c r="L84" s="10"/>
      <c r="M84" s="10"/>
      <c r="N84" s="1133"/>
    </row>
    <row r="85" spans="1:14" ht="12" customHeight="1" x14ac:dyDescent="0.2">
      <c r="A85" s="8"/>
      <c r="B85" s="1383">
        <v>0</v>
      </c>
      <c r="C85" s="44"/>
      <c r="D85" s="10"/>
      <c r="E85" s="10"/>
      <c r="F85" s="39" t="str">
        <f t="shared" si="2"/>
        <v/>
      </c>
      <c r="G85" s="10"/>
      <c r="H85" s="10"/>
      <c r="I85" s="24"/>
      <c r="J85" s="46"/>
      <c r="K85" s="10"/>
      <c r="L85" s="10"/>
      <c r="M85" s="10"/>
      <c r="N85" s="1133"/>
    </row>
    <row r="86" spans="1:14" ht="22.5" customHeight="1" x14ac:dyDescent="0.2">
      <c r="A86" s="8"/>
      <c r="B86" s="1383"/>
      <c r="C86" s="60" t="s">
        <v>314</v>
      </c>
      <c r="D86" s="60"/>
      <c r="E86" s="10"/>
      <c r="F86" s="39"/>
      <c r="G86" s="10"/>
      <c r="H86" s="10"/>
      <c r="I86" s="24"/>
      <c r="J86" s="50"/>
      <c r="K86" s="10"/>
      <c r="L86" s="10"/>
      <c r="M86" s="10"/>
      <c r="N86" s="1133"/>
    </row>
    <row r="87" spans="1:14" ht="12.95" customHeight="1" x14ac:dyDescent="0.2">
      <c r="A87" s="8"/>
      <c r="B87" s="1383"/>
      <c r="C87" s="51"/>
      <c r="D87" s="10"/>
      <c r="E87" s="10"/>
      <c r="F87" s="39"/>
      <c r="G87" s="10"/>
      <c r="H87" s="10"/>
      <c r="I87" s="24"/>
      <c r="J87" s="50"/>
      <c r="K87" s="10"/>
      <c r="L87" s="10"/>
      <c r="M87" s="10"/>
      <c r="N87" s="1133"/>
    </row>
    <row r="88" spans="1:14" ht="15" customHeight="1" x14ac:dyDescent="0.2">
      <c r="A88" s="8"/>
      <c r="B88" s="1403" t="s">
        <v>361</v>
      </c>
      <c r="C88" s="75"/>
      <c r="D88" s="48"/>
      <c r="E88" s="10"/>
      <c r="F88" s="39"/>
      <c r="G88" s="10"/>
      <c r="H88" s="10"/>
      <c r="I88" s="24"/>
      <c r="J88" s="50"/>
      <c r="K88" s="10"/>
      <c r="L88" s="10"/>
      <c r="M88" s="10"/>
      <c r="N88" s="1133"/>
    </row>
    <row r="89" spans="1:14" ht="15" customHeight="1" x14ac:dyDescent="0.2">
      <c r="A89" s="8"/>
      <c r="B89" s="1383"/>
      <c r="C89" s="27" t="s">
        <v>32</v>
      </c>
      <c r="D89" s="10" t="s">
        <v>362</v>
      </c>
      <c r="E89" s="10"/>
      <c r="F89" s="39"/>
      <c r="G89" s="10"/>
      <c r="H89" s="10"/>
      <c r="I89" s="24"/>
      <c r="J89" s="50"/>
      <c r="K89" s="10"/>
      <c r="L89" s="10"/>
      <c r="M89" s="10"/>
      <c r="N89" s="1133"/>
    </row>
    <row r="90" spans="1:14" ht="15" customHeight="1" x14ac:dyDescent="0.2">
      <c r="A90" s="8"/>
      <c r="B90" s="1383"/>
      <c r="C90" s="27" t="s">
        <v>42</v>
      </c>
      <c r="D90" s="10" t="s">
        <v>363</v>
      </c>
      <c r="E90" s="10"/>
      <c r="F90" s="39"/>
      <c r="G90" s="10"/>
      <c r="H90" s="10"/>
      <c r="I90" s="24"/>
      <c r="J90" s="50"/>
      <c r="K90" s="10"/>
      <c r="L90" s="10"/>
      <c r="M90" s="10"/>
      <c r="N90" s="1133"/>
    </row>
    <row r="91" spans="1:14" ht="15" customHeight="1" x14ac:dyDescent="0.2">
      <c r="A91" s="8"/>
      <c r="B91" s="1383"/>
      <c r="C91" s="10"/>
      <c r="D91" s="10"/>
      <c r="E91" s="10"/>
      <c r="F91" s="39"/>
      <c r="G91" s="10"/>
      <c r="H91" s="10"/>
      <c r="I91" s="24"/>
      <c r="J91" s="50"/>
      <c r="K91" s="10"/>
      <c r="L91" s="10"/>
      <c r="M91" s="10"/>
      <c r="N91" s="1133"/>
    </row>
    <row r="92" spans="1:14" ht="15" customHeight="1" x14ac:dyDescent="0.2">
      <c r="A92" s="8"/>
      <c r="B92" s="1403" t="s">
        <v>364</v>
      </c>
      <c r="C92" s="75"/>
      <c r="D92" s="48"/>
      <c r="E92" s="10"/>
      <c r="F92" s="39"/>
      <c r="G92" s="10"/>
      <c r="H92" s="10"/>
      <c r="I92" s="24"/>
      <c r="J92" s="50"/>
      <c r="K92" s="10"/>
      <c r="L92" s="10"/>
      <c r="M92" s="10"/>
      <c r="N92" s="1133"/>
    </row>
    <row r="93" spans="1:14" ht="15" customHeight="1" x14ac:dyDescent="0.2">
      <c r="A93" s="8"/>
      <c r="B93" s="1383"/>
      <c r="C93" s="27" t="s">
        <v>32</v>
      </c>
      <c r="D93" s="10" t="s">
        <v>365</v>
      </c>
      <c r="E93" s="10"/>
      <c r="F93" s="39"/>
      <c r="G93" s="10"/>
      <c r="H93" s="10"/>
      <c r="I93" s="24"/>
      <c r="J93" s="50"/>
      <c r="K93" s="10"/>
      <c r="L93" s="10"/>
      <c r="M93" s="10"/>
      <c r="N93" s="1133"/>
    </row>
    <row r="94" spans="1:14" ht="15" customHeight="1" x14ac:dyDescent="0.2">
      <c r="A94" s="8"/>
      <c r="B94" s="1383"/>
      <c r="C94" s="27" t="s">
        <v>42</v>
      </c>
      <c r="D94" s="10" t="s">
        <v>366</v>
      </c>
      <c r="E94" s="10"/>
      <c r="F94" s="39"/>
      <c r="G94" s="10"/>
      <c r="H94" s="10"/>
      <c r="I94" s="24"/>
      <c r="J94" s="50"/>
      <c r="K94" s="10"/>
      <c r="L94" s="10"/>
      <c r="M94" s="10"/>
      <c r="N94" s="1133"/>
    </row>
    <row r="95" spans="1:14" ht="15" customHeight="1" x14ac:dyDescent="0.2">
      <c r="A95" s="8"/>
      <c r="B95" s="1383"/>
      <c r="C95" s="27" t="s">
        <v>52</v>
      </c>
      <c r="D95" s="10" t="s">
        <v>367</v>
      </c>
      <c r="E95" s="10"/>
      <c r="F95" s="39"/>
      <c r="G95" s="10"/>
      <c r="H95" s="10"/>
      <c r="I95" s="24"/>
      <c r="J95" s="50"/>
      <c r="K95" s="10"/>
      <c r="L95" s="10"/>
      <c r="M95" s="10"/>
      <c r="N95" s="1133"/>
    </row>
    <row r="96" spans="1:14" ht="15" customHeight="1" x14ac:dyDescent="0.2">
      <c r="B96" s="1399"/>
      <c r="C96" s="27" t="s">
        <v>61</v>
      </c>
      <c r="D96" s="10" t="s">
        <v>368</v>
      </c>
      <c r="E96" s="55"/>
      <c r="F96" s="55"/>
      <c r="G96" s="55"/>
      <c r="H96" s="55"/>
      <c r="I96" s="55"/>
      <c r="J96" s="55"/>
      <c r="K96" s="55"/>
      <c r="L96" s="55"/>
      <c r="M96" s="55"/>
      <c r="N96" s="1400"/>
    </row>
    <row r="97" spans="2:14" ht="15" customHeight="1" x14ac:dyDescent="0.2">
      <c r="B97" s="1399"/>
      <c r="C97" s="27" t="s">
        <v>69</v>
      </c>
      <c r="D97" s="10" t="s">
        <v>369</v>
      </c>
      <c r="E97" s="55"/>
      <c r="F97" s="55"/>
      <c r="G97" s="55"/>
      <c r="H97" s="55"/>
      <c r="I97" s="55"/>
      <c r="J97" s="55"/>
      <c r="K97" s="55"/>
      <c r="L97" s="55"/>
      <c r="M97" s="55"/>
      <c r="N97" s="1400"/>
    </row>
    <row r="98" spans="2:14" ht="15" customHeight="1" x14ac:dyDescent="0.2">
      <c r="B98" s="1404" t="s">
        <v>370</v>
      </c>
      <c r="C98" s="74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1400"/>
    </row>
    <row r="99" spans="2:14" ht="15" customHeight="1" x14ac:dyDescent="0.25">
      <c r="B99" s="1399"/>
      <c r="C99" s="73" t="s">
        <v>32</v>
      </c>
      <c r="D99" s="458" t="s">
        <v>371</v>
      </c>
      <c r="E99" s="55"/>
      <c r="F99" s="55"/>
      <c r="G99" s="55"/>
      <c r="H99" s="55"/>
      <c r="I99" s="55"/>
      <c r="J99" s="55"/>
      <c r="K99" s="55"/>
      <c r="L99" s="55"/>
      <c r="M99" s="55"/>
      <c r="N99" s="1400"/>
    </row>
    <row r="100" spans="2:14" ht="15" customHeight="1" x14ac:dyDescent="0.25">
      <c r="B100" s="1399"/>
      <c r="C100" s="73" t="s">
        <v>42</v>
      </c>
      <c r="D100" s="458" t="s">
        <v>372</v>
      </c>
      <c r="E100" s="55"/>
      <c r="F100" s="55"/>
      <c r="G100" s="55"/>
      <c r="H100" s="55"/>
      <c r="I100" s="55"/>
      <c r="J100" s="55"/>
      <c r="K100" s="55"/>
      <c r="L100" s="55"/>
      <c r="M100" s="55"/>
      <c r="N100" s="1400"/>
    </row>
    <row r="101" spans="2:14" ht="15" customHeight="1" x14ac:dyDescent="0.25">
      <c r="B101" s="1399"/>
      <c r="C101" s="73" t="s">
        <v>52</v>
      </c>
      <c r="D101" s="458" t="s">
        <v>373</v>
      </c>
      <c r="E101" s="55"/>
      <c r="F101" s="55"/>
      <c r="G101" s="55"/>
      <c r="H101" s="55"/>
      <c r="I101" s="55"/>
      <c r="J101" s="55"/>
      <c r="K101" s="55"/>
      <c r="L101" s="55"/>
      <c r="M101" s="55"/>
      <c r="N101" s="1400"/>
    </row>
    <row r="102" spans="2:14" ht="15" customHeight="1" x14ac:dyDescent="0.25">
      <c r="B102" s="1399"/>
      <c r="C102" s="73" t="s">
        <v>61</v>
      </c>
      <c r="D102" s="458" t="s">
        <v>374</v>
      </c>
      <c r="E102" s="55"/>
      <c r="F102" s="55"/>
      <c r="G102" s="55"/>
      <c r="H102" s="55"/>
      <c r="I102" s="55"/>
      <c r="J102" s="55"/>
      <c r="K102" s="55"/>
      <c r="L102" s="55"/>
      <c r="M102" s="55"/>
      <c r="N102" s="1400"/>
    </row>
    <row r="103" spans="2:14" ht="15" customHeight="1" x14ac:dyDescent="0.25">
      <c r="B103" s="1399"/>
      <c r="C103" s="73" t="s">
        <v>69</v>
      </c>
      <c r="D103" s="458" t="s">
        <v>375</v>
      </c>
      <c r="E103" s="55"/>
      <c r="F103" s="55"/>
      <c r="G103" s="55"/>
      <c r="H103" s="55"/>
      <c r="I103" s="55"/>
      <c r="J103" s="55"/>
      <c r="K103" s="55"/>
      <c r="L103" s="55"/>
      <c r="M103" s="55"/>
      <c r="N103" s="1400"/>
    </row>
    <row r="104" spans="2:14" ht="15" customHeight="1" x14ac:dyDescent="0.25">
      <c r="B104" s="1399"/>
      <c r="C104" s="73" t="s">
        <v>78</v>
      </c>
      <c r="D104" s="458" t="s">
        <v>376</v>
      </c>
      <c r="E104" s="55"/>
      <c r="F104" s="55"/>
      <c r="G104" s="55"/>
      <c r="H104" s="55"/>
      <c r="I104" s="55"/>
      <c r="J104" s="55"/>
      <c r="K104" s="55"/>
      <c r="L104" s="55"/>
      <c r="M104" s="55"/>
      <c r="N104" s="1400"/>
    </row>
    <row r="105" spans="2:14" ht="15" customHeight="1" x14ac:dyDescent="0.25">
      <c r="B105" s="1399"/>
      <c r="C105" s="73" t="s">
        <v>86</v>
      </c>
      <c r="D105" s="458" t="s">
        <v>377</v>
      </c>
      <c r="E105" s="55"/>
      <c r="F105" s="55"/>
      <c r="G105" s="55"/>
      <c r="H105" s="55"/>
      <c r="I105" s="55"/>
      <c r="J105" s="55"/>
      <c r="K105" s="55"/>
      <c r="L105" s="55"/>
      <c r="M105" s="55"/>
      <c r="N105" s="1400"/>
    </row>
    <row r="106" spans="2:14" ht="15" customHeight="1" x14ac:dyDescent="0.25">
      <c r="B106" s="1399"/>
      <c r="C106" s="73" t="s">
        <v>96</v>
      </c>
      <c r="D106" s="458" t="s">
        <v>378</v>
      </c>
      <c r="E106" s="55"/>
      <c r="F106" s="55"/>
      <c r="G106" s="55"/>
      <c r="H106" s="55"/>
      <c r="I106" s="55"/>
      <c r="J106" s="55"/>
      <c r="K106" s="55"/>
      <c r="L106" s="55"/>
      <c r="M106" s="55"/>
      <c r="N106" s="1400"/>
    </row>
    <row r="107" spans="2:14" ht="15" customHeight="1" x14ac:dyDescent="0.25">
      <c r="B107" s="1399"/>
      <c r="C107" s="73" t="s">
        <v>166</v>
      </c>
      <c r="D107" s="458" t="s">
        <v>379</v>
      </c>
      <c r="E107" s="55"/>
      <c r="F107" s="55"/>
      <c r="G107" s="55"/>
      <c r="H107" s="55"/>
      <c r="I107" s="55"/>
      <c r="J107" s="55"/>
      <c r="K107" s="55"/>
      <c r="L107" s="55"/>
      <c r="M107" s="55"/>
      <c r="N107" s="1400"/>
    </row>
    <row r="108" spans="2:14" ht="15" customHeight="1" x14ac:dyDescent="0.25">
      <c r="B108" s="1399"/>
      <c r="C108" s="73" t="s">
        <v>174</v>
      </c>
      <c r="D108" s="458" t="s">
        <v>380</v>
      </c>
      <c r="E108" s="55"/>
      <c r="F108" s="55"/>
      <c r="G108" s="55"/>
      <c r="H108" s="55"/>
      <c r="I108" s="55"/>
      <c r="J108" s="55"/>
      <c r="K108" s="55"/>
      <c r="L108" s="55"/>
      <c r="M108" s="55"/>
      <c r="N108" s="1400"/>
    </row>
    <row r="109" spans="2:14" ht="15" customHeight="1" x14ac:dyDescent="0.25">
      <c r="B109" s="1399"/>
      <c r="C109" s="73" t="s">
        <v>182</v>
      </c>
      <c r="D109" s="458" t="s">
        <v>381</v>
      </c>
      <c r="E109" s="55"/>
      <c r="F109" s="55"/>
      <c r="G109" s="55"/>
      <c r="H109" s="55"/>
      <c r="I109" s="55"/>
      <c r="J109" s="55"/>
      <c r="K109" s="55"/>
      <c r="L109" s="55"/>
      <c r="M109" s="55"/>
      <c r="N109" s="1400"/>
    </row>
    <row r="110" spans="2:14" ht="15" customHeight="1" x14ac:dyDescent="0.2">
      <c r="B110" s="1404" t="s">
        <v>405</v>
      </c>
      <c r="C110" s="73"/>
      <c r="D110" s="1405"/>
      <c r="E110" s="55"/>
      <c r="F110" s="55"/>
      <c r="G110" s="55"/>
      <c r="H110" s="55"/>
      <c r="I110" s="55"/>
      <c r="J110" s="55"/>
      <c r="K110" s="55"/>
      <c r="L110" s="55"/>
      <c r="M110" s="55"/>
      <c r="N110" s="1400"/>
    </row>
    <row r="111" spans="2:14" ht="15" customHeight="1" x14ac:dyDescent="0.25">
      <c r="B111" s="1399"/>
      <c r="C111" s="73" t="s">
        <v>32</v>
      </c>
      <c r="D111" s="458" t="s">
        <v>382</v>
      </c>
      <c r="E111" s="55"/>
      <c r="F111" s="55"/>
      <c r="G111" s="55"/>
      <c r="H111" s="55"/>
      <c r="I111" s="55"/>
      <c r="J111" s="55"/>
      <c r="K111" s="55"/>
      <c r="L111" s="55"/>
      <c r="M111" s="55"/>
      <c r="N111" s="1400"/>
    </row>
    <row r="112" spans="2:14" ht="15" customHeight="1" x14ac:dyDescent="0.25">
      <c r="B112" s="1399"/>
      <c r="C112" s="73"/>
      <c r="D112" s="458" t="s">
        <v>383</v>
      </c>
      <c r="E112" s="55"/>
      <c r="F112" s="55"/>
      <c r="G112" s="55"/>
      <c r="H112" s="55"/>
      <c r="I112" s="55"/>
      <c r="J112" s="55"/>
      <c r="K112" s="55"/>
      <c r="L112" s="55"/>
      <c r="M112" s="55"/>
      <c r="N112" s="1400"/>
    </row>
    <row r="113" spans="2:14" ht="15" customHeight="1" x14ac:dyDescent="0.25">
      <c r="B113" s="1399"/>
      <c r="C113" s="73" t="s">
        <v>42</v>
      </c>
      <c r="D113" s="458" t="s">
        <v>384</v>
      </c>
      <c r="E113" s="55"/>
      <c r="F113" s="55"/>
      <c r="G113" s="55"/>
      <c r="H113" s="55"/>
      <c r="I113" s="55"/>
      <c r="J113" s="55"/>
      <c r="K113" s="55"/>
      <c r="L113" s="55"/>
      <c r="M113" s="55"/>
      <c r="N113" s="1400"/>
    </row>
    <row r="114" spans="2:14" ht="15" customHeight="1" x14ac:dyDescent="0.25">
      <c r="B114" s="1399"/>
      <c r="C114" s="73" t="s">
        <v>52</v>
      </c>
      <c r="D114" s="458" t="s">
        <v>385</v>
      </c>
      <c r="E114" s="55"/>
      <c r="F114" s="55"/>
      <c r="G114" s="55"/>
      <c r="H114" s="55"/>
      <c r="I114" s="55"/>
      <c r="J114" s="55"/>
      <c r="K114" s="55"/>
      <c r="L114" s="55"/>
      <c r="M114" s="55"/>
      <c r="N114" s="1400"/>
    </row>
    <row r="115" spans="2:14" ht="15" customHeight="1" x14ac:dyDescent="0.25">
      <c r="B115" s="1399"/>
      <c r="C115" s="73" t="s">
        <v>61</v>
      </c>
      <c r="D115" s="458" t="s">
        <v>386</v>
      </c>
      <c r="E115" s="55"/>
      <c r="F115" s="55"/>
      <c r="G115" s="55"/>
      <c r="H115" s="55"/>
      <c r="I115" s="55"/>
      <c r="J115" s="55"/>
      <c r="K115" s="55"/>
      <c r="L115" s="55"/>
      <c r="M115" s="55"/>
      <c r="N115" s="1400"/>
    </row>
    <row r="116" spans="2:14" ht="15" customHeight="1" x14ac:dyDescent="0.25">
      <c r="B116" s="1399"/>
      <c r="C116" s="73" t="s">
        <v>69</v>
      </c>
      <c r="D116" s="458" t="s">
        <v>387</v>
      </c>
      <c r="E116" s="55"/>
      <c r="F116" s="55"/>
      <c r="G116" s="55"/>
      <c r="H116" s="55"/>
      <c r="I116" s="55"/>
      <c r="J116" s="55"/>
      <c r="K116" s="55"/>
      <c r="L116" s="55"/>
      <c r="M116" s="55"/>
      <c r="N116" s="1400"/>
    </row>
    <row r="117" spans="2:14" ht="15" customHeight="1" x14ac:dyDescent="0.25">
      <c r="B117" s="1399"/>
      <c r="C117" s="55"/>
      <c r="D117" s="458" t="s">
        <v>388</v>
      </c>
      <c r="E117" s="55"/>
      <c r="F117" s="55"/>
      <c r="G117" s="55"/>
      <c r="H117" s="55"/>
      <c r="I117" s="55"/>
      <c r="J117" s="55"/>
      <c r="K117" s="55"/>
      <c r="L117" s="55"/>
      <c r="M117" s="55"/>
      <c r="N117" s="1400"/>
    </row>
    <row r="118" spans="2:14" ht="15" customHeight="1" x14ac:dyDescent="0.2">
      <c r="B118" s="1406" t="s">
        <v>406</v>
      </c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1400"/>
    </row>
    <row r="119" spans="2:14" ht="15" customHeight="1" x14ac:dyDescent="0.25">
      <c r="B119" s="1399"/>
      <c r="C119" s="79" t="s">
        <v>32</v>
      </c>
      <c r="D119" s="458" t="s">
        <v>389</v>
      </c>
      <c r="E119" s="55"/>
      <c r="F119" s="55"/>
      <c r="G119" s="55"/>
      <c r="H119" s="55"/>
      <c r="I119" s="55"/>
      <c r="J119" s="55"/>
      <c r="K119" s="55"/>
      <c r="L119" s="55"/>
      <c r="M119" s="55"/>
      <c r="N119" s="1400"/>
    </row>
    <row r="120" spans="2:14" ht="15" customHeight="1" x14ac:dyDescent="0.25">
      <c r="B120" s="1399"/>
      <c r="C120" s="79" t="s">
        <v>42</v>
      </c>
      <c r="D120" s="458" t="s">
        <v>390</v>
      </c>
      <c r="E120" s="55"/>
      <c r="F120" s="55"/>
      <c r="G120" s="55"/>
      <c r="H120" s="55"/>
      <c r="I120" s="55"/>
      <c r="J120" s="55"/>
      <c r="K120" s="55"/>
      <c r="L120" s="55"/>
      <c r="M120" s="55"/>
      <c r="N120" s="1400"/>
    </row>
    <row r="121" spans="2:14" ht="15" customHeight="1" x14ac:dyDescent="0.25">
      <c r="B121" s="1399"/>
      <c r="C121" s="79" t="s">
        <v>52</v>
      </c>
      <c r="D121" s="458" t="s">
        <v>391</v>
      </c>
      <c r="E121" s="55"/>
      <c r="F121" s="55"/>
      <c r="G121" s="55"/>
      <c r="H121" s="55"/>
      <c r="I121" s="55"/>
      <c r="J121" s="55"/>
      <c r="K121" s="55"/>
      <c r="L121" s="55"/>
      <c r="M121" s="55"/>
      <c r="N121" s="1400"/>
    </row>
    <row r="122" spans="2:14" ht="15" customHeight="1" x14ac:dyDescent="0.25">
      <c r="B122" s="1399"/>
      <c r="C122" s="79" t="s">
        <v>61</v>
      </c>
      <c r="D122" s="458" t="s">
        <v>392</v>
      </c>
      <c r="E122" s="55"/>
      <c r="F122" s="55"/>
      <c r="G122" s="55"/>
      <c r="H122" s="55"/>
      <c r="I122" s="55"/>
      <c r="J122" s="55"/>
      <c r="K122" s="55"/>
      <c r="L122" s="55"/>
      <c r="M122" s="55"/>
      <c r="N122" s="1400"/>
    </row>
    <row r="123" spans="2:14" ht="15" customHeight="1" x14ac:dyDescent="0.25">
      <c r="B123" s="1399"/>
      <c r="C123" s="79" t="s">
        <v>69</v>
      </c>
      <c r="D123" s="458" t="s">
        <v>393</v>
      </c>
      <c r="E123" s="55"/>
      <c r="F123" s="55"/>
      <c r="G123" s="55"/>
      <c r="H123" s="55"/>
      <c r="I123" s="55"/>
      <c r="J123" s="55"/>
      <c r="K123" s="55"/>
      <c r="L123" s="55"/>
      <c r="M123" s="55"/>
      <c r="N123" s="1400"/>
    </row>
    <row r="124" spans="2:14" ht="15" customHeight="1" x14ac:dyDescent="0.2">
      <c r="B124" s="1406" t="s">
        <v>394</v>
      </c>
      <c r="C124" s="79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1400"/>
    </row>
    <row r="125" spans="2:14" ht="15" customHeight="1" x14ac:dyDescent="0.25">
      <c r="B125" s="1399"/>
      <c r="C125" s="79" t="s">
        <v>32</v>
      </c>
      <c r="D125" s="458" t="s">
        <v>395</v>
      </c>
      <c r="E125" s="55"/>
      <c r="F125" s="55"/>
      <c r="G125" s="55"/>
      <c r="H125" s="55"/>
      <c r="I125" s="55"/>
      <c r="J125" s="55"/>
      <c r="K125" s="55"/>
      <c r="L125" s="55"/>
      <c r="M125" s="55"/>
      <c r="N125" s="1400"/>
    </row>
    <row r="126" spans="2:14" ht="15" customHeight="1" x14ac:dyDescent="0.25">
      <c r="B126" s="1399"/>
      <c r="C126" s="79" t="s">
        <v>42</v>
      </c>
      <c r="D126" s="458" t="s">
        <v>396</v>
      </c>
      <c r="E126" s="55"/>
      <c r="F126" s="55"/>
      <c r="G126" s="55"/>
      <c r="H126" s="55"/>
      <c r="I126" s="55"/>
      <c r="J126" s="55"/>
      <c r="K126" s="55"/>
      <c r="L126" s="55"/>
      <c r="M126" s="55"/>
      <c r="N126" s="1400"/>
    </row>
    <row r="127" spans="2:14" ht="15" customHeight="1" x14ac:dyDescent="0.2">
      <c r="B127" s="1407" t="s">
        <v>397</v>
      </c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1400"/>
    </row>
    <row r="128" spans="2:14" ht="15" customHeight="1" x14ac:dyDescent="0.25">
      <c r="B128" s="1399"/>
      <c r="C128" s="76" t="s">
        <v>32</v>
      </c>
      <c r="D128" s="458" t="s">
        <v>398</v>
      </c>
      <c r="E128" s="55"/>
      <c r="F128" s="55"/>
      <c r="G128" s="55"/>
      <c r="H128" s="55"/>
      <c r="I128" s="55"/>
      <c r="J128" s="55"/>
      <c r="K128" s="55"/>
      <c r="L128" s="55"/>
      <c r="M128" s="55"/>
      <c r="N128" s="1400"/>
    </row>
    <row r="129" spans="2:14" ht="15" customHeight="1" x14ac:dyDescent="0.25">
      <c r="B129" s="1399"/>
      <c r="C129" s="76" t="s">
        <v>42</v>
      </c>
      <c r="D129" s="458" t="s">
        <v>399</v>
      </c>
      <c r="E129" s="55"/>
      <c r="F129" s="55"/>
      <c r="G129" s="55"/>
      <c r="H129" s="55"/>
      <c r="I129" s="55"/>
      <c r="J129" s="55"/>
      <c r="K129" s="55"/>
      <c r="L129" s="55"/>
      <c r="M129" s="55"/>
      <c r="N129" s="1400"/>
    </row>
    <row r="130" spans="2:14" ht="15" customHeight="1" x14ac:dyDescent="0.25">
      <c r="B130" s="1399"/>
      <c r="C130" s="76" t="s">
        <v>52</v>
      </c>
      <c r="D130" s="458" t="s">
        <v>400</v>
      </c>
      <c r="E130" s="55"/>
      <c r="F130" s="55"/>
      <c r="G130" s="55"/>
      <c r="H130" s="55"/>
      <c r="I130" s="55"/>
      <c r="J130" s="55"/>
      <c r="K130" s="55"/>
      <c r="L130" s="55"/>
      <c r="M130" s="55"/>
      <c r="N130" s="1400"/>
    </row>
    <row r="131" spans="2:14" ht="15" customHeight="1" x14ac:dyDescent="0.25">
      <c r="B131" s="1399"/>
      <c r="C131" s="76" t="s">
        <v>61</v>
      </c>
      <c r="D131" s="458" t="s">
        <v>401</v>
      </c>
      <c r="E131" s="55"/>
      <c r="F131" s="55"/>
      <c r="G131" s="55"/>
      <c r="H131" s="55"/>
      <c r="I131" s="55"/>
      <c r="J131" s="55"/>
      <c r="K131" s="55"/>
      <c r="L131" s="55"/>
      <c r="M131" s="55"/>
      <c r="N131" s="1400"/>
    </row>
    <row r="132" spans="2:14" ht="15" customHeight="1" x14ac:dyDescent="0.25">
      <c r="B132" s="1399"/>
      <c r="C132" s="76" t="s">
        <v>69</v>
      </c>
      <c r="D132" s="458" t="s">
        <v>402</v>
      </c>
      <c r="E132" s="55"/>
      <c r="F132" s="55"/>
      <c r="G132" s="55"/>
      <c r="H132" s="55"/>
      <c r="I132" s="55"/>
      <c r="J132" s="55"/>
      <c r="K132" s="55"/>
      <c r="L132" s="55"/>
      <c r="M132" s="55"/>
      <c r="N132" s="1400"/>
    </row>
    <row r="133" spans="2:14" ht="15" customHeight="1" x14ac:dyDescent="0.25">
      <c r="B133" s="1399"/>
      <c r="C133" s="76" t="s">
        <v>78</v>
      </c>
      <c r="D133" s="458" t="s">
        <v>419</v>
      </c>
      <c r="E133" s="55"/>
      <c r="F133" s="55"/>
      <c r="G133" s="55"/>
      <c r="H133" s="55"/>
      <c r="I133" s="55"/>
      <c r="J133" s="55"/>
      <c r="K133" s="55"/>
      <c r="L133" s="55"/>
      <c r="M133" s="55"/>
      <c r="N133" s="1400"/>
    </row>
    <row r="134" spans="2:14" ht="15" customHeight="1" x14ac:dyDescent="0.2">
      <c r="B134" s="1408" t="s">
        <v>403</v>
      </c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1400"/>
    </row>
    <row r="135" spans="2:14" ht="15" customHeight="1" x14ac:dyDescent="0.2">
      <c r="B135" s="1399"/>
      <c r="C135" s="82" t="s">
        <v>32</v>
      </c>
      <c r="D135" s="83" t="s">
        <v>404</v>
      </c>
      <c r="E135" s="55"/>
      <c r="F135" s="55"/>
      <c r="G135" s="55"/>
      <c r="H135" s="55"/>
      <c r="I135" s="55"/>
      <c r="J135" s="55"/>
      <c r="K135" s="55"/>
      <c r="L135" s="55"/>
      <c r="M135" s="55"/>
      <c r="N135" s="1400"/>
    </row>
    <row r="136" spans="2:14" x14ac:dyDescent="0.2">
      <c r="B136" s="1399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1400"/>
    </row>
    <row r="137" spans="2:14" ht="13.5" thickBot="1" x14ac:dyDescent="0.25">
      <c r="B137" s="1409"/>
      <c r="C137" s="1410"/>
      <c r="D137" s="1410"/>
      <c r="E137" s="1410"/>
      <c r="F137" s="1410"/>
      <c r="G137" s="1410"/>
      <c r="H137" s="1410"/>
      <c r="I137" s="1410"/>
      <c r="J137" s="1410"/>
      <c r="K137" s="1410"/>
      <c r="L137" s="1410"/>
      <c r="M137" s="1410"/>
      <c r="N137" s="1411"/>
    </row>
    <row r="140" spans="2:14" ht="15" x14ac:dyDescent="0.2">
      <c r="D140" s="1441" t="s">
        <v>1144</v>
      </c>
      <c r="E140" s="1441"/>
      <c r="F140" s="1441"/>
      <c r="G140" s="1441"/>
      <c r="H140" s="1441"/>
      <c r="I140" s="1441"/>
      <c r="J140" s="1441"/>
      <c r="K140" s="1441"/>
    </row>
    <row r="141" spans="2:14" ht="15" x14ac:dyDescent="0.2">
      <c r="D141" s="1441" t="s">
        <v>1145</v>
      </c>
      <c r="E141" s="1441"/>
      <c r="F141" s="1441"/>
      <c r="G141" s="1441"/>
      <c r="H141" s="1441"/>
      <c r="I141" s="1441"/>
      <c r="J141" s="1441"/>
      <c r="K141" s="1441"/>
    </row>
    <row r="142" spans="2:14" ht="15" x14ac:dyDescent="0.2">
      <c r="D142" s="1441" t="s">
        <v>1146</v>
      </c>
      <c r="E142" s="1441"/>
      <c r="F142" s="1441"/>
      <c r="G142" s="1441"/>
      <c r="H142" s="1441"/>
      <c r="I142" s="1441"/>
      <c r="J142" s="1441"/>
      <c r="K142" s="1441"/>
    </row>
    <row r="143" spans="2:14" ht="15" x14ac:dyDescent="0.2">
      <c r="D143" s="1441" t="s">
        <v>1147</v>
      </c>
      <c r="E143" s="1441"/>
      <c r="F143" s="1441"/>
      <c r="G143" s="1441"/>
      <c r="H143" s="1441"/>
      <c r="I143" s="1441"/>
      <c r="J143" s="1441"/>
      <c r="K143" s="1441"/>
    </row>
  </sheetData>
  <mergeCells count="13">
    <mergeCell ref="D140:K140"/>
    <mergeCell ref="D141:K141"/>
    <mergeCell ref="D142:K142"/>
    <mergeCell ref="D143:K143"/>
    <mergeCell ref="Q57:AA57"/>
    <mergeCell ref="C3:C5"/>
    <mergeCell ref="K10:K11"/>
    <mergeCell ref="B1:N1"/>
    <mergeCell ref="Q1:AA1"/>
    <mergeCell ref="B49:N49"/>
    <mergeCell ref="Q51:AA51"/>
    <mergeCell ref="C54:C56"/>
    <mergeCell ref="B51:N51"/>
  </mergeCells>
  <pageMargins left="0.7" right="0.7" top="0.75" bottom="0.75" header="0.3" footer="0.3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5"/>
  <sheetViews>
    <sheetView zoomScale="91" zoomScaleNormal="91" workbookViewId="0">
      <selection activeCell="F29" sqref="F29"/>
    </sheetView>
  </sheetViews>
  <sheetFormatPr baseColWidth="10" defaultColWidth="10.28515625" defaultRowHeight="12.75" x14ac:dyDescent="0.2"/>
  <cols>
    <col min="1" max="1" width="2.28515625" style="1" customWidth="1"/>
    <col min="2" max="2" width="5.7109375" style="1" customWidth="1"/>
    <col min="3" max="3" width="4.7109375" style="1" customWidth="1"/>
    <col min="4" max="4" width="24.85546875" style="1" customWidth="1"/>
    <col min="5" max="5" width="4.140625" style="1" customWidth="1"/>
    <col min="6" max="6" width="6.140625" style="1" customWidth="1"/>
    <col min="7" max="7" width="8.5703125" style="1" customWidth="1"/>
    <col min="8" max="8" width="6.28515625" style="1" customWidth="1"/>
    <col min="9" max="9" width="8.5703125" style="1" customWidth="1"/>
    <col min="10" max="10" width="4" style="1" customWidth="1"/>
    <col min="11" max="11" width="21.7109375" style="1" customWidth="1"/>
    <col min="12" max="12" width="16.5703125" style="1" customWidth="1"/>
    <col min="13" max="13" width="6.85546875" style="1" customWidth="1"/>
    <col min="14" max="14" width="12.5703125" style="1" customWidth="1"/>
    <col min="15" max="15" width="1.7109375" style="1" customWidth="1"/>
    <col min="16" max="16384" width="10.28515625" style="1"/>
  </cols>
  <sheetData>
    <row r="1" spans="1:27" ht="13.5" thickBot="1" x14ac:dyDescent="0.25">
      <c r="B1" s="1069">
        <v>5</v>
      </c>
      <c r="C1" s="1069">
        <v>4</v>
      </c>
      <c r="D1" s="1069">
        <v>24.14</v>
      </c>
      <c r="E1" s="1069">
        <v>3.43</v>
      </c>
      <c r="F1" s="1069">
        <v>5.43</v>
      </c>
      <c r="G1" s="1069">
        <v>7.86</v>
      </c>
      <c r="H1" s="1069">
        <v>5.57</v>
      </c>
      <c r="I1" s="1069">
        <v>7.86</v>
      </c>
      <c r="J1" s="1069">
        <v>3.14</v>
      </c>
      <c r="K1" s="1069">
        <v>21</v>
      </c>
      <c r="L1" s="1069">
        <v>15.86</v>
      </c>
      <c r="M1" s="1069">
        <v>6.14</v>
      </c>
      <c r="N1" s="1069">
        <v>11.86</v>
      </c>
      <c r="O1" s="1070" t="s">
        <v>1143</v>
      </c>
      <c r="P1" s="1070"/>
    </row>
    <row r="2" spans="1:27" ht="28.5" customHeight="1" x14ac:dyDescent="0.35">
      <c r="B2" s="1412" t="s">
        <v>1103</v>
      </c>
      <c r="C2" s="1413"/>
      <c r="D2" s="1413"/>
      <c r="E2" s="1413"/>
      <c r="F2" s="1413"/>
      <c r="G2" s="1413"/>
      <c r="H2" s="1413"/>
      <c r="I2" s="1413"/>
      <c r="J2" s="1413"/>
      <c r="K2" s="1413"/>
      <c r="L2" s="1413"/>
      <c r="M2" s="1413"/>
      <c r="N2" s="1414"/>
    </row>
    <row r="3" spans="1:27" ht="13.5" thickBot="1" x14ac:dyDescent="0.25">
      <c r="B3" s="1415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1416"/>
    </row>
    <row r="4" spans="1:27" ht="21" thickBot="1" x14ac:dyDescent="0.35">
      <c r="B4" s="1417" t="s">
        <v>1090</v>
      </c>
      <c r="C4" s="1213"/>
      <c r="D4" s="1213"/>
      <c r="E4" s="1213"/>
      <c r="F4" s="1213"/>
      <c r="G4" s="1213"/>
      <c r="H4" s="1213"/>
      <c r="I4" s="1213"/>
      <c r="J4" s="1213"/>
      <c r="K4" s="1213"/>
      <c r="L4" s="1213"/>
      <c r="M4" s="1213"/>
      <c r="N4" s="1418"/>
    </row>
    <row r="5" spans="1:27" ht="23.25" x14ac:dyDescent="0.25">
      <c r="B5" s="1419" t="s">
        <v>12</v>
      </c>
      <c r="C5" s="33"/>
      <c r="D5" s="12"/>
      <c r="E5" s="12"/>
      <c r="F5" s="12"/>
      <c r="G5" s="12"/>
      <c r="H5" s="12"/>
      <c r="I5" s="12"/>
      <c r="J5" s="12"/>
      <c r="K5" s="12"/>
      <c r="L5" s="38" t="s">
        <v>294</v>
      </c>
      <c r="M5" s="1048">
        <v>1.89</v>
      </c>
      <c r="N5" s="1420" t="s">
        <v>300</v>
      </c>
      <c r="O5" s="1020"/>
      <c r="Q5" s="1047" t="s">
        <v>1102</v>
      </c>
    </row>
    <row r="6" spans="1:27" ht="15.75" customHeight="1" x14ac:dyDescent="0.2">
      <c r="B6" s="1382"/>
      <c r="C6" s="12"/>
      <c r="D6" s="12"/>
      <c r="E6" s="12"/>
      <c r="F6" s="12"/>
      <c r="G6" s="12"/>
      <c r="H6" s="12"/>
      <c r="I6" s="12"/>
      <c r="J6" s="12"/>
      <c r="K6" s="12"/>
      <c r="L6" s="12"/>
      <c r="M6" s="21"/>
      <c r="N6" s="1141"/>
      <c r="O6" s="1020"/>
    </row>
    <row r="7" spans="1:27" ht="15.75" customHeight="1" x14ac:dyDescent="0.25">
      <c r="B7" s="1383">
        <f>SUM(B11:B20)</f>
        <v>1</v>
      </c>
      <c r="C7" s="16"/>
      <c r="D7" s="10" t="s">
        <v>13</v>
      </c>
      <c r="E7" s="10"/>
      <c r="F7" s="38" t="s">
        <v>14</v>
      </c>
      <c r="G7" s="17">
        <f>G11+G14</f>
        <v>1.89</v>
      </c>
      <c r="H7" s="21"/>
      <c r="I7" s="18">
        <f>SUM(I11,I14)</f>
        <v>1</v>
      </c>
      <c r="J7" s="21"/>
      <c r="K7" s="21" t="s">
        <v>293</v>
      </c>
      <c r="L7" s="21"/>
      <c r="M7" s="21"/>
      <c r="N7" s="1141"/>
      <c r="O7" s="1020"/>
      <c r="Q7" s="1212" t="s">
        <v>1101</v>
      </c>
      <c r="R7" s="1212"/>
      <c r="S7" s="1212"/>
      <c r="T7" s="1212"/>
      <c r="U7" s="1212"/>
      <c r="V7" s="1212"/>
      <c r="W7" s="1212"/>
      <c r="X7" s="1212"/>
      <c r="Y7" s="1212"/>
      <c r="Z7" s="1212"/>
      <c r="AA7" s="1212"/>
    </row>
    <row r="8" spans="1:27" ht="15.75" customHeight="1" x14ac:dyDescent="0.2">
      <c r="B8" s="1384"/>
      <c r="C8" s="1072"/>
      <c r="D8" s="12"/>
      <c r="E8" s="12"/>
      <c r="F8" s="1073" t="s">
        <v>299</v>
      </c>
      <c r="G8" s="1074" t="s">
        <v>297</v>
      </c>
      <c r="H8" s="17"/>
      <c r="I8" s="12"/>
      <c r="J8" s="12"/>
      <c r="K8" s="12"/>
      <c r="L8" s="12"/>
      <c r="M8" s="21"/>
      <c r="N8" s="1141"/>
      <c r="O8" s="1020"/>
    </row>
    <row r="9" spans="1:27" ht="18" x14ac:dyDescent="0.25">
      <c r="A9" s="1022"/>
      <c r="B9" s="1385"/>
      <c r="C9" s="1024"/>
      <c r="D9" s="806"/>
      <c r="E9" s="806"/>
      <c r="F9" s="1037"/>
      <c r="G9" s="806"/>
      <c r="H9" s="806"/>
      <c r="I9" s="963"/>
      <c r="J9" s="806"/>
      <c r="K9" s="806"/>
      <c r="L9" s="806"/>
      <c r="M9" s="957"/>
      <c r="N9" s="1142"/>
      <c r="O9" s="1020"/>
      <c r="Q9" s="1039" t="s">
        <v>1096</v>
      </c>
    </row>
    <row r="10" spans="1:27" ht="15.75" x14ac:dyDescent="0.2">
      <c r="A10" s="1022" t="s">
        <v>1074</v>
      </c>
      <c r="B10" s="1383"/>
      <c r="C10" s="1214" t="s">
        <v>0</v>
      </c>
      <c r="D10" s="48" t="s">
        <v>15</v>
      </c>
      <c r="E10" s="32"/>
      <c r="F10" s="40"/>
      <c r="G10" s="962"/>
      <c r="H10" s="962"/>
      <c r="I10" s="20"/>
      <c r="J10" s="12"/>
      <c r="K10" s="12"/>
      <c r="L10" s="12"/>
      <c r="M10" s="21"/>
      <c r="N10" s="1141"/>
      <c r="O10" s="1020"/>
    </row>
    <row r="11" spans="1:27" ht="12" customHeight="1" x14ac:dyDescent="0.25">
      <c r="A11" s="1021"/>
      <c r="B11" s="1383">
        <v>0.4</v>
      </c>
      <c r="C11" s="1214"/>
      <c r="D11" s="10" t="s">
        <v>16</v>
      </c>
      <c r="E11" s="10"/>
      <c r="F11" s="39" t="str">
        <f>IF(C11&lt;=0,"",G11-(G11*C11%))</f>
        <v/>
      </c>
      <c r="G11" s="22">
        <f>IF(B11="","",(B11/B7)*M5)</f>
        <v>0.75600000000000001</v>
      </c>
      <c r="H11" s="501" t="s">
        <v>11</v>
      </c>
      <c r="I11" s="1044">
        <f>G11/G7</f>
        <v>0.4</v>
      </c>
      <c r="J11" s="12"/>
      <c r="K11" s="10" t="s">
        <v>1073</v>
      </c>
      <c r="L11" s="12"/>
      <c r="M11" s="21"/>
      <c r="N11" s="1141"/>
      <c r="O11" s="1020"/>
      <c r="Q11" s="1047" t="s">
        <v>1100</v>
      </c>
    </row>
    <row r="12" spans="1:27" ht="12" customHeight="1" x14ac:dyDescent="0.2">
      <c r="A12" s="8"/>
      <c r="B12" s="1383"/>
      <c r="C12" s="1215"/>
      <c r="D12" s="19"/>
      <c r="E12" s="19"/>
      <c r="F12" s="40"/>
      <c r="G12" s="22"/>
      <c r="H12" s="22"/>
      <c r="I12" s="49"/>
      <c r="J12" s="12"/>
      <c r="K12" s="10"/>
      <c r="L12" s="12"/>
      <c r="M12" s="21"/>
      <c r="N12" s="1141"/>
      <c r="O12" s="1020"/>
      <c r="Q12" s="956"/>
    </row>
    <row r="13" spans="1:27" ht="12" customHeight="1" x14ac:dyDescent="0.2">
      <c r="A13" s="8"/>
      <c r="B13" s="1386"/>
      <c r="C13" s="1046"/>
      <c r="D13" s="959"/>
      <c r="E13" s="959"/>
      <c r="F13" s="1034"/>
      <c r="G13" s="744"/>
      <c r="H13" s="744"/>
      <c r="I13" s="1045"/>
      <c r="J13" s="806"/>
      <c r="K13" s="742"/>
      <c r="L13" s="806"/>
      <c r="M13" s="957"/>
      <c r="N13" s="1142"/>
      <c r="O13" s="1020"/>
      <c r="Q13" s="1038" t="s">
        <v>1097</v>
      </c>
    </row>
    <row r="14" spans="1:27" ht="12" customHeight="1" x14ac:dyDescent="0.2">
      <c r="A14" s="8"/>
      <c r="B14" s="1383"/>
      <c r="C14" s="51"/>
      <c r="D14" s="48" t="s">
        <v>17</v>
      </c>
      <c r="E14" s="19"/>
      <c r="F14" s="39" t="str">
        <f t="shared" ref="F14:F21" si="0">IF(C14&lt;=0,"",G14-(G14*C14%))</f>
        <v/>
      </c>
      <c r="G14" s="22">
        <f>SUM(G16:G21)</f>
        <v>1.1339999999999999</v>
      </c>
      <c r="H14" s="501" t="s">
        <v>11</v>
      </c>
      <c r="I14" s="1044">
        <f>G14/G7</f>
        <v>0.6</v>
      </c>
      <c r="J14" s="50"/>
      <c r="K14" s="10" t="s">
        <v>1071</v>
      </c>
      <c r="L14" s="12"/>
      <c r="M14" s="21"/>
      <c r="N14" s="1141"/>
      <c r="O14" s="1020"/>
      <c r="Q14" s="956"/>
    </row>
    <row r="15" spans="1:27" ht="12" customHeight="1" x14ac:dyDescent="0.2">
      <c r="A15" s="8"/>
      <c r="B15" s="1383"/>
      <c r="C15" s="51"/>
      <c r="D15" s="23" t="s">
        <v>18</v>
      </c>
      <c r="E15" s="23"/>
      <c r="F15" s="39" t="str">
        <f t="shared" si="0"/>
        <v/>
      </c>
      <c r="G15" s="22"/>
      <c r="H15" s="22"/>
      <c r="I15" s="20"/>
      <c r="J15" s="50"/>
      <c r="K15" s="12"/>
      <c r="L15" s="12"/>
      <c r="M15" s="21"/>
      <c r="N15" s="1141"/>
      <c r="O15" s="1020"/>
      <c r="Q15" s="956" t="s">
        <v>1072</v>
      </c>
    </row>
    <row r="16" spans="1:27" ht="12" customHeight="1" x14ac:dyDescent="0.2">
      <c r="A16" s="8"/>
      <c r="B16" s="1383">
        <v>0.26500000000000001</v>
      </c>
      <c r="C16" s="51"/>
      <c r="D16" s="10" t="s">
        <v>19</v>
      </c>
      <c r="E16" s="10"/>
      <c r="F16" s="39" t="str">
        <f t="shared" si="0"/>
        <v/>
      </c>
      <c r="G16" s="22">
        <f>IF(B16="","",(B16/B7)*M5)</f>
        <v>0.50085000000000002</v>
      </c>
      <c r="H16" s="501" t="s">
        <v>11</v>
      </c>
      <c r="I16" s="20">
        <f>G16/G7</f>
        <v>0.26500000000000001</v>
      </c>
      <c r="J16" s="1042" t="s">
        <v>32</v>
      </c>
      <c r="K16" s="10" t="s">
        <v>25</v>
      </c>
      <c r="L16" s="10"/>
      <c r="M16" s="10"/>
      <c r="N16" s="1133"/>
      <c r="O16" s="7"/>
    </row>
    <row r="17" spans="1:17" ht="12" customHeight="1" x14ac:dyDescent="0.2">
      <c r="A17" s="8"/>
      <c r="B17" s="1383">
        <v>0.13500000000000001</v>
      </c>
      <c r="C17" s="1043">
        <v>5</v>
      </c>
      <c r="D17" s="10" t="s">
        <v>20</v>
      </c>
      <c r="E17" s="10"/>
      <c r="F17" s="39">
        <f t="shared" si="0"/>
        <v>0.24239249999999998</v>
      </c>
      <c r="G17" s="22">
        <f>IF(B17="","",(B17/B7)*M5)</f>
        <v>0.25514999999999999</v>
      </c>
      <c r="H17" s="501" t="s">
        <v>11</v>
      </c>
      <c r="I17" s="20">
        <f>G17/G7</f>
        <v>0.13500000000000001</v>
      </c>
      <c r="J17" s="1042" t="s">
        <v>42</v>
      </c>
      <c r="K17" s="10" t="s">
        <v>26</v>
      </c>
      <c r="L17" s="10"/>
      <c r="M17" s="10"/>
      <c r="N17" s="1133"/>
      <c r="O17" s="1019"/>
      <c r="Q17" s="956" t="s">
        <v>1080</v>
      </c>
    </row>
    <row r="18" spans="1:17" ht="12" customHeight="1" x14ac:dyDescent="0.2">
      <c r="A18" s="8"/>
      <c r="B18" s="1383">
        <v>0.04</v>
      </c>
      <c r="C18" s="51"/>
      <c r="D18" s="10" t="s">
        <v>21</v>
      </c>
      <c r="E18" s="10"/>
      <c r="F18" s="39" t="str">
        <f t="shared" si="0"/>
        <v/>
      </c>
      <c r="G18" s="22">
        <f>IF(B18="","",(B18/B7)*M5)</f>
        <v>7.5600000000000001E-2</v>
      </c>
      <c r="H18" s="501" t="s">
        <v>11</v>
      </c>
      <c r="I18" s="20">
        <f>G18/G7</f>
        <v>0.04</v>
      </c>
      <c r="J18" s="1042" t="s">
        <v>52</v>
      </c>
      <c r="K18" s="10" t="s">
        <v>27</v>
      </c>
      <c r="L18" s="10"/>
      <c r="M18" s="10"/>
      <c r="N18" s="1133"/>
      <c r="O18" s="1019"/>
    </row>
    <row r="19" spans="1:17" ht="12" customHeight="1" x14ac:dyDescent="0.2">
      <c r="A19" s="8"/>
      <c r="B19" s="1383">
        <v>0.15</v>
      </c>
      <c r="C19" s="51"/>
      <c r="D19" s="10" t="s">
        <v>22</v>
      </c>
      <c r="E19" s="10"/>
      <c r="F19" s="39" t="str">
        <f t="shared" si="0"/>
        <v/>
      </c>
      <c r="G19" s="22">
        <f>IF(B19="","",(B19/B7)*M5)</f>
        <v>0.28349999999999997</v>
      </c>
      <c r="H19" s="501" t="s">
        <v>11</v>
      </c>
      <c r="I19" s="20">
        <f>G19/G7</f>
        <v>0.15</v>
      </c>
      <c r="J19" s="1042" t="s">
        <v>61</v>
      </c>
      <c r="K19" s="10" t="s">
        <v>28</v>
      </c>
      <c r="L19" s="10"/>
      <c r="M19" s="10"/>
      <c r="N19" s="1133"/>
      <c r="O19" s="1019"/>
    </row>
    <row r="20" spans="1:17" ht="12" customHeight="1" x14ac:dyDescent="0.2">
      <c r="A20" s="8"/>
      <c r="B20" s="1383">
        <v>0.01</v>
      </c>
      <c r="C20" s="51"/>
      <c r="D20" s="10" t="s">
        <v>23</v>
      </c>
      <c r="E20" s="10"/>
      <c r="F20" s="39" t="str">
        <f t="shared" si="0"/>
        <v/>
      </c>
      <c r="G20" s="22">
        <f>IF(B20="","",(B20/B7)*M5)</f>
        <v>1.89E-2</v>
      </c>
      <c r="H20" s="501" t="s">
        <v>11</v>
      </c>
      <c r="I20" s="20">
        <f>G20/G7</f>
        <v>0.01</v>
      </c>
      <c r="J20" s="50"/>
      <c r="K20" s="10"/>
      <c r="L20" s="10"/>
      <c r="M20" s="10"/>
      <c r="N20" s="1133"/>
      <c r="O20" s="1019"/>
    </row>
    <row r="21" spans="1:17" ht="12" customHeight="1" x14ac:dyDescent="0.2">
      <c r="A21" s="8"/>
      <c r="B21" s="1383"/>
      <c r="C21" s="51"/>
      <c r="D21" s="10" t="s">
        <v>24</v>
      </c>
      <c r="E21" s="10"/>
      <c r="F21" s="39" t="str">
        <f t="shared" si="0"/>
        <v/>
      </c>
      <c r="G21" s="10"/>
      <c r="H21" s="10"/>
      <c r="I21" s="24"/>
      <c r="J21" s="50"/>
      <c r="K21" s="10"/>
      <c r="L21" s="10"/>
      <c r="M21" s="10"/>
      <c r="N21" s="1133"/>
      <c r="O21" s="1019"/>
    </row>
    <row r="22" spans="1:17" ht="12" customHeight="1" x14ac:dyDescent="0.2">
      <c r="A22" s="8"/>
      <c r="B22" s="1421"/>
      <c r="C22" s="37"/>
      <c r="D22" s="10"/>
      <c r="E22" s="10"/>
      <c r="F22" s="39"/>
      <c r="G22" s="22"/>
      <c r="H22" s="10"/>
      <c r="I22" s="24"/>
      <c r="J22" s="50"/>
      <c r="K22" s="10"/>
      <c r="L22" s="10"/>
      <c r="M22" s="12"/>
      <c r="N22" s="1133"/>
      <c r="O22" s="7"/>
    </row>
    <row r="23" spans="1:17" ht="12" customHeight="1" thickBot="1" x14ac:dyDescent="0.25">
      <c r="A23" s="8"/>
      <c r="B23" s="1422"/>
      <c r="C23" s="1423"/>
      <c r="D23" s="1424"/>
      <c r="E23" s="1424"/>
      <c r="F23" s="1425"/>
      <c r="G23" s="1426"/>
      <c r="H23" s="1426"/>
      <c r="I23" s="1389"/>
      <c r="J23" s="1424"/>
      <c r="K23" s="1192"/>
      <c r="L23" s="1192"/>
      <c r="M23" s="1424"/>
      <c r="N23" s="1193"/>
      <c r="O23" s="7"/>
    </row>
    <row r="24" spans="1:17" ht="12" customHeight="1" thickBot="1" x14ac:dyDescent="0.3">
      <c r="A24" s="8"/>
      <c r="B24" s="1030"/>
      <c r="C24" s="1030"/>
      <c r="D24" s="1028"/>
      <c r="E24" s="1028"/>
      <c r="F24" s="1028"/>
      <c r="G24" s="1028"/>
      <c r="H24" s="1028"/>
      <c r="I24" s="1029"/>
      <c r="J24" s="1028"/>
      <c r="K24" s="1019"/>
      <c r="L24" s="1019"/>
      <c r="M24" s="1028"/>
      <c r="N24" s="7"/>
      <c r="O24" s="7"/>
    </row>
    <row r="25" spans="1:17" ht="23.25" customHeight="1" x14ac:dyDescent="0.35">
      <c r="A25" s="1021"/>
      <c r="B25" s="1427" t="s">
        <v>1099</v>
      </c>
      <c r="C25" s="1428"/>
      <c r="D25" s="1428"/>
      <c r="E25" s="1428"/>
      <c r="F25" s="1428"/>
      <c r="G25" s="1428"/>
      <c r="H25" s="1428"/>
      <c r="I25" s="1428"/>
      <c r="J25" s="1428"/>
      <c r="K25" s="1428"/>
      <c r="L25" s="1428"/>
      <c r="M25" s="1428"/>
      <c r="N25" s="1429"/>
      <c r="O25" s="1028"/>
    </row>
    <row r="26" spans="1:17" ht="13.5" thickBot="1" x14ac:dyDescent="0.25">
      <c r="B26" s="1415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1416"/>
    </row>
    <row r="27" spans="1:17" ht="21" thickBot="1" x14ac:dyDescent="0.35">
      <c r="B27" s="1417" t="s">
        <v>1090</v>
      </c>
      <c r="C27" s="1213"/>
      <c r="D27" s="1213"/>
      <c r="E27" s="1213"/>
      <c r="F27" s="1213"/>
      <c r="G27" s="1213"/>
      <c r="H27" s="1213"/>
      <c r="I27" s="1213"/>
      <c r="J27" s="1213"/>
      <c r="K27" s="1213"/>
      <c r="L27" s="1213"/>
      <c r="M27" s="1213"/>
      <c r="N27" s="1418"/>
    </row>
    <row r="28" spans="1:17" x14ac:dyDescent="0.2">
      <c r="B28" s="1399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1400"/>
    </row>
    <row r="29" spans="1:17" ht="23.25" x14ac:dyDescent="0.2">
      <c r="B29" s="1401" t="s">
        <v>12</v>
      </c>
      <c r="C29" s="34"/>
      <c r="D29" s="12"/>
      <c r="E29" s="12"/>
      <c r="F29" s="12"/>
      <c r="G29" s="12"/>
      <c r="H29" s="12"/>
      <c r="I29" s="12"/>
      <c r="J29" s="12"/>
      <c r="K29" s="12"/>
      <c r="L29" s="38" t="s">
        <v>294</v>
      </c>
      <c r="M29" s="52">
        <v>5</v>
      </c>
      <c r="N29" s="1118" t="s">
        <v>295</v>
      </c>
      <c r="O29" s="1020"/>
      <c r="Q29" s="1041" t="s">
        <v>1098</v>
      </c>
    </row>
    <row r="30" spans="1:17" ht="15.75" customHeight="1" x14ac:dyDescent="0.2">
      <c r="B30" s="1382"/>
      <c r="C30" s="12"/>
      <c r="D30" s="12"/>
      <c r="E30" s="12"/>
      <c r="F30" s="12"/>
      <c r="G30" s="12"/>
      <c r="H30" s="12"/>
      <c r="I30" s="12"/>
      <c r="J30" s="12"/>
      <c r="K30" s="12"/>
      <c r="L30" s="38" t="s">
        <v>296</v>
      </c>
      <c r="M30" s="36">
        <f>G31/M29</f>
        <v>0.1</v>
      </c>
      <c r="N30" s="1119" t="s">
        <v>300</v>
      </c>
      <c r="O30" s="1020"/>
    </row>
    <row r="31" spans="1:17" ht="15.75" customHeight="1" x14ac:dyDescent="0.25">
      <c r="B31" s="1402">
        <v>10</v>
      </c>
      <c r="C31" s="1040"/>
      <c r="D31" s="12" t="s">
        <v>13</v>
      </c>
      <c r="E31" s="12"/>
      <c r="F31" s="38" t="s">
        <v>14</v>
      </c>
      <c r="G31" s="17">
        <f>G35+G38</f>
        <v>0.5</v>
      </c>
      <c r="H31" s="21"/>
      <c r="I31" s="18">
        <f>SUM(I35,I38)</f>
        <v>1</v>
      </c>
      <c r="J31" s="21"/>
      <c r="K31" s="21" t="s">
        <v>293</v>
      </c>
      <c r="L31" s="21"/>
      <c r="M31" s="21"/>
      <c r="N31" s="1141"/>
      <c r="O31" s="1020"/>
      <c r="Q31" s="1039"/>
    </row>
    <row r="32" spans="1:17" ht="15.75" customHeight="1" x14ac:dyDescent="0.2">
      <c r="B32" s="1384"/>
      <c r="C32" s="1072"/>
      <c r="D32" s="12"/>
      <c r="E32" s="12"/>
      <c r="F32" s="1073" t="s">
        <v>299</v>
      </c>
      <c r="G32" s="1074" t="s">
        <v>297</v>
      </c>
      <c r="H32" s="17"/>
      <c r="I32" s="12"/>
      <c r="J32" s="12"/>
      <c r="K32" s="12"/>
      <c r="L32" s="12"/>
      <c r="M32" s="21"/>
      <c r="N32" s="1141"/>
      <c r="O32" s="1020"/>
      <c r="Q32" s="1038" t="s">
        <v>1097</v>
      </c>
    </row>
    <row r="33" spans="1:27" ht="18" x14ac:dyDescent="0.25">
      <c r="A33" s="1022"/>
      <c r="B33" s="1385"/>
      <c r="C33" s="1024"/>
      <c r="D33" s="806"/>
      <c r="E33" s="806"/>
      <c r="F33" s="1037"/>
      <c r="G33" s="806"/>
      <c r="H33" s="806"/>
      <c r="I33" s="963"/>
      <c r="J33" s="806"/>
      <c r="K33" s="806"/>
      <c r="L33" s="806"/>
      <c r="M33" s="957"/>
      <c r="N33" s="1142"/>
      <c r="O33" s="1020"/>
      <c r="Q33" s="1036" t="s">
        <v>1096</v>
      </c>
    </row>
    <row r="34" spans="1:27" ht="15.75" x14ac:dyDescent="0.2">
      <c r="A34" s="1022" t="s">
        <v>1074</v>
      </c>
      <c r="B34" s="1383"/>
      <c r="C34" s="1216" t="s">
        <v>0</v>
      </c>
      <c r="D34" s="42" t="s">
        <v>15</v>
      </c>
      <c r="E34" s="35"/>
      <c r="F34" s="40"/>
      <c r="G34" s="962"/>
      <c r="H34" s="962"/>
      <c r="I34" s="20"/>
      <c r="J34" s="12"/>
      <c r="K34" s="12"/>
      <c r="L34" s="12"/>
      <c r="M34" s="21"/>
      <c r="N34" s="1141"/>
      <c r="O34" s="1020"/>
    </row>
    <row r="35" spans="1:27" ht="12" customHeight="1" x14ac:dyDescent="0.2">
      <c r="A35" s="1021"/>
      <c r="B35" s="1383">
        <v>0.4</v>
      </c>
      <c r="C35" s="1216"/>
      <c r="D35" s="10" t="s">
        <v>16</v>
      </c>
      <c r="E35" s="10"/>
      <c r="F35" s="39" t="str">
        <f>IF(C35&lt;=0,"",G35-(G35*C35%))</f>
        <v/>
      </c>
      <c r="G35" s="22">
        <f>IF(B35="","",(B35/B31)*M29)</f>
        <v>0.2</v>
      </c>
      <c r="H35" s="501" t="s">
        <v>11</v>
      </c>
      <c r="I35" s="45">
        <f>G35/G31</f>
        <v>0.4</v>
      </c>
      <c r="J35" s="12"/>
      <c r="K35" s="10" t="s">
        <v>1073</v>
      </c>
      <c r="L35" s="12"/>
      <c r="M35" s="21"/>
      <c r="N35" s="1141"/>
      <c r="O35" s="1020"/>
      <c r="Q35" s="1206" t="s">
        <v>1095</v>
      </c>
      <c r="R35" s="1206"/>
      <c r="S35" s="1206"/>
      <c r="T35" s="1206"/>
      <c r="U35" s="1206"/>
      <c r="V35" s="1206"/>
      <c r="W35" s="1206"/>
      <c r="X35" s="1206"/>
      <c r="Y35" s="1206"/>
      <c r="Z35" s="1206"/>
      <c r="AA35" s="1206"/>
    </row>
    <row r="36" spans="1:27" ht="12" customHeight="1" x14ac:dyDescent="0.2">
      <c r="A36" s="8"/>
      <c r="B36" s="1383"/>
      <c r="C36" s="1217"/>
      <c r="D36" s="19"/>
      <c r="E36" s="19"/>
      <c r="F36" s="40"/>
      <c r="G36" s="22"/>
      <c r="H36" s="22"/>
      <c r="I36" s="25"/>
      <c r="J36" s="12"/>
      <c r="K36" s="10"/>
      <c r="L36" s="12"/>
      <c r="M36" s="21"/>
      <c r="N36" s="1141"/>
      <c r="O36" s="1020"/>
    </row>
    <row r="37" spans="1:27" ht="12" customHeight="1" x14ac:dyDescent="0.2">
      <c r="A37" s="8"/>
      <c r="B37" s="1386"/>
      <c r="C37" s="1035"/>
      <c r="D37" s="959"/>
      <c r="E37" s="959"/>
      <c r="F37" s="1034"/>
      <c r="G37" s="744"/>
      <c r="H37" s="744"/>
      <c r="I37" s="958"/>
      <c r="J37" s="806"/>
      <c r="K37" s="742"/>
      <c r="L37" s="806"/>
      <c r="M37" s="957"/>
      <c r="N37" s="1142"/>
      <c r="O37" s="1020"/>
    </row>
    <row r="38" spans="1:27" ht="12" customHeight="1" x14ac:dyDescent="0.2">
      <c r="A38" s="8"/>
      <c r="B38" s="1383"/>
      <c r="C38" s="43"/>
      <c r="D38" s="42" t="s">
        <v>17</v>
      </c>
      <c r="E38" s="35"/>
      <c r="F38" s="39" t="str">
        <f t="shared" ref="F38:F45" si="1">IF(C38&lt;=0,"",G38-(G38*C38%))</f>
        <v/>
      </c>
      <c r="G38" s="22">
        <f>SUM(G40:G45)</f>
        <v>0.3</v>
      </c>
      <c r="H38" s="501" t="s">
        <v>11</v>
      </c>
      <c r="I38" s="45">
        <f>G38/G31</f>
        <v>0.6</v>
      </c>
      <c r="J38" s="46"/>
      <c r="K38" s="10" t="s">
        <v>1071</v>
      </c>
      <c r="L38" s="12"/>
      <c r="M38" s="21"/>
      <c r="N38" s="1141"/>
      <c r="O38" s="1020"/>
    </row>
    <row r="39" spans="1:27" ht="12" customHeight="1" x14ac:dyDescent="0.2">
      <c r="A39" s="8"/>
      <c r="B39" s="1383"/>
      <c r="C39" s="43"/>
      <c r="D39" s="23" t="s">
        <v>18</v>
      </c>
      <c r="E39" s="23"/>
      <c r="F39" s="39" t="str">
        <f t="shared" si="1"/>
        <v/>
      </c>
      <c r="G39" s="22"/>
      <c r="H39" s="22"/>
      <c r="I39" s="20"/>
      <c r="J39" s="46"/>
      <c r="K39" s="12"/>
      <c r="L39" s="12"/>
      <c r="M39" s="21"/>
      <c r="N39" s="1141"/>
      <c r="O39" s="1020"/>
    </row>
    <row r="40" spans="1:27" ht="12" customHeight="1" x14ac:dyDescent="0.2">
      <c r="A40" s="8"/>
      <c r="B40" s="1383">
        <v>0.26500000000000001</v>
      </c>
      <c r="C40" s="43"/>
      <c r="D40" s="10" t="s">
        <v>19</v>
      </c>
      <c r="E40" s="10"/>
      <c r="F40" s="39" t="str">
        <f t="shared" si="1"/>
        <v/>
      </c>
      <c r="G40" s="22">
        <f>IF(B40="","",(B40/B31)*M29)</f>
        <v>0.13250000000000001</v>
      </c>
      <c r="H40" s="501" t="s">
        <v>11</v>
      </c>
      <c r="I40" s="20">
        <f>G40/G31</f>
        <v>0.26500000000000001</v>
      </c>
      <c r="J40" s="29" t="s">
        <v>32</v>
      </c>
      <c r="K40" s="10" t="s">
        <v>25</v>
      </c>
      <c r="L40" s="10"/>
      <c r="M40" s="10"/>
      <c r="N40" s="1133"/>
      <c r="O40" s="7"/>
    </row>
    <row r="41" spans="1:27" ht="12" customHeight="1" x14ac:dyDescent="0.2">
      <c r="A41" s="8"/>
      <c r="B41" s="1383">
        <v>0.13500000000000001</v>
      </c>
      <c r="C41" s="44">
        <v>5</v>
      </c>
      <c r="D41" s="10" t="s">
        <v>20</v>
      </c>
      <c r="E41" s="10"/>
      <c r="F41" s="39">
        <f t="shared" si="1"/>
        <v>6.4125000000000001E-2</v>
      </c>
      <c r="G41" s="22">
        <f>IF(B41="","",(B41/B31)*M29)</f>
        <v>6.7500000000000004E-2</v>
      </c>
      <c r="H41" s="501" t="s">
        <v>11</v>
      </c>
      <c r="I41" s="20">
        <f>G41/G31</f>
        <v>0.13500000000000001</v>
      </c>
      <c r="J41" s="29" t="s">
        <v>42</v>
      </c>
      <c r="K41" s="10" t="s">
        <v>26</v>
      </c>
      <c r="L41" s="10"/>
      <c r="M41" s="10"/>
      <c r="N41" s="1133"/>
      <c r="O41" s="1019"/>
    </row>
    <row r="42" spans="1:27" ht="12" customHeight="1" x14ac:dyDescent="0.2">
      <c r="A42" s="8"/>
      <c r="B42" s="1383">
        <v>0.04</v>
      </c>
      <c r="C42" s="43"/>
      <c r="D42" s="10" t="s">
        <v>21</v>
      </c>
      <c r="E42" s="10"/>
      <c r="F42" s="39" t="str">
        <f t="shared" si="1"/>
        <v/>
      </c>
      <c r="G42" s="22">
        <f>IF(B42="","",(B42/B31)*M29)</f>
        <v>0.02</v>
      </c>
      <c r="H42" s="501" t="s">
        <v>11</v>
      </c>
      <c r="I42" s="20">
        <f>G42/G31</f>
        <v>0.04</v>
      </c>
      <c r="J42" s="29" t="s">
        <v>52</v>
      </c>
      <c r="K42" s="10" t="s">
        <v>27</v>
      </c>
      <c r="L42" s="10"/>
      <c r="M42" s="10"/>
      <c r="N42" s="1133"/>
      <c r="O42" s="1019"/>
    </row>
    <row r="43" spans="1:27" ht="12" customHeight="1" x14ac:dyDescent="0.2">
      <c r="A43" s="8"/>
      <c r="B43" s="1383">
        <v>0.15</v>
      </c>
      <c r="C43" s="43"/>
      <c r="D43" s="10" t="s">
        <v>22</v>
      </c>
      <c r="E43" s="10"/>
      <c r="F43" s="39" t="str">
        <f t="shared" si="1"/>
        <v/>
      </c>
      <c r="G43" s="22">
        <f>IF(B43="","",(B43/B31)*M29)</f>
        <v>7.4999999999999997E-2</v>
      </c>
      <c r="H43" s="501" t="s">
        <v>11</v>
      </c>
      <c r="I43" s="20">
        <f>G43/G31</f>
        <v>0.15</v>
      </c>
      <c r="J43" s="29" t="s">
        <v>61</v>
      </c>
      <c r="K43" s="10" t="s">
        <v>28</v>
      </c>
      <c r="L43" s="10"/>
      <c r="M43" s="10"/>
      <c r="N43" s="1133"/>
      <c r="O43" s="1019"/>
    </row>
    <row r="44" spans="1:27" ht="12" customHeight="1" x14ac:dyDescent="0.2">
      <c r="A44" s="8"/>
      <c r="B44" s="1383">
        <v>0.01</v>
      </c>
      <c r="C44" s="43"/>
      <c r="D44" s="10" t="s">
        <v>23</v>
      </c>
      <c r="E44" s="10"/>
      <c r="F44" s="39" t="str">
        <f t="shared" si="1"/>
        <v/>
      </c>
      <c r="G44" s="22">
        <f>IF(B44="","",(B44/B31)*M29)</f>
        <v>5.0000000000000001E-3</v>
      </c>
      <c r="H44" s="501" t="s">
        <v>11</v>
      </c>
      <c r="I44" s="20">
        <f>G44/G31</f>
        <v>0.01</v>
      </c>
      <c r="J44" s="46"/>
      <c r="K44" s="10"/>
      <c r="L44" s="10"/>
      <c r="M44" s="10"/>
      <c r="N44" s="1133"/>
      <c r="O44" s="1019"/>
    </row>
    <row r="45" spans="1:27" ht="12" customHeight="1" x14ac:dyDescent="0.2">
      <c r="A45" s="8"/>
      <c r="B45" s="1383"/>
      <c r="C45" s="43"/>
      <c r="D45" s="10" t="s">
        <v>24</v>
      </c>
      <c r="E45" s="10"/>
      <c r="F45" s="39" t="str">
        <f t="shared" si="1"/>
        <v/>
      </c>
      <c r="G45" s="10"/>
      <c r="H45" s="10"/>
      <c r="I45" s="24"/>
      <c r="J45" s="46"/>
      <c r="K45" s="10"/>
      <c r="L45" s="10"/>
      <c r="M45" s="10"/>
      <c r="N45" s="1133"/>
      <c r="O45" s="1019"/>
    </row>
    <row r="46" spans="1:27" ht="12" customHeight="1" x14ac:dyDescent="0.2">
      <c r="A46" s="8"/>
      <c r="B46" s="1421"/>
      <c r="C46" s="1033"/>
      <c r="D46" s="12"/>
      <c r="E46" s="12"/>
      <c r="F46" s="39"/>
      <c r="G46" s="10"/>
      <c r="H46" s="10"/>
      <c r="I46" s="24"/>
      <c r="J46" s="12"/>
      <c r="K46" s="10"/>
      <c r="L46" s="10"/>
      <c r="M46" s="12"/>
      <c r="N46" s="1133"/>
      <c r="O46" s="7"/>
    </row>
    <row r="47" spans="1:27" ht="12" customHeight="1" thickBot="1" x14ac:dyDescent="0.25">
      <c r="A47" s="8"/>
      <c r="B47" s="1422"/>
      <c r="C47" s="1423"/>
      <c r="D47" s="1424"/>
      <c r="E47" s="1424"/>
      <c r="F47" s="1425"/>
      <c r="G47" s="1426"/>
      <c r="H47" s="1426"/>
      <c r="I47" s="1389"/>
      <c r="J47" s="1424"/>
      <c r="K47" s="1192"/>
      <c r="L47" s="1192"/>
      <c r="M47" s="1424"/>
      <c r="N47" s="1193"/>
      <c r="O47" s="7"/>
    </row>
    <row r="48" spans="1:27" ht="12.95" customHeight="1" x14ac:dyDescent="0.2"/>
    <row r="49" spans="4:11" ht="12.95" customHeight="1" x14ac:dyDescent="0.2"/>
    <row r="50" spans="4:11" ht="12.95" customHeight="1" x14ac:dyDescent="0.2">
      <c r="D50" s="1441" t="s">
        <v>1144</v>
      </c>
      <c r="E50" s="1441"/>
      <c r="F50" s="1441"/>
      <c r="G50" s="1441"/>
      <c r="H50" s="1441"/>
      <c r="I50" s="1441"/>
      <c r="J50" s="1441"/>
      <c r="K50" s="1441"/>
    </row>
    <row r="51" spans="4:11" ht="12.95" customHeight="1" x14ac:dyDescent="0.2">
      <c r="D51" s="1441" t="s">
        <v>1145</v>
      </c>
      <c r="E51" s="1441"/>
      <c r="F51" s="1441"/>
      <c r="G51" s="1441"/>
      <c r="H51" s="1441"/>
      <c r="I51" s="1441"/>
      <c r="J51" s="1441"/>
      <c r="K51" s="1441"/>
    </row>
    <row r="52" spans="4:11" ht="12.95" customHeight="1" x14ac:dyDescent="0.2">
      <c r="D52" s="1441" t="s">
        <v>1146</v>
      </c>
      <c r="E52" s="1441"/>
      <c r="F52" s="1441"/>
      <c r="G52" s="1441"/>
      <c r="H52" s="1441"/>
      <c r="I52" s="1441"/>
      <c r="J52" s="1441"/>
      <c r="K52" s="1441"/>
    </row>
    <row r="53" spans="4:11" ht="12.95" customHeight="1" x14ac:dyDescent="0.2">
      <c r="D53" s="1441" t="s">
        <v>1147</v>
      </c>
      <c r="E53" s="1441"/>
      <c r="F53" s="1441"/>
      <c r="G53" s="1441"/>
      <c r="H53" s="1441"/>
      <c r="I53" s="1441"/>
      <c r="J53" s="1441"/>
      <c r="K53" s="1441"/>
    </row>
    <row r="54" spans="4:11" ht="12.95" customHeight="1" x14ac:dyDescent="0.2"/>
    <row r="55" spans="4:11" ht="12.95" customHeight="1" x14ac:dyDescent="0.2"/>
    <row r="56" spans="4:11" ht="12.95" customHeight="1" x14ac:dyDescent="0.2"/>
    <row r="57" spans="4:11" ht="12.95" customHeight="1" x14ac:dyDescent="0.2"/>
    <row r="58" spans="4:11" ht="12.95" customHeight="1" x14ac:dyDescent="0.2"/>
    <row r="59" spans="4:11" ht="12.95" customHeight="1" x14ac:dyDescent="0.2"/>
    <row r="60" spans="4:11" ht="12.95" customHeight="1" x14ac:dyDescent="0.2"/>
    <row r="61" spans="4:11" ht="12.95" customHeight="1" x14ac:dyDescent="0.2"/>
    <row r="65" ht="12.75" customHeight="1" x14ac:dyDescent="0.2"/>
  </sheetData>
  <mergeCells count="12">
    <mergeCell ref="D50:K50"/>
    <mergeCell ref="D51:K51"/>
    <mergeCell ref="D52:K52"/>
    <mergeCell ref="D53:K53"/>
    <mergeCell ref="B2:N2"/>
    <mergeCell ref="B25:N25"/>
    <mergeCell ref="Q35:AA35"/>
    <mergeCell ref="Q7:AA7"/>
    <mergeCell ref="B4:N4"/>
    <mergeCell ref="B27:N27"/>
    <mergeCell ref="C10:C12"/>
    <mergeCell ref="C34:C36"/>
  </mergeCells>
  <pageMargins left="0.7" right="0.7" top="0.75" bottom="0.75" header="0.3" footer="0.3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"/>
  <sheetViews>
    <sheetView topLeftCell="A19" zoomScaleNormal="100" workbookViewId="0">
      <selection activeCell="C46" sqref="C46:J49"/>
    </sheetView>
  </sheetViews>
  <sheetFormatPr baseColWidth="10" defaultColWidth="10.28515625" defaultRowHeight="12.75" x14ac:dyDescent="0.2"/>
  <cols>
    <col min="1" max="1" width="2.28515625" style="1" customWidth="1"/>
    <col min="2" max="2" width="8.5703125" style="1" customWidth="1"/>
    <col min="3" max="3" width="22.28515625" style="1" customWidth="1"/>
    <col min="4" max="4" width="7.42578125" style="1" customWidth="1"/>
    <col min="5" max="5" width="8.5703125" style="1" customWidth="1"/>
    <col min="6" max="6" width="6.28515625" style="1" customWidth="1"/>
    <col min="7" max="7" width="8.5703125" style="1" customWidth="1"/>
    <col min="8" max="8" width="4" style="1" customWidth="1"/>
    <col min="9" max="9" width="21.7109375" style="1" customWidth="1"/>
    <col min="10" max="10" width="16.5703125" style="1" customWidth="1"/>
    <col min="11" max="11" width="6.85546875" style="1" customWidth="1"/>
    <col min="12" max="12" width="12.5703125" style="1" customWidth="1"/>
    <col min="13" max="13" width="1.7109375" style="1" customWidth="1"/>
    <col min="14" max="16384" width="10.28515625" style="1"/>
  </cols>
  <sheetData>
    <row r="1" spans="1:23" ht="20.25" x14ac:dyDescent="0.3">
      <c r="B1" s="1430" t="s">
        <v>1094</v>
      </c>
      <c r="C1" s="1431"/>
      <c r="D1" s="1431"/>
      <c r="E1" s="1431"/>
      <c r="F1" s="1431"/>
      <c r="G1" s="1431"/>
      <c r="H1" s="1431"/>
      <c r="I1" s="1431"/>
      <c r="J1" s="1431"/>
      <c r="K1" s="1431"/>
      <c r="L1" s="1431"/>
      <c r="M1" s="1432"/>
    </row>
    <row r="2" spans="1:23" ht="13.5" thickBot="1" x14ac:dyDescent="0.25">
      <c r="B2" s="1415"/>
      <c r="C2" s="8"/>
      <c r="D2" s="8"/>
      <c r="E2" s="8"/>
      <c r="F2" s="8"/>
      <c r="G2" s="8"/>
      <c r="H2" s="8"/>
      <c r="I2" s="8"/>
      <c r="J2" s="8"/>
      <c r="K2" s="8"/>
      <c r="L2" s="8"/>
      <c r="M2" s="1416"/>
    </row>
    <row r="3" spans="1:23" ht="21" thickBot="1" x14ac:dyDescent="0.35">
      <c r="B3" s="1417" t="s">
        <v>1090</v>
      </c>
      <c r="C3" s="1213"/>
      <c r="D3" s="1213"/>
      <c r="E3" s="1213"/>
      <c r="F3" s="1213"/>
      <c r="G3" s="1213"/>
      <c r="H3" s="1213"/>
      <c r="I3" s="1213"/>
      <c r="J3" s="1213"/>
      <c r="K3" s="1213"/>
      <c r="L3" s="1213"/>
      <c r="M3" s="1418"/>
    </row>
    <row r="4" spans="1:23" ht="23.25" x14ac:dyDescent="0.25">
      <c r="B4" s="1433" t="s">
        <v>12</v>
      </c>
      <c r="C4" s="12"/>
      <c r="D4" s="12"/>
      <c r="E4" s="12"/>
      <c r="F4" s="12"/>
      <c r="G4" s="12"/>
      <c r="H4" s="12"/>
      <c r="I4" s="12"/>
      <c r="J4" s="38" t="s">
        <v>294</v>
      </c>
      <c r="K4" s="1032">
        <v>1.89</v>
      </c>
      <c r="L4" s="1075" t="s">
        <v>300</v>
      </c>
      <c r="M4" s="1434"/>
      <c r="O4" s="1031" t="s">
        <v>1093</v>
      </c>
    </row>
    <row r="5" spans="1:23" ht="15.75" customHeight="1" x14ac:dyDescent="0.2">
      <c r="B5" s="1382"/>
      <c r="C5" s="12"/>
      <c r="D5" s="12"/>
      <c r="E5" s="12"/>
      <c r="F5" s="12"/>
      <c r="G5" s="12"/>
      <c r="H5" s="12"/>
      <c r="I5" s="12"/>
      <c r="J5" s="12"/>
      <c r="K5" s="21"/>
      <c r="L5" s="21"/>
      <c r="M5" s="1434"/>
    </row>
    <row r="6" spans="1:23" ht="15.75" customHeight="1" x14ac:dyDescent="0.25">
      <c r="B6" s="1383">
        <f>SUM(B10:B19)</f>
        <v>1</v>
      </c>
      <c r="C6" s="12" t="s">
        <v>13</v>
      </c>
      <c r="D6" s="12" t="s">
        <v>14</v>
      </c>
      <c r="E6" s="17">
        <f>E10+E13</f>
        <v>1.89</v>
      </c>
      <c r="F6" s="21"/>
      <c r="G6" s="18">
        <f>SUM(G10,G13)</f>
        <v>1</v>
      </c>
      <c r="H6" s="21"/>
      <c r="I6" s="21" t="s">
        <v>293</v>
      </c>
      <c r="J6" s="21"/>
      <c r="K6" s="21"/>
      <c r="L6" s="21"/>
      <c r="M6" s="1434"/>
      <c r="O6" s="1218" t="s">
        <v>1092</v>
      </c>
      <c r="P6" s="1218"/>
      <c r="Q6" s="1218"/>
      <c r="R6" s="1218"/>
      <c r="S6" s="1218"/>
      <c r="T6" s="1218"/>
      <c r="U6" s="1218"/>
      <c r="V6" s="1218"/>
      <c r="W6" s="1218"/>
    </row>
    <row r="7" spans="1:23" ht="15.75" customHeight="1" x14ac:dyDescent="0.2">
      <c r="B7" s="1384"/>
      <c r="C7" s="12"/>
      <c r="D7" s="12"/>
      <c r="E7" s="21"/>
      <c r="F7" s="17"/>
      <c r="G7" s="12"/>
      <c r="H7" s="12"/>
      <c r="I7" s="12"/>
      <c r="J7" s="12"/>
      <c r="K7" s="21"/>
      <c r="L7" s="21"/>
      <c r="M7" s="1434"/>
    </row>
    <row r="8" spans="1:23" ht="15.75" x14ac:dyDescent="0.2">
      <c r="A8" s="1022"/>
      <c r="B8" s="1385"/>
      <c r="C8" s="806"/>
      <c r="D8" s="806"/>
      <c r="E8" s="806"/>
      <c r="F8" s="806"/>
      <c r="G8" s="963"/>
      <c r="H8" s="806"/>
      <c r="I8" s="806"/>
      <c r="J8" s="806"/>
      <c r="K8" s="957"/>
      <c r="L8" s="957"/>
      <c r="M8" s="1434"/>
      <c r="O8" s="956" t="s">
        <v>1075</v>
      </c>
    </row>
    <row r="9" spans="1:23" ht="15.75" x14ac:dyDescent="0.2">
      <c r="A9" s="1022" t="s">
        <v>1074</v>
      </c>
      <c r="B9" s="1383"/>
      <c r="C9" s="32" t="s">
        <v>15</v>
      </c>
      <c r="D9" s="19"/>
      <c r="E9" s="962"/>
      <c r="F9" s="962"/>
      <c r="G9" s="20"/>
      <c r="H9" s="12"/>
      <c r="I9" s="12"/>
      <c r="J9" s="12"/>
      <c r="K9" s="21"/>
      <c r="L9" s="21"/>
      <c r="M9" s="1434"/>
      <c r="O9" s="956"/>
    </row>
    <row r="10" spans="1:23" ht="12" customHeight="1" x14ac:dyDescent="0.2">
      <c r="A10" s="1021"/>
      <c r="B10" s="1383">
        <v>0.4</v>
      </c>
      <c r="C10" s="10" t="s">
        <v>16</v>
      </c>
      <c r="D10" s="10"/>
      <c r="E10" s="22">
        <f>IF(B10="","",(B10/B6)*K4)</f>
        <v>0.75600000000000001</v>
      </c>
      <c r="F10" s="501" t="s">
        <v>11</v>
      </c>
      <c r="G10" s="988">
        <f>E10/E6</f>
        <v>0.4</v>
      </c>
      <c r="H10" s="12"/>
      <c r="I10" s="10" t="s">
        <v>1073</v>
      </c>
      <c r="J10" s="12"/>
      <c r="K10" s="21"/>
      <c r="L10" s="21"/>
      <c r="M10" s="1434"/>
      <c r="O10" s="956" t="s">
        <v>1072</v>
      </c>
    </row>
    <row r="11" spans="1:23" ht="12" customHeight="1" x14ac:dyDescent="0.2">
      <c r="A11" s="8"/>
      <c r="B11" s="1383"/>
      <c r="C11" s="19"/>
      <c r="D11" s="19"/>
      <c r="E11" s="22"/>
      <c r="F11" s="22"/>
      <c r="G11" s="25"/>
      <c r="H11" s="12"/>
      <c r="I11" s="10"/>
      <c r="J11" s="12"/>
      <c r="K11" s="21"/>
      <c r="L11" s="21"/>
      <c r="M11" s="1434"/>
      <c r="O11" s="956"/>
    </row>
    <row r="12" spans="1:23" ht="12" customHeight="1" x14ac:dyDescent="0.2">
      <c r="A12" s="8"/>
      <c r="B12" s="1386"/>
      <c r="C12" s="959"/>
      <c r="D12" s="959"/>
      <c r="E12" s="744"/>
      <c r="F12" s="744"/>
      <c r="G12" s="958"/>
      <c r="H12" s="806"/>
      <c r="I12" s="742"/>
      <c r="J12" s="806"/>
      <c r="K12" s="957"/>
      <c r="L12" s="957"/>
      <c r="M12" s="1434"/>
      <c r="O12" s="956" t="s">
        <v>1080</v>
      </c>
    </row>
    <row r="13" spans="1:23" ht="12" customHeight="1" x14ac:dyDescent="0.2">
      <c r="A13" s="8"/>
      <c r="B13" s="1383"/>
      <c r="C13" s="19" t="s">
        <v>17</v>
      </c>
      <c r="D13" s="19"/>
      <c r="E13" s="22">
        <f>SUM(E15:E20)</f>
        <v>1.1339999999999999</v>
      </c>
      <c r="F13" s="501" t="s">
        <v>11</v>
      </c>
      <c r="G13" s="988">
        <f>E13/E6</f>
        <v>0.6</v>
      </c>
      <c r="H13" s="12"/>
      <c r="I13" s="10" t="s">
        <v>1071</v>
      </c>
      <c r="J13" s="12"/>
      <c r="K13" s="21"/>
      <c r="L13" s="21"/>
      <c r="M13" s="1434"/>
    </row>
    <row r="14" spans="1:23" ht="12" customHeight="1" x14ac:dyDescent="0.2">
      <c r="A14" s="8"/>
      <c r="B14" s="1383"/>
      <c r="C14" s="23" t="s">
        <v>18</v>
      </c>
      <c r="D14" s="23"/>
      <c r="E14" s="22"/>
      <c r="F14" s="22"/>
      <c r="G14" s="20"/>
      <c r="H14" s="12"/>
      <c r="I14" s="12"/>
      <c r="J14" s="12"/>
      <c r="K14" s="21"/>
      <c r="L14" s="21"/>
      <c r="M14" s="1434"/>
    </row>
    <row r="15" spans="1:23" ht="12" customHeight="1" x14ac:dyDescent="0.2">
      <c r="A15" s="8"/>
      <c r="B15" s="1383">
        <v>0.26500000000000001</v>
      </c>
      <c r="C15" s="10" t="s">
        <v>19</v>
      </c>
      <c r="D15" s="10"/>
      <c r="E15" s="22">
        <f>IF(B15="","",(B15/B6)*K4)</f>
        <v>0.50085000000000002</v>
      </c>
      <c r="F15" s="501" t="s">
        <v>11</v>
      </c>
      <c r="G15" s="20">
        <f>E15/E6</f>
        <v>0.26500000000000001</v>
      </c>
      <c r="H15" s="27" t="s">
        <v>32</v>
      </c>
      <c r="I15" s="10" t="s">
        <v>25</v>
      </c>
      <c r="J15" s="10"/>
      <c r="K15" s="10"/>
      <c r="L15" s="10"/>
      <c r="M15" s="1395"/>
    </row>
    <row r="16" spans="1:23" ht="12" customHeight="1" x14ac:dyDescent="0.2">
      <c r="A16" s="8"/>
      <c r="B16" s="1383">
        <v>0.13500000000000001</v>
      </c>
      <c r="C16" s="10" t="s">
        <v>20</v>
      </c>
      <c r="D16" s="10"/>
      <c r="E16" s="22">
        <f>IF(B16="","",(B16/B6)*K4)</f>
        <v>0.25514999999999999</v>
      </c>
      <c r="F16" s="501" t="s">
        <v>11</v>
      </c>
      <c r="G16" s="20">
        <f>E16/E6</f>
        <v>0.13500000000000001</v>
      </c>
      <c r="H16" s="27" t="s">
        <v>42</v>
      </c>
      <c r="I16" s="10" t="s">
        <v>26</v>
      </c>
      <c r="J16" s="10"/>
      <c r="K16" s="10"/>
      <c r="L16" s="10"/>
      <c r="M16" s="1395"/>
    </row>
    <row r="17" spans="1:15" ht="12" customHeight="1" x14ac:dyDescent="0.2">
      <c r="A17" s="8"/>
      <c r="B17" s="1383">
        <v>0.04</v>
      </c>
      <c r="C17" s="10" t="s">
        <v>21</v>
      </c>
      <c r="D17" s="10"/>
      <c r="E17" s="22">
        <f>IF(B17="","",(B17/B6)*K4)</f>
        <v>7.5600000000000001E-2</v>
      </c>
      <c r="F17" s="501" t="s">
        <v>11</v>
      </c>
      <c r="G17" s="20">
        <f>E17/E6</f>
        <v>0.04</v>
      </c>
      <c r="H17" s="27" t="s">
        <v>52</v>
      </c>
      <c r="I17" s="10" t="s">
        <v>27</v>
      </c>
      <c r="J17" s="10"/>
      <c r="K17" s="10"/>
      <c r="L17" s="10"/>
      <c r="M17" s="1395"/>
    </row>
    <row r="18" spans="1:15" ht="12" customHeight="1" x14ac:dyDescent="0.2">
      <c r="A18" s="8"/>
      <c r="B18" s="1383">
        <v>0.15</v>
      </c>
      <c r="C18" s="10" t="s">
        <v>22</v>
      </c>
      <c r="D18" s="10"/>
      <c r="E18" s="22">
        <f>IF(B18="","",(B18/B6)*K4)</f>
        <v>0.28349999999999997</v>
      </c>
      <c r="F18" s="501" t="s">
        <v>11</v>
      </c>
      <c r="G18" s="20">
        <f>E18/E6</f>
        <v>0.15</v>
      </c>
      <c r="H18" s="27" t="s">
        <v>61</v>
      </c>
      <c r="I18" s="10" t="s">
        <v>28</v>
      </c>
      <c r="J18" s="10"/>
      <c r="K18" s="10"/>
      <c r="L18" s="10"/>
      <c r="M18" s="1395"/>
    </row>
    <row r="19" spans="1:15" ht="12" customHeight="1" x14ac:dyDescent="0.2">
      <c r="A19" s="8"/>
      <c r="B19" s="1383">
        <v>0.01</v>
      </c>
      <c r="C19" s="10" t="s">
        <v>23</v>
      </c>
      <c r="D19" s="10"/>
      <c r="E19" s="22">
        <f>IF(B19="","",(B19/B6)*K4)</f>
        <v>1.89E-2</v>
      </c>
      <c r="F19" s="501" t="s">
        <v>11</v>
      </c>
      <c r="G19" s="20">
        <f>E19/E6</f>
        <v>0.01</v>
      </c>
      <c r="H19" s="12"/>
      <c r="I19" s="10"/>
      <c r="J19" s="10"/>
      <c r="K19" s="10"/>
      <c r="L19" s="10"/>
      <c r="M19" s="1395"/>
    </row>
    <row r="20" spans="1:15" ht="12" customHeight="1" x14ac:dyDescent="0.2">
      <c r="A20" s="8"/>
      <c r="B20" s="1383"/>
      <c r="C20" s="10" t="s">
        <v>24</v>
      </c>
      <c r="D20" s="10"/>
      <c r="E20" s="10"/>
      <c r="F20" s="10"/>
      <c r="G20" s="24"/>
      <c r="H20" s="12"/>
      <c r="I20" s="10"/>
      <c r="J20" s="10"/>
      <c r="K20" s="10"/>
      <c r="L20" s="10"/>
      <c r="M20" s="1395"/>
    </row>
    <row r="21" spans="1:15" ht="12" customHeight="1" thickBot="1" x14ac:dyDescent="0.25">
      <c r="A21" s="8"/>
      <c r="B21" s="1422"/>
      <c r="C21" s="1424"/>
      <c r="D21" s="1424"/>
      <c r="E21" s="1192"/>
      <c r="F21" s="1192"/>
      <c r="G21" s="1389"/>
      <c r="H21" s="1424"/>
      <c r="I21" s="1192"/>
      <c r="J21" s="1192"/>
      <c r="K21" s="1424"/>
      <c r="L21" s="1192"/>
      <c r="M21" s="1435"/>
    </row>
    <row r="22" spans="1:15" ht="12" customHeight="1" thickBot="1" x14ac:dyDescent="0.25">
      <c r="A22" s="8"/>
      <c r="B22" s="26"/>
      <c r="C22" s="12"/>
      <c r="D22" s="12"/>
      <c r="E22" s="10"/>
      <c r="F22" s="10"/>
      <c r="G22" s="24"/>
      <c r="H22" s="12"/>
      <c r="I22" s="10"/>
      <c r="J22" s="10"/>
      <c r="K22" s="12"/>
      <c r="L22" s="10"/>
      <c r="M22" s="7"/>
    </row>
    <row r="23" spans="1:15" ht="19.5" customHeight="1" x14ac:dyDescent="0.3">
      <c r="A23" s="8"/>
      <c r="B23" s="1436" t="s">
        <v>1091</v>
      </c>
      <c r="C23" s="1437"/>
      <c r="D23" s="1437"/>
      <c r="E23" s="1437"/>
      <c r="F23" s="1437"/>
      <c r="G23" s="1437"/>
      <c r="H23" s="1437"/>
      <c r="I23" s="1437"/>
      <c r="J23" s="1437"/>
      <c r="K23" s="1437"/>
      <c r="L23" s="1437"/>
      <c r="M23" s="1438"/>
    </row>
    <row r="24" spans="1:15" ht="12" customHeight="1" thickBot="1" x14ac:dyDescent="0.3">
      <c r="A24" s="8"/>
      <c r="B24" s="1394"/>
      <c r="C24" s="1030"/>
      <c r="D24" s="1030"/>
      <c r="E24" s="1030"/>
      <c r="F24" s="1030"/>
      <c r="G24" s="1076"/>
      <c r="H24" s="1030"/>
      <c r="I24" s="7"/>
      <c r="J24" s="7"/>
      <c r="K24" s="1030"/>
      <c r="L24" s="7"/>
      <c r="M24" s="1395"/>
    </row>
    <row r="25" spans="1:15" ht="21" thickBot="1" x14ac:dyDescent="0.35">
      <c r="B25" s="1417" t="s">
        <v>1090</v>
      </c>
      <c r="C25" s="1213"/>
      <c r="D25" s="1213"/>
      <c r="E25" s="1213"/>
      <c r="F25" s="1213"/>
      <c r="G25" s="1213"/>
      <c r="H25" s="1213"/>
      <c r="I25" s="1213"/>
      <c r="J25" s="1213"/>
      <c r="K25" s="1213"/>
      <c r="L25" s="1213"/>
      <c r="M25" s="1418"/>
    </row>
    <row r="26" spans="1:15" ht="23.25" x14ac:dyDescent="0.25">
      <c r="B26" s="1439" t="s">
        <v>12</v>
      </c>
      <c r="C26" s="12"/>
      <c r="D26" s="12"/>
      <c r="E26" s="12"/>
      <c r="F26" s="12"/>
      <c r="G26" s="12"/>
      <c r="H26" s="12"/>
      <c r="I26" s="12"/>
      <c r="J26" s="38" t="s">
        <v>294</v>
      </c>
      <c r="K26" s="1027">
        <v>5</v>
      </c>
      <c r="L26" s="861" t="s">
        <v>295</v>
      </c>
      <c r="M26" s="1434"/>
      <c r="O26" s="1026" t="s">
        <v>1089</v>
      </c>
    </row>
    <row r="27" spans="1:15" ht="15.75" customHeight="1" x14ac:dyDescent="0.2">
      <c r="B27" s="1382"/>
      <c r="C27" s="12"/>
      <c r="D27" s="12"/>
      <c r="E27" s="12"/>
      <c r="F27" s="12"/>
      <c r="G27" s="12"/>
      <c r="H27" s="12"/>
      <c r="I27" s="12"/>
      <c r="J27" s="38" t="s">
        <v>296</v>
      </c>
      <c r="K27" s="36">
        <f>E28/K26</f>
        <v>0.1</v>
      </c>
      <c r="L27" s="12" t="s">
        <v>300</v>
      </c>
      <c r="M27" s="1434"/>
    </row>
    <row r="28" spans="1:15" ht="15.75" customHeight="1" x14ac:dyDescent="0.25">
      <c r="B28" s="1402">
        <v>10</v>
      </c>
      <c r="C28" s="12" t="s">
        <v>13</v>
      </c>
      <c r="D28" s="12" t="s">
        <v>14</v>
      </c>
      <c r="E28" s="17">
        <f>E32+E35</f>
        <v>0.5</v>
      </c>
      <c r="F28" s="21"/>
      <c r="G28" s="18">
        <f>SUM(G32,G35)</f>
        <v>1</v>
      </c>
      <c r="H28" s="21"/>
      <c r="I28" s="21" t="s">
        <v>293</v>
      </c>
      <c r="J28" s="21"/>
      <c r="K28" s="21"/>
      <c r="L28" s="21"/>
      <c r="M28" s="1434"/>
      <c r="O28" s="1025"/>
    </row>
    <row r="29" spans="1:15" ht="15.75" customHeight="1" x14ac:dyDescent="0.2">
      <c r="B29" s="1384"/>
      <c r="C29" s="12"/>
      <c r="D29" s="12"/>
      <c r="E29" s="21"/>
      <c r="F29" s="17"/>
      <c r="G29" s="12"/>
      <c r="H29" s="12"/>
      <c r="I29" s="12"/>
      <c r="J29" s="12"/>
      <c r="K29" s="21"/>
      <c r="L29" s="21"/>
      <c r="M29" s="1434"/>
    </row>
    <row r="30" spans="1:15" ht="15.75" x14ac:dyDescent="0.2">
      <c r="A30" s="1022"/>
      <c r="B30" s="1385"/>
      <c r="C30" s="806"/>
      <c r="D30" s="806"/>
      <c r="E30" s="806"/>
      <c r="F30" s="806"/>
      <c r="G30" s="963"/>
      <c r="H30" s="806"/>
      <c r="I30" s="806"/>
      <c r="J30" s="806"/>
      <c r="K30" s="957"/>
      <c r="L30" s="957"/>
      <c r="M30" s="1434"/>
      <c r="O30" s="1023" t="s">
        <v>1088</v>
      </c>
    </row>
    <row r="31" spans="1:15" ht="15.75" x14ac:dyDescent="0.2">
      <c r="A31" s="1022" t="s">
        <v>1074</v>
      </c>
      <c r="B31" s="1383"/>
      <c r="C31" s="35" t="s">
        <v>15</v>
      </c>
      <c r="D31" s="19"/>
      <c r="E31" s="962"/>
      <c r="F31" s="962"/>
      <c r="G31" s="20"/>
      <c r="H31" s="12"/>
      <c r="I31" s="12"/>
      <c r="J31" s="12"/>
      <c r="K31" s="21"/>
      <c r="L31" s="21"/>
      <c r="M31" s="1434"/>
    </row>
    <row r="32" spans="1:15" ht="12" customHeight="1" x14ac:dyDescent="0.2">
      <c r="A32" s="1021"/>
      <c r="B32" s="1383">
        <v>0.4</v>
      </c>
      <c r="C32" s="10" t="s">
        <v>16</v>
      </c>
      <c r="D32" s="10"/>
      <c r="E32" s="22">
        <f>IF(B32="","",(B32/B28)*K26)</f>
        <v>0.2</v>
      </c>
      <c r="F32" s="501" t="s">
        <v>11</v>
      </c>
      <c r="G32" s="954">
        <f>E32/E28</f>
        <v>0.4</v>
      </c>
      <c r="H32" s="12"/>
      <c r="I32" s="10" t="s">
        <v>1073</v>
      </c>
      <c r="J32" s="12"/>
      <c r="K32" s="21"/>
      <c r="L32" s="21"/>
      <c r="M32" s="1434"/>
    </row>
    <row r="33" spans="1:23" ht="12" customHeight="1" x14ac:dyDescent="0.2">
      <c r="A33" s="8"/>
      <c r="B33" s="1383"/>
      <c r="C33" s="19"/>
      <c r="D33" s="19"/>
      <c r="E33" s="22"/>
      <c r="F33" s="22"/>
      <c r="G33" s="25"/>
      <c r="H33" s="12"/>
      <c r="I33" s="10"/>
      <c r="J33" s="12"/>
      <c r="K33" s="21"/>
      <c r="L33" s="21"/>
      <c r="M33" s="1434"/>
    </row>
    <row r="34" spans="1:23" ht="12" customHeight="1" x14ac:dyDescent="0.2">
      <c r="A34" s="8"/>
      <c r="B34" s="1386"/>
      <c r="C34" s="959"/>
      <c r="D34" s="959"/>
      <c r="E34" s="744"/>
      <c r="F34" s="744"/>
      <c r="G34" s="958"/>
      <c r="H34" s="806"/>
      <c r="I34" s="742"/>
      <c r="J34" s="806"/>
      <c r="K34" s="957"/>
      <c r="L34" s="957"/>
      <c r="M34" s="1434"/>
    </row>
    <row r="35" spans="1:23" ht="12" customHeight="1" x14ac:dyDescent="0.25">
      <c r="A35" s="8"/>
      <c r="B35" s="1383"/>
      <c r="C35" s="35" t="s">
        <v>17</v>
      </c>
      <c r="D35" s="19"/>
      <c r="E35" s="22">
        <f>SUM(E37:E42)</f>
        <v>0.3</v>
      </c>
      <c r="F35" s="501" t="s">
        <v>11</v>
      </c>
      <c r="G35" s="954">
        <f>E35/E28</f>
        <v>0.6</v>
      </c>
      <c r="H35" s="12"/>
      <c r="I35" s="10" t="s">
        <v>1071</v>
      </c>
      <c r="J35" s="12"/>
      <c r="K35" s="21"/>
      <c r="L35" s="21"/>
      <c r="M35" s="1434"/>
      <c r="O35" s="1219" t="s">
        <v>1087</v>
      </c>
      <c r="P35" s="1219"/>
      <c r="Q35" s="1219"/>
      <c r="R35" s="1219"/>
      <c r="S35" s="1219"/>
      <c r="T35" s="1219"/>
      <c r="U35" s="1219"/>
      <c r="V35" s="1219"/>
      <c r="W35" s="1219"/>
    </row>
    <row r="36" spans="1:23" ht="12" customHeight="1" x14ac:dyDescent="0.2">
      <c r="A36" s="8"/>
      <c r="B36" s="1383"/>
      <c r="C36" s="23" t="s">
        <v>18</v>
      </c>
      <c r="D36" s="23"/>
      <c r="E36" s="22"/>
      <c r="F36" s="22"/>
      <c r="G36" s="20"/>
      <c r="H36" s="12"/>
      <c r="I36" s="12"/>
      <c r="J36" s="12"/>
      <c r="K36" s="21"/>
      <c r="L36" s="21"/>
      <c r="M36" s="1434"/>
    </row>
    <row r="37" spans="1:23" ht="12" customHeight="1" x14ac:dyDescent="0.2">
      <c r="A37" s="8"/>
      <c r="B37" s="1383">
        <v>0.26500000000000001</v>
      </c>
      <c r="C37" s="10" t="s">
        <v>19</v>
      </c>
      <c r="D37" s="10"/>
      <c r="E37" s="22">
        <f>IF(B37="","",(B37/B28)*K26)</f>
        <v>0.13250000000000001</v>
      </c>
      <c r="F37" s="501" t="s">
        <v>11</v>
      </c>
      <c r="G37" s="20">
        <f>E37/E28</f>
        <v>0.26500000000000001</v>
      </c>
      <c r="H37" s="953" t="s">
        <v>32</v>
      </c>
      <c r="I37" s="10" t="s">
        <v>25</v>
      </c>
      <c r="J37" s="10"/>
      <c r="K37" s="10"/>
      <c r="L37" s="10"/>
      <c r="M37" s="1395"/>
    </row>
    <row r="38" spans="1:23" ht="12" customHeight="1" x14ac:dyDescent="0.2">
      <c r="A38" s="8"/>
      <c r="B38" s="1383">
        <v>0.13500000000000001</v>
      </c>
      <c r="C38" s="10" t="s">
        <v>20</v>
      </c>
      <c r="D38" s="10"/>
      <c r="E38" s="22">
        <f>IF(B38="","",(B38/B28)*K26)</f>
        <v>6.7500000000000004E-2</v>
      </c>
      <c r="F38" s="501" t="s">
        <v>11</v>
      </c>
      <c r="G38" s="20">
        <f>E38/E28</f>
        <v>0.13500000000000001</v>
      </c>
      <c r="H38" s="953" t="s">
        <v>42</v>
      </c>
      <c r="I38" s="10" t="s">
        <v>26</v>
      </c>
      <c r="J38" s="10"/>
      <c r="K38" s="10"/>
      <c r="L38" s="10"/>
      <c r="M38" s="1395"/>
    </row>
    <row r="39" spans="1:23" ht="12" customHeight="1" x14ac:dyDescent="0.2">
      <c r="A39" s="8"/>
      <c r="B39" s="1383">
        <v>0.04</v>
      </c>
      <c r="C39" s="10" t="s">
        <v>21</v>
      </c>
      <c r="D39" s="10"/>
      <c r="E39" s="22">
        <f>IF(B39="","",(B39/B28)*K26)</f>
        <v>0.02</v>
      </c>
      <c r="F39" s="501" t="s">
        <v>11</v>
      </c>
      <c r="G39" s="20">
        <f>E39/E28</f>
        <v>0.04</v>
      </c>
      <c r="H39" s="953" t="s">
        <v>52</v>
      </c>
      <c r="I39" s="10" t="s">
        <v>27</v>
      </c>
      <c r="J39" s="10"/>
      <c r="K39" s="10"/>
      <c r="L39" s="10"/>
      <c r="M39" s="1395"/>
    </row>
    <row r="40" spans="1:23" ht="12" customHeight="1" x14ac:dyDescent="0.2">
      <c r="A40" s="8"/>
      <c r="B40" s="1383">
        <v>0.15</v>
      </c>
      <c r="C40" s="10" t="s">
        <v>22</v>
      </c>
      <c r="D40" s="10"/>
      <c r="E40" s="22">
        <f>IF(B40="","",(B40/B28)*K26)</f>
        <v>7.4999999999999997E-2</v>
      </c>
      <c r="F40" s="501" t="s">
        <v>11</v>
      </c>
      <c r="G40" s="20">
        <f>E40/E28</f>
        <v>0.15</v>
      </c>
      <c r="H40" s="953" t="s">
        <v>61</v>
      </c>
      <c r="I40" s="10" t="s">
        <v>28</v>
      </c>
      <c r="J40" s="10"/>
      <c r="K40" s="10"/>
      <c r="L40" s="10"/>
      <c r="M40" s="1395"/>
    </row>
    <row r="41" spans="1:23" ht="12" customHeight="1" x14ac:dyDescent="0.2">
      <c r="A41" s="8"/>
      <c r="B41" s="1383">
        <v>0.01</v>
      </c>
      <c r="C41" s="10" t="s">
        <v>23</v>
      </c>
      <c r="D41" s="10"/>
      <c r="E41" s="22">
        <f>IF(B41="","",(B41/B28)*K26)</f>
        <v>5.0000000000000001E-3</v>
      </c>
      <c r="F41" s="501" t="s">
        <v>11</v>
      </c>
      <c r="G41" s="20">
        <f>E41/E28</f>
        <v>0.01</v>
      </c>
      <c r="H41" s="12"/>
      <c r="I41" s="10"/>
      <c r="J41" s="10"/>
      <c r="K41" s="10"/>
      <c r="L41" s="10"/>
      <c r="M41" s="1395"/>
    </row>
    <row r="42" spans="1:23" ht="12" customHeight="1" x14ac:dyDescent="0.2">
      <c r="A42" s="8"/>
      <c r="B42" s="1383"/>
      <c r="C42" s="10" t="s">
        <v>24</v>
      </c>
      <c r="D42" s="10"/>
      <c r="E42" s="10"/>
      <c r="F42" s="10"/>
      <c r="G42" s="24"/>
      <c r="H42" s="12"/>
      <c r="I42" s="10"/>
      <c r="J42" s="10"/>
      <c r="K42" s="10"/>
      <c r="L42" s="10"/>
      <c r="M42" s="1395"/>
    </row>
    <row r="43" spans="1:23" ht="12" customHeight="1" thickBot="1" x14ac:dyDescent="0.25">
      <c r="A43" s="8"/>
      <c r="B43" s="1422"/>
      <c r="C43" s="1424"/>
      <c r="D43" s="1424"/>
      <c r="E43" s="1192"/>
      <c r="F43" s="1192"/>
      <c r="G43" s="1389"/>
      <c r="H43" s="1424"/>
      <c r="I43" s="1192"/>
      <c r="J43" s="1192"/>
      <c r="K43" s="1424"/>
      <c r="L43" s="1192"/>
      <c r="M43" s="1435"/>
    </row>
    <row r="44" spans="1:23" ht="12" customHeight="1" x14ac:dyDescent="0.2">
      <c r="A44" s="8"/>
      <c r="B44" s="26"/>
      <c r="C44" s="13"/>
      <c r="D44" s="13"/>
      <c r="E44" s="15"/>
      <c r="F44" s="15"/>
      <c r="G44" s="24"/>
      <c r="H44" s="13"/>
      <c r="I44" s="11"/>
      <c r="J44" s="11"/>
      <c r="K44" s="13"/>
      <c r="L44" s="10"/>
      <c r="M44" s="7"/>
    </row>
    <row r="45" spans="1:23" ht="12.95" customHeight="1" x14ac:dyDescent="0.2"/>
    <row r="46" spans="1:23" ht="12.95" customHeight="1" x14ac:dyDescent="0.2">
      <c r="C46" s="1440" t="s">
        <v>1144</v>
      </c>
      <c r="D46" s="1440"/>
      <c r="E46" s="1440"/>
      <c r="F46" s="1440"/>
      <c r="G46" s="1440"/>
      <c r="H46" s="1440"/>
      <c r="I46" s="1440"/>
      <c r="J46" s="1440"/>
    </row>
    <row r="47" spans="1:23" ht="12.95" customHeight="1" x14ac:dyDescent="0.2">
      <c r="C47" s="1440" t="s">
        <v>1145</v>
      </c>
      <c r="D47" s="1440"/>
      <c r="E47" s="1440"/>
      <c r="F47" s="1440"/>
      <c r="G47" s="1440"/>
      <c r="H47" s="1440"/>
      <c r="I47" s="1440"/>
      <c r="J47" s="1440"/>
    </row>
    <row r="48" spans="1:23" ht="12.95" customHeight="1" x14ac:dyDescent="0.2">
      <c r="C48" s="1440" t="s">
        <v>1146</v>
      </c>
      <c r="D48" s="1440"/>
      <c r="E48" s="1440"/>
      <c r="F48" s="1440"/>
      <c r="G48" s="1440"/>
      <c r="H48" s="1440"/>
      <c r="I48" s="1440"/>
      <c r="J48" s="1440"/>
    </row>
    <row r="49" spans="3:10" ht="12.95" customHeight="1" x14ac:dyDescent="0.2">
      <c r="C49" s="1440" t="s">
        <v>1147</v>
      </c>
      <c r="D49" s="1440"/>
      <c r="E49" s="1440"/>
      <c r="F49" s="1440"/>
      <c r="G49" s="1440"/>
      <c r="H49" s="1440"/>
      <c r="I49" s="1440"/>
      <c r="J49" s="1440"/>
    </row>
    <row r="50" spans="3:10" ht="12.95" customHeight="1" x14ac:dyDescent="0.2"/>
    <row r="51" spans="3:10" ht="12.95" customHeight="1" x14ac:dyDescent="0.2"/>
    <row r="52" spans="3:10" ht="12.95" customHeight="1" x14ac:dyDescent="0.2"/>
    <row r="53" spans="3:10" ht="12.95" customHeight="1" x14ac:dyDescent="0.2"/>
    <row r="54" spans="3:10" ht="12.95" customHeight="1" x14ac:dyDescent="0.2"/>
    <row r="55" spans="3:10" ht="12.95" customHeight="1" x14ac:dyDescent="0.2"/>
    <row r="56" spans="3:10" ht="12.95" customHeight="1" x14ac:dyDescent="0.2"/>
    <row r="57" spans="3:10" ht="12.95" customHeight="1" x14ac:dyDescent="0.2"/>
    <row r="58" spans="3:10" ht="12.95" customHeight="1" x14ac:dyDescent="0.2"/>
    <row r="62" spans="3:10" ht="12.75" customHeight="1" x14ac:dyDescent="0.2"/>
  </sheetData>
  <mergeCells count="10">
    <mergeCell ref="C46:J46"/>
    <mergeCell ref="C47:J47"/>
    <mergeCell ref="C48:J48"/>
    <mergeCell ref="C49:J49"/>
    <mergeCell ref="B1:M1"/>
    <mergeCell ref="B23:M23"/>
    <mergeCell ref="O6:W6"/>
    <mergeCell ref="O35:W35"/>
    <mergeCell ref="B3:M3"/>
    <mergeCell ref="B25:M25"/>
  </mergeCells>
  <pageMargins left="0.7" right="0.7" top="0.75" bottom="0.75" header="0.3" footer="0.3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topLeftCell="A22" zoomScaleNormal="100" workbookViewId="0">
      <selection activeCell="M52" sqref="M52"/>
    </sheetView>
  </sheetViews>
  <sheetFormatPr baseColWidth="10" defaultColWidth="10.28515625" defaultRowHeight="12.75" x14ac:dyDescent="0.2"/>
  <cols>
    <col min="1" max="1" width="2.28515625" style="1" customWidth="1"/>
    <col min="2" max="2" width="8.5703125" style="1" customWidth="1"/>
    <col min="3" max="3" width="22.28515625" style="1" customWidth="1"/>
    <col min="4" max="4" width="7.42578125" style="1" customWidth="1"/>
    <col min="5" max="5" width="8.5703125" style="1" customWidth="1"/>
    <col min="6" max="6" width="6.28515625" style="1" customWidth="1"/>
    <col min="7" max="7" width="8.5703125" style="1" customWidth="1"/>
    <col min="8" max="8" width="4" style="1" customWidth="1"/>
    <col min="9" max="9" width="21.7109375" style="1" customWidth="1"/>
    <col min="10" max="10" width="16.5703125" style="1" customWidth="1"/>
    <col min="11" max="11" width="6.85546875" style="1" customWidth="1"/>
    <col min="12" max="12" width="12.5703125" style="1" customWidth="1"/>
    <col min="13" max="13" width="1.7109375" style="1" customWidth="1"/>
    <col min="14" max="15" width="10.28515625" style="1"/>
    <col min="16" max="16" width="11.42578125" style="2" customWidth="1"/>
    <col min="17" max="17" width="3.5703125" style="2" customWidth="1"/>
    <col min="18" max="18" width="10.28515625" style="2"/>
    <col min="21" max="16384" width="10.28515625" style="1"/>
  </cols>
  <sheetData>
    <row r="1" spans="1:20" ht="29.25" customHeight="1" thickBo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20" ht="24.75" customHeight="1" x14ac:dyDescent="0.2">
      <c r="A2" s="9"/>
      <c r="B2" s="1231" t="s">
        <v>1086</v>
      </c>
      <c r="C2" s="1232"/>
      <c r="D2" s="1232"/>
      <c r="E2" s="1232"/>
      <c r="F2" s="1232"/>
      <c r="G2" s="1232"/>
      <c r="H2" s="1232"/>
      <c r="I2" s="1232"/>
      <c r="J2" s="1232"/>
      <c r="K2" s="1232"/>
      <c r="L2" s="1233"/>
      <c r="M2" s="9"/>
      <c r="P2" s="1224" t="s">
        <v>330</v>
      </c>
      <c r="Q2" s="1225"/>
      <c r="R2" s="1225"/>
      <c r="S2" s="1225"/>
      <c r="T2" s="1226"/>
    </row>
    <row r="3" spans="1:20" ht="24.75" customHeight="1" thickBot="1" x14ac:dyDescent="0.25">
      <c r="A3" s="9"/>
      <c r="B3" s="1234" t="s">
        <v>1080</v>
      </c>
      <c r="C3" s="1235"/>
      <c r="D3" s="1235"/>
      <c r="E3" s="1235"/>
      <c r="F3" s="1235"/>
      <c r="G3" s="1235"/>
      <c r="H3" s="1235"/>
      <c r="I3" s="1235"/>
      <c r="J3" s="1235"/>
      <c r="K3" s="1235"/>
      <c r="L3" s="1236"/>
      <c r="M3" s="9"/>
      <c r="P3" s="1227"/>
      <c r="Q3" s="1228"/>
      <c r="R3" s="1228"/>
      <c r="S3" s="1228"/>
      <c r="T3" s="1229"/>
    </row>
    <row r="4" spans="1:20" ht="24.75" customHeight="1" thickBot="1" x14ac:dyDescent="0.25">
      <c r="A4" s="9"/>
      <c r="B4" s="1221" t="s">
        <v>1085</v>
      </c>
      <c r="C4" s="1222"/>
      <c r="D4" s="1222"/>
      <c r="E4" s="1222"/>
      <c r="F4" s="1222"/>
      <c r="G4" s="1222"/>
      <c r="H4" s="1222"/>
      <c r="I4" s="1222"/>
      <c r="J4" s="1222"/>
      <c r="K4" s="1222"/>
      <c r="L4" s="1223"/>
      <c r="M4" s="9"/>
      <c r="P4" s="1230" t="s">
        <v>332</v>
      </c>
      <c r="Q4" s="1230"/>
      <c r="R4" s="1230"/>
      <c r="S4" s="1018" t="s">
        <v>331</v>
      </c>
    </row>
    <row r="5" spans="1:20" ht="21.75" customHeight="1" x14ac:dyDescent="0.2">
      <c r="A5" s="9"/>
      <c r="B5" s="54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P5" s="1017" t="s">
        <v>32</v>
      </c>
      <c r="Q5" s="980"/>
      <c r="R5" s="1016" t="s">
        <v>34</v>
      </c>
      <c r="S5" s="1015" t="s">
        <v>34</v>
      </c>
    </row>
    <row r="6" spans="1:20" ht="35.25" x14ac:dyDescent="0.5">
      <c r="A6" s="9"/>
      <c r="B6" s="1237" t="s">
        <v>1084</v>
      </c>
      <c r="C6" s="1237"/>
      <c r="D6" s="1237"/>
      <c r="E6" s="1237"/>
      <c r="F6" s="1237"/>
      <c r="G6" s="1237"/>
      <c r="H6" s="1237"/>
      <c r="I6" s="1237"/>
      <c r="J6" s="1237"/>
      <c r="K6" s="1237"/>
      <c r="L6" s="1237"/>
      <c r="M6" s="9"/>
      <c r="P6" s="1014" t="s">
        <v>42</v>
      </c>
      <c r="Q6" s="980"/>
      <c r="R6" s="1014" t="s">
        <v>44</v>
      </c>
      <c r="S6" s="1013" t="s">
        <v>44</v>
      </c>
    </row>
    <row r="7" spans="1:20" ht="16.5" thickBot="1" x14ac:dyDescent="0.3">
      <c r="A7" s="9"/>
      <c r="B7" s="9"/>
      <c r="C7" s="9"/>
      <c r="D7" s="9"/>
      <c r="E7" s="9"/>
      <c r="F7" s="9"/>
      <c r="G7" s="9"/>
      <c r="H7" s="9"/>
      <c r="I7" s="9"/>
      <c r="J7" s="9"/>
      <c r="K7" s="1012" t="s">
        <v>1083</v>
      </c>
      <c r="L7" s="9"/>
      <c r="M7" s="9"/>
      <c r="P7" s="1011" t="s">
        <v>52</v>
      </c>
      <c r="Q7" s="980"/>
      <c r="R7" s="979" t="s">
        <v>54</v>
      </c>
      <c r="S7" s="1010" t="s">
        <v>54</v>
      </c>
    </row>
    <row r="8" spans="1:20" ht="24.75" thickTop="1" thickBot="1" x14ac:dyDescent="0.25">
      <c r="A8" s="9"/>
      <c r="B8" s="33" t="s">
        <v>1015</v>
      </c>
      <c r="C8" s="12"/>
      <c r="D8" s="12"/>
      <c r="E8" s="12"/>
      <c r="F8" s="12"/>
      <c r="G8" s="12"/>
      <c r="H8" s="13"/>
      <c r="I8" s="13"/>
      <c r="J8" s="14" t="s">
        <v>294</v>
      </c>
      <c r="K8" s="1009">
        <v>1.89</v>
      </c>
      <c r="L8" s="1008" t="s">
        <v>300</v>
      </c>
      <c r="M8" s="15"/>
      <c r="P8" s="1007" t="s">
        <v>61</v>
      </c>
      <c r="Q8" s="980"/>
      <c r="R8" s="979" t="s">
        <v>63</v>
      </c>
      <c r="S8" s="1006" t="s">
        <v>63</v>
      </c>
    </row>
    <row r="9" spans="1:20" ht="15.75" customHeight="1" thickTop="1" thickBot="1" x14ac:dyDescent="0.25">
      <c r="A9" s="9"/>
      <c r="B9" s="965" t="s">
        <v>1075</v>
      </c>
      <c r="C9" s="12"/>
      <c r="D9" s="12"/>
      <c r="E9" s="12"/>
      <c r="F9" s="12"/>
      <c r="G9" s="12"/>
      <c r="H9" s="13"/>
      <c r="I9" s="13"/>
      <c r="J9" s="13"/>
      <c r="K9" s="983" t="s">
        <v>52</v>
      </c>
      <c r="L9" s="15"/>
      <c r="M9" s="15"/>
      <c r="P9" s="1005" t="s">
        <v>69</v>
      </c>
      <c r="Q9" s="980"/>
      <c r="R9" s="979" t="s">
        <v>71</v>
      </c>
      <c r="S9" s="1004" t="s">
        <v>71</v>
      </c>
    </row>
    <row r="10" spans="1:20" ht="15.75" customHeight="1" x14ac:dyDescent="0.2">
      <c r="A10" s="9"/>
      <c r="B10" s="1003">
        <f>SUM(B14:B24)</f>
        <v>1</v>
      </c>
      <c r="C10" s="12" t="s">
        <v>13</v>
      </c>
      <c r="D10" s="12" t="s">
        <v>14</v>
      </c>
      <c r="E10" s="17">
        <f>E14+E18</f>
        <v>1.89</v>
      </c>
      <c r="F10" s="15"/>
      <c r="G10" s="18">
        <f>SUM(G14,G18)</f>
        <v>1</v>
      </c>
      <c r="H10" s="15"/>
      <c r="I10" s="15" t="s">
        <v>293</v>
      </c>
      <c r="J10" s="15"/>
      <c r="K10" s="15"/>
      <c r="L10" s="15"/>
      <c r="M10" s="15"/>
      <c r="P10" s="1002" t="s">
        <v>78</v>
      </c>
      <c r="Q10" s="980"/>
      <c r="R10" s="979" t="s">
        <v>83</v>
      </c>
      <c r="S10" s="1001" t="s">
        <v>83</v>
      </c>
    </row>
    <row r="11" spans="1:20" ht="15.75" customHeight="1" x14ac:dyDescent="0.2">
      <c r="A11" s="9"/>
      <c r="B11" s="1000"/>
      <c r="C11" s="12"/>
      <c r="D11" s="12"/>
      <c r="E11" s="15"/>
      <c r="F11" s="17"/>
      <c r="G11" s="13"/>
      <c r="H11" s="13"/>
      <c r="I11" s="13"/>
      <c r="J11" s="13"/>
      <c r="K11" s="15"/>
      <c r="L11" s="15"/>
      <c r="M11" s="15"/>
      <c r="P11" s="999" t="s">
        <v>86</v>
      </c>
      <c r="Q11" s="980"/>
      <c r="R11" s="979" t="s">
        <v>92</v>
      </c>
      <c r="S11" s="998" t="s">
        <v>92</v>
      </c>
    </row>
    <row r="12" spans="1:20" ht="15.75" x14ac:dyDescent="0.2">
      <c r="A12" s="53"/>
      <c r="B12" s="997"/>
      <c r="C12" s="806"/>
      <c r="D12" s="806"/>
      <c r="E12" s="806"/>
      <c r="F12" s="806"/>
      <c r="G12" s="963"/>
      <c r="H12" s="806"/>
      <c r="I12" s="806"/>
      <c r="J12" s="806"/>
      <c r="K12" s="957"/>
      <c r="L12" s="957"/>
      <c r="M12" s="15"/>
      <c r="P12" s="996" t="s">
        <v>96</v>
      </c>
      <c r="Q12" s="980"/>
      <c r="R12" s="979" t="s">
        <v>154</v>
      </c>
      <c r="S12" s="995" t="s">
        <v>154</v>
      </c>
    </row>
    <row r="13" spans="1:20" ht="15.75" x14ac:dyDescent="0.2">
      <c r="A13" s="53" t="s">
        <v>1074</v>
      </c>
      <c r="B13" s="952"/>
      <c r="C13" s="32" t="s">
        <v>15</v>
      </c>
      <c r="D13" s="19"/>
      <c r="E13" s="962"/>
      <c r="F13" s="962"/>
      <c r="G13" s="20"/>
      <c r="H13" s="12"/>
      <c r="I13" s="12"/>
      <c r="J13" s="12"/>
      <c r="K13" s="21"/>
      <c r="L13" s="21"/>
      <c r="M13" s="15"/>
      <c r="P13" s="994" t="s">
        <v>166</v>
      </c>
      <c r="Q13" s="980"/>
      <c r="R13" s="979" t="s">
        <v>160</v>
      </c>
      <c r="S13" s="993" t="s">
        <v>160</v>
      </c>
    </row>
    <row r="14" spans="1:20" ht="12" customHeight="1" x14ac:dyDescent="0.2">
      <c r="A14" s="961"/>
      <c r="B14" s="952">
        <v>0.4</v>
      </c>
      <c r="C14" s="10" t="s">
        <v>16</v>
      </c>
      <c r="D14" s="10"/>
      <c r="E14" s="22">
        <f>IF(B14="","",(B14/B10)*K8)</f>
        <v>0.75600000000000001</v>
      </c>
      <c r="F14" s="501" t="s">
        <v>11</v>
      </c>
      <c r="G14" s="988">
        <f>E14/E10</f>
        <v>0.4</v>
      </c>
      <c r="H14" s="13"/>
      <c r="I14" s="10" t="s">
        <v>1073</v>
      </c>
      <c r="J14" s="13"/>
      <c r="K14" s="15"/>
      <c r="L14" s="15"/>
      <c r="M14" s="15"/>
      <c r="P14" s="992" t="s">
        <v>174</v>
      </c>
      <c r="Q14" s="980"/>
      <c r="R14" s="979" t="s">
        <v>169</v>
      </c>
      <c r="S14" s="978"/>
    </row>
    <row r="15" spans="1:20" ht="12" customHeight="1" x14ac:dyDescent="0.2">
      <c r="A15" s="55"/>
      <c r="B15" s="952"/>
      <c r="C15" s="19"/>
      <c r="D15" s="19"/>
      <c r="E15" s="22"/>
      <c r="F15" s="22"/>
      <c r="G15" s="25"/>
      <c r="H15" s="13"/>
      <c r="I15" s="10"/>
      <c r="J15" s="13"/>
      <c r="K15" s="15"/>
      <c r="L15" s="15"/>
      <c r="M15" s="15"/>
      <c r="P15" s="991" t="s">
        <v>182</v>
      </c>
      <c r="Q15" s="980"/>
      <c r="R15" s="979" t="s">
        <v>177</v>
      </c>
      <c r="S15" s="978"/>
    </row>
    <row r="16" spans="1:20" ht="12" customHeight="1" x14ac:dyDescent="0.2">
      <c r="A16" s="55"/>
      <c r="B16" s="960"/>
      <c r="C16" s="959"/>
      <c r="D16" s="959"/>
      <c r="E16" s="744"/>
      <c r="F16" s="744"/>
      <c r="G16" s="958"/>
      <c r="H16" s="806"/>
      <c r="I16" s="742"/>
      <c r="J16" s="806"/>
      <c r="K16" s="957"/>
      <c r="L16" s="957"/>
      <c r="M16" s="15"/>
      <c r="P16" s="990" t="s">
        <v>202</v>
      </c>
      <c r="Q16" s="980"/>
      <c r="R16" s="979" t="s">
        <v>185</v>
      </c>
      <c r="S16" s="978"/>
    </row>
    <row r="17" spans="1:19" ht="12" customHeight="1" thickBot="1" x14ac:dyDescent="0.25">
      <c r="A17" s="55"/>
      <c r="B17" s="952"/>
      <c r="C17" s="19"/>
      <c r="D17" s="19"/>
      <c r="E17" s="956" t="s">
        <v>1072</v>
      </c>
      <c r="F17" s="22"/>
      <c r="G17" s="25"/>
      <c r="H17" s="12"/>
      <c r="I17" s="10"/>
      <c r="J17" s="12"/>
      <c r="K17" s="21"/>
      <c r="L17" s="21"/>
      <c r="M17" s="15"/>
      <c r="P17" s="989" t="s">
        <v>215</v>
      </c>
      <c r="Q17" s="980"/>
      <c r="R17" s="979" t="s">
        <v>190</v>
      </c>
      <c r="S17" s="978"/>
    </row>
    <row r="18" spans="1:19" ht="12" customHeight="1" thickTop="1" thickBot="1" x14ac:dyDescent="0.25">
      <c r="A18" s="55"/>
      <c r="B18" s="952"/>
      <c r="C18" s="19" t="s">
        <v>17</v>
      </c>
      <c r="D18" s="19"/>
      <c r="E18" s="955">
        <f>SUM(E20:E25)</f>
        <v>1.1339999999999999</v>
      </c>
      <c r="F18" s="501" t="s">
        <v>11</v>
      </c>
      <c r="G18" s="988">
        <f>E18/E10</f>
        <v>0.6</v>
      </c>
      <c r="H18" s="12"/>
      <c r="I18" s="10" t="s">
        <v>1071</v>
      </c>
      <c r="J18" s="12"/>
      <c r="K18" s="21"/>
      <c r="L18" s="21"/>
      <c r="M18" s="15"/>
      <c r="P18" s="987" t="s">
        <v>221</v>
      </c>
      <c r="Q18" s="980"/>
      <c r="R18" s="979" t="s">
        <v>195</v>
      </c>
      <c r="S18" s="978"/>
    </row>
    <row r="19" spans="1:19" ht="12" customHeight="1" thickTop="1" x14ac:dyDescent="0.2">
      <c r="A19" s="55"/>
      <c r="B19" s="952"/>
      <c r="C19" s="23" t="s">
        <v>18</v>
      </c>
      <c r="D19" s="23"/>
      <c r="E19" s="22"/>
      <c r="F19" s="22"/>
      <c r="G19" s="20"/>
      <c r="H19" s="13"/>
      <c r="I19" s="13"/>
      <c r="J19" s="13"/>
      <c r="K19" s="15"/>
      <c r="L19" s="15"/>
      <c r="M19" s="15"/>
      <c r="P19" s="986" t="s">
        <v>226</v>
      </c>
      <c r="Q19" s="980"/>
      <c r="R19" s="979" t="s">
        <v>200</v>
      </c>
      <c r="S19" s="978"/>
    </row>
    <row r="20" spans="1:19" ht="12" customHeight="1" x14ac:dyDescent="0.2">
      <c r="A20" s="55"/>
      <c r="B20" s="952">
        <v>0.26500000000000001</v>
      </c>
      <c r="C20" s="10" t="s">
        <v>19</v>
      </c>
      <c r="D20" s="10"/>
      <c r="E20" s="22">
        <f>IF(B20="","",(B20/B10)*K8)</f>
        <v>0.50085000000000002</v>
      </c>
      <c r="F20" s="501" t="s">
        <v>11</v>
      </c>
      <c r="G20" s="20">
        <f>E20/E10</f>
        <v>0.26500000000000001</v>
      </c>
      <c r="H20" s="976" t="s">
        <v>32</v>
      </c>
      <c r="I20" s="10" t="s">
        <v>1070</v>
      </c>
      <c r="J20" s="10"/>
      <c r="K20" s="10"/>
      <c r="L20" s="10"/>
      <c r="M20" s="10"/>
      <c r="P20" s="985" t="s">
        <v>228</v>
      </c>
      <c r="Q20" s="980"/>
      <c r="R20" s="979" t="s">
        <v>206</v>
      </c>
      <c r="S20" s="978"/>
    </row>
    <row r="21" spans="1:19" ht="12" customHeight="1" x14ac:dyDescent="0.2">
      <c r="A21" s="55"/>
      <c r="B21" s="952">
        <v>0.13500000000000001</v>
      </c>
      <c r="C21" s="10" t="s">
        <v>20</v>
      </c>
      <c r="D21" s="10"/>
      <c r="E21" s="22">
        <f>IF(B21="","",(B21/B10)*K8)</f>
        <v>0.25514999999999999</v>
      </c>
      <c r="F21" s="501" t="s">
        <v>11</v>
      </c>
      <c r="G21" s="20">
        <f>E21/E10</f>
        <v>0.13500000000000001</v>
      </c>
      <c r="H21" s="975" t="s">
        <v>42</v>
      </c>
      <c r="I21" s="10" t="s">
        <v>1082</v>
      </c>
      <c r="J21" s="11"/>
      <c r="K21" s="11"/>
      <c r="L21" s="11"/>
      <c r="M21" s="11"/>
      <c r="P21" s="984" t="s">
        <v>232</v>
      </c>
      <c r="Q21" s="980"/>
      <c r="R21" s="979" t="s">
        <v>211</v>
      </c>
      <c r="S21" s="978"/>
    </row>
    <row r="22" spans="1:19" ht="12" customHeight="1" x14ac:dyDescent="0.2">
      <c r="A22" s="55"/>
      <c r="B22" s="952">
        <v>0.04</v>
      </c>
      <c r="C22" s="10" t="s">
        <v>21</v>
      </c>
      <c r="D22" s="10"/>
      <c r="E22" s="22">
        <f>IF(B22="","",(B22/B10)*K8)</f>
        <v>7.5600000000000001E-2</v>
      </c>
      <c r="F22" s="501" t="s">
        <v>11</v>
      </c>
      <c r="G22" s="20">
        <f>E22/E10</f>
        <v>0.04</v>
      </c>
      <c r="H22" s="983" t="s">
        <v>52</v>
      </c>
      <c r="I22" s="10" t="s">
        <v>1068</v>
      </c>
      <c r="J22" s="11"/>
      <c r="K22" s="11"/>
      <c r="L22" s="11"/>
      <c r="M22" s="11"/>
      <c r="P22" s="982" t="s">
        <v>237</v>
      </c>
      <c r="Q22" s="980"/>
      <c r="R22" s="979" t="s">
        <v>217</v>
      </c>
      <c r="S22" s="978"/>
    </row>
    <row r="23" spans="1:19" ht="12" customHeight="1" x14ac:dyDescent="0.2">
      <c r="A23" s="55"/>
      <c r="B23" s="952">
        <v>0.15</v>
      </c>
      <c r="C23" s="10" t="s">
        <v>22</v>
      </c>
      <c r="D23" s="10"/>
      <c r="E23" s="22">
        <f>IF(B23="","",(B23/B10)*K8)</f>
        <v>0.28349999999999997</v>
      </c>
      <c r="F23" s="501" t="s">
        <v>11</v>
      </c>
      <c r="G23" s="20">
        <f>E23/E10</f>
        <v>0.15</v>
      </c>
      <c r="H23" s="974" t="s">
        <v>61</v>
      </c>
      <c r="I23" s="10" t="s">
        <v>1067</v>
      </c>
      <c r="J23" s="11"/>
      <c r="K23" s="11"/>
      <c r="L23" s="11"/>
      <c r="M23" s="11"/>
      <c r="P23" s="981" t="s">
        <v>241</v>
      </c>
      <c r="Q23" s="980"/>
      <c r="R23" s="979" t="s">
        <v>223</v>
      </c>
      <c r="S23" s="978"/>
    </row>
    <row r="24" spans="1:19" ht="12" customHeight="1" x14ac:dyDescent="0.2">
      <c r="A24" s="55"/>
      <c r="B24" s="952">
        <v>0.01</v>
      </c>
      <c r="C24" s="10" t="s">
        <v>23</v>
      </c>
      <c r="D24" s="10"/>
      <c r="E24" s="22">
        <f>IF(B24="","",(B24/B10)*K8)</f>
        <v>1.89E-2</v>
      </c>
      <c r="F24" s="501" t="s">
        <v>11</v>
      </c>
      <c r="G24" s="20">
        <f>E24/E10</f>
        <v>0.01</v>
      </c>
      <c r="H24" s="13"/>
      <c r="I24" s="11"/>
      <c r="J24" s="11"/>
      <c r="K24" s="11"/>
      <c r="L24" s="11"/>
      <c r="M24" s="11"/>
      <c r="P24" s="981" t="s">
        <v>246</v>
      </c>
      <c r="Q24" s="980"/>
      <c r="R24" s="979" t="s">
        <v>329</v>
      </c>
      <c r="S24" s="978"/>
    </row>
    <row r="25" spans="1:19" ht="12" customHeight="1" thickBot="1" x14ac:dyDescent="0.25">
      <c r="A25" s="55"/>
      <c r="B25" s="951"/>
      <c r="C25" s="10" t="s">
        <v>24</v>
      </c>
      <c r="D25" s="10"/>
      <c r="E25" s="10"/>
      <c r="F25" s="10"/>
      <c r="G25" s="24"/>
      <c r="H25" s="12"/>
      <c r="I25" s="10"/>
      <c r="J25" s="10"/>
      <c r="K25" s="10"/>
      <c r="L25" s="10"/>
      <c r="M25" s="11"/>
      <c r="P25" s="977"/>
      <c r="Q25" s="977"/>
      <c r="R25" s="977"/>
    </row>
    <row r="26" spans="1:19" ht="22.5" customHeight="1" x14ac:dyDescent="0.2">
      <c r="A26" s="55"/>
      <c r="B26" s="976" t="s">
        <v>32</v>
      </c>
      <c r="C26" s="975" t="s">
        <v>42</v>
      </c>
      <c r="D26" s="12"/>
      <c r="E26" s="10"/>
      <c r="F26" s="10"/>
      <c r="G26" s="24"/>
      <c r="H26" s="12"/>
      <c r="I26" s="974" t="s">
        <v>61</v>
      </c>
      <c r="J26" s="10"/>
      <c r="K26" s="12"/>
      <c r="L26" s="10"/>
      <c r="M26" s="10"/>
      <c r="P26" s="4"/>
      <c r="Q26" s="4"/>
      <c r="R26" s="4"/>
    </row>
    <row r="27" spans="1:19" ht="22.5" customHeight="1" x14ac:dyDescent="0.2">
      <c r="A27" s="55"/>
      <c r="B27" s="973"/>
      <c r="C27" s="12"/>
      <c r="D27" s="12"/>
      <c r="E27" s="10"/>
      <c r="F27" s="10"/>
      <c r="G27" s="24"/>
      <c r="H27" s="12"/>
      <c r="I27" s="10"/>
      <c r="J27" s="10"/>
      <c r="K27" s="12"/>
      <c r="L27" s="10"/>
      <c r="M27" s="10"/>
      <c r="P27" s="4"/>
      <c r="Q27" s="4"/>
      <c r="R27" s="4"/>
    </row>
    <row r="28" spans="1:19" ht="12" customHeight="1" thickBot="1" x14ac:dyDescent="0.25">
      <c r="A28" s="55"/>
      <c r="B28" s="26"/>
      <c r="C28" s="12"/>
      <c r="D28" s="12"/>
      <c r="E28" s="10"/>
      <c r="F28" s="10"/>
      <c r="G28" s="24"/>
      <c r="H28" s="12"/>
      <c r="I28" s="10"/>
      <c r="J28" s="10"/>
      <c r="K28" s="12"/>
      <c r="L28" s="10"/>
      <c r="M28" s="10"/>
      <c r="P28" s="4"/>
      <c r="Q28" s="4"/>
      <c r="R28" s="4"/>
    </row>
    <row r="29" spans="1:19" ht="24.75" customHeight="1" x14ac:dyDescent="0.2">
      <c r="A29" s="9"/>
      <c r="B29" s="1231" t="s">
        <v>1081</v>
      </c>
      <c r="C29" s="1232"/>
      <c r="D29" s="1232"/>
      <c r="E29" s="1232"/>
      <c r="F29" s="1232"/>
      <c r="G29" s="1232"/>
      <c r="H29" s="1232"/>
      <c r="I29" s="1232"/>
      <c r="J29" s="1232"/>
      <c r="K29" s="1232"/>
      <c r="L29" s="1233"/>
      <c r="M29" s="9"/>
      <c r="P29" s="4"/>
      <c r="Q29" s="4"/>
      <c r="R29" s="4"/>
    </row>
    <row r="30" spans="1:19" ht="24.75" customHeight="1" x14ac:dyDescent="0.2">
      <c r="A30" s="9"/>
      <c r="B30" s="1234" t="s">
        <v>1080</v>
      </c>
      <c r="C30" s="1235"/>
      <c r="D30" s="1235"/>
      <c r="E30" s="1235"/>
      <c r="F30" s="1235"/>
      <c r="G30" s="1235"/>
      <c r="H30" s="1235"/>
      <c r="I30" s="1235"/>
      <c r="J30" s="1235"/>
      <c r="K30" s="1235"/>
      <c r="L30" s="1236"/>
      <c r="M30" s="9"/>
      <c r="P30" s="4"/>
      <c r="Q30" s="4"/>
      <c r="R30" s="4"/>
    </row>
    <row r="31" spans="1:19" ht="24.75" customHeight="1" thickBot="1" x14ac:dyDescent="0.25">
      <c r="A31" s="9"/>
      <c r="B31" s="1221" t="s">
        <v>1079</v>
      </c>
      <c r="C31" s="1222"/>
      <c r="D31" s="1222"/>
      <c r="E31" s="1222"/>
      <c r="F31" s="1222"/>
      <c r="G31" s="1222"/>
      <c r="H31" s="1222"/>
      <c r="I31" s="1222"/>
      <c r="J31" s="1222"/>
      <c r="K31" s="1222"/>
      <c r="L31" s="1223"/>
      <c r="M31" s="9"/>
      <c r="P31" s="4"/>
      <c r="Q31" s="4"/>
      <c r="R31" s="4"/>
    </row>
    <row r="32" spans="1:19" ht="12" customHeight="1" x14ac:dyDescent="0.2">
      <c r="A32" s="55"/>
      <c r="B32" s="26"/>
      <c r="C32" s="13"/>
      <c r="D32" s="13"/>
      <c r="E32" s="15"/>
      <c r="F32" s="15"/>
      <c r="G32" s="24"/>
      <c r="H32" s="13"/>
      <c r="I32" s="11"/>
      <c r="J32" s="11"/>
      <c r="K32" s="13"/>
      <c r="L32" s="10"/>
      <c r="M32" s="10"/>
      <c r="P32" s="4"/>
      <c r="Q32" s="4"/>
      <c r="R32" s="4"/>
    </row>
    <row r="33" spans="1:18" ht="12" customHeight="1" x14ac:dyDescent="0.25">
      <c r="A33" s="55"/>
      <c r="B33" s="458"/>
      <c r="C33" s="56"/>
      <c r="D33" s="56"/>
      <c r="E33" s="56"/>
      <c r="F33" s="56"/>
      <c r="G33" s="972"/>
      <c r="H33" s="56"/>
      <c r="I33" s="11"/>
      <c r="J33" s="11"/>
      <c r="K33" s="56"/>
      <c r="L33" s="10"/>
      <c r="M33" s="10"/>
      <c r="P33" s="4"/>
      <c r="Q33" s="4"/>
      <c r="R33" s="4"/>
    </row>
    <row r="34" spans="1:18" ht="33.75" x14ac:dyDescent="0.5">
      <c r="A34" s="9"/>
      <c r="B34" s="1220" t="s">
        <v>1078</v>
      </c>
      <c r="C34" s="1220"/>
      <c r="D34" s="1220"/>
      <c r="E34" s="1220"/>
      <c r="F34" s="1220"/>
      <c r="G34" s="1220"/>
      <c r="H34" s="1220"/>
      <c r="I34" s="1220"/>
      <c r="J34" s="1220"/>
      <c r="K34" s="1220"/>
      <c r="L34" s="1220"/>
      <c r="M34" s="9"/>
      <c r="P34" s="4"/>
      <c r="Q34" s="4"/>
      <c r="R34" s="4"/>
    </row>
    <row r="35" spans="1:18" ht="24" thickBot="1" x14ac:dyDescent="0.4">
      <c r="A35" s="9"/>
      <c r="B35" s="971"/>
      <c r="C35" s="9"/>
      <c r="D35" s="9"/>
      <c r="E35" s="9"/>
      <c r="F35" s="9"/>
      <c r="G35" s="9"/>
      <c r="H35" s="9"/>
      <c r="I35" s="9"/>
      <c r="J35" s="9"/>
      <c r="K35" s="970" t="s">
        <v>1077</v>
      </c>
      <c r="L35" s="9"/>
      <c r="M35" s="9"/>
      <c r="P35" s="4"/>
      <c r="Q35" s="4"/>
      <c r="R35" s="4"/>
    </row>
    <row r="36" spans="1:18" ht="24.75" thickTop="1" thickBot="1" x14ac:dyDescent="0.25">
      <c r="A36" s="9"/>
      <c r="B36" s="34" t="s">
        <v>12</v>
      </c>
      <c r="C36" s="12"/>
      <c r="D36" s="12"/>
      <c r="E36" s="12"/>
      <c r="F36" s="12"/>
      <c r="G36" s="12"/>
      <c r="H36" s="13"/>
      <c r="I36" s="13"/>
      <c r="J36" s="14" t="s">
        <v>294</v>
      </c>
      <c r="K36" s="969">
        <v>5</v>
      </c>
      <c r="L36" s="968" t="s">
        <v>295</v>
      </c>
      <c r="M36" s="15"/>
      <c r="P36" s="4"/>
      <c r="Q36" s="4"/>
      <c r="R36" s="4"/>
    </row>
    <row r="37" spans="1:18" ht="15.75" customHeight="1" thickTop="1" thickBot="1" x14ac:dyDescent="0.3">
      <c r="A37" s="9"/>
      <c r="B37" s="967" t="s">
        <v>1076</v>
      </c>
      <c r="C37" s="12"/>
      <c r="D37" s="12"/>
      <c r="E37" s="12"/>
      <c r="F37" s="12"/>
      <c r="G37" s="12"/>
      <c r="H37" s="13"/>
      <c r="I37" s="13"/>
      <c r="J37" s="14" t="s">
        <v>296</v>
      </c>
      <c r="K37" s="36">
        <f>E38/K36</f>
        <v>0.1</v>
      </c>
      <c r="L37" s="13" t="s">
        <v>300</v>
      </c>
      <c r="M37" s="15"/>
      <c r="P37" s="4"/>
      <c r="Q37" s="4"/>
      <c r="R37" s="4"/>
    </row>
    <row r="38" spans="1:18" ht="15.75" customHeight="1" thickTop="1" thickBot="1" x14ac:dyDescent="0.25">
      <c r="A38" s="9"/>
      <c r="B38" s="966">
        <v>10</v>
      </c>
      <c r="C38" s="12" t="s">
        <v>13</v>
      </c>
      <c r="D38" s="12" t="s">
        <v>14</v>
      </c>
      <c r="E38" s="17">
        <f>E43+E47</f>
        <v>0.5</v>
      </c>
      <c r="F38" s="15"/>
      <c r="G38" s="18">
        <f>SUM(G43,G47)</f>
        <v>1</v>
      </c>
      <c r="H38" s="15"/>
      <c r="I38" s="15" t="s">
        <v>293</v>
      </c>
      <c r="J38" s="15"/>
      <c r="K38" s="950" t="s">
        <v>52</v>
      </c>
      <c r="L38" s="15"/>
      <c r="M38" s="15"/>
    </row>
    <row r="39" spans="1:18" ht="15.75" customHeight="1" thickTop="1" x14ac:dyDescent="0.2">
      <c r="A39" s="9"/>
      <c r="B39" s="950" t="s">
        <v>42</v>
      </c>
      <c r="C39" s="12"/>
      <c r="D39" s="12"/>
      <c r="E39" s="17"/>
      <c r="F39" s="15"/>
      <c r="G39" s="18"/>
      <c r="H39" s="15"/>
      <c r="I39" s="15"/>
      <c r="J39" s="15"/>
      <c r="K39" s="15"/>
      <c r="L39" s="15"/>
      <c r="M39" s="15"/>
    </row>
    <row r="40" spans="1:18" ht="15.75" customHeight="1" thickBot="1" x14ac:dyDescent="0.25">
      <c r="A40" s="9"/>
      <c r="B40" s="965" t="s">
        <v>1075</v>
      </c>
      <c r="C40" s="12"/>
      <c r="D40" s="12"/>
      <c r="E40" s="15"/>
      <c r="F40" s="17"/>
      <c r="G40" s="13"/>
      <c r="H40" s="13"/>
      <c r="I40" s="13"/>
      <c r="J40" s="13"/>
      <c r="K40" s="15"/>
      <c r="L40" s="15"/>
      <c r="M40" s="15"/>
    </row>
    <row r="41" spans="1:18" ht="15.75" x14ac:dyDescent="0.2">
      <c r="A41" s="53"/>
      <c r="B41" s="964"/>
      <c r="C41" s="806"/>
      <c r="D41" s="806"/>
      <c r="E41" s="806"/>
      <c r="F41" s="806"/>
      <c r="G41" s="963"/>
      <c r="H41" s="806"/>
      <c r="I41" s="806"/>
      <c r="J41" s="806"/>
      <c r="K41" s="957"/>
      <c r="L41" s="957"/>
      <c r="M41" s="15"/>
    </row>
    <row r="42" spans="1:18" ht="15.75" x14ac:dyDescent="0.2">
      <c r="A42" s="53" t="s">
        <v>1074</v>
      </c>
      <c r="B42" s="952"/>
      <c r="C42" s="35" t="s">
        <v>15</v>
      </c>
      <c r="D42" s="19"/>
      <c r="E42" s="962"/>
      <c r="F42" s="962"/>
      <c r="G42" s="20"/>
      <c r="H42" s="12"/>
      <c r="I42" s="12"/>
      <c r="J42" s="12"/>
      <c r="K42" s="21"/>
      <c r="L42" s="21"/>
      <c r="M42" s="15"/>
    </row>
    <row r="43" spans="1:18" ht="12" customHeight="1" x14ac:dyDescent="0.2">
      <c r="A43" s="961"/>
      <c r="B43" s="952">
        <v>0.4</v>
      </c>
      <c r="C43" s="10" t="s">
        <v>16</v>
      </c>
      <c r="D43" s="10"/>
      <c r="E43" s="22">
        <f>IF(B43="","",(B43/B38)*K36)</f>
        <v>0.2</v>
      </c>
      <c r="F43" s="501" t="s">
        <v>11</v>
      </c>
      <c r="G43" s="954">
        <f>E43/E38</f>
        <v>0.4</v>
      </c>
      <c r="H43" s="13"/>
      <c r="I43" s="10" t="s">
        <v>1073</v>
      </c>
      <c r="J43" s="13"/>
      <c r="K43" s="15"/>
      <c r="L43" s="15"/>
      <c r="M43" s="15"/>
    </row>
    <row r="44" spans="1:18" ht="12" customHeight="1" x14ac:dyDescent="0.2">
      <c r="A44" s="55"/>
      <c r="B44" s="952"/>
      <c r="C44" s="19"/>
      <c r="D44" s="19"/>
      <c r="E44" s="22"/>
      <c r="F44" s="22"/>
      <c r="G44" s="25"/>
      <c r="H44" s="13"/>
      <c r="I44" s="10"/>
      <c r="J44" s="13"/>
      <c r="K44" s="15"/>
      <c r="L44" s="15"/>
      <c r="M44" s="15"/>
    </row>
    <row r="45" spans="1:18" ht="12" customHeight="1" x14ac:dyDescent="0.2">
      <c r="A45" s="55"/>
      <c r="B45" s="960"/>
      <c r="C45" s="959"/>
      <c r="D45" s="959"/>
      <c r="E45" s="744"/>
      <c r="F45" s="744"/>
      <c r="G45" s="958"/>
      <c r="H45" s="806"/>
      <c r="I45" s="742"/>
      <c r="J45" s="806"/>
      <c r="K45" s="957"/>
      <c r="L45" s="957"/>
      <c r="M45" s="15"/>
    </row>
    <row r="46" spans="1:18" ht="12" customHeight="1" thickBot="1" x14ac:dyDescent="0.25">
      <c r="A46" s="55"/>
      <c r="B46" s="952"/>
      <c r="C46" s="19"/>
      <c r="D46" s="19"/>
      <c r="E46" s="956" t="s">
        <v>1072</v>
      </c>
      <c r="F46" s="22"/>
      <c r="G46" s="25"/>
      <c r="H46" s="12"/>
      <c r="I46" s="10"/>
      <c r="J46" s="12"/>
      <c r="K46" s="21"/>
      <c r="L46" s="21"/>
      <c r="M46" s="15"/>
    </row>
    <row r="47" spans="1:18" ht="12" customHeight="1" thickTop="1" thickBot="1" x14ac:dyDescent="0.25">
      <c r="A47" s="55"/>
      <c r="B47" s="952"/>
      <c r="C47" s="35" t="s">
        <v>17</v>
      </c>
      <c r="D47" s="19"/>
      <c r="E47" s="955">
        <f>SUM(E49:E54)</f>
        <v>0.3</v>
      </c>
      <c r="F47" s="501" t="s">
        <v>11</v>
      </c>
      <c r="G47" s="954">
        <f>E47/E38</f>
        <v>0.6</v>
      </c>
      <c r="H47" s="12"/>
      <c r="I47" s="10" t="s">
        <v>1071</v>
      </c>
      <c r="J47" s="12"/>
      <c r="K47" s="21"/>
      <c r="L47" s="21"/>
      <c r="M47" s="15"/>
    </row>
    <row r="48" spans="1:18" ht="12" customHeight="1" thickTop="1" x14ac:dyDescent="0.2">
      <c r="A48" s="55"/>
      <c r="B48" s="952"/>
      <c r="C48" s="23" t="s">
        <v>18</v>
      </c>
      <c r="D48" s="23"/>
      <c r="E48" s="22"/>
      <c r="F48" s="22"/>
      <c r="G48" s="20"/>
      <c r="H48" s="13"/>
      <c r="I48" s="13"/>
      <c r="J48" s="13"/>
      <c r="K48" s="15"/>
      <c r="L48" s="15"/>
      <c r="M48" s="15"/>
    </row>
    <row r="49" spans="1:13" ht="12" customHeight="1" x14ac:dyDescent="0.2">
      <c r="A49" s="55"/>
      <c r="B49" s="952">
        <v>0.26500000000000001</v>
      </c>
      <c r="C49" s="10" t="s">
        <v>19</v>
      </c>
      <c r="D49" s="10"/>
      <c r="E49" s="22">
        <f>IF(B49="","",(B49/B38)*K36)</f>
        <v>0.13250000000000001</v>
      </c>
      <c r="F49" s="501" t="s">
        <v>11</v>
      </c>
      <c r="G49" s="20">
        <f>E49/E38</f>
        <v>0.26500000000000001</v>
      </c>
      <c r="H49" s="953" t="s">
        <v>32</v>
      </c>
      <c r="I49" s="10" t="s">
        <v>1070</v>
      </c>
      <c r="J49" s="10"/>
      <c r="K49" s="10"/>
      <c r="L49" s="10"/>
      <c r="M49" s="10"/>
    </row>
    <row r="50" spans="1:13" ht="12" customHeight="1" x14ac:dyDescent="0.2">
      <c r="A50" s="55"/>
      <c r="B50" s="952">
        <v>0.13500000000000001</v>
      </c>
      <c r="C50" s="10" t="s">
        <v>20</v>
      </c>
      <c r="D50" s="10"/>
      <c r="E50" s="22">
        <f>IF(B50="","",(B50/B38)*K36)</f>
        <v>6.7500000000000004E-2</v>
      </c>
      <c r="F50" s="501" t="s">
        <v>11</v>
      </c>
      <c r="G50" s="20">
        <f>E50/E38</f>
        <v>0.13500000000000001</v>
      </c>
      <c r="H50" s="953" t="s">
        <v>42</v>
      </c>
      <c r="I50" s="10" t="s">
        <v>1069</v>
      </c>
      <c r="J50" s="11"/>
      <c r="K50" s="11"/>
      <c r="L50" s="11"/>
      <c r="M50" s="11"/>
    </row>
    <row r="51" spans="1:13" ht="12" customHeight="1" x14ac:dyDescent="0.2">
      <c r="A51" s="55"/>
      <c r="B51" s="952">
        <v>0.04</v>
      </c>
      <c r="C51" s="10" t="s">
        <v>21</v>
      </c>
      <c r="D51" s="10"/>
      <c r="E51" s="22">
        <f>IF(B51="","",(B51/B38)*K36)</f>
        <v>0.02</v>
      </c>
      <c r="F51" s="501" t="s">
        <v>11</v>
      </c>
      <c r="G51" s="20">
        <f>E51/E38</f>
        <v>0.04</v>
      </c>
      <c r="H51" s="953" t="s">
        <v>52</v>
      </c>
      <c r="I51" s="10" t="s">
        <v>1068</v>
      </c>
      <c r="J51" s="11"/>
      <c r="K51" s="11"/>
      <c r="L51" s="11"/>
      <c r="M51" s="11"/>
    </row>
    <row r="52" spans="1:13" ht="12" customHeight="1" x14ac:dyDescent="0.2">
      <c r="A52" s="55"/>
      <c r="B52" s="952">
        <v>0.15</v>
      </c>
      <c r="C52" s="10" t="s">
        <v>22</v>
      </c>
      <c r="D52" s="10"/>
      <c r="E52" s="22">
        <f>IF(B52="","",(B52/B38)*K36)</f>
        <v>7.4999999999999997E-2</v>
      </c>
      <c r="F52" s="501" t="s">
        <v>11</v>
      </c>
      <c r="G52" s="20">
        <f>E52/E38</f>
        <v>0.15</v>
      </c>
      <c r="H52" s="953" t="s">
        <v>61</v>
      </c>
      <c r="I52" s="10" t="s">
        <v>1067</v>
      </c>
      <c r="J52" s="11"/>
      <c r="K52" s="11"/>
      <c r="L52" s="11"/>
      <c r="M52" s="11"/>
    </row>
    <row r="53" spans="1:13" ht="12" customHeight="1" x14ac:dyDescent="0.2">
      <c r="A53" s="55"/>
      <c r="B53" s="952">
        <v>0.01</v>
      </c>
      <c r="C53" s="10" t="s">
        <v>23</v>
      </c>
      <c r="D53" s="10"/>
      <c r="E53" s="22">
        <f>IF(B53="","",(B53/B38)*K36)</f>
        <v>5.0000000000000001E-3</v>
      </c>
      <c r="F53" s="501" t="s">
        <v>11</v>
      </c>
      <c r="G53" s="20">
        <f>E53/E38</f>
        <v>0.01</v>
      </c>
      <c r="H53" s="13"/>
      <c r="I53" s="11"/>
      <c r="J53" s="11"/>
      <c r="K53" s="11"/>
      <c r="L53" s="11"/>
      <c r="M53" s="11"/>
    </row>
    <row r="54" spans="1:13" ht="12" customHeight="1" thickBot="1" x14ac:dyDescent="0.25">
      <c r="A54" s="55"/>
      <c r="B54" s="951"/>
      <c r="C54" s="10" t="s">
        <v>24</v>
      </c>
      <c r="D54" s="10"/>
      <c r="E54" s="10"/>
      <c r="F54" s="10"/>
      <c r="G54" s="24"/>
      <c r="H54" s="12"/>
      <c r="I54" s="10"/>
      <c r="J54" s="10"/>
      <c r="K54" s="10"/>
      <c r="L54" s="10"/>
      <c r="M54" s="11"/>
    </row>
    <row r="55" spans="1:13" ht="21" customHeight="1" x14ac:dyDescent="0.2">
      <c r="A55" s="55"/>
      <c r="B55" s="950" t="s">
        <v>32</v>
      </c>
      <c r="C55" s="12"/>
      <c r="D55" s="12"/>
      <c r="E55" s="10"/>
      <c r="F55" s="10"/>
      <c r="G55" s="24"/>
      <c r="H55" s="12"/>
      <c r="I55" s="950" t="s">
        <v>61</v>
      </c>
      <c r="J55" s="10"/>
      <c r="K55" s="12"/>
      <c r="L55" s="10"/>
      <c r="M55" s="10"/>
    </row>
    <row r="56" spans="1:13" ht="12" customHeight="1" x14ac:dyDescent="0.2">
      <c r="A56" s="55"/>
      <c r="B56" s="26"/>
      <c r="C56" s="13"/>
      <c r="D56" s="13"/>
      <c r="E56" s="15"/>
      <c r="F56" s="15"/>
      <c r="G56" s="24"/>
      <c r="H56" s="13"/>
      <c r="I56" s="11"/>
      <c r="J56" s="11"/>
      <c r="K56" s="13"/>
      <c r="L56" s="10"/>
      <c r="M56" s="10"/>
    </row>
    <row r="57" spans="1:13" ht="12.95" customHeight="1" x14ac:dyDescent="0.2">
      <c r="A57" s="9"/>
    </row>
    <row r="58" spans="1:13" ht="12.95" customHeight="1" x14ac:dyDescent="0.2"/>
    <row r="59" spans="1:13" ht="12.95" customHeight="1" x14ac:dyDescent="0.2"/>
    <row r="60" spans="1:13" ht="12.95" customHeight="1" x14ac:dyDescent="0.2"/>
    <row r="61" spans="1:13" ht="12.95" customHeight="1" x14ac:dyDescent="0.2"/>
    <row r="62" spans="1:13" ht="12.95" customHeight="1" x14ac:dyDescent="0.2"/>
    <row r="63" spans="1:13" ht="12.95" customHeight="1" x14ac:dyDescent="0.2"/>
    <row r="64" spans="1:13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4" ht="12.75" customHeight="1" x14ac:dyDescent="0.2"/>
  </sheetData>
  <mergeCells count="10">
    <mergeCell ref="B34:L34"/>
    <mergeCell ref="B31:L31"/>
    <mergeCell ref="B4:L4"/>
    <mergeCell ref="P2:T3"/>
    <mergeCell ref="P4:R4"/>
    <mergeCell ref="B2:L2"/>
    <mergeCell ref="B3:L3"/>
    <mergeCell ref="B29:L29"/>
    <mergeCell ref="B30:L30"/>
    <mergeCell ref="B6:L6"/>
  </mergeCells>
  <pageMargins left="0.7" right="0.7" top="0.75" bottom="0.75" header="0.3" footer="0.3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01"/>
  <sheetViews>
    <sheetView showZeros="0" topLeftCell="A61" zoomScale="85" zoomScaleNormal="85" workbookViewId="0">
      <selection activeCell="D98" sqref="D98:K101"/>
    </sheetView>
  </sheetViews>
  <sheetFormatPr baseColWidth="10" defaultColWidth="10.28515625" defaultRowHeight="12.75" x14ac:dyDescent="0.2"/>
  <cols>
    <col min="1" max="1" width="2.28515625" style="503" customWidth="1"/>
    <col min="2" max="2" width="5.7109375" style="503" customWidth="1"/>
    <col min="3" max="3" width="4.7109375" style="503" customWidth="1"/>
    <col min="4" max="4" width="24.85546875" style="503" customWidth="1"/>
    <col min="5" max="5" width="4.140625" style="503" customWidth="1"/>
    <col min="6" max="6" width="6.140625" style="503" customWidth="1"/>
    <col min="7" max="7" width="8.5703125" style="503" customWidth="1"/>
    <col min="8" max="8" width="6.28515625" style="503" customWidth="1"/>
    <col min="9" max="9" width="8.85546875" style="503" customWidth="1"/>
    <col min="10" max="10" width="4" style="503" customWidth="1"/>
    <col min="11" max="11" width="21.7109375" style="503" customWidth="1"/>
    <col min="12" max="12" width="16.5703125" style="503" customWidth="1"/>
    <col min="13" max="13" width="6.85546875" style="503" customWidth="1"/>
    <col min="14" max="14" width="12.5703125" style="503" customWidth="1"/>
    <col min="15" max="15" width="1.7109375" style="503" customWidth="1"/>
    <col min="16" max="16" width="10.28515625" style="503"/>
    <col min="17" max="17" width="4.28515625" style="503" customWidth="1"/>
    <col min="18" max="18" width="12.140625" style="503" customWidth="1"/>
    <col min="19" max="19" width="35.85546875" style="503" customWidth="1"/>
    <col min="20" max="21" width="10.28515625" style="503"/>
    <col min="22" max="22" width="11.85546875" style="503" customWidth="1"/>
    <col min="23" max="23" width="12.140625" style="503" customWidth="1"/>
    <col min="24" max="24" width="15.7109375" style="503" customWidth="1"/>
    <col min="25" max="29" width="10.28515625" style="503"/>
    <col min="30" max="30" width="7.7109375" style="503" customWidth="1"/>
    <col min="31" max="31" width="23.5703125" style="503" customWidth="1"/>
    <col min="32" max="32" width="3.7109375" style="503" customWidth="1"/>
    <col min="33" max="33" width="10.28515625" style="503"/>
    <col min="34" max="34" width="3.42578125" style="503" customWidth="1"/>
    <col min="35" max="48" width="10.28515625" style="503"/>
    <col min="49" max="49" width="4" style="503" customWidth="1"/>
    <col min="50" max="16384" width="10.28515625" style="503"/>
  </cols>
  <sheetData>
    <row r="1" spans="1:49" ht="29.25" customHeight="1" thickBot="1" x14ac:dyDescent="0.25">
      <c r="A1" s="502"/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  <c r="M1" s="502"/>
    </row>
    <row r="2" spans="1:49" ht="24.75" customHeight="1" x14ac:dyDescent="0.2">
      <c r="A2" s="502"/>
      <c r="B2" s="1269" t="s">
        <v>965</v>
      </c>
      <c r="C2" s="1270"/>
      <c r="D2" s="1270"/>
      <c r="E2" s="1270"/>
      <c r="F2" s="1270"/>
      <c r="G2" s="1270"/>
      <c r="H2" s="1270"/>
      <c r="I2" s="1270"/>
      <c r="J2" s="1270"/>
      <c r="K2" s="1270"/>
      <c r="L2" s="1270"/>
      <c r="M2" s="1270"/>
      <c r="N2" s="1271"/>
    </row>
    <row r="3" spans="1:49" ht="24.75" customHeight="1" x14ac:dyDescent="0.2">
      <c r="A3" s="502"/>
      <c r="B3" s="1272" t="s">
        <v>753</v>
      </c>
      <c r="C3" s="1273"/>
      <c r="D3" s="1273"/>
      <c r="E3" s="1273"/>
      <c r="F3" s="1273"/>
      <c r="G3" s="1273"/>
      <c r="H3" s="1273"/>
      <c r="I3" s="1273"/>
      <c r="J3" s="1273"/>
      <c r="K3" s="1273"/>
      <c r="L3" s="1273"/>
      <c r="M3" s="1273"/>
      <c r="N3" s="1274"/>
    </row>
    <row r="4" spans="1:49" ht="24.75" customHeight="1" thickBot="1" x14ac:dyDescent="0.25">
      <c r="A4" s="502"/>
      <c r="B4" s="1275" t="s">
        <v>751</v>
      </c>
      <c r="C4" s="1276"/>
      <c r="D4" s="1276"/>
      <c r="E4" s="1276"/>
      <c r="F4" s="1276"/>
      <c r="G4" s="1276"/>
      <c r="H4" s="1276"/>
      <c r="I4" s="1276"/>
      <c r="J4" s="1276"/>
      <c r="K4" s="1276"/>
      <c r="L4" s="1276"/>
      <c r="M4" s="1276"/>
      <c r="N4" s="1277"/>
    </row>
    <row r="5" spans="1:49" ht="21.75" customHeight="1" x14ac:dyDescent="0.2">
      <c r="A5" s="502"/>
      <c r="B5" s="504"/>
      <c r="C5" s="502"/>
      <c r="D5" s="502"/>
      <c r="E5" s="502"/>
      <c r="F5" s="502"/>
      <c r="G5" s="502"/>
      <c r="H5" s="502"/>
      <c r="I5" s="502"/>
      <c r="J5" s="502"/>
      <c r="K5" s="502"/>
      <c r="L5" s="502"/>
      <c r="M5" s="502"/>
    </row>
    <row r="6" spans="1:49" ht="30" x14ac:dyDescent="0.4">
      <c r="A6" s="502"/>
      <c r="B6" s="1278" t="s">
        <v>1056</v>
      </c>
      <c r="C6" s="1278"/>
      <c r="D6" s="1278"/>
      <c r="E6" s="1278"/>
      <c r="F6" s="1278"/>
      <c r="G6" s="1278"/>
      <c r="H6" s="1278"/>
      <c r="I6" s="1278"/>
      <c r="J6" s="1278"/>
      <c r="K6" s="1278"/>
      <c r="L6" s="1278"/>
      <c r="M6" s="1278"/>
      <c r="N6" s="1278"/>
    </row>
    <row r="7" spans="1:49" ht="20.25" customHeight="1" x14ac:dyDescent="0.35">
      <c r="A7" s="502"/>
      <c r="B7" s="1279" t="s">
        <v>750</v>
      </c>
      <c r="C7" s="1279"/>
      <c r="D7" s="1279"/>
      <c r="E7" s="1279"/>
      <c r="F7" s="1279"/>
      <c r="G7" s="1279"/>
      <c r="H7" s="1279"/>
      <c r="I7" s="1279"/>
      <c r="J7" s="1279"/>
      <c r="K7" s="1279"/>
      <c r="L7" s="1279"/>
      <c r="M7" s="1279"/>
      <c r="N7" s="1279"/>
    </row>
    <row r="8" spans="1:49" x14ac:dyDescent="0.2">
      <c r="A8" s="502"/>
      <c r="B8" s="502"/>
      <c r="C8" s="502"/>
      <c r="D8" s="502"/>
      <c r="E8" s="502"/>
      <c r="F8" s="502"/>
      <c r="G8" s="502"/>
      <c r="H8" s="502"/>
      <c r="I8" s="502"/>
      <c r="J8" s="502"/>
      <c r="K8" s="502"/>
      <c r="L8" s="502"/>
      <c r="M8" s="502"/>
      <c r="P8" s="634"/>
    </row>
    <row r="10" spans="1:49" ht="19.5" customHeight="1" x14ac:dyDescent="0.2">
      <c r="A10" s="608" t="s">
        <v>451</v>
      </c>
      <c r="B10" s="609"/>
      <c r="C10" s="527" t="s">
        <v>450</v>
      </c>
      <c r="D10" s="528"/>
      <c r="E10" s="610"/>
      <c r="F10" s="610"/>
      <c r="G10" s="610"/>
      <c r="H10" s="610"/>
      <c r="I10" s="610"/>
      <c r="J10" s="610"/>
      <c r="K10" s="610"/>
      <c r="L10" s="610"/>
      <c r="M10" s="610"/>
      <c r="N10" s="610"/>
      <c r="O10" s="608" t="s">
        <v>451</v>
      </c>
    </row>
    <row r="11" spans="1:49" ht="16.5" customHeight="1" thickBot="1" x14ac:dyDescent="0.25"/>
    <row r="12" spans="1:49" ht="19.5" thickBot="1" x14ac:dyDescent="0.3">
      <c r="A12" s="1077" t="s">
        <v>449</v>
      </c>
      <c r="B12" s="1261" t="s">
        <v>752</v>
      </c>
      <c r="C12" s="1261"/>
      <c r="D12" s="1261"/>
      <c r="E12" s="1095"/>
      <c r="F12" s="1095"/>
      <c r="G12" s="1095"/>
      <c r="H12" s="1095"/>
      <c r="I12" s="1095"/>
      <c r="J12" s="1095"/>
      <c r="K12" s="1095"/>
      <c r="L12" s="1096"/>
      <c r="M12" s="1097" t="s">
        <v>71</v>
      </c>
      <c r="N12" s="1098"/>
      <c r="Q12" s="505" t="s">
        <v>449</v>
      </c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220" t="s">
        <v>453</v>
      </c>
      <c r="AD12" s="137"/>
      <c r="AE12" s="138"/>
      <c r="AF12" s="505" t="s">
        <v>449</v>
      </c>
      <c r="AG12" s="506"/>
      <c r="AH12" s="505" t="s">
        <v>449</v>
      </c>
      <c r="AI12" s="507"/>
      <c r="AJ12" s="508"/>
      <c r="AK12" s="414"/>
      <c r="AL12" s="414"/>
      <c r="AM12" s="414"/>
      <c r="AN12" s="415"/>
      <c r="AO12" s="415"/>
      <c r="AP12" s="415"/>
      <c r="AQ12" s="415"/>
      <c r="AR12" s="415"/>
      <c r="AS12" s="415"/>
      <c r="AT12" s="415"/>
      <c r="AU12" s="415"/>
      <c r="AV12" s="416"/>
      <c r="AW12" s="505" t="s">
        <v>449</v>
      </c>
    </row>
    <row r="13" spans="1:49" ht="24" customHeight="1" thickTop="1" thickBot="1" x14ac:dyDescent="0.3">
      <c r="A13" s="1262" t="s">
        <v>1049</v>
      </c>
      <c r="B13" s="509" t="s">
        <v>12</v>
      </c>
      <c r="C13" s="510"/>
      <c r="D13" s="511"/>
      <c r="E13" s="511"/>
      <c r="F13" s="511"/>
      <c r="G13" s="511"/>
      <c r="H13" s="511"/>
      <c r="I13" s="511"/>
      <c r="J13" s="511"/>
      <c r="K13" s="511"/>
      <c r="L13" s="639" t="s">
        <v>294</v>
      </c>
      <c r="M13" s="512">
        <v>3</v>
      </c>
      <c r="N13" s="1099" t="s">
        <v>300</v>
      </c>
      <c r="Q13" s="1240" t="s">
        <v>1049</v>
      </c>
      <c r="R13" s="632" t="s">
        <v>454</v>
      </c>
      <c r="S13" s="513"/>
      <c r="T13" s="140"/>
      <c r="U13" s="140"/>
      <c r="V13" s="140"/>
      <c r="W13" s="135"/>
      <c r="X13" s="135"/>
      <c r="Y13" s="135"/>
      <c r="Z13" s="135"/>
      <c r="AA13" s="135"/>
      <c r="AB13" s="514"/>
      <c r="AC13" s="631" t="s">
        <v>71</v>
      </c>
      <c r="AD13" s="514"/>
      <c r="AE13" s="141"/>
      <c r="AF13" s="1240" t="s">
        <v>1049</v>
      </c>
      <c r="AG13" s="506"/>
      <c r="AH13" s="1240" t="s">
        <v>1049</v>
      </c>
      <c r="AI13" s="516" t="s">
        <v>420</v>
      </c>
      <c r="AJ13" s="513"/>
      <c r="AK13" s="140"/>
      <c r="AL13" s="140"/>
      <c r="AM13" s="140"/>
      <c r="AN13" s="135"/>
      <c r="AO13" s="135"/>
      <c r="AP13" s="135"/>
      <c r="AQ13" s="135"/>
      <c r="AR13" s="135"/>
      <c r="AS13" s="135"/>
      <c r="AT13" s="135"/>
      <c r="AU13" s="135"/>
      <c r="AV13" s="418"/>
      <c r="AW13" s="1240" t="s">
        <v>1049</v>
      </c>
    </row>
    <row r="14" spans="1:49" ht="32.25" customHeight="1" thickBot="1" x14ac:dyDescent="0.3">
      <c r="A14" s="1262"/>
      <c r="B14" s="706" t="s">
        <v>1002</v>
      </c>
      <c r="C14" s="637"/>
      <c r="D14" s="637"/>
      <c r="E14" s="635"/>
      <c r="F14" s="1265" t="s">
        <v>14</v>
      </c>
      <c r="G14" s="1265"/>
      <c r="H14" s="637"/>
      <c r="I14" s="635"/>
      <c r="J14" s="635"/>
      <c r="K14" s="637"/>
      <c r="L14" s="635"/>
      <c r="M14" s="1100">
        <f>F15</f>
        <v>1.1400000000000001</v>
      </c>
      <c r="N14" s="1101" t="s">
        <v>1050</v>
      </c>
      <c r="Q14" s="1240"/>
      <c r="R14" s="633" t="s">
        <v>1049</v>
      </c>
      <c r="S14" s="502"/>
      <c r="T14" s="502"/>
      <c r="U14" s="502"/>
      <c r="V14" s="135"/>
      <c r="W14" s="135"/>
      <c r="X14" s="135"/>
      <c r="Y14" s="135"/>
      <c r="Z14" s="135"/>
      <c r="AA14" s="135"/>
      <c r="AB14" s="519" t="s">
        <v>294</v>
      </c>
      <c r="AC14" s="520">
        <v>1.89</v>
      </c>
      <c r="AD14" s="521" t="s">
        <v>300</v>
      </c>
      <c r="AE14" s="141"/>
      <c r="AF14" s="1240"/>
      <c r="AG14" s="506"/>
      <c r="AH14" s="1240"/>
      <c r="AI14" s="522" t="s">
        <v>1049</v>
      </c>
      <c r="AJ14" s="514"/>
      <c r="AK14" s="514"/>
      <c r="AL14" s="514"/>
      <c r="AM14" s="135"/>
      <c r="AN14" s="135"/>
      <c r="AO14" s="135"/>
      <c r="AP14" s="135"/>
      <c r="AQ14" s="135"/>
      <c r="AR14" s="135"/>
      <c r="AS14" s="135"/>
      <c r="AT14" s="135"/>
      <c r="AU14" s="135"/>
      <c r="AV14" s="418"/>
      <c r="AW14" s="1240"/>
    </row>
    <row r="15" spans="1:49" ht="24" customHeight="1" thickBot="1" x14ac:dyDescent="0.25">
      <c r="A15" s="1262"/>
      <c r="B15" s="523">
        <f>SUM(B20:B36)</f>
        <v>1</v>
      </c>
      <c r="C15" s="1266" t="s">
        <v>0</v>
      </c>
      <c r="D15" s="638"/>
      <c r="E15" s="638"/>
      <c r="F15" s="878">
        <f>F18</f>
        <v>1.1400000000000001</v>
      </c>
      <c r="G15" s="879">
        <f>G18</f>
        <v>3.0000000000000004</v>
      </c>
      <c r="H15" s="880"/>
      <c r="I15" s="881">
        <f>G15-F15</f>
        <v>1.8600000000000003</v>
      </c>
      <c r="J15" s="636"/>
      <c r="K15" s="636"/>
      <c r="L15" s="636"/>
      <c r="M15" s="636"/>
      <c r="N15" s="1102"/>
      <c r="Q15" s="1240"/>
      <c r="R15" s="526" t="s">
        <v>451</v>
      </c>
      <c r="S15" s="527" t="s">
        <v>450</v>
      </c>
      <c r="T15" s="527"/>
      <c r="U15" s="528"/>
      <c r="V15" s="223"/>
      <c r="W15" s="223"/>
      <c r="X15" s="223"/>
      <c r="Y15" s="223"/>
      <c r="Z15" s="223"/>
      <c r="AA15" s="223"/>
      <c r="AB15" s="223"/>
      <c r="AC15" s="223"/>
      <c r="AD15" s="223"/>
      <c r="AE15" s="224"/>
      <c r="AF15" s="1240"/>
      <c r="AG15" s="506"/>
      <c r="AH15" s="1240"/>
      <c r="AI15" s="529" t="s">
        <v>451</v>
      </c>
      <c r="AJ15" s="527" t="s">
        <v>450</v>
      </c>
      <c r="AK15" s="527"/>
      <c r="AL15" s="528"/>
      <c r="AM15" s="223"/>
      <c r="AN15" s="223"/>
      <c r="AO15" s="223"/>
      <c r="AP15" s="223"/>
      <c r="AQ15" s="223"/>
      <c r="AR15" s="223"/>
      <c r="AS15" s="223"/>
      <c r="AT15" s="223"/>
      <c r="AU15" s="223"/>
      <c r="AV15" s="421"/>
      <c r="AW15" s="1240"/>
    </row>
    <row r="16" spans="1:49" ht="15.75" x14ac:dyDescent="0.2">
      <c r="A16" s="1262"/>
      <c r="B16" s="647"/>
      <c r="C16" s="1267"/>
      <c r="D16" s="882" t="s">
        <v>13</v>
      </c>
      <c r="E16" s="643"/>
      <c r="F16" s="774" t="s">
        <v>1011</v>
      </c>
      <c r="G16" s="883" t="s">
        <v>297</v>
      </c>
      <c r="H16" s="352"/>
      <c r="I16" s="774" t="s">
        <v>1012</v>
      </c>
      <c r="J16" s="643"/>
      <c r="K16" s="884" t="s">
        <v>293</v>
      </c>
      <c r="L16" s="1268" t="s">
        <v>957</v>
      </c>
      <c r="M16" s="1268"/>
      <c r="N16" s="1103">
        <f>B15</f>
        <v>1</v>
      </c>
      <c r="Q16" s="1240"/>
      <c r="R16" s="530"/>
      <c r="S16" s="514"/>
      <c r="T16" s="514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41"/>
      <c r="AF16" s="1240"/>
      <c r="AG16" s="506"/>
      <c r="AH16" s="1240"/>
      <c r="AI16" s="531"/>
      <c r="AJ16" s="514"/>
      <c r="AK16" s="514"/>
      <c r="AL16" s="514"/>
      <c r="AM16" s="135"/>
      <c r="AN16" s="135"/>
      <c r="AO16" s="135"/>
      <c r="AP16" s="135"/>
      <c r="AQ16" s="135"/>
      <c r="AR16" s="135"/>
      <c r="AS16" s="135"/>
      <c r="AT16" s="135"/>
      <c r="AU16" s="135"/>
      <c r="AV16" s="418"/>
      <c r="AW16" s="1240"/>
    </row>
    <row r="17" spans="1:49" ht="14.25" customHeight="1" x14ac:dyDescent="0.25">
      <c r="A17" s="1262"/>
      <c r="B17" s="517" t="s">
        <v>44</v>
      </c>
      <c r="C17" s="517" t="s">
        <v>54</v>
      </c>
      <c r="D17" s="543" t="s">
        <v>34</v>
      </c>
      <c r="E17" s="518"/>
      <c r="F17" s="649"/>
      <c r="G17" s="1104"/>
      <c r="H17" s="517"/>
      <c r="I17" s="1105"/>
      <c r="J17" s="1106"/>
      <c r="K17" s="707" t="s">
        <v>63</v>
      </c>
      <c r="L17" s="518"/>
      <c r="M17" s="525"/>
      <c r="N17" s="1107"/>
      <c r="Q17" s="1240"/>
      <c r="R17" s="532" t="s">
        <v>34</v>
      </c>
      <c r="S17" s="533" t="s">
        <v>13</v>
      </c>
      <c r="T17" s="534" t="s">
        <v>455</v>
      </c>
      <c r="U17" s="514"/>
      <c r="V17" s="135"/>
      <c r="W17" s="135"/>
      <c r="X17" s="135"/>
      <c r="Y17" s="135"/>
      <c r="Z17" s="135"/>
      <c r="AA17" s="135"/>
      <c r="AB17" s="135"/>
      <c r="AC17" s="135"/>
      <c r="AD17" s="135"/>
      <c r="AE17" s="141"/>
      <c r="AF17" s="1240"/>
      <c r="AG17" s="506"/>
      <c r="AH17" s="1240"/>
      <c r="AI17" s="535" t="s">
        <v>44</v>
      </c>
      <c r="AJ17" s="533" t="s">
        <v>456</v>
      </c>
      <c r="AK17" s="514"/>
      <c r="AL17" s="514"/>
      <c r="AM17" s="135"/>
      <c r="AN17" s="135"/>
      <c r="AO17" s="135"/>
      <c r="AP17" s="135"/>
      <c r="AQ17" s="135"/>
      <c r="AR17" s="135"/>
      <c r="AS17" s="135"/>
      <c r="AT17" s="135"/>
      <c r="AU17" s="135"/>
      <c r="AV17" s="418"/>
      <c r="AW17" s="1240"/>
    </row>
    <row r="18" spans="1:49" ht="15.75" customHeight="1" x14ac:dyDescent="0.2">
      <c r="A18" s="1262"/>
      <c r="B18" s="536"/>
      <c r="C18" s="537"/>
      <c r="D18" s="538" t="s">
        <v>1047</v>
      </c>
      <c r="E18" s="539"/>
      <c r="F18" s="881">
        <f>SUM(F20:F36)</f>
        <v>1.1400000000000001</v>
      </c>
      <c r="G18" s="655">
        <f>SUM(G20:G36)</f>
        <v>3.0000000000000004</v>
      </c>
      <c r="H18" s="652" t="s">
        <v>11</v>
      </c>
      <c r="I18" s="881">
        <f>SUM(I20:I36)</f>
        <v>6.0000000000000053E-2</v>
      </c>
      <c r="J18" s="540"/>
      <c r="K18" s="541"/>
      <c r="L18" s="518"/>
      <c r="M18" s="518"/>
      <c r="N18" s="1108"/>
      <c r="Q18" s="1240"/>
      <c r="R18" s="542"/>
      <c r="S18" s="533"/>
      <c r="T18" s="534"/>
      <c r="U18" s="514"/>
      <c r="V18" s="135"/>
      <c r="W18" s="135"/>
      <c r="X18" s="135"/>
      <c r="Y18" s="135"/>
      <c r="Z18" s="135"/>
      <c r="AA18" s="135"/>
      <c r="AB18" s="135"/>
      <c r="AC18" s="135"/>
      <c r="AD18" s="135"/>
      <c r="AE18" s="141"/>
      <c r="AF18" s="1240"/>
      <c r="AG18" s="506"/>
      <c r="AH18" s="1240"/>
      <c r="AI18" s="531"/>
      <c r="AJ18" s="514"/>
      <c r="AK18" s="514"/>
      <c r="AL18" s="514"/>
      <c r="AM18" s="135"/>
      <c r="AN18" s="135"/>
      <c r="AO18" s="135"/>
      <c r="AP18" s="135"/>
      <c r="AQ18" s="135"/>
      <c r="AR18" s="135"/>
      <c r="AS18" s="135"/>
      <c r="AT18" s="135"/>
      <c r="AU18" s="135"/>
      <c r="AV18" s="418"/>
      <c r="AW18" s="1240"/>
    </row>
    <row r="19" spans="1:49" ht="15.75" customHeight="1" thickBot="1" x14ac:dyDescent="0.3">
      <c r="A19" s="1262"/>
      <c r="B19" s="536"/>
      <c r="C19" s="361"/>
      <c r="D19" s="885"/>
      <c r="E19" s="886"/>
      <c r="F19" s="563"/>
      <c r="G19" s="666"/>
      <c r="H19" s="887"/>
      <c r="I19" s="668"/>
      <c r="J19" s="888"/>
      <c r="K19" s="524"/>
      <c r="L19" s="518"/>
      <c r="M19" s="518"/>
      <c r="N19" s="1108"/>
      <c r="Q19" s="1240"/>
      <c r="R19" s="542" t="s">
        <v>44</v>
      </c>
      <c r="S19" s="533" t="s">
        <v>456</v>
      </c>
      <c r="T19" s="534" t="s">
        <v>480</v>
      </c>
      <c r="U19" s="514"/>
      <c r="V19" s="135"/>
      <c r="W19" s="135"/>
      <c r="X19" s="135"/>
      <c r="Y19" s="135"/>
      <c r="Z19" s="135"/>
      <c r="AA19" s="135"/>
      <c r="AB19" s="135"/>
      <c r="AC19" s="135"/>
      <c r="AD19" s="135"/>
      <c r="AE19" s="141"/>
      <c r="AF19" s="1240"/>
      <c r="AG19" s="506"/>
      <c r="AH19" s="1240"/>
      <c r="AI19" s="423"/>
      <c r="AJ19" s="544" t="s">
        <v>422</v>
      </c>
      <c r="AK19" s="545"/>
      <c r="AL19" s="545"/>
      <c r="AM19" s="546"/>
      <c r="AN19" s="514"/>
      <c r="AO19" s="135"/>
      <c r="AP19" s="544" t="s">
        <v>421</v>
      </c>
      <c r="AQ19" s="135"/>
      <c r="AR19" s="135"/>
      <c r="AS19" s="135"/>
      <c r="AT19" s="135"/>
      <c r="AU19" s="135"/>
      <c r="AV19" s="418"/>
      <c r="AW19" s="1240"/>
    </row>
    <row r="20" spans="1:49" ht="15.75" x14ac:dyDescent="0.2">
      <c r="A20" s="1262"/>
      <c r="B20" s="547">
        <v>0.4</v>
      </c>
      <c r="C20" s="341">
        <v>5</v>
      </c>
      <c r="D20" s="551" t="s">
        <v>16</v>
      </c>
      <c r="E20" s="548"/>
      <c r="F20" s="549">
        <f>IF(C20&lt;=0,"",G20-(G20*C20%))</f>
        <v>1.1400000000000001</v>
      </c>
      <c r="G20" s="666">
        <f>IF(B20="","",(B20/B15)*M13)</f>
        <v>1.2000000000000002</v>
      </c>
      <c r="H20" s="889" t="s">
        <v>11</v>
      </c>
      <c r="I20" s="778">
        <f t="shared" ref="I20:I36" si="0">IF(ISBLANK(C20),"",G20-F20)</f>
        <v>6.0000000000000053E-2</v>
      </c>
      <c r="J20" s="890"/>
      <c r="K20" s="551"/>
      <c r="L20" s="552"/>
      <c r="M20" s="552"/>
      <c r="N20" s="1109"/>
      <c r="Q20" s="1240"/>
      <c r="R20" s="542"/>
      <c r="S20" s="533"/>
      <c r="T20" s="553" t="s">
        <v>422</v>
      </c>
      <c r="U20" s="514"/>
      <c r="V20" s="135"/>
      <c r="W20" s="135"/>
      <c r="X20" s="135"/>
      <c r="Y20" s="135"/>
      <c r="Z20" s="135"/>
      <c r="AA20" s="135"/>
      <c r="AB20" s="135"/>
      <c r="AC20" s="135"/>
      <c r="AD20" s="135"/>
      <c r="AE20" s="141"/>
      <c r="AF20" s="1240"/>
      <c r="AG20" s="506"/>
      <c r="AH20" s="1240"/>
      <c r="AI20" s="423"/>
      <c r="AJ20" s="554" t="s">
        <v>956</v>
      </c>
      <c r="AK20" s="554"/>
      <c r="AL20" s="554"/>
      <c r="AM20" s="554"/>
      <c r="AN20" s="514"/>
      <c r="AO20" s="135"/>
      <c r="AP20" s="135"/>
      <c r="AQ20" s="135"/>
      <c r="AR20" s="135"/>
      <c r="AS20" s="135"/>
      <c r="AT20" s="135"/>
      <c r="AU20" s="135"/>
      <c r="AV20" s="418"/>
      <c r="AW20" s="1240"/>
    </row>
    <row r="21" spans="1:49" ht="15.75" x14ac:dyDescent="0.2">
      <c r="A21" s="1262"/>
      <c r="B21" s="555"/>
      <c r="C21" s="237"/>
      <c r="D21" s="558"/>
      <c r="E21" s="556"/>
      <c r="F21" s="549" t="str">
        <f t="shared" ref="F21:F36" si="1">IF(C21&lt;=0,"",G21-(G21*C21%))</f>
        <v/>
      </c>
      <c r="G21" s="666" t="str">
        <f>IF(B21="","",(B21/B15)*M13)</f>
        <v/>
      </c>
      <c r="H21" s="889" t="s">
        <v>11</v>
      </c>
      <c r="I21" s="778" t="str">
        <f t="shared" si="0"/>
        <v/>
      </c>
      <c r="J21" s="891"/>
      <c r="K21" s="558"/>
      <c r="L21" s="511"/>
      <c r="M21" s="511"/>
      <c r="N21" s="1090"/>
      <c r="Q21" s="1240"/>
      <c r="R21" s="514"/>
      <c r="S21" s="514"/>
      <c r="T21" s="534" t="s">
        <v>755</v>
      </c>
      <c r="U21" s="514"/>
      <c r="V21" s="135"/>
      <c r="W21" s="135"/>
      <c r="X21" s="135"/>
      <c r="Y21" s="135"/>
      <c r="Z21" s="135"/>
      <c r="AA21" s="135"/>
      <c r="AB21" s="135"/>
      <c r="AC21" s="135"/>
      <c r="AD21" s="135"/>
      <c r="AE21" s="141"/>
      <c r="AF21" s="1240"/>
      <c r="AG21" s="506"/>
      <c r="AH21" s="1240"/>
      <c r="AI21" s="423"/>
      <c r="AJ21" s="554"/>
      <c r="AK21" s="554" t="s">
        <v>423</v>
      </c>
      <c r="AL21" s="554"/>
      <c r="AM21" s="554"/>
      <c r="AN21" s="514"/>
      <c r="AO21" s="135"/>
      <c r="AP21" s="135"/>
      <c r="AQ21" s="135"/>
      <c r="AR21" s="135"/>
      <c r="AS21" s="135"/>
      <c r="AT21" s="135"/>
      <c r="AU21" s="135"/>
      <c r="AV21" s="418"/>
      <c r="AW21" s="1240"/>
    </row>
    <row r="22" spans="1:49" ht="15.75" x14ac:dyDescent="0.2">
      <c r="A22" s="1262"/>
      <c r="B22" s="555"/>
      <c r="C22" s="237"/>
      <c r="D22" s="629" t="s">
        <v>18</v>
      </c>
      <c r="E22" s="556"/>
      <c r="F22" s="549" t="str">
        <f t="shared" si="1"/>
        <v/>
      </c>
      <c r="G22" s="666" t="str">
        <f>IF(B22="","",(B22/B15)*M13)</f>
        <v/>
      </c>
      <c r="H22" s="889" t="s">
        <v>11</v>
      </c>
      <c r="I22" s="778" t="str">
        <f t="shared" si="0"/>
        <v/>
      </c>
      <c r="J22" s="891" t="s">
        <v>32</v>
      </c>
      <c r="K22" s="558" t="s">
        <v>25</v>
      </c>
      <c r="L22" s="511"/>
      <c r="M22" s="511"/>
      <c r="N22" s="1090"/>
      <c r="Q22" s="1240"/>
      <c r="R22" s="514"/>
      <c r="S22" s="514"/>
      <c r="T22" s="534" t="s">
        <v>485</v>
      </c>
      <c r="U22" s="514"/>
      <c r="V22" s="135"/>
      <c r="W22" s="135"/>
      <c r="X22" s="135"/>
      <c r="Y22" s="135"/>
      <c r="Z22" s="135"/>
      <c r="AA22" s="135"/>
      <c r="AB22" s="135"/>
      <c r="AC22" s="135"/>
      <c r="AD22" s="135"/>
      <c r="AE22" s="141"/>
      <c r="AF22" s="1240"/>
      <c r="AG22" s="506"/>
      <c r="AH22" s="1240"/>
      <c r="AI22" s="423"/>
      <c r="AJ22" s="554"/>
      <c r="AK22" s="554" t="s">
        <v>424</v>
      </c>
      <c r="AL22" s="554"/>
      <c r="AM22" s="554"/>
      <c r="AN22" s="514"/>
      <c r="AO22" s="135"/>
      <c r="AP22" s="135"/>
      <c r="AQ22" s="135"/>
      <c r="AR22" s="135"/>
      <c r="AS22" s="135"/>
      <c r="AT22" s="559"/>
      <c r="AU22" s="559"/>
      <c r="AV22" s="560"/>
      <c r="AW22" s="1240"/>
    </row>
    <row r="23" spans="1:49" ht="15.75" x14ac:dyDescent="0.2">
      <c r="A23" s="1262"/>
      <c r="B23" s="555">
        <v>0.26500000000000001</v>
      </c>
      <c r="C23" s="237"/>
      <c r="D23" s="558" t="s">
        <v>19</v>
      </c>
      <c r="E23" s="556"/>
      <c r="F23" s="549" t="str">
        <f t="shared" si="1"/>
        <v/>
      </c>
      <c r="G23" s="666">
        <f>IF(B23="","",(B23/B15)*M13)</f>
        <v>0.79500000000000004</v>
      </c>
      <c r="H23" s="889" t="s">
        <v>11</v>
      </c>
      <c r="I23" s="778" t="str">
        <f t="shared" si="0"/>
        <v/>
      </c>
      <c r="J23" s="891" t="s">
        <v>42</v>
      </c>
      <c r="K23" s="558" t="s">
        <v>26</v>
      </c>
      <c r="L23" s="511"/>
      <c r="M23" s="511"/>
      <c r="N23" s="1090"/>
      <c r="Q23" s="1240"/>
      <c r="R23" s="514"/>
      <c r="S23" s="514"/>
      <c r="T23" s="514"/>
      <c r="U23" s="514"/>
      <c r="V23" s="135"/>
      <c r="W23" s="135"/>
      <c r="X23" s="135"/>
      <c r="Y23" s="135"/>
      <c r="Z23" s="135"/>
      <c r="AA23" s="135"/>
      <c r="AB23" s="135"/>
      <c r="AC23" s="135"/>
      <c r="AD23" s="135"/>
      <c r="AE23" s="141"/>
      <c r="AF23" s="1240"/>
      <c r="AG23" s="506"/>
      <c r="AH23" s="1240"/>
      <c r="AI23" s="423"/>
      <c r="AJ23" s="554"/>
      <c r="AK23" s="554" t="s">
        <v>425</v>
      </c>
      <c r="AL23" s="554"/>
      <c r="AM23" s="554"/>
      <c r="AN23" s="514"/>
      <c r="AO23" s="135"/>
      <c r="AP23" s="135"/>
      <c r="AQ23" s="135"/>
      <c r="AR23" s="135"/>
      <c r="AS23" s="135"/>
      <c r="AT23" s="559"/>
      <c r="AU23" s="559"/>
      <c r="AV23" s="560"/>
      <c r="AW23" s="1240"/>
    </row>
    <row r="24" spans="1:49" ht="15.75" x14ac:dyDescent="0.2">
      <c r="A24" s="1262"/>
      <c r="B24" s="555">
        <v>0.13500000000000001</v>
      </c>
      <c r="C24" s="237"/>
      <c r="D24" s="558" t="s">
        <v>20</v>
      </c>
      <c r="E24" s="556"/>
      <c r="F24" s="549" t="str">
        <f t="shared" si="1"/>
        <v/>
      </c>
      <c r="G24" s="666">
        <f>IF(B24="","",(B24/B15)*M13)</f>
        <v>0.40500000000000003</v>
      </c>
      <c r="H24" s="889" t="s">
        <v>11</v>
      </c>
      <c r="I24" s="778" t="str">
        <f t="shared" si="0"/>
        <v/>
      </c>
      <c r="J24" s="891" t="s">
        <v>52</v>
      </c>
      <c r="K24" s="558" t="s">
        <v>27</v>
      </c>
      <c r="L24" s="511"/>
      <c r="M24" s="511"/>
      <c r="N24" s="1090"/>
      <c r="Q24" s="1240"/>
      <c r="R24" s="542" t="s">
        <v>54</v>
      </c>
      <c r="S24" s="533" t="s">
        <v>482</v>
      </c>
      <c r="T24" s="534" t="s">
        <v>483</v>
      </c>
      <c r="U24" s="514"/>
      <c r="V24" s="135"/>
      <c r="W24" s="135"/>
      <c r="X24" s="135"/>
      <c r="Y24" s="135"/>
      <c r="Z24" s="135"/>
      <c r="AA24" s="135"/>
      <c r="AB24" s="135"/>
      <c r="AC24" s="135"/>
      <c r="AD24" s="135"/>
      <c r="AE24" s="141"/>
      <c r="AF24" s="1240"/>
      <c r="AG24" s="506"/>
      <c r="AH24" s="1240"/>
      <c r="AI24" s="423"/>
      <c r="AJ24" s="554"/>
      <c r="AK24" s="554" t="s">
        <v>426</v>
      </c>
      <c r="AL24" s="554"/>
      <c r="AM24" s="554"/>
      <c r="AN24" s="514"/>
      <c r="AO24" s="135"/>
      <c r="AP24" s="135"/>
      <c r="AQ24" s="135"/>
      <c r="AR24" s="135"/>
      <c r="AS24" s="135"/>
      <c r="AT24" s="135"/>
      <c r="AU24" s="135"/>
      <c r="AV24" s="418"/>
      <c r="AW24" s="1240"/>
    </row>
    <row r="25" spans="1:49" ht="25.5" x14ac:dyDescent="0.25">
      <c r="A25" s="1262"/>
      <c r="B25" s="555">
        <v>0.04</v>
      </c>
      <c r="C25" s="237"/>
      <c r="D25" s="558" t="s">
        <v>21</v>
      </c>
      <c r="E25" s="556"/>
      <c r="F25" s="549" t="str">
        <f t="shared" si="1"/>
        <v/>
      </c>
      <c r="G25" s="666">
        <f>IF(B25="","",(B25/B15)*M13)</f>
        <v>0.12</v>
      </c>
      <c r="H25" s="889" t="s">
        <v>11</v>
      </c>
      <c r="I25" s="778" t="str">
        <f t="shared" si="0"/>
        <v/>
      </c>
      <c r="J25" s="891" t="s">
        <v>61</v>
      </c>
      <c r="K25" s="558" t="s">
        <v>28</v>
      </c>
      <c r="L25" s="511"/>
      <c r="M25" s="511"/>
      <c r="N25" s="1090"/>
      <c r="Q25" s="1240"/>
      <c r="R25" s="567"/>
      <c r="S25" s="533"/>
      <c r="T25" s="534"/>
      <c r="U25" s="514"/>
      <c r="V25" s="135"/>
      <c r="W25" s="135"/>
      <c r="X25" s="135"/>
      <c r="Y25" s="135"/>
      <c r="Z25" s="135"/>
      <c r="AA25" s="135"/>
      <c r="AB25" s="135"/>
      <c r="AC25" s="135"/>
      <c r="AD25" s="135"/>
      <c r="AE25" s="141"/>
      <c r="AF25" s="1240"/>
      <c r="AG25" s="506"/>
      <c r="AH25" s="1240"/>
      <c r="AI25" s="423"/>
      <c r="AJ25" s="554"/>
      <c r="AK25" s="568" t="s">
        <v>427</v>
      </c>
      <c r="AL25" s="554"/>
      <c r="AM25" s="554"/>
      <c r="AN25" s="514"/>
      <c r="AO25" s="135"/>
      <c r="AP25" s="135"/>
      <c r="AQ25" s="135"/>
      <c r="AR25" s="135"/>
      <c r="AS25" s="1244" t="s">
        <v>963</v>
      </c>
      <c r="AT25" s="1245"/>
      <c r="AU25" s="1245"/>
      <c r="AV25" s="569" t="s">
        <v>960</v>
      </c>
      <c r="AW25" s="1240"/>
    </row>
    <row r="26" spans="1:49" ht="15.75" x14ac:dyDescent="0.2">
      <c r="A26" s="1262"/>
      <c r="B26" s="555">
        <v>0.15</v>
      </c>
      <c r="C26" s="237"/>
      <c r="D26" s="558" t="s">
        <v>22</v>
      </c>
      <c r="E26" s="556"/>
      <c r="F26" s="549" t="str">
        <f t="shared" si="1"/>
        <v/>
      </c>
      <c r="G26" s="666">
        <f>IF(B26="","",(B26/B15)*M13)</f>
        <v>0.44999999999999996</v>
      </c>
      <c r="H26" s="889" t="s">
        <v>11</v>
      </c>
      <c r="I26" s="778" t="str">
        <f t="shared" si="0"/>
        <v/>
      </c>
      <c r="J26" s="891"/>
      <c r="K26" s="558"/>
      <c r="L26" s="511"/>
      <c r="M26" s="511"/>
      <c r="N26" s="1090"/>
      <c r="Q26" s="1240"/>
      <c r="R26" s="542" t="s">
        <v>63</v>
      </c>
      <c r="S26" s="576" t="s">
        <v>293</v>
      </c>
      <c r="T26" s="534" t="s">
        <v>1000</v>
      </c>
      <c r="U26" s="514"/>
      <c r="V26" s="135"/>
      <c r="W26" s="135"/>
      <c r="X26" s="135"/>
      <c r="Y26" s="135"/>
      <c r="Z26" s="135"/>
      <c r="AA26" s="135"/>
      <c r="AB26" s="135"/>
      <c r="AC26" s="135"/>
      <c r="AD26" s="135"/>
      <c r="AE26" s="141"/>
      <c r="AF26" s="1240"/>
      <c r="AG26" s="506"/>
      <c r="AH26" s="1240"/>
      <c r="AI26" s="423"/>
      <c r="AJ26" s="554"/>
      <c r="AK26" s="554" t="s">
        <v>428</v>
      </c>
      <c r="AL26" s="554"/>
      <c r="AM26" s="554"/>
      <c r="AN26" s="514"/>
      <c r="AO26" s="135"/>
      <c r="AP26" s="135"/>
      <c r="AQ26" s="135"/>
      <c r="AR26" s="135"/>
      <c r="AS26" s="573"/>
      <c r="AT26" s="574">
        <v>2</v>
      </c>
      <c r="AU26" s="553" t="s">
        <v>10</v>
      </c>
      <c r="AV26" s="575">
        <f>AT26</f>
        <v>2</v>
      </c>
      <c r="AW26" s="1240"/>
    </row>
    <row r="27" spans="1:49" ht="15.75" x14ac:dyDescent="0.2">
      <c r="A27" s="1262"/>
      <c r="B27" s="555">
        <v>0.01</v>
      </c>
      <c r="C27" s="237"/>
      <c r="D27" s="558" t="s">
        <v>23</v>
      </c>
      <c r="E27" s="556"/>
      <c r="F27" s="549" t="str">
        <f t="shared" si="1"/>
        <v/>
      </c>
      <c r="G27" s="666">
        <f>IF(B27="","",(B27/B15)*M13)</f>
        <v>0.03</v>
      </c>
      <c r="H27" s="889" t="s">
        <v>11</v>
      </c>
      <c r="I27" s="778" t="str">
        <f t="shared" si="0"/>
        <v/>
      </c>
      <c r="J27" s="891"/>
      <c r="K27" s="558"/>
      <c r="L27" s="511"/>
      <c r="M27" s="511"/>
      <c r="N27" s="1090"/>
      <c r="Q27" s="1240"/>
      <c r="R27" s="542"/>
      <c r="S27" s="576"/>
      <c r="T27" s="534"/>
      <c r="U27" s="514"/>
      <c r="V27" s="514"/>
      <c r="W27" s="514"/>
      <c r="X27" s="514"/>
      <c r="Y27" s="514"/>
      <c r="Z27" s="514"/>
      <c r="AA27" s="514"/>
      <c r="AB27" s="514"/>
      <c r="AC27" s="514"/>
      <c r="AD27" s="514"/>
      <c r="AE27" s="577"/>
      <c r="AF27" s="1240"/>
      <c r="AG27" s="506"/>
      <c r="AH27" s="1240"/>
      <c r="AI27" s="423"/>
      <c r="AJ27" s="554"/>
      <c r="AK27" s="554" t="s">
        <v>429</v>
      </c>
      <c r="AL27" s="554"/>
      <c r="AM27" s="554"/>
      <c r="AN27" s="514"/>
      <c r="AO27" s="135"/>
      <c r="AP27" s="135"/>
      <c r="AQ27" s="135"/>
      <c r="AR27" s="514"/>
      <c r="AS27" s="573"/>
      <c r="AT27" s="578">
        <f>AT26*10</f>
        <v>20</v>
      </c>
      <c r="AU27" s="579" t="s">
        <v>431</v>
      </c>
      <c r="AV27" s="580">
        <f>AT26/10</f>
        <v>0.2</v>
      </c>
      <c r="AW27" s="1240"/>
    </row>
    <row r="28" spans="1:49" ht="16.5" thickBot="1" x14ac:dyDescent="0.3">
      <c r="A28" s="1262"/>
      <c r="B28" s="555"/>
      <c r="C28" s="237"/>
      <c r="D28" s="558" t="s">
        <v>24</v>
      </c>
      <c r="E28" s="556"/>
      <c r="F28" s="549" t="str">
        <f t="shared" si="1"/>
        <v/>
      </c>
      <c r="G28" s="666" t="str">
        <f>IF(B28="","",(B28/B15)*M13)</f>
        <v/>
      </c>
      <c r="H28" s="889"/>
      <c r="I28" s="778" t="str">
        <f t="shared" si="0"/>
        <v/>
      </c>
      <c r="J28" s="891"/>
      <c r="K28" s="558"/>
      <c r="L28" s="511"/>
      <c r="M28" s="511"/>
      <c r="N28" s="1090"/>
      <c r="Q28" s="1240"/>
      <c r="R28" s="631" t="s">
        <v>71</v>
      </c>
      <c r="U28" s="514"/>
      <c r="V28" s="514"/>
      <c r="W28" s="514"/>
      <c r="X28" s="514"/>
      <c r="Y28" s="514"/>
      <c r="Z28" s="514"/>
      <c r="AA28" s="514"/>
      <c r="AB28" s="514"/>
      <c r="AC28" s="514"/>
      <c r="AD28" s="514"/>
      <c r="AE28" s="577"/>
      <c r="AF28" s="1240"/>
      <c r="AG28" s="506"/>
      <c r="AH28" s="1240"/>
      <c r="AI28" s="423"/>
      <c r="AJ28" s="554"/>
      <c r="AK28" s="568" t="s">
        <v>430</v>
      </c>
      <c r="AL28" s="554"/>
      <c r="AM28" s="554"/>
      <c r="AN28" s="514"/>
      <c r="AO28" s="514"/>
      <c r="AP28" s="514"/>
      <c r="AQ28" s="514"/>
      <c r="AR28" s="514"/>
      <c r="AS28" s="581"/>
      <c r="AT28" s="578">
        <f>AT27*10</f>
        <v>200</v>
      </c>
      <c r="AU28" s="579" t="s">
        <v>432</v>
      </c>
      <c r="AV28" s="580">
        <f>AV27/10</f>
        <v>0.02</v>
      </c>
      <c r="AW28" s="1240"/>
    </row>
    <row r="29" spans="1:49" ht="31.5" customHeight="1" thickBot="1" x14ac:dyDescent="0.25">
      <c r="A29" s="1262"/>
      <c r="B29" s="555"/>
      <c r="C29" s="237"/>
      <c r="D29" s="558"/>
      <c r="E29" s="556"/>
      <c r="F29" s="549" t="str">
        <f t="shared" si="1"/>
        <v/>
      </c>
      <c r="G29" s="666" t="str">
        <f>IF(B29="","",(B29/B15)*M13)</f>
        <v/>
      </c>
      <c r="H29" s="889"/>
      <c r="I29" s="778" t="str">
        <f t="shared" si="0"/>
        <v/>
      </c>
      <c r="J29" s="891"/>
      <c r="K29" s="558"/>
      <c r="L29" s="511"/>
      <c r="M29" s="511"/>
      <c r="N29" s="1090"/>
      <c r="Q29" s="1240"/>
      <c r="R29" s="512">
        <v>1</v>
      </c>
      <c r="S29" s="576" t="s">
        <v>479</v>
      </c>
      <c r="T29" s="534" t="s">
        <v>1001</v>
      </c>
      <c r="U29" s="514"/>
      <c r="V29" s="514"/>
      <c r="W29" s="514"/>
      <c r="X29" s="514"/>
      <c r="Y29" s="514"/>
      <c r="Z29" s="514"/>
      <c r="AA29" s="514"/>
      <c r="AB29" s="514"/>
      <c r="AC29" s="514"/>
      <c r="AD29" s="514"/>
      <c r="AE29" s="577"/>
      <c r="AF29" s="1240"/>
      <c r="AG29" s="506"/>
      <c r="AH29" s="1240"/>
      <c r="AI29" s="531"/>
      <c r="AJ29" s="530"/>
      <c r="AK29" s="545"/>
      <c r="AL29" s="545"/>
      <c r="AM29" s="546"/>
      <c r="AN29" s="530"/>
      <c r="AO29" s="1246" t="s">
        <v>961</v>
      </c>
      <c r="AP29" s="1247"/>
      <c r="AQ29" s="1247"/>
      <c r="AR29" s="1247"/>
      <c r="AS29" s="582"/>
      <c r="AT29" s="583">
        <f>AT28*10</f>
        <v>2000</v>
      </c>
      <c r="AU29" s="584" t="s">
        <v>433</v>
      </c>
      <c r="AV29" s="585">
        <f>AV28/10</f>
        <v>2E-3</v>
      </c>
      <c r="AW29" s="1240"/>
    </row>
    <row r="30" spans="1:49" ht="15.75" x14ac:dyDescent="0.25">
      <c r="A30" s="1262"/>
      <c r="B30" s="555"/>
      <c r="C30" s="237"/>
      <c r="D30" s="558"/>
      <c r="E30" s="556"/>
      <c r="F30" s="549" t="str">
        <f t="shared" si="1"/>
        <v/>
      </c>
      <c r="G30" s="666" t="str">
        <f>IF(B30="","",(B30/B15)*M13)</f>
        <v/>
      </c>
      <c r="H30" s="889"/>
      <c r="I30" s="778" t="str">
        <f t="shared" si="0"/>
        <v/>
      </c>
      <c r="J30" s="891"/>
      <c r="K30" s="558"/>
      <c r="L30" s="511"/>
      <c r="M30" s="511"/>
      <c r="N30" s="1090"/>
      <c r="Q30" s="1240"/>
      <c r="U30" s="514"/>
      <c r="V30" s="514"/>
      <c r="W30" s="514"/>
      <c r="X30" s="514"/>
      <c r="Y30" s="514"/>
      <c r="Z30" s="514"/>
      <c r="AA30" s="514"/>
      <c r="AB30" s="514"/>
      <c r="AC30" s="514"/>
      <c r="AD30" s="514"/>
      <c r="AE30" s="577"/>
      <c r="AF30" s="1240"/>
      <c r="AG30" s="506"/>
      <c r="AH30" s="1240"/>
      <c r="AI30" s="1248" t="s">
        <v>964</v>
      </c>
      <c r="AJ30" s="1249"/>
      <c r="AK30" s="1250" t="s">
        <v>775</v>
      </c>
      <c r="AL30" s="1251"/>
      <c r="AM30" s="1251"/>
      <c r="AN30" s="1252"/>
      <c r="AO30" s="1253" t="s">
        <v>962</v>
      </c>
      <c r="AP30" s="1254"/>
      <c r="AQ30" s="1254"/>
      <c r="AR30" s="1255"/>
      <c r="AS30" s="1257" t="s">
        <v>779</v>
      </c>
      <c r="AT30" s="1258"/>
      <c r="AU30" s="1258"/>
      <c r="AV30" s="1259"/>
      <c r="AW30" s="1240"/>
    </row>
    <row r="31" spans="1:49" ht="26.25" thickBot="1" x14ac:dyDescent="0.3">
      <c r="A31" s="1262"/>
      <c r="B31" s="555"/>
      <c r="C31" s="237"/>
      <c r="D31" s="558"/>
      <c r="E31" s="556"/>
      <c r="F31" s="549" t="str">
        <f t="shared" si="1"/>
        <v/>
      </c>
      <c r="G31" s="666" t="str">
        <f>IF(B31="","",(B31/B15)*M13)</f>
        <v/>
      </c>
      <c r="H31" s="889"/>
      <c r="I31" s="778" t="str">
        <f t="shared" si="0"/>
        <v/>
      </c>
      <c r="J31" s="891"/>
      <c r="K31" s="558"/>
      <c r="L31" s="511"/>
      <c r="M31" s="511"/>
      <c r="N31" s="1090"/>
      <c r="Q31" s="1240"/>
      <c r="R31" s="705" t="s">
        <v>1002</v>
      </c>
      <c r="S31" s="514"/>
      <c r="T31" s="514"/>
      <c r="U31" s="514"/>
      <c r="V31" s="514"/>
      <c r="W31" s="514"/>
      <c r="X31" s="514"/>
      <c r="Y31" s="514"/>
      <c r="Z31" s="514"/>
      <c r="AA31" s="514"/>
      <c r="AB31" s="514"/>
      <c r="AC31" s="514"/>
      <c r="AD31" s="514"/>
      <c r="AE31" s="577"/>
      <c r="AF31" s="1240"/>
      <c r="AG31" s="506"/>
      <c r="AH31" s="1240"/>
      <c r="AI31" s="1238" t="s">
        <v>757</v>
      </c>
      <c r="AJ31" s="1239"/>
      <c r="AK31" s="586" t="s">
        <v>776</v>
      </c>
      <c r="AL31" s="587" t="s">
        <v>777</v>
      </c>
      <c r="AM31" s="587" t="s">
        <v>778</v>
      </c>
      <c r="AN31" s="588" t="s">
        <v>779</v>
      </c>
      <c r="AO31" s="589" t="s">
        <v>959</v>
      </c>
      <c r="AP31" s="590" t="s">
        <v>457</v>
      </c>
      <c r="AQ31" s="591" t="s">
        <v>452</v>
      </c>
      <c r="AR31" s="592" t="s">
        <v>456</v>
      </c>
      <c r="AS31" s="531"/>
      <c r="AT31" s="593" t="s">
        <v>758</v>
      </c>
      <c r="AU31" s="514"/>
      <c r="AV31" s="594" t="s">
        <v>762</v>
      </c>
      <c r="AW31" s="1240"/>
    </row>
    <row r="32" spans="1:49" ht="16.5" thickBot="1" x14ac:dyDescent="0.25">
      <c r="A32" s="1262"/>
      <c r="B32" s="555"/>
      <c r="C32" s="237"/>
      <c r="D32" s="558"/>
      <c r="E32" s="556"/>
      <c r="F32" s="549" t="str">
        <f t="shared" si="1"/>
        <v/>
      </c>
      <c r="G32" s="666" t="str">
        <f>IF(B32="","",(B32/B15)*M13)</f>
        <v/>
      </c>
      <c r="H32" s="889"/>
      <c r="I32" s="778" t="str">
        <f t="shared" si="0"/>
        <v/>
      </c>
      <c r="J32" s="891"/>
      <c r="K32" s="558"/>
      <c r="L32" s="511"/>
      <c r="M32" s="511"/>
      <c r="N32" s="1090"/>
      <c r="Q32" s="1240"/>
      <c r="R32" s="704">
        <v>1.0999999999999999</v>
      </c>
      <c r="S32" s="702" t="s">
        <v>996</v>
      </c>
      <c r="T32" s="703" t="s">
        <v>1003</v>
      </c>
      <c r="U32" s="514"/>
      <c r="V32" s="514"/>
      <c r="W32" s="514"/>
      <c r="X32" s="514"/>
      <c r="Y32" s="514"/>
      <c r="Z32" s="514"/>
      <c r="AA32" s="514"/>
      <c r="AB32" s="514"/>
      <c r="AC32" s="514"/>
      <c r="AD32" s="514"/>
      <c r="AE32" s="577"/>
      <c r="AF32" s="1240"/>
      <c r="AG32" s="506"/>
      <c r="AH32" s="1240"/>
      <c r="AI32" s="1238" t="s">
        <v>756</v>
      </c>
      <c r="AJ32" s="1239"/>
      <c r="AK32" s="595" t="s">
        <v>780</v>
      </c>
      <c r="AL32" s="596" t="s">
        <v>781</v>
      </c>
      <c r="AM32" s="596" t="s">
        <v>782</v>
      </c>
      <c r="AN32" s="597" t="s">
        <v>783</v>
      </c>
      <c r="AO32" s="598" t="s">
        <v>770</v>
      </c>
      <c r="AP32" s="406">
        <v>10</v>
      </c>
      <c r="AQ32" s="407">
        <v>0.05</v>
      </c>
      <c r="AR32" s="599">
        <f>AQ32*AP32</f>
        <v>0.5</v>
      </c>
      <c r="AS32" s="531"/>
      <c r="AT32" s="593" t="s">
        <v>759</v>
      </c>
      <c r="AU32" s="514"/>
      <c r="AV32" s="594" t="s">
        <v>763</v>
      </c>
      <c r="AW32" s="1240"/>
    </row>
    <row r="33" spans="1:49" ht="15.75" x14ac:dyDescent="0.2">
      <c r="A33" s="1262"/>
      <c r="B33" s="555"/>
      <c r="C33" s="237"/>
      <c r="D33" s="558"/>
      <c r="E33" s="556"/>
      <c r="F33" s="549" t="str">
        <f t="shared" si="1"/>
        <v/>
      </c>
      <c r="G33" s="666" t="str">
        <f>IF(B33="","",(B33/B15)*M13)</f>
        <v/>
      </c>
      <c r="H33" s="889"/>
      <c r="I33" s="778" t="str">
        <f t="shared" si="0"/>
        <v/>
      </c>
      <c r="J33" s="891"/>
      <c r="K33" s="558"/>
      <c r="L33" s="511"/>
      <c r="M33" s="511"/>
      <c r="N33" s="1090"/>
      <c r="Q33" s="1240"/>
      <c r="R33" s="514"/>
      <c r="S33" s="514"/>
      <c r="T33" s="514"/>
      <c r="U33" s="514"/>
      <c r="V33" s="514"/>
      <c r="W33" s="514"/>
      <c r="X33" s="514"/>
      <c r="Y33" s="514"/>
      <c r="Z33" s="514"/>
      <c r="AA33" s="514"/>
      <c r="AB33" s="514"/>
      <c r="AC33" s="514"/>
      <c r="AD33" s="514"/>
      <c r="AE33" s="577"/>
      <c r="AF33" s="1240"/>
      <c r="AG33" s="506"/>
      <c r="AH33" s="1240"/>
      <c r="AI33" s="1238" t="s">
        <v>809</v>
      </c>
      <c r="AJ33" s="1239"/>
      <c r="AK33" s="595" t="s">
        <v>784</v>
      </c>
      <c r="AL33" s="596" t="s">
        <v>785</v>
      </c>
      <c r="AM33" s="596" t="s">
        <v>786</v>
      </c>
      <c r="AN33" s="597" t="s">
        <v>787</v>
      </c>
      <c r="AO33" s="598" t="s">
        <v>771</v>
      </c>
      <c r="AP33" s="406">
        <v>10</v>
      </c>
      <c r="AQ33" s="407">
        <v>0.02</v>
      </c>
      <c r="AR33" s="599">
        <f t="shared" ref="AR33:AR36" si="2">AQ33*AP33</f>
        <v>0.2</v>
      </c>
      <c r="AS33" s="531"/>
      <c r="AT33" s="593" t="s">
        <v>760</v>
      </c>
      <c r="AU33" s="514"/>
      <c r="AV33" s="594" t="s">
        <v>764</v>
      </c>
      <c r="AW33" s="1240"/>
    </row>
    <row r="34" spans="1:49" ht="15.75" x14ac:dyDescent="0.2">
      <c r="A34" s="1262"/>
      <c r="B34" s="555"/>
      <c r="C34" s="237"/>
      <c r="D34" s="558"/>
      <c r="E34" s="556"/>
      <c r="F34" s="549" t="str">
        <f t="shared" si="1"/>
        <v/>
      </c>
      <c r="G34" s="666" t="str">
        <f>IF(B34="","",(B34/B15)*M13)</f>
        <v/>
      </c>
      <c r="H34" s="889"/>
      <c r="I34" s="778" t="str">
        <f t="shared" si="0"/>
        <v/>
      </c>
      <c r="J34" s="891"/>
      <c r="K34" s="558"/>
      <c r="L34" s="511"/>
      <c r="M34" s="511"/>
      <c r="N34" s="1090"/>
      <c r="Q34" s="1240"/>
      <c r="R34" s="514"/>
      <c r="S34" s="514"/>
      <c r="T34" s="514"/>
      <c r="U34" s="514"/>
      <c r="V34" s="514"/>
      <c r="W34" s="514"/>
      <c r="X34" s="514"/>
      <c r="Y34" s="514"/>
      <c r="Z34" s="514"/>
      <c r="AA34" s="514"/>
      <c r="AB34" s="514"/>
      <c r="AC34" s="514"/>
      <c r="AD34" s="514"/>
      <c r="AE34" s="577"/>
      <c r="AF34" s="1240"/>
      <c r="AG34" s="506"/>
      <c r="AH34" s="1240"/>
      <c r="AI34" s="1238" t="s">
        <v>766</v>
      </c>
      <c r="AJ34" s="1239"/>
      <c r="AK34" s="595" t="s">
        <v>788</v>
      </c>
      <c r="AL34" s="596" t="s">
        <v>789</v>
      </c>
      <c r="AM34" s="596" t="s">
        <v>790</v>
      </c>
      <c r="AN34" s="597" t="s">
        <v>791</v>
      </c>
      <c r="AO34" s="598" t="s">
        <v>772</v>
      </c>
      <c r="AP34" s="406">
        <v>10</v>
      </c>
      <c r="AQ34" s="407">
        <v>0.03</v>
      </c>
      <c r="AR34" s="599">
        <f t="shared" si="2"/>
        <v>0.3</v>
      </c>
      <c r="AS34" s="531"/>
      <c r="AT34" s="593" t="s">
        <v>761</v>
      </c>
      <c r="AU34" s="514"/>
      <c r="AV34" s="594" t="s">
        <v>765</v>
      </c>
      <c r="AW34" s="1240"/>
    </row>
    <row r="35" spans="1:49" ht="15.75" x14ac:dyDescent="0.2">
      <c r="A35" s="1262"/>
      <c r="B35" s="555"/>
      <c r="C35" s="237"/>
      <c r="D35" s="558"/>
      <c r="E35" s="556"/>
      <c r="F35" s="549" t="str">
        <f t="shared" si="1"/>
        <v/>
      </c>
      <c r="G35" s="666" t="str">
        <f>IF(B35="","",(B35/B15)*M13)</f>
        <v/>
      </c>
      <c r="H35" s="889"/>
      <c r="I35" s="778" t="str">
        <f t="shared" si="0"/>
        <v/>
      </c>
      <c r="J35" s="891"/>
      <c r="K35" s="558"/>
      <c r="L35" s="511"/>
      <c r="M35" s="511"/>
      <c r="N35" s="1090"/>
      <c r="Q35" s="1240"/>
      <c r="R35" s="514"/>
      <c r="S35" s="1260" t="s">
        <v>998</v>
      </c>
      <c r="T35" s="1260"/>
      <c r="U35" s="1260"/>
      <c r="V35" s="514"/>
      <c r="W35" s="514"/>
      <c r="X35" s="514"/>
      <c r="Y35" s="514"/>
      <c r="Z35" s="514"/>
      <c r="AA35" s="514"/>
      <c r="AB35" s="514"/>
      <c r="AC35" s="514"/>
      <c r="AD35" s="514"/>
      <c r="AE35" s="577"/>
      <c r="AF35" s="1240"/>
      <c r="AG35" s="506"/>
      <c r="AH35" s="1240"/>
      <c r="AI35" s="1238" t="s">
        <v>767</v>
      </c>
      <c r="AJ35" s="1239"/>
      <c r="AK35" s="595" t="s">
        <v>792</v>
      </c>
      <c r="AL35" s="596" t="s">
        <v>793</v>
      </c>
      <c r="AM35" s="596" t="s">
        <v>794</v>
      </c>
      <c r="AN35" s="597" t="s">
        <v>795</v>
      </c>
      <c r="AO35" s="598" t="s">
        <v>774</v>
      </c>
      <c r="AP35" s="406">
        <v>12</v>
      </c>
      <c r="AQ35" s="407">
        <v>0.05</v>
      </c>
      <c r="AR35" s="599">
        <f t="shared" si="2"/>
        <v>0.60000000000000009</v>
      </c>
      <c r="AS35" s="531"/>
      <c r="AT35" s="514"/>
      <c r="AU35" s="514"/>
      <c r="AV35" s="600"/>
      <c r="AW35" s="1240"/>
    </row>
    <row r="36" spans="1:49" ht="19.5" thickBot="1" x14ac:dyDescent="0.25">
      <c r="A36" s="1262"/>
      <c r="B36" s="561"/>
      <c r="C36" s="342"/>
      <c r="D36" s="565"/>
      <c r="E36" s="601"/>
      <c r="F36" s="549" t="str">
        <f t="shared" si="1"/>
        <v/>
      </c>
      <c r="G36" s="666" t="str">
        <f>IF(B36="","",(B36/B15)*M13)</f>
        <v/>
      </c>
      <c r="H36" s="889"/>
      <c r="I36" s="778" t="str">
        <f t="shared" si="0"/>
        <v/>
      </c>
      <c r="J36" s="892"/>
      <c r="K36" s="565"/>
      <c r="L36" s="566"/>
      <c r="M36" s="566"/>
      <c r="N36" s="1110"/>
      <c r="Q36" s="1240"/>
      <c r="R36" s="514"/>
      <c r="S36" s="1264" t="s">
        <v>752</v>
      </c>
      <c r="T36" s="1264"/>
      <c r="U36" s="1264"/>
      <c r="V36" s="514"/>
      <c r="W36" s="514"/>
      <c r="X36" s="514"/>
      <c r="Y36" s="514"/>
      <c r="Z36" s="514"/>
      <c r="AA36" s="514"/>
      <c r="AB36" s="514"/>
      <c r="AC36" s="514"/>
      <c r="AD36" s="514"/>
      <c r="AE36" s="577"/>
      <c r="AF36" s="1240"/>
      <c r="AH36" s="1240"/>
      <c r="AI36" s="1238" t="s">
        <v>768</v>
      </c>
      <c r="AJ36" s="1239"/>
      <c r="AK36" s="531"/>
      <c r="AL36" s="514"/>
      <c r="AM36" s="514"/>
      <c r="AN36" s="600"/>
      <c r="AO36" s="598" t="s">
        <v>773</v>
      </c>
      <c r="AP36" s="406">
        <v>10</v>
      </c>
      <c r="AQ36" s="407">
        <v>8.0000000000000002E-3</v>
      </c>
      <c r="AR36" s="599">
        <f t="shared" si="2"/>
        <v>0.08</v>
      </c>
      <c r="AS36" s="531"/>
      <c r="AT36" s="514"/>
      <c r="AU36" s="514"/>
      <c r="AV36" s="600"/>
      <c r="AW36" s="1240"/>
    </row>
    <row r="37" spans="1:49" ht="13.5" thickBot="1" x14ac:dyDescent="0.25">
      <c r="A37" s="1263"/>
      <c r="B37" s="1091"/>
      <c r="C37" s="1092"/>
      <c r="D37" s="1092"/>
      <c r="E37" s="1092"/>
      <c r="F37" s="1092"/>
      <c r="G37" s="1092"/>
      <c r="H37" s="1092"/>
      <c r="I37" s="1092"/>
      <c r="J37" s="1092"/>
      <c r="K37" s="1092"/>
      <c r="L37" s="1092"/>
      <c r="M37" s="1092"/>
      <c r="N37" s="1093"/>
      <c r="Q37" s="1240"/>
      <c r="R37" s="603"/>
      <c r="S37" s="603"/>
      <c r="T37" s="603"/>
      <c r="U37" s="603"/>
      <c r="V37" s="603"/>
      <c r="W37" s="603"/>
      <c r="X37" s="603"/>
      <c r="Y37" s="603"/>
      <c r="Z37" s="603"/>
      <c r="AA37" s="603"/>
      <c r="AB37" s="603"/>
      <c r="AC37" s="603"/>
      <c r="AD37" s="603"/>
      <c r="AE37" s="604"/>
      <c r="AF37" s="1240"/>
      <c r="AH37" s="1240"/>
      <c r="AI37" s="605"/>
      <c r="AJ37" s="606"/>
      <c r="AK37" s="605"/>
      <c r="AL37" s="607"/>
      <c r="AM37" s="607"/>
      <c r="AN37" s="606"/>
      <c r="AO37" s="605"/>
      <c r="AP37" s="607"/>
      <c r="AQ37" s="607"/>
      <c r="AR37" s="606"/>
      <c r="AS37" s="605"/>
      <c r="AT37" s="607"/>
      <c r="AU37" s="607"/>
      <c r="AV37" s="606"/>
      <c r="AW37" s="1240"/>
    </row>
    <row r="39" spans="1:49" ht="19.5" customHeight="1" x14ac:dyDescent="0.2">
      <c r="A39" s="608" t="s">
        <v>451</v>
      </c>
      <c r="B39" s="609"/>
      <c r="C39" s="527" t="s">
        <v>450</v>
      </c>
      <c r="D39" s="528"/>
      <c r="E39" s="610"/>
      <c r="F39" s="610"/>
      <c r="G39" s="610"/>
      <c r="H39" s="610"/>
      <c r="I39" s="610"/>
      <c r="J39" s="610"/>
      <c r="K39" s="610"/>
      <c r="L39" s="610"/>
      <c r="M39" s="610"/>
      <c r="N39" s="610"/>
      <c r="O39" s="608" t="s">
        <v>451</v>
      </c>
    </row>
    <row r="40" spans="1:49" ht="16.5" customHeight="1" thickBot="1" x14ac:dyDescent="0.25"/>
    <row r="41" spans="1:49" ht="19.5" thickBot="1" x14ac:dyDescent="0.3">
      <c r="A41" s="1077" t="s">
        <v>449</v>
      </c>
      <c r="B41" s="1261" t="s">
        <v>752</v>
      </c>
      <c r="C41" s="1261"/>
      <c r="D41" s="1261"/>
      <c r="E41" s="1078"/>
      <c r="F41" s="1094"/>
      <c r="G41" s="1094"/>
      <c r="H41" s="1094"/>
      <c r="I41" s="1094"/>
      <c r="J41" s="1078"/>
      <c r="K41" s="1078"/>
      <c r="L41" s="1079"/>
      <c r="M41" s="1080" t="s">
        <v>71</v>
      </c>
      <c r="N41" s="1081"/>
      <c r="Q41" s="505" t="s">
        <v>449</v>
      </c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220" t="s">
        <v>453</v>
      </c>
      <c r="AD41" s="137"/>
      <c r="AE41" s="138"/>
      <c r="AF41" s="505" t="s">
        <v>449</v>
      </c>
      <c r="AG41" s="506"/>
      <c r="AH41" s="505" t="s">
        <v>449</v>
      </c>
      <c r="AI41" s="507"/>
      <c r="AJ41" s="508"/>
      <c r="AK41" s="414"/>
      <c r="AL41" s="414"/>
      <c r="AM41" s="414"/>
      <c r="AN41" s="415"/>
      <c r="AO41" s="415"/>
      <c r="AP41" s="415"/>
      <c r="AQ41" s="415"/>
      <c r="AR41" s="415"/>
      <c r="AS41" s="415"/>
      <c r="AT41" s="415"/>
      <c r="AU41" s="415"/>
      <c r="AV41" s="416"/>
      <c r="AW41" s="505" t="s">
        <v>449</v>
      </c>
    </row>
    <row r="42" spans="1:49" ht="24" customHeight="1" thickTop="1" thickBot="1" x14ac:dyDescent="0.3">
      <c r="A42" s="1262" t="s">
        <v>1049</v>
      </c>
      <c r="B42" s="509" t="s">
        <v>12</v>
      </c>
      <c r="C42" s="510"/>
      <c r="D42" s="511"/>
      <c r="E42" s="511"/>
      <c r="F42" s="675"/>
      <c r="G42" s="675"/>
      <c r="H42" s="675"/>
      <c r="I42" s="675"/>
      <c r="J42" s="511"/>
      <c r="K42" s="511"/>
      <c r="L42" s="679" t="s">
        <v>294</v>
      </c>
      <c r="M42" s="512">
        <v>3</v>
      </c>
      <c r="N42" s="1082" t="s">
        <v>300</v>
      </c>
      <c r="Q42" s="1240" t="s">
        <v>1049</v>
      </c>
      <c r="R42" s="632" t="s">
        <v>454</v>
      </c>
      <c r="S42" s="513"/>
      <c r="T42" s="140"/>
      <c r="U42" s="140"/>
      <c r="V42" s="140"/>
      <c r="W42" s="135"/>
      <c r="X42" s="135"/>
      <c r="Y42" s="135"/>
      <c r="Z42" s="135"/>
      <c r="AA42" s="135"/>
      <c r="AB42" s="514"/>
      <c r="AC42" s="631" t="s">
        <v>71</v>
      </c>
      <c r="AD42" s="514"/>
      <c r="AE42" s="141"/>
      <c r="AF42" s="1240" t="s">
        <v>1049</v>
      </c>
      <c r="AG42" s="506"/>
      <c r="AH42" s="1240" t="s">
        <v>1049</v>
      </c>
      <c r="AI42" s="516" t="s">
        <v>420</v>
      </c>
      <c r="AJ42" s="513"/>
      <c r="AK42" s="140"/>
      <c r="AL42" s="140"/>
      <c r="AM42" s="140"/>
      <c r="AN42" s="135"/>
      <c r="AO42" s="135"/>
      <c r="AP42" s="135"/>
      <c r="AQ42" s="135"/>
      <c r="AR42" s="135"/>
      <c r="AS42" s="135"/>
      <c r="AT42" s="135"/>
      <c r="AU42" s="135"/>
      <c r="AV42" s="418"/>
      <c r="AW42" s="1240" t="s">
        <v>1049</v>
      </c>
    </row>
    <row r="43" spans="1:49" ht="32.25" customHeight="1" thickBot="1" x14ac:dyDescent="0.3">
      <c r="A43" s="1262"/>
      <c r="B43" s="705" t="s">
        <v>1002</v>
      </c>
      <c r="C43" s="677"/>
      <c r="D43" s="677"/>
      <c r="E43" s="675"/>
      <c r="F43" s="675"/>
      <c r="G43" s="675"/>
      <c r="H43" s="675"/>
      <c r="I43" s="675"/>
      <c r="J43" s="675"/>
      <c r="K43" s="677"/>
      <c r="L43" s="675"/>
      <c r="M43" s="1083">
        <f>F47</f>
        <v>2.94</v>
      </c>
      <c r="N43" s="1084" t="s">
        <v>1050</v>
      </c>
      <c r="Q43" s="1240"/>
      <c r="R43" s="633" t="s">
        <v>1049</v>
      </c>
      <c r="S43" s="502"/>
      <c r="T43" s="502"/>
      <c r="U43" s="502"/>
      <c r="V43" s="135"/>
      <c r="W43" s="135"/>
      <c r="X43" s="135"/>
      <c r="Y43" s="135"/>
      <c r="Z43" s="135"/>
      <c r="AA43" s="135"/>
      <c r="AB43" s="519" t="s">
        <v>294</v>
      </c>
      <c r="AC43" s="520">
        <v>1.89</v>
      </c>
      <c r="AD43" s="521" t="s">
        <v>300</v>
      </c>
      <c r="AE43" s="141"/>
      <c r="AF43" s="1240"/>
      <c r="AG43" s="506"/>
      <c r="AH43" s="1240"/>
      <c r="AI43" s="522" t="s">
        <v>1049</v>
      </c>
      <c r="AJ43" s="514"/>
      <c r="AK43" s="514"/>
      <c r="AL43" s="514"/>
      <c r="AM43" s="135"/>
      <c r="AN43" s="135"/>
      <c r="AO43" s="135"/>
      <c r="AP43" s="135"/>
      <c r="AQ43" s="135"/>
      <c r="AR43" s="135"/>
      <c r="AS43" s="135"/>
      <c r="AT43" s="135"/>
      <c r="AU43" s="135"/>
      <c r="AV43" s="418"/>
      <c r="AW43" s="1240"/>
    </row>
    <row r="44" spans="1:49" ht="24" customHeight="1" thickBot="1" x14ac:dyDescent="0.3">
      <c r="A44" s="1262"/>
      <c r="B44" s="611">
        <f>SUM(B49:B65)</f>
        <v>1</v>
      </c>
      <c r="C44" s="1241" t="s">
        <v>0</v>
      </c>
      <c r="D44" s="678"/>
      <c r="E44" s="678"/>
      <c r="F44" s="1256" t="s">
        <v>14</v>
      </c>
      <c r="G44" s="1256"/>
      <c r="H44" s="871"/>
      <c r="I44" s="873"/>
      <c r="J44" s="676"/>
      <c r="K44" s="676"/>
      <c r="L44" s="676"/>
      <c r="M44" s="676"/>
      <c r="N44" s="1085"/>
      <c r="Q44" s="1240"/>
      <c r="R44" s="526" t="s">
        <v>451</v>
      </c>
      <c r="S44" s="527" t="s">
        <v>450</v>
      </c>
      <c r="T44" s="527"/>
      <c r="U44" s="528"/>
      <c r="V44" s="223"/>
      <c r="W44" s="223"/>
      <c r="X44" s="223"/>
      <c r="Y44" s="223"/>
      <c r="Z44" s="223"/>
      <c r="AA44" s="223"/>
      <c r="AB44" s="223"/>
      <c r="AC44" s="223"/>
      <c r="AD44" s="223"/>
      <c r="AE44" s="224"/>
      <c r="AF44" s="1240"/>
      <c r="AG44" s="506"/>
      <c r="AH44" s="1240"/>
      <c r="AI44" s="529" t="s">
        <v>451</v>
      </c>
      <c r="AJ44" s="527" t="s">
        <v>450</v>
      </c>
      <c r="AK44" s="527"/>
      <c r="AL44" s="528"/>
      <c r="AM44" s="223"/>
      <c r="AN44" s="223"/>
      <c r="AO44" s="223"/>
      <c r="AP44" s="223"/>
      <c r="AQ44" s="223"/>
      <c r="AR44" s="223"/>
      <c r="AS44" s="223"/>
      <c r="AT44" s="223"/>
      <c r="AU44" s="223"/>
      <c r="AV44" s="421"/>
      <c r="AW44" s="1240"/>
    </row>
    <row r="45" spans="1:49" ht="15.75" x14ac:dyDescent="0.2">
      <c r="A45" s="1262"/>
      <c r="B45" s="687"/>
      <c r="C45" s="1242"/>
      <c r="D45" s="874" t="s">
        <v>13</v>
      </c>
      <c r="E45" s="683"/>
      <c r="F45" s="738" t="s">
        <v>1011</v>
      </c>
      <c r="G45" s="875" t="s">
        <v>297</v>
      </c>
      <c r="H45" s="134"/>
      <c r="I45" s="919" t="s">
        <v>1012</v>
      </c>
      <c r="J45" s="683"/>
      <c r="K45" s="876" t="s">
        <v>293</v>
      </c>
      <c r="L45" s="1243" t="s">
        <v>957</v>
      </c>
      <c r="M45" s="1243"/>
      <c r="N45" s="1086">
        <f>B44</f>
        <v>1</v>
      </c>
      <c r="Q45" s="1240"/>
      <c r="R45" s="530"/>
      <c r="S45" s="514"/>
      <c r="T45" s="514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41"/>
      <c r="AF45" s="1240"/>
      <c r="AG45" s="506"/>
      <c r="AH45" s="1240"/>
      <c r="AI45" s="531"/>
      <c r="AJ45" s="514"/>
      <c r="AK45" s="514"/>
      <c r="AL45" s="514"/>
      <c r="AM45" s="135"/>
      <c r="AN45" s="135"/>
      <c r="AO45" s="135"/>
      <c r="AP45" s="135"/>
      <c r="AQ45" s="135"/>
      <c r="AR45" s="135"/>
      <c r="AS45" s="135"/>
      <c r="AT45" s="135"/>
      <c r="AU45" s="135"/>
      <c r="AV45" s="418"/>
      <c r="AW45" s="1240"/>
    </row>
    <row r="46" spans="1:49" ht="14.25" customHeight="1" x14ac:dyDescent="0.25">
      <c r="A46" s="1262"/>
      <c r="B46" s="515" t="s">
        <v>44</v>
      </c>
      <c r="C46" s="515" t="s">
        <v>54</v>
      </c>
      <c r="D46" s="613" t="s">
        <v>34</v>
      </c>
      <c r="E46" s="511"/>
      <c r="F46" s="688"/>
      <c r="G46" s="1087"/>
      <c r="H46" s="515"/>
      <c r="I46" s="1088"/>
      <c r="J46" s="514"/>
      <c r="K46" s="542" t="s">
        <v>63</v>
      </c>
      <c r="L46" s="511"/>
      <c r="M46" s="612"/>
      <c r="N46" s="1089"/>
      <c r="Q46" s="1240"/>
      <c r="R46" s="532" t="s">
        <v>34</v>
      </c>
      <c r="S46" s="533" t="s">
        <v>13</v>
      </c>
      <c r="T46" s="534" t="s">
        <v>455</v>
      </c>
      <c r="U46" s="514"/>
      <c r="V46" s="135"/>
      <c r="W46" s="135"/>
      <c r="X46" s="135"/>
      <c r="Y46" s="135"/>
      <c r="Z46" s="135"/>
      <c r="AA46" s="135"/>
      <c r="AB46" s="135"/>
      <c r="AC46" s="135"/>
      <c r="AD46" s="135"/>
      <c r="AE46" s="141"/>
      <c r="AF46" s="1240"/>
      <c r="AG46" s="506"/>
      <c r="AH46" s="1240"/>
      <c r="AI46" s="535" t="s">
        <v>44</v>
      </c>
      <c r="AJ46" s="533" t="s">
        <v>456</v>
      </c>
      <c r="AK46" s="514"/>
      <c r="AL46" s="514"/>
      <c r="AM46" s="135"/>
      <c r="AN46" s="135"/>
      <c r="AO46" s="135"/>
      <c r="AP46" s="135"/>
      <c r="AQ46" s="135"/>
      <c r="AR46" s="135"/>
      <c r="AS46" s="135"/>
      <c r="AT46" s="135"/>
      <c r="AU46" s="135"/>
      <c r="AV46" s="418"/>
      <c r="AW46" s="1240"/>
    </row>
    <row r="47" spans="1:49" ht="15.75" customHeight="1" x14ac:dyDescent="0.2">
      <c r="A47" s="1262"/>
      <c r="B47" s="614"/>
      <c r="C47" s="615"/>
      <c r="D47" s="616" t="s">
        <v>1047</v>
      </c>
      <c r="E47" s="617"/>
      <c r="F47" s="873">
        <f>SUM(F49:F65)</f>
        <v>2.94</v>
      </c>
      <c r="G47" s="689">
        <f>SUM(G49:G65)</f>
        <v>3.0000000000000004</v>
      </c>
      <c r="H47" s="690" t="s">
        <v>11</v>
      </c>
      <c r="I47" s="873">
        <f>G47-F47</f>
        <v>6.0000000000000497E-2</v>
      </c>
      <c r="J47" s="619"/>
      <c r="K47" s="620"/>
      <c r="L47" s="511"/>
      <c r="M47" s="511"/>
      <c r="N47" s="1090"/>
      <c r="Q47" s="1240"/>
      <c r="R47" s="542"/>
      <c r="S47" s="533"/>
      <c r="T47" s="534"/>
      <c r="U47" s="514"/>
      <c r="V47" s="135"/>
      <c r="W47" s="135"/>
      <c r="X47" s="135"/>
      <c r="Y47" s="135"/>
      <c r="Z47" s="135"/>
      <c r="AA47" s="135"/>
      <c r="AB47" s="135"/>
      <c r="AC47" s="135"/>
      <c r="AD47" s="135"/>
      <c r="AE47" s="141"/>
      <c r="AF47" s="1240"/>
      <c r="AG47" s="506"/>
      <c r="AH47" s="1240"/>
      <c r="AI47" s="531"/>
      <c r="AJ47" s="514"/>
      <c r="AK47" s="514"/>
      <c r="AL47" s="514"/>
      <c r="AM47" s="135"/>
      <c r="AN47" s="135"/>
      <c r="AO47" s="135"/>
      <c r="AP47" s="135"/>
      <c r="AQ47" s="135"/>
      <c r="AR47" s="135"/>
      <c r="AS47" s="135"/>
      <c r="AT47" s="135"/>
      <c r="AU47" s="135"/>
      <c r="AV47" s="418"/>
      <c r="AW47" s="1240"/>
    </row>
    <row r="48" spans="1:49" ht="15.75" customHeight="1" x14ac:dyDescent="0.25">
      <c r="A48" s="1262"/>
      <c r="B48" s="614"/>
      <c r="C48" s="237"/>
      <c r="D48" s="621"/>
      <c r="E48" s="622"/>
      <c r="F48" s="623"/>
      <c r="G48" s="692">
        <f>IF(B48="",0,(B48/B44)*M42)</f>
        <v>0</v>
      </c>
      <c r="H48" s="693"/>
      <c r="I48" s="694"/>
      <c r="J48" s="624"/>
      <c r="K48" s="558"/>
      <c r="L48" s="511"/>
      <c r="M48" s="511"/>
      <c r="N48" s="1090"/>
      <c r="Q48" s="1240"/>
      <c r="R48" s="542" t="s">
        <v>44</v>
      </c>
      <c r="S48" s="533" t="s">
        <v>456</v>
      </c>
      <c r="T48" s="534" t="s">
        <v>480</v>
      </c>
      <c r="U48" s="514"/>
      <c r="V48" s="135"/>
      <c r="W48" s="135"/>
      <c r="X48" s="135"/>
      <c r="Y48" s="135"/>
      <c r="Z48" s="135"/>
      <c r="AA48" s="135"/>
      <c r="AB48" s="135"/>
      <c r="AC48" s="135"/>
      <c r="AD48" s="135"/>
      <c r="AE48" s="141"/>
      <c r="AF48" s="1240"/>
      <c r="AG48" s="506"/>
      <c r="AH48" s="1240"/>
      <c r="AI48" s="423"/>
      <c r="AJ48" s="544" t="s">
        <v>422</v>
      </c>
      <c r="AK48" s="545"/>
      <c r="AL48" s="545"/>
      <c r="AM48" s="546"/>
      <c r="AN48" s="514"/>
      <c r="AO48" s="135"/>
      <c r="AP48" s="544" t="s">
        <v>421</v>
      </c>
      <c r="AQ48" s="135"/>
      <c r="AR48" s="135"/>
      <c r="AS48" s="135"/>
      <c r="AT48" s="135"/>
      <c r="AU48" s="135"/>
      <c r="AV48" s="418"/>
      <c r="AW48" s="1240"/>
    </row>
    <row r="49" spans="1:49" ht="15.75" x14ac:dyDescent="0.2">
      <c r="A49" s="1262"/>
      <c r="B49" s="614">
        <v>0.4</v>
      </c>
      <c r="C49" s="237">
        <v>5</v>
      </c>
      <c r="D49" s="558" t="s">
        <v>16</v>
      </c>
      <c r="E49" s="558"/>
      <c r="F49" s="39">
        <f t="shared" ref="F49:F51" si="3">G49-(G49*C49%)</f>
        <v>1.1400000000000001</v>
      </c>
      <c r="G49" s="692">
        <f>IF(B49="",0,(B49/B44)*M42)</f>
        <v>1.2000000000000002</v>
      </c>
      <c r="H49" s="695" t="s">
        <v>11</v>
      </c>
      <c r="I49" s="870">
        <f>G49-F49</f>
        <v>6.0000000000000053E-2</v>
      </c>
      <c r="J49" s="877"/>
      <c r="K49" s="558"/>
      <c r="L49" s="511"/>
      <c r="M49" s="511"/>
      <c r="N49" s="1090"/>
      <c r="Q49" s="1240"/>
      <c r="R49" s="542"/>
      <c r="S49" s="533"/>
      <c r="T49" s="553" t="s">
        <v>422</v>
      </c>
      <c r="U49" s="514"/>
      <c r="V49" s="135"/>
      <c r="W49" s="135"/>
      <c r="X49" s="135"/>
      <c r="Y49" s="135"/>
      <c r="Z49" s="135"/>
      <c r="AA49" s="135"/>
      <c r="AB49" s="135"/>
      <c r="AC49" s="135"/>
      <c r="AD49" s="135"/>
      <c r="AE49" s="141"/>
      <c r="AF49" s="1240"/>
      <c r="AG49" s="506"/>
      <c r="AH49" s="1240"/>
      <c r="AI49" s="423"/>
      <c r="AJ49" s="554" t="s">
        <v>956</v>
      </c>
      <c r="AK49" s="554"/>
      <c r="AL49" s="554"/>
      <c r="AM49" s="554"/>
      <c r="AN49" s="514"/>
      <c r="AO49" s="135"/>
      <c r="AP49" s="135"/>
      <c r="AQ49" s="135"/>
      <c r="AR49" s="135"/>
      <c r="AS49" s="135"/>
      <c r="AT49" s="135"/>
      <c r="AU49" s="135"/>
      <c r="AV49" s="418"/>
      <c r="AW49" s="1240"/>
    </row>
    <row r="50" spans="1:49" ht="15.75" x14ac:dyDescent="0.2">
      <c r="A50" s="1262"/>
      <c r="B50" s="614"/>
      <c r="C50" s="237"/>
      <c r="D50" s="558"/>
      <c r="E50" s="558"/>
      <c r="F50" s="39">
        <f t="shared" si="3"/>
        <v>0</v>
      </c>
      <c r="G50" s="692">
        <f>IF(B50="",0,(B50/B44)*M42)</f>
        <v>0</v>
      </c>
      <c r="H50" s="695" t="s">
        <v>11</v>
      </c>
      <c r="I50" s="870">
        <f t="shared" ref="I50:I65" si="4">G50-F50</f>
        <v>0</v>
      </c>
      <c r="J50" s="877"/>
      <c r="K50" s="558"/>
      <c r="L50" s="511"/>
      <c r="M50" s="511"/>
      <c r="N50" s="1090"/>
      <c r="Q50" s="1240"/>
      <c r="R50" s="514"/>
      <c r="S50" s="514"/>
      <c r="T50" s="534" t="s">
        <v>755</v>
      </c>
      <c r="U50" s="514"/>
      <c r="V50" s="135"/>
      <c r="W50" s="135"/>
      <c r="X50" s="135"/>
      <c r="Y50" s="135"/>
      <c r="Z50" s="135"/>
      <c r="AA50" s="135"/>
      <c r="AB50" s="135"/>
      <c r="AC50" s="135"/>
      <c r="AD50" s="135"/>
      <c r="AE50" s="141"/>
      <c r="AF50" s="1240"/>
      <c r="AG50" s="506"/>
      <c r="AH50" s="1240"/>
      <c r="AI50" s="423"/>
      <c r="AJ50" s="554"/>
      <c r="AK50" s="554" t="s">
        <v>423</v>
      </c>
      <c r="AL50" s="554"/>
      <c r="AM50" s="554"/>
      <c r="AN50" s="514"/>
      <c r="AO50" s="135"/>
      <c r="AP50" s="135"/>
      <c r="AQ50" s="135"/>
      <c r="AR50" s="135"/>
      <c r="AS50" s="135"/>
      <c r="AT50" s="135"/>
      <c r="AU50" s="135"/>
      <c r="AV50" s="418"/>
      <c r="AW50" s="1240"/>
    </row>
    <row r="51" spans="1:49" ht="15.75" x14ac:dyDescent="0.2">
      <c r="A51" s="1262"/>
      <c r="B51" s="614"/>
      <c r="C51" s="237"/>
      <c r="D51" s="629" t="s">
        <v>18</v>
      </c>
      <c r="E51" s="558"/>
      <c r="F51" s="39">
        <f t="shared" si="3"/>
        <v>0</v>
      </c>
      <c r="G51" s="692">
        <f>IF(B51="",0,(B51/B44)*M42)</f>
        <v>0</v>
      </c>
      <c r="H51" s="695" t="s">
        <v>11</v>
      </c>
      <c r="I51" s="870">
        <f t="shared" si="4"/>
        <v>0</v>
      </c>
      <c r="J51" s="877" t="s">
        <v>32</v>
      </c>
      <c r="K51" s="558" t="s">
        <v>25</v>
      </c>
      <c r="L51" s="511"/>
      <c r="M51" s="511"/>
      <c r="N51" s="1090"/>
      <c r="Q51" s="1240"/>
      <c r="R51" s="514"/>
      <c r="S51" s="514"/>
      <c r="T51" s="534" t="s">
        <v>485</v>
      </c>
      <c r="U51" s="514"/>
      <c r="V51" s="135"/>
      <c r="W51" s="135"/>
      <c r="X51" s="135"/>
      <c r="Y51" s="135"/>
      <c r="Z51" s="135"/>
      <c r="AA51" s="135"/>
      <c r="AB51" s="135"/>
      <c r="AC51" s="135"/>
      <c r="AD51" s="135"/>
      <c r="AE51" s="141"/>
      <c r="AF51" s="1240"/>
      <c r="AG51" s="506"/>
      <c r="AH51" s="1240"/>
      <c r="AI51" s="423"/>
      <c r="AJ51" s="554"/>
      <c r="AK51" s="554" t="s">
        <v>424</v>
      </c>
      <c r="AL51" s="554"/>
      <c r="AM51" s="554"/>
      <c r="AN51" s="514"/>
      <c r="AO51" s="135"/>
      <c r="AP51" s="135"/>
      <c r="AQ51" s="135"/>
      <c r="AR51" s="135"/>
      <c r="AS51" s="135"/>
      <c r="AT51" s="559"/>
      <c r="AU51" s="559"/>
      <c r="AV51" s="560"/>
      <c r="AW51" s="1240"/>
    </row>
    <row r="52" spans="1:49" ht="15.75" x14ac:dyDescent="0.2">
      <c r="A52" s="1262"/>
      <c r="B52" s="614">
        <v>0.26500000000000001</v>
      </c>
      <c r="C52" s="237">
        <v>0</v>
      </c>
      <c r="D52" s="558" t="s">
        <v>19</v>
      </c>
      <c r="E52" s="558"/>
      <c r="F52" s="39">
        <f>G52-(G52*C52%)</f>
        <v>0.79500000000000004</v>
      </c>
      <c r="G52" s="692">
        <f>IF(B52="",0,(B52/B44)*M42)</f>
        <v>0.79500000000000004</v>
      </c>
      <c r="H52" s="695" t="s">
        <v>11</v>
      </c>
      <c r="I52" s="870">
        <f t="shared" si="4"/>
        <v>0</v>
      </c>
      <c r="J52" s="877" t="s">
        <v>42</v>
      </c>
      <c r="K52" s="558" t="s">
        <v>26</v>
      </c>
      <c r="L52" s="511"/>
      <c r="M52" s="511"/>
      <c r="N52" s="1090"/>
      <c r="Q52" s="1240"/>
      <c r="R52" s="514"/>
      <c r="S52" s="514"/>
      <c r="T52" s="514"/>
      <c r="U52" s="514"/>
      <c r="V52" s="135"/>
      <c r="W52" s="135"/>
      <c r="X52" s="135"/>
      <c r="Y52" s="135"/>
      <c r="Z52" s="135"/>
      <c r="AA52" s="135"/>
      <c r="AB52" s="135"/>
      <c r="AC52" s="135"/>
      <c r="AD52" s="135"/>
      <c r="AE52" s="141"/>
      <c r="AF52" s="1240"/>
      <c r="AG52" s="506"/>
      <c r="AH52" s="1240"/>
      <c r="AI52" s="423"/>
      <c r="AJ52" s="554"/>
      <c r="AK52" s="554" t="s">
        <v>425</v>
      </c>
      <c r="AL52" s="554"/>
      <c r="AM52" s="554"/>
      <c r="AN52" s="514"/>
      <c r="AO52" s="135"/>
      <c r="AP52" s="135"/>
      <c r="AQ52" s="135"/>
      <c r="AR52" s="135"/>
      <c r="AS52" s="135"/>
      <c r="AT52" s="559"/>
      <c r="AU52" s="559"/>
      <c r="AV52" s="560"/>
      <c r="AW52" s="1240"/>
    </row>
    <row r="53" spans="1:49" ht="15.75" x14ac:dyDescent="0.2">
      <c r="A53" s="1262"/>
      <c r="B53" s="614">
        <v>0.13500000000000001</v>
      </c>
      <c r="C53" s="237"/>
      <c r="D53" s="558" t="s">
        <v>20</v>
      </c>
      <c r="E53" s="558"/>
      <c r="F53" s="39">
        <f t="shared" ref="F53:F65" si="5">G53-(G53*C53%)</f>
        <v>0.40500000000000003</v>
      </c>
      <c r="G53" s="692">
        <f>IF(B53="",0,(B53/B44)*M42)</f>
        <v>0.40500000000000003</v>
      </c>
      <c r="H53" s="695" t="s">
        <v>11</v>
      </c>
      <c r="I53" s="870">
        <f t="shared" si="4"/>
        <v>0</v>
      </c>
      <c r="J53" s="877" t="s">
        <v>52</v>
      </c>
      <c r="K53" s="558" t="s">
        <v>27</v>
      </c>
      <c r="L53" s="511"/>
      <c r="M53" s="511"/>
      <c r="N53" s="1090"/>
      <c r="Q53" s="1240"/>
      <c r="R53" s="542" t="s">
        <v>54</v>
      </c>
      <c r="S53" s="533" t="s">
        <v>482</v>
      </c>
      <c r="T53" s="534" t="s">
        <v>483</v>
      </c>
      <c r="U53" s="514"/>
      <c r="V53" s="135"/>
      <c r="W53" s="135"/>
      <c r="X53" s="135"/>
      <c r="Y53" s="135"/>
      <c r="Z53" s="135"/>
      <c r="AA53" s="135"/>
      <c r="AB53" s="135"/>
      <c r="AC53" s="135"/>
      <c r="AD53" s="135"/>
      <c r="AE53" s="141"/>
      <c r="AF53" s="1240"/>
      <c r="AG53" s="506"/>
      <c r="AH53" s="1240"/>
      <c r="AI53" s="423"/>
      <c r="AJ53" s="554"/>
      <c r="AK53" s="554" t="s">
        <v>426</v>
      </c>
      <c r="AL53" s="554"/>
      <c r="AM53" s="554"/>
      <c r="AN53" s="514"/>
      <c r="AO53" s="135"/>
      <c r="AP53" s="135"/>
      <c r="AQ53" s="135"/>
      <c r="AR53" s="135"/>
      <c r="AS53" s="135"/>
      <c r="AT53" s="135"/>
      <c r="AU53" s="135"/>
      <c r="AV53" s="418"/>
      <c r="AW53" s="1240"/>
    </row>
    <row r="54" spans="1:49" ht="25.5" x14ac:dyDescent="0.25">
      <c r="A54" s="1262"/>
      <c r="B54" s="614">
        <v>0.04</v>
      </c>
      <c r="C54" s="237"/>
      <c r="D54" s="558" t="s">
        <v>21</v>
      </c>
      <c r="E54" s="558"/>
      <c r="F54" s="39">
        <f t="shared" si="5"/>
        <v>0.12</v>
      </c>
      <c r="G54" s="692">
        <f>IF(B54="",0,(B54/B44)*M42)</f>
        <v>0.12</v>
      </c>
      <c r="H54" s="695" t="s">
        <v>11</v>
      </c>
      <c r="I54" s="870">
        <f t="shared" si="4"/>
        <v>0</v>
      </c>
      <c r="J54" s="877" t="s">
        <v>61</v>
      </c>
      <c r="K54" s="558" t="s">
        <v>28</v>
      </c>
      <c r="L54" s="511"/>
      <c r="M54" s="511"/>
      <c r="N54" s="1090"/>
      <c r="Q54" s="1240"/>
      <c r="R54" s="567"/>
      <c r="S54" s="533"/>
      <c r="T54" s="534"/>
      <c r="U54" s="514"/>
      <c r="V54" s="135"/>
      <c r="W54" s="135"/>
      <c r="X54" s="135"/>
      <c r="Y54" s="135"/>
      <c r="Z54" s="135"/>
      <c r="AA54" s="135"/>
      <c r="AB54" s="135"/>
      <c r="AC54" s="135"/>
      <c r="AD54" s="135"/>
      <c r="AE54" s="141"/>
      <c r="AF54" s="1240"/>
      <c r="AG54" s="506"/>
      <c r="AH54" s="1240"/>
      <c r="AI54" s="423"/>
      <c r="AJ54" s="554"/>
      <c r="AK54" s="568" t="s">
        <v>427</v>
      </c>
      <c r="AL54" s="554"/>
      <c r="AM54" s="554"/>
      <c r="AN54" s="514"/>
      <c r="AO54" s="135"/>
      <c r="AP54" s="135"/>
      <c r="AQ54" s="135"/>
      <c r="AR54" s="135"/>
      <c r="AS54" s="1244" t="s">
        <v>963</v>
      </c>
      <c r="AT54" s="1245"/>
      <c r="AU54" s="1245"/>
      <c r="AV54" s="569" t="s">
        <v>960</v>
      </c>
      <c r="AW54" s="1240"/>
    </row>
    <row r="55" spans="1:49" ht="15.75" x14ac:dyDescent="0.2">
      <c r="A55" s="1262"/>
      <c r="B55" s="614">
        <v>0.15</v>
      </c>
      <c r="C55" s="237"/>
      <c r="D55" s="558" t="s">
        <v>22</v>
      </c>
      <c r="E55" s="558"/>
      <c r="F55" s="39">
        <f t="shared" si="5"/>
        <v>0.44999999999999996</v>
      </c>
      <c r="G55" s="692">
        <f>IF(B55="",0,(B55/B44)*M42)</f>
        <v>0.44999999999999996</v>
      </c>
      <c r="H55" s="695" t="s">
        <v>11</v>
      </c>
      <c r="I55" s="870">
        <f t="shared" si="4"/>
        <v>0</v>
      </c>
      <c r="J55" s="877"/>
      <c r="K55" s="558"/>
      <c r="L55" s="511"/>
      <c r="M55" s="511"/>
      <c r="N55" s="1090"/>
      <c r="Q55" s="1240"/>
      <c r="R55" s="542" t="s">
        <v>63</v>
      </c>
      <c r="S55" s="576" t="s">
        <v>293</v>
      </c>
      <c r="T55" s="534" t="s">
        <v>1000</v>
      </c>
      <c r="U55" s="514"/>
      <c r="V55" s="135"/>
      <c r="W55" s="135"/>
      <c r="X55" s="135"/>
      <c r="Y55" s="135"/>
      <c r="Z55" s="135"/>
      <c r="AA55" s="135"/>
      <c r="AB55" s="135"/>
      <c r="AC55" s="135"/>
      <c r="AD55" s="135"/>
      <c r="AE55" s="141"/>
      <c r="AF55" s="1240"/>
      <c r="AG55" s="506"/>
      <c r="AH55" s="1240"/>
      <c r="AI55" s="423"/>
      <c r="AJ55" s="554"/>
      <c r="AK55" s="554" t="s">
        <v>428</v>
      </c>
      <c r="AL55" s="554"/>
      <c r="AM55" s="554"/>
      <c r="AN55" s="514"/>
      <c r="AO55" s="135"/>
      <c r="AP55" s="135"/>
      <c r="AQ55" s="135"/>
      <c r="AR55" s="135"/>
      <c r="AS55" s="573"/>
      <c r="AT55" s="574">
        <v>2</v>
      </c>
      <c r="AU55" s="553" t="s">
        <v>10</v>
      </c>
      <c r="AV55" s="575">
        <f>AT55</f>
        <v>2</v>
      </c>
      <c r="AW55" s="1240"/>
    </row>
    <row r="56" spans="1:49" ht="15.75" x14ac:dyDescent="0.2">
      <c r="A56" s="1262"/>
      <c r="B56" s="614">
        <v>0.01</v>
      </c>
      <c r="C56" s="237"/>
      <c r="D56" s="558" t="s">
        <v>23</v>
      </c>
      <c r="E56" s="558"/>
      <c r="F56" s="39">
        <f t="shared" si="5"/>
        <v>0.03</v>
      </c>
      <c r="G56" s="692">
        <f>IF(B56="",0,(B56/B44)*M42)</f>
        <v>0.03</v>
      </c>
      <c r="H56" s="695" t="s">
        <v>11</v>
      </c>
      <c r="I56" s="870">
        <f t="shared" si="4"/>
        <v>0</v>
      </c>
      <c r="J56" s="877"/>
      <c r="K56" s="558"/>
      <c r="L56" s="511"/>
      <c r="M56" s="511"/>
      <c r="N56" s="1090"/>
      <c r="Q56" s="1240"/>
      <c r="R56" s="542"/>
      <c r="S56" s="576"/>
      <c r="T56" s="534"/>
      <c r="U56" s="514"/>
      <c r="V56" s="514"/>
      <c r="W56" s="514"/>
      <c r="X56" s="514"/>
      <c r="Y56" s="514"/>
      <c r="Z56" s="514"/>
      <c r="AA56" s="514"/>
      <c r="AB56" s="514"/>
      <c r="AC56" s="514"/>
      <c r="AD56" s="514"/>
      <c r="AE56" s="577"/>
      <c r="AF56" s="1240"/>
      <c r="AG56" s="506"/>
      <c r="AH56" s="1240"/>
      <c r="AI56" s="423"/>
      <c r="AJ56" s="554"/>
      <c r="AK56" s="554" t="s">
        <v>429</v>
      </c>
      <c r="AL56" s="554"/>
      <c r="AM56" s="554"/>
      <c r="AN56" s="514"/>
      <c r="AO56" s="135"/>
      <c r="AP56" s="135"/>
      <c r="AQ56" s="135"/>
      <c r="AR56" s="514"/>
      <c r="AS56" s="573"/>
      <c r="AT56" s="578">
        <f>AT55*10</f>
        <v>20</v>
      </c>
      <c r="AU56" s="579" t="s">
        <v>431</v>
      </c>
      <c r="AV56" s="580">
        <f>AT55/10</f>
        <v>0.2</v>
      </c>
      <c r="AW56" s="1240"/>
    </row>
    <row r="57" spans="1:49" ht="16.5" thickBot="1" x14ac:dyDescent="0.3">
      <c r="A57" s="1262"/>
      <c r="B57" s="614"/>
      <c r="C57" s="237"/>
      <c r="D57" s="558" t="s">
        <v>24</v>
      </c>
      <c r="E57" s="558"/>
      <c r="F57" s="39">
        <f t="shared" si="5"/>
        <v>0</v>
      </c>
      <c r="G57" s="692">
        <f>IF(B57="",0,(B57/B44)*M42)</f>
        <v>0</v>
      </c>
      <c r="H57" s="695"/>
      <c r="I57" s="870">
        <f t="shared" si="4"/>
        <v>0</v>
      </c>
      <c r="J57" s="877"/>
      <c r="K57" s="558"/>
      <c r="L57" s="511"/>
      <c r="M57" s="511"/>
      <c r="N57" s="1090"/>
      <c r="Q57" s="1240"/>
      <c r="R57" s="631" t="s">
        <v>71</v>
      </c>
      <c r="U57" s="514"/>
      <c r="V57" s="514"/>
      <c r="W57" s="514"/>
      <c r="X57" s="514"/>
      <c r="Y57" s="514"/>
      <c r="Z57" s="514"/>
      <c r="AA57" s="514"/>
      <c r="AB57" s="514"/>
      <c r="AC57" s="514"/>
      <c r="AD57" s="514"/>
      <c r="AE57" s="577"/>
      <c r="AF57" s="1240"/>
      <c r="AG57" s="506"/>
      <c r="AH57" s="1240"/>
      <c r="AI57" s="423"/>
      <c r="AJ57" s="554"/>
      <c r="AK57" s="568" t="s">
        <v>430</v>
      </c>
      <c r="AL57" s="554"/>
      <c r="AM57" s="554"/>
      <c r="AN57" s="514"/>
      <c r="AO57" s="514"/>
      <c r="AP57" s="514"/>
      <c r="AQ57" s="514"/>
      <c r="AR57" s="514"/>
      <c r="AS57" s="581"/>
      <c r="AT57" s="578">
        <f>AT56*10</f>
        <v>200</v>
      </c>
      <c r="AU57" s="579" t="s">
        <v>432</v>
      </c>
      <c r="AV57" s="580">
        <f>AV56/10</f>
        <v>0.02</v>
      </c>
      <c r="AW57" s="1240"/>
    </row>
    <row r="58" spans="1:49" ht="31.5" customHeight="1" thickBot="1" x14ac:dyDescent="0.25">
      <c r="A58" s="1262"/>
      <c r="B58" s="614"/>
      <c r="C58" s="237"/>
      <c r="D58" s="558"/>
      <c r="E58" s="558"/>
      <c r="F58" s="39">
        <f t="shared" si="5"/>
        <v>0</v>
      </c>
      <c r="G58" s="692">
        <f>IF(B58="",0,(B58/B44)*M42)</f>
        <v>0</v>
      </c>
      <c r="H58" s="695"/>
      <c r="I58" s="870">
        <f t="shared" si="4"/>
        <v>0</v>
      </c>
      <c r="J58" s="877"/>
      <c r="K58" s="558"/>
      <c r="L58" s="511"/>
      <c r="M58" s="511"/>
      <c r="N58" s="1090"/>
      <c r="Q58" s="1240"/>
      <c r="R58" s="512">
        <v>1</v>
      </c>
      <c r="S58" s="576" t="s">
        <v>479</v>
      </c>
      <c r="T58" s="534" t="s">
        <v>1001</v>
      </c>
      <c r="U58" s="514"/>
      <c r="V58" s="514"/>
      <c r="W58" s="514"/>
      <c r="X58" s="514"/>
      <c r="Y58" s="514"/>
      <c r="Z58" s="514"/>
      <c r="AA58" s="514"/>
      <c r="AB58" s="514"/>
      <c r="AC58" s="514"/>
      <c r="AD58" s="514"/>
      <c r="AE58" s="577"/>
      <c r="AF58" s="1240"/>
      <c r="AG58" s="506"/>
      <c r="AH58" s="1240"/>
      <c r="AI58" s="531"/>
      <c r="AJ58" s="530"/>
      <c r="AK58" s="545"/>
      <c r="AL58" s="545"/>
      <c r="AM58" s="546"/>
      <c r="AN58" s="530"/>
      <c r="AO58" s="1246" t="s">
        <v>961</v>
      </c>
      <c r="AP58" s="1247"/>
      <c r="AQ58" s="1247"/>
      <c r="AR58" s="1247"/>
      <c r="AS58" s="582"/>
      <c r="AT58" s="583">
        <f>AT57*10</f>
        <v>2000</v>
      </c>
      <c r="AU58" s="584" t="s">
        <v>433</v>
      </c>
      <c r="AV58" s="585">
        <f>AV57/10</f>
        <v>2E-3</v>
      </c>
      <c r="AW58" s="1240"/>
    </row>
    <row r="59" spans="1:49" ht="15.75" x14ac:dyDescent="0.25">
      <c r="A59" s="1262"/>
      <c r="B59" s="614"/>
      <c r="C59" s="237"/>
      <c r="D59" s="558"/>
      <c r="E59" s="558"/>
      <c r="F59" s="39">
        <f t="shared" si="5"/>
        <v>0</v>
      </c>
      <c r="G59" s="692">
        <f>IF(B59="",0,(B59/B44)*M42)</f>
        <v>0</v>
      </c>
      <c r="H59" s="695"/>
      <c r="I59" s="870">
        <f t="shared" si="4"/>
        <v>0</v>
      </c>
      <c r="J59" s="877"/>
      <c r="K59" s="558"/>
      <c r="L59" s="511"/>
      <c r="M59" s="511"/>
      <c r="N59" s="1090"/>
      <c r="Q59" s="1240"/>
      <c r="U59" s="514"/>
      <c r="V59" s="514"/>
      <c r="W59" s="514"/>
      <c r="X59" s="514"/>
      <c r="Y59" s="514"/>
      <c r="Z59" s="514"/>
      <c r="AA59" s="514"/>
      <c r="AB59" s="514"/>
      <c r="AC59" s="514"/>
      <c r="AD59" s="514"/>
      <c r="AE59" s="577"/>
      <c r="AF59" s="1240"/>
      <c r="AG59" s="506"/>
      <c r="AH59" s="1240"/>
      <c r="AI59" s="1248" t="s">
        <v>964</v>
      </c>
      <c r="AJ59" s="1249"/>
      <c r="AK59" s="1250" t="s">
        <v>775</v>
      </c>
      <c r="AL59" s="1251"/>
      <c r="AM59" s="1251"/>
      <c r="AN59" s="1252"/>
      <c r="AO59" s="1253" t="s">
        <v>962</v>
      </c>
      <c r="AP59" s="1254"/>
      <c r="AQ59" s="1254"/>
      <c r="AR59" s="1255"/>
      <c r="AS59" s="1257" t="s">
        <v>779</v>
      </c>
      <c r="AT59" s="1258"/>
      <c r="AU59" s="1258"/>
      <c r="AV59" s="1259"/>
      <c r="AW59" s="1240"/>
    </row>
    <row r="60" spans="1:49" ht="26.25" thickBot="1" x14ac:dyDescent="0.3">
      <c r="A60" s="1262"/>
      <c r="B60" s="614"/>
      <c r="C60" s="237"/>
      <c r="D60" s="558"/>
      <c r="E60" s="558"/>
      <c r="F60" s="39">
        <f t="shared" si="5"/>
        <v>0</v>
      </c>
      <c r="G60" s="692">
        <f>IF(B60="",0,(B60/B44)*M42)</f>
        <v>0</v>
      </c>
      <c r="H60" s="695"/>
      <c r="I60" s="870">
        <f t="shared" si="4"/>
        <v>0</v>
      </c>
      <c r="J60" s="877"/>
      <c r="K60" s="558"/>
      <c r="L60" s="511"/>
      <c r="M60" s="511"/>
      <c r="N60" s="1090"/>
      <c r="Q60" s="1240"/>
      <c r="R60" s="705" t="s">
        <v>1002</v>
      </c>
      <c r="S60" s="514"/>
      <c r="T60" s="514"/>
      <c r="U60" s="514"/>
      <c r="V60" s="514"/>
      <c r="W60" s="514"/>
      <c r="X60" s="514"/>
      <c r="Y60" s="514"/>
      <c r="Z60" s="514"/>
      <c r="AA60" s="514"/>
      <c r="AB60" s="514"/>
      <c r="AC60" s="514"/>
      <c r="AD60" s="514"/>
      <c r="AE60" s="577"/>
      <c r="AF60" s="1240"/>
      <c r="AG60" s="506"/>
      <c r="AH60" s="1240"/>
      <c r="AI60" s="1238" t="s">
        <v>757</v>
      </c>
      <c r="AJ60" s="1239"/>
      <c r="AK60" s="586" t="s">
        <v>776</v>
      </c>
      <c r="AL60" s="587" t="s">
        <v>777</v>
      </c>
      <c r="AM60" s="587" t="s">
        <v>778</v>
      </c>
      <c r="AN60" s="588" t="s">
        <v>779</v>
      </c>
      <c r="AO60" s="589" t="s">
        <v>959</v>
      </c>
      <c r="AP60" s="590" t="s">
        <v>457</v>
      </c>
      <c r="AQ60" s="591" t="s">
        <v>452</v>
      </c>
      <c r="AR60" s="592" t="s">
        <v>456</v>
      </c>
      <c r="AS60" s="531"/>
      <c r="AT60" s="593" t="s">
        <v>758</v>
      </c>
      <c r="AU60" s="514"/>
      <c r="AV60" s="594" t="s">
        <v>762</v>
      </c>
      <c r="AW60" s="1240"/>
    </row>
    <row r="61" spans="1:49" ht="16.5" thickBot="1" x14ac:dyDescent="0.25">
      <c r="A61" s="1262"/>
      <c r="B61" s="614"/>
      <c r="C61" s="237"/>
      <c r="D61" s="558"/>
      <c r="E61" s="558"/>
      <c r="F61" s="39">
        <f t="shared" si="5"/>
        <v>0</v>
      </c>
      <c r="G61" s="692">
        <f>IF(B61="",0,(B61/B44)*M42)</f>
        <v>0</v>
      </c>
      <c r="H61" s="695"/>
      <c r="I61" s="870">
        <f t="shared" si="4"/>
        <v>0</v>
      </c>
      <c r="J61" s="877"/>
      <c r="K61" s="558"/>
      <c r="L61" s="511"/>
      <c r="M61" s="511"/>
      <c r="N61" s="1090"/>
      <c r="Q61" s="1240"/>
      <c r="R61" s="704">
        <v>1.0999999999999999</v>
      </c>
      <c r="S61" s="702" t="s">
        <v>996</v>
      </c>
      <c r="T61" s="703" t="s">
        <v>1003</v>
      </c>
      <c r="U61" s="514"/>
      <c r="V61" s="514"/>
      <c r="W61" s="514"/>
      <c r="X61" s="514"/>
      <c r="Y61" s="514"/>
      <c r="Z61" s="514"/>
      <c r="AA61" s="514"/>
      <c r="AB61" s="514"/>
      <c r="AC61" s="514"/>
      <c r="AD61" s="514"/>
      <c r="AE61" s="577"/>
      <c r="AF61" s="1240"/>
      <c r="AG61" s="506"/>
      <c r="AH61" s="1240"/>
      <c r="AI61" s="1238" t="s">
        <v>756</v>
      </c>
      <c r="AJ61" s="1239"/>
      <c r="AK61" s="595" t="s">
        <v>780</v>
      </c>
      <c r="AL61" s="596" t="s">
        <v>781</v>
      </c>
      <c r="AM61" s="596" t="s">
        <v>782</v>
      </c>
      <c r="AN61" s="597" t="s">
        <v>783</v>
      </c>
      <c r="AO61" s="598" t="s">
        <v>770</v>
      </c>
      <c r="AP61" s="406">
        <v>10</v>
      </c>
      <c r="AQ61" s="407">
        <v>0.05</v>
      </c>
      <c r="AR61" s="599">
        <f>AQ61*AP61</f>
        <v>0.5</v>
      </c>
      <c r="AS61" s="531"/>
      <c r="AT61" s="593" t="s">
        <v>759</v>
      </c>
      <c r="AU61" s="514"/>
      <c r="AV61" s="594" t="s">
        <v>763</v>
      </c>
      <c r="AW61" s="1240"/>
    </row>
    <row r="62" spans="1:49" ht="15.75" x14ac:dyDescent="0.2">
      <c r="A62" s="1262"/>
      <c r="B62" s="614"/>
      <c r="C62" s="237"/>
      <c r="D62" s="558"/>
      <c r="E62" s="558"/>
      <c r="F62" s="39">
        <f t="shared" si="5"/>
        <v>0</v>
      </c>
      <c r="G62" s="692">
        <f>IF(B62="",0,(B62/B44)*M42)</f>
        <v>0</v>
      </c>
      <c r="H62" s="695"/>
      <c r="I62" s="870">
        <f t="shared" si="4"/>
        <v>0</v>
      </c>
      <c r="J62" s="877"/>
      <c r="K62" s="558"/>
      <c r="L62" s="511"/>
      <c r="M62" s="511"/>
      <c r="N62" s="1090"/>
      <c r="Q62" s="1240"/>
      <c r="R62" s="514"/>
      <c r="S62" s="514"/>
      <c r="T62" s="514"/>
      <c r="U62" s="514"/>
      <c r="V62" s="514"/>
      <c r="W62" s="514"/>
      <c r="X62" s="514"/>
      <c r="Y62" s="514"/>
      <c r="Z62" s="514"/>
      <c r="AA62" s="514"/>
      <c r="AB62" s="514"/>
      <c r="AC62" s="514"/>
      <c r="AD62" s="514"/>
      <c r="AE62" s="577"/>
      <c r="AF62" s="1240"/>
      <c r="AG62" s="506"/>
      <c r="AH62" s="1240"/>
      <c r="AI62" s="1238" t="s">
        <v>809</v>
      </c>
      <c r="AJ62" s="1239"/>
      <c r="AK62" s="595" t="s">
        <v>784</v>
      </c>
      <c r="AL62" s="596" t="s">
        <v>785</v>
      </c>
      <c r="AM62" s="596" t="s">
        <v>786</v>
      </c>
      <c r="AN62" s="597" t="s">
        <v>787</v>
      </c>
      <c r="AO62" s="598" t="s">
        <v>771</v>
      </c>
      <c r="AP62" s="406">
        <v>10</v>
      </c>
      <c r="AQ62" s="407">
        <v>0.02</v>
      </c>
      <c r="AR62" s="599">
        <f t="shared" ref="AR62:AR65" si="6">AQ62*AP62</f>
        <v>0.2</v>
      </c>
      <c r="AS62" s="531"/>
      <c r="AT62" s="593" t="s">
        <v>760</v>
      </c>
      <c r="AU62" s="514"/>
      <c r="AV62" s="594" t="s">
        <v>764</v>
      </c>
      <c r="AW62" s="1240"/>
    </row>
    <row r="63" spans="1:49" ht="15.75" x14ac:dyDescent="0.2">
      <c r="A63" s="1262"/>
      <c r="B63" s="614"/>
      <c r="C63" s="237"/>
      <c r="D63" s="558"/>
      <c r="E63" s="558"/>
      <c r="F63" s="39">
        <f t="shared" si="5"/>
        <v>0</v>
      </c>
      <c r="G63" s="692">
        <f>IF(B63="",0,(B63/B44)*M42)</f>
        <v>0</v>
      </c>
      <c r="H63" s="695"/>
      <c r="I63" s="870">
        <f t="shared" si="4"/>
        <v>0</v>
      </c>
      <c r="J63" s="877"/>
      <c r="K63" s="558"/>
      <c r="L63" s="511"/>
      <c r="M63" s="511"/>
      <c r="N63" s="1090"/>
      <c r="Q63" s="1240"/>
      <c r="R63" s="514"/>
      <c r="S63" s="514"/>
      <c r="T63" s="514"/>
      <c r="U63" s="514"/>
      <c r="V63" s="514"/>
      <c r="W63" s="514"/>
      <c r="X63" s="514"/>
      <c r="Y63" s="514"/>
      <c r="Z63" s="514"/>
      <c r="AA63" s="514"/>
      <c r="AB63" s="514"/>
      <c r="AC63" s="514"/>
      <c r="AD63" s="514"/>
      <c r="AE63" s="577"/>
      <c r="AF63" s="1240"/>
      <c r="AG63" s="506"/>
      <c r="AH63" s="1240"/>
      <c r="AI63" s="1238" t="s">
        <v>766</v>
      </c>
      <c r="AJ63" s="1239"/>
      <c r="AK63" s="595" t="s">
        <v>788</v>
      </c>
      <c r="AL63" s="596" t="s">
        <v>789</v>
      </c>
      <c r="AM63" s="596" t="s">
        <v>790</v>
      </c>
      <c r="AN63" s="597" t="s">
        <v>791</v>
      </c>
      <c r="AO63" s="598" t="s">
        <v>772</v>
      </c>
      <c r="AP63" s="406">
        <v>10</v>
      </c>
      <c r="AQ63" s="407">
        <v>0.03</v>
      </c>
      <c r="AR63" s="599">
        <f t="shared" si="6"/>
        <v>0.3</v>
      </c>
      <c r="AS63" s="531"/>
      <c r="AT63" s="593" t="s">
        <v>761</v>
      </c>
      <c r="AU63" s="514"/>
      <c r="AV63" s="594" t="s">
        <v>765</v>
      </c>
      <c r="AW63" s="1240"/>
    </row>
    <row r="64" spans="1:49" ht="15.75" x14ac:dyDescent="0.2">
      <c r="A64" s="1262"/>
      <c r="B64" s="614"/>
      <c r="C64" s="237"/>
      <c r="D64" s="558"/>
      <c r="E64" s="558"/>
      <c r="F64" s="39">
        <f t="shared" si="5"/>
        <v>0</v>
      </c>
      <c r="G64" s="692">
        <f>IF(B64="",0,(B64/B44)*M42)</f>
        <v>0</v>
      </c>
      <c r="H64" s="695"/>
      <c r="I64" s="870">
        <f t="shared" si="4"/>
        <v>0</v>
      </c>
      <c r="J64" s="877"/>
      <c r="K64" s="558"/>
      <c r="L64" s="511"/>
      <c r="M64" s="511"/>
      <c r="N64" s="1090"/>
      <c r="Q64" s="1240"/>
      <c r="R64" s="514"/>
      <c r="S64" s="1260" t="s">
        <v>998</v>
      </c>
      <c r="T64" s="1260"/>
      <c r="U64" s="1260"/>
      <c r="V64" s="514"/>
      <c r="W64" s="514"/>
      <c r="X64" s="514"/>
      <c r="Y64" s="514"/>
      <c r="Z64" s="514"/>
      <c r="AA64" s="514"/>
      <c r="AB64" s="514"/>
      <c r="AC64" s="514"/>
      <c r="AD64" s="514"/>
      <c r="AE64" s="577"/>
      <c r="AF64" s="1240"/>
      <c r="AG64" s="506"/>
      <c r="AH64" s="1240"/>
      <c r="AI64" s="1238" t="s">
        <v>767</v>
      </c>
      <c r="AJ64" s="1239"/>
      <c r="AK64" s="595" t="s">
        <v>792</v>
      </c>
      <c r="AL64" s="596" t="s">
        <v>793</v>
      </c>
      <c r="AM64" s="596" t="s">
        <v>794</v>
      </c>
      <c r="AN64" s="597" t="s">
        <v>795</v>
      </c>
      <c r="AO64" s="598" t="s">
        <v>774</v>
      </c>
      <c r="AP64" s="406">
        <v>12</v>
      </c>
      <c r="AQ64" s="407">
        <v>0.05</v>
      </c>
      <c r="AR64" s="599">
        <f t="shared" si="6"/>
        <v>0.60000000000000009</v>
      </c>
      <c r="AS64" s="531"/>
      <c r="AT64" s="514"/>
      <c r="AU64" s="514"/>
      <c r="AV64" s="600"/>
      <c r="AW64" s="1240"/>
    </row>
    <row r="65" spans="1:49" ht="18.75" x14ac:dyDescent="0.2">
      <c r="A65" s="1262"/>
      <c r="B65" s="614"/>
      <c r="C65" s="237"/>
      <c r="D65" s="558"/>
      <c r="E65" s="558"/>
      <c r="F65" s="39">
        <f t="shared" si="5"/>
        <v>0</v>
      </c>
      <c r="G65" s="692">
        <f>IF(B65="",0,(B65/B44)*M42)</f>
        <v>0</v>
      </c>
      <c r="H65" s="695"/>
      <c r="I65" s="870">
        <f t="shared" si="4"/>
        <v>0</v>
      </c>
      <c r="J65" s="877"/>
      <c r="K65" s="558"/>
      <c r="L65" s="511"/>
      <c r="M65" s="511"/>
      <c r="N65" s="1090"/>
      <c r="Q65" s="1240"/>
      <c r="R65" s="514"/>
      <c r="S65" s="1264" t="s">
        <v>752</v>
      </c>
      <c r="T65" s="1264"/>
      <c r="U65" s="1264"/>
      <c r="V65" s="514"/>
      <c r="W65" s="514"/>
      <c r="X65" s="514"/>
      <c r="Y65" s="514"/>
      <c r="Z65" s="514"/>
      <c r="AA65" s="514"/>
      <c r="AB65" s="514"/>
      <c r="AC65" s="514"/>
      <c r="AD65" s="514"/>
      <c r="AE65" s="577"/>
      <c r="AF65" s="1240"/>
      <c r="AH65" s="1240"/>
      <c r="AI65" s="1238" t="s">
        <v>768</v>
      </c>
      <c r="AJ65" s="1239"/>
      <c r="AK65" s="531"/>
      <c r="AL65" s="514"/>
      <c r="AM65" s="514"/>
      <c r="AN65" s="600"/>
      <c r="AO65" s="598" t="s">
        <v>773</v>
      </c>
      <c r="AP65" s="406">
        <v>10</v>
      </c>
      <c r="AQ65" s="407">
        <v>8.0000000000000002E-3</v>
      </c>
      <c r="AR65" s="599">
        <f t="shared" si="6"/>
        <v>0.08</v>
      </c>
      <c r="AS65" s="531"/>
      <c r="AT65" s="514"/>
      <c r="AU65" s="514"/>
      <c r="AV65" s="600"/>
      <c r="AW65" s="1240"/>
    </row>
    <row r="66" spans="1:49" ht="13.5" thickBot="1" x14ac:dyDescent="0.25">
      <c r="A66" s="1263"/>
      <c r="B66" s="1091"/>
      <c r="C66" s="1092"/>
      <c r="D66" s="1092"/>
      <c r="E66" s="1092"/>
      <c r="F66" s="1092"/>
      <c r="G66" s="1092"/>
      <c r="H66" s="1092"/>
      <c r="I66" s="1092"/>
      <c r="J66" s="1092"/>
      <c r="K66" s="1092"/>
      <c r="L66" s="1092"/>
      <c r="M66" s="1092"/>
      <c r="N66" s="1093"/>
      <c r="Q66" s="1240"/>
      <c r="R66" s="603"/>
      <c r="S66" s="603"/>
      <c r="T66" s="603"/>
      <c r="U66" s="603"/>
      <c r="V66" s="603"/>
      <c r="W66" s="603"/>
      <c r="X66" s="603"/>
      <c r="Y66" s="603"/>
      <c r="Z66" s="603"/>
      <c r="AA66" s="603"/>
      <c r="AB66" s="603"/>
      <c r="AC66" s="603"/>
      <c r="AD66" s="603"/>
      <c r="AE66" s="604"/>
      <c r="AF66" s="1240"/>
      <c r="AH66" s="1240"/>
      <c r="AI66" s="605"/>
      <c r="AJ66" s="606"/>
      <c r="AK66" s="605"/>
      <c r="AL66" s="607"/>
      <c r="AM66" s="607"/>
      <c r="AN66" s="606"/>
      <c r="AO66" s="605"/>
      <c r="AP66" s="607"/>
      <c r="AQ66" s="607"/>
      <c r="AR66" s="606"/>
      <c r="AS66" s="605"/>
      <c r="AT66" s="607"/>
      <c r="AU66" s="607"/>
      <c r="AV66" s="606"/>
      <c r="AW66" s="1240"/>
    </row>
    <row r="67" spans="1:49" ht="15" x14ac:dyDescent="0.2">
      <c r="J67" s="877"/>
    </row>
    <row r="68" spans="1:49" ht="19.5" customHeight="1" x14ac:dyDescent="0.2">
      <c r="A68" s="608" t="s">
        <v>451</v>
      </c>
      <c r="B68" s="609"/>
      <c r="C68" s="527" t="s">
        <v>450</v>
      </c>
      <c r="D68" s="528"/>
      <c r="E68" s="610"/>
      <c r="F68" s="610"/>
      <c r="G68" s="610"/>
      <c r="H68" s="610"/>
      <c r="I68" s="610"/>
      <c r="J68" s="610"/>
      <c r="K68" s="610"/>
      <c r="L68" s="610"/>
      <c r="M68" s="610"/>
      <c r="N68" s="610"/>
      <c r="O68" s="608" t="s">
        <v>451</v>
      </c>
    </row>
    <row r="69" spans="1:49" ht="16.5" customHeight="1" thickBot="1" x14ac:dyDescent="0.25"/>
    <row r="70" spans="1:49" ht="19.5" thickBot="1" x14ac:dyDescent="0.3">
      <c r="A70" s="1077" t="s">
        <v>449</v>
      </c>
      <c r="B70" s="1261" t="s">
        <v>752</v>
      </c>
      <c r="C70" s="1261"/>
      <c r="D70" s="1261"/>
      <c r="E70" s="1078"/>
      <c r="F70" s="1078"/>
      <c r="G70" s="1078"/>
      <c r="H70" s="1078"/>
      <c r="I70" s="1078"/>
      <c r="J70" s="1078"/>
      <c r="K70" s="1078"/>
      <c r="L70" s="1079"/>
      <c r="M70" s="1080" t="s">
        <v>71</v>
      </c>
      <c r="N70" s="1081"/>
      <c r="Q70" s="505" t="s">
        <v>449</v>
      </c>
      <c r="R70" s="137"/>
      <c r="S70" s="137"/>
      <c r="T70" s="137"/>
      <c r="U70" s="137"/>
      <c r="V70" s="137"/>
      <c r="W70" s="137"/>
      <c r="X70" s="137"/>
      <c r="Y70" s="137"/>
      <c r="Z70" s="137"/>
      <c r="AA70" s="137"/>
      <c r="AB70" s="137"/>
      <c r="AC70" s="220" t="s">
        <v>453</v>
      </c>
      <c r="AD70" s="137"/>
      <c r="AE70" s="138"/>
      <c r="AF70" s="505" t="s">
        <v>449</v>
      </c>
      <c r="AG70" s="506"/>
      <c r="AH70" s="505" t="s">
        <v>449</v>
      </c>
      <c r="AI70" s="507"/>
      <c r="AJ70" s="508"/>
      <c r="AK70" s="414"/>
      <c r="AL70" s="414"/>
      <c r="AM70" s="414"/>
      <c r="AN70" s="415"/>
      <c r="AO70" s="415"/>
      <c r="AP70" s="415"/>
      <c r="AQ70" s="415"/>
      <c r="AR70" s="415"/>
      <c r="AS70" s="415"/>
      <c r="AT70" s="415"/>
      <c r="AU70" s="415"/>
      <c r="AV70" s="416"/>
      <c r="AW70" s="505" t="s">
        <v>449</v>
      </c>
    </row>
    <row r="71" spans="1:49" ht="24" customHeight="1" thickTop="1" thickBot="1" x14ac:dyDescent="0.3">
      <c r="A71" s="1262" t="s">
        <v>1049</v>
      </c>
      <c r="B71" s="509" t="s">
        <v>1048</v>
      </c>
      <c r="C71" s="510"/>
      <c r="D71" s="511"/>
      <c r="E71" s="511"/>
      <c r="F71" s="511"/>
      <c r="G71" s="511"/>
      <c r="H71" s="511"/>
      <c r="I71" s="511"/>
      <c r="J71" s="511"/>
      <c r="K71" s="511"/>
      <c r="L71" s="679" t="s">
        <v>294</v>
      </c>
      <c r="M71" s="512">
        <v>3</v>
      </c>
      <c r="N71" s="1082" t="s">
        <v>300</v>
      </c>
      <c r="Q71" s="1240" t="s">
        <v>1049</v>
      </c>
      <c r="R71" s="632" t="s">
        <v>454</v>
      </c>
      <c r="S71" s="513"/>
      <c r="T71" s="140"/>
      <c r="U71" s="140"/>
      <c r="V71" s="140"/>
      <c r="W71" s="135"/>
      <c r="X71" s="135"/>
      <c r="Y71" s="135"/>
      <c r="Z71" s="135"/>
      <c r="AA71" s="135"/>
      <c r="AB71" s="514"/>
      <c r="AC71" s="631" t="s">
        <v>71</v>
      </c>
      <c r="AD71" s="514"/>
      <c r="AE71" s="141"/>
      <c r="AF71" s="1240" t="s">
        <v>1049</v>
      </c>
      <c r="AG71" s="506"/>
      <c r="AH71" s="1240" t="s">
        <v>1049</v>
      </c>
      <c r="AI71" s="516" t="s">
        <v>420</v>
      </c>
      <c r="AJ71" s="513"/>
      <c r="AK71" s="140"/>
      <c r="AL71" s="140"/>
      <c r="AM71" s="140"/>
      <c r="AN71" s="135"/>
      <c r="AO71" s="135"/>
      <c r="AP71" s="135"/>
      <c r="AQ71" s="135"/>
      <c r="AR71" s="135"/>
      <c r="AS71" s="135"/>
      <c r="AT71" s="135"/>
      <c r="AU71" s="135"/>
      <c r="AV71" s="418"/>
      <c r="AW71" s="1240" t="s">
        <v>1049</v>
      </c>
    </row>
    <row r="72" spans="1:49" ht="32.25" customHeight="1" thickBot="1" x14ac:dyDescent="0.3">
      <c r="A72" s="1262"/>
      <c r="B72" s="705" t="s">
        <v>1002</v>
      </c>
      <c r="C72" s="677"/>
      <c r="D72" s="677"/>
      <c r="E72" s="675"/>
      <c r="F72" s="675"/>
      <c r="G72" s="675"/>
      <c r="H72" s="675"/>
      <c r="I72" s="675"/>
      <c r="J72" s="675"/>
      <c r="K72" s="677"/>
      <c r="L72" s="675"/>
      <c r="M72" s="1083" t="str">
        <f>F73</f>
        <v>Quantité</v>
      </c>
      <c r="N72" s="1084" t="s">
        <v>1050</v>
      </c>
      <c r="Q72" s="1240"/>
      <c r="R72" s="633" t="s">
        <v>1049</v>
      </c>
      <c r="S72" s="502"/>
      <c r="T72" s="502"/>
      <c r="U72" s="502"/>
      <c r="V72" s="135"/>
      <c r="W72" s="135"/>
      <c r="X72" s="135"/>
      <c r="Y72" s="135"/>
      <c r="Z72" s="135"/>
      <c r="AA72" s="135"/>
      <c r="AB72" s="519" t="s">
        <v>294</v>
      </c>
      <c r="AC72" s="520">
        <v>1.89</v>
      </c>
      <c r="AD72" s="521" t="s">
        <v>300</v>
      </c>
      <c r="AE72" s="141"/>
      <c r="AF72" s="1240"/>
      <c r="AG72" s="506"/>
      <c r="AH72" s="1240"/>
      <c r="AI72" s="522" t="s">
        <v>1049</v>
      </c>
      <c r="AJ72" s="514"/>
      <c r="AK72" s="514"/>
      <c r="AL72" s="514"/>
      <c r="AM72" s="135"/>
      <c r="AN72" s="135"/>
      <c r="AO72" s="135"/>
      <c r="AP72" s="135"/>
      <c r="AQ72" s="135"/>
      <c r="AR72" s="135"/>
      <c r="AS72" s="135"/>
      <c r="AT72" s="135"/>
      <c r="AU72" s="135"/>
      <c r="AV72" s="418"/>
      <c r="AW72" s="1240"/>
    </row>
    <row r="73" spans="1:49" ht="24" customHeight="1" thickBot="1" x14ac:dyDescent="0.3">
      <c r="A73" s="1262"/>
      <c r="B73" s="611">
        <f>SUM(B78:B94)</f>
        <v>1.7000000000000004</v>
      </c>
      <c r="C73" s="1241" t="s">
        <v>0</v>
      </c>
      <c r="D73" s="678"/>
      <c r="E73" s="678"/>
      <c r="F73" s="1256" t="s">
        <v>14</v>
      </c>
      <c r="G73" s="1256"/>
      <c r="H73" s="871"/>
      <c r="I73" s="873"/>
      <c r="J73" s="676"/>
      <c r="K73" s="676"/>
      <c r="L73" s="676"/>
      <c r="M73" s="676"/>
      <c r="N73" s="1085"/>
      <c r="Q73" s="1240"/>
      <c r="R73" s="526" t="s">
        <v>451</v>
      </c>
      <c r="S73" s="527" t="s">
        <v>450</v>
      </c>
      <c r="T73" s="527"/>
      <c r="U73" s="528"/>
      <c r="V73" s="223"/>
      <c r="W73" s="223"/>
      <c r="X73" s="223"/>
      <c r="Y73" s="223"/>
      <c r="Z73" s="223"/>
      <c r="AA73" s="223"/>
      <c r="AB73" s="223"/>
      <c r="AC73" s="223"/>
      <c r="AD73" s="223"/>
      <c r="AE73" s="224"/>
      <c r="AF73" s="1240"/>
      <c r="AG73" s="506"/>
      <c r="AH73" s="1240"/>
      <c r="AI73" s="529" t="s">
        <v>451</v>
      </c>
      <c r="AJ73" s="527" t="s">
        <v>450</v>
      </c>
      <c r="AK73" s="527"/>
      <c r="AL73" s="528"/>
      <c r="AM73" s="223"/>
      <c r="AN73" s="223"/>
      <c r="AO73" s="223"/>
      <c r="AP73" s="223"/>
      <c r="AQ73" s="223"/>
      <c r="AR73" s="223"/>
      <c r="AS73" s="223"/>
      <c r="AT73" s="223"/>
      <c r="AU73" s="223"/>
      <c r="AV73" s="421"/>
      <c r="AW73" s="1240"/>
    </row>
    <row r="74" spans="1:49" ht="15.75" x14ac:dyDescent="0.2">
      <c r="A74" s="1262"/>
      <c r="B74" s="687"/>
      <c r="C74" s="1242"/>
      <c r="D74" s="874" t="s">
        <v>13</v>
      </c>
      <c r="E74" s="683"/>
      <c r="F74" s="738" t="s">
        <v>1011</v>
      </c>
      <c r="G74" s="875" t="s">
        <v>297</v>
      </c>
      <c r="H74" s="134"/>
      <c r="I74" s="919" t="s">
        <v>1012</v>
      </c>
      <c r="J74" s="683"/>
      <c r="K74" s="876" t="s">
        <v>293</v>
      </c>
      <c r="L74" s="1243" t="s">
        <v>957</v>
      </c>
      <c r="M74" s="1243"/>
      <c r="N74" s="1086">
        <f>B73</f>
        <v>1.7000000000000004</v>
      </c>
      <c r="Q74" s="1240"/>
      <c r="R74" s="530"/>
      <c r="S74" s="514"/>
      <c r="T74" s="514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41"/>
      <c r="AF74" s="1240"/>
      <c r="AG74" s="506"/>
      <c r="AH74" s="1240"/>
      <c r="AI74" s="531"/>
      <c r="AJ74" s="514"/>
      <c r="AK74" s="514"/>
      <c r="AL74" s="514"/>
      <c r="AM74" s="135"/>
      <c r="AN74" s="135"/>
      <c r="AO74" s="135"/>
      <c r="AP74" s="135"/>
      <c r="AQ74" s="135"/>
      <c r="AR74" s="135"/>
      <c r="AS74" s="135"/>
      <c r="AT74" s="135"/>
      <c r="AU74" s="135"/>
      <c r="AV74" s="418"/>
      <c r="AW74" s="1240"/>
    </row>
    <row r="75" spans="1:49" ht="14.25" customHeight="1" x14ac:dyDescent="0.25">
      <c r="A75" s="1262"/>
      <c r="B75" s="515" t="s">
        <v>44</v>
      </c>
      <c r="C75" s="515" t="s">
        <v>54</v>
      </c>
      <c r="D75" s="613" t="s">
        <v>34</v>
      </c>
      <c r="E75" s="511"/>
      <c r="F75" s="688"/>
      <c r="G75" s="1087"/>
      <c r="H75" s="515"/>
      <c r="I75" s="1088"/>
      <c r="J75" s="514"/>
      <c r="K75" s="542" t="s">
        <v>63</v>
      </c>
      <c r="L75" s="511"/>
      <c r="M75" s="612"/>
      <c r="N75" s="1089"/>
      <c r="Q75" s="1240"/>
      <c r="R75" s="532" t="s">
        <v>34</v>
      </c>
      <c r="S75" s="533" t="s">
        <v>13</v>
      </c>
      <c r="T75" s="534" t="s">
        <v>455</v>
      </c>
      <c r="U75" s="514"/>
      <c r="V75" s="135"/>
      <c r="W75" s="135"/>
      <c r="X75" s="135"/>
      <c r="Y75" s="135"/>
      <c r="Z75" s="135"/>
      <c r="AA75" s="135"/>
      <c r="AB75" s="135"/>
      <c r="AC75" s="135"/>
      <c r="AD75" s="135"/>
      <c r="AE75" s="141"/>
      <c r="AF75" s="1240"/>
      <c r="AG75" s="506"/>
      <c r="AH75" s="1240"/>
      <c r="AI75" s="535" t="s">
        <v>44</v>
      </c>
      <c r="AJ75" s="533" t="s">
        <v>456</v>
      </c>
      <c r="AK75" s="514"/>
      <c r="AL75" s="514"/>
      <c r="AM75" s="135"/>
      <c r="AN75" s="135"/>
      <c r="AO75" s="135"/>
      <c r="AP75" s="135"/>
      <c r="AQ75" s="135"/>
      <c r="AR75" s="135"/>
      <c r="AS75" s="135"/>
      <c r="AT75" s="135"/>
      <c r="AU75" s="135"/>
      <c r="AV75" s="418"/>
      <c r="AW75" s="1240"/>
    </row>
    <row r="76" spans="1:49" ht="15.75" customHeight="1" x14ac:dyDescent="0.2">
      <c r="A76" s="1262"/>
      <c r="B76" s="614"/>
      <c r="C76" s="615"/>
      <c r="D76" s="616" t="s">
        <v>1047</v>
      </c>
      <c r="E76" s="617"/>
      <c r="F76" s="873">
        <f>SUM(F78:F94)</f>
        <v>2.6999999999999988</v>
      </c>
      <c r="G76" s="689">
        <f>SUM(G78:G94)</f>
        <v>2.9999999999999991</v>
      </c>
      <c r="H76" s="690" t="s">
        <v>11</v>
      </c>
      <c r="I76" s="873">
        <f>G76-F76</f>
        <v>0.30000000000000027</v>
      </c>
      <c r="J76" s="619"/>
      <c r="K76" s="620"/>
      <c r="L76" s="511"/>
      <c r="M76" s="511"/>
      <c r="N76" s="1090"/>
      <c r="Q76" s="1240"/>
      <c r="R76" s="542"/>
      <c r="S76" s="533"/>
      <c r="T76" s="534"/>
      <c r="U76" s="514"/>
      <c r="V76" s="135"/>
      <c r="W76" s="135"/>
      <c r="X76" s="135"/>
      <c r="Y76" s="135"/>
      <c r="Z76" s="135"/>
      <c r="AA76" s="135"/>
      <c r="AB76" s="135"/>
      <c r="AC76" s="135"/>
      <c r="AD76" s="135"/>
      <c r="AE76" s="141"/>
      <c r="AF76" s="1240"/>
      <c r="AG76" s="506"/>
      <c r="AH76" s="1240"/>
      <c r="AI76" s="531"/>
      <c r="AJ76" s="514"/>
      <c r="AK76" s="514"/>
      <c r="AL76" s="514"/>
      <c r="AM76" s="135"/>
      <c r="AN76" s="135"/>
      <c r="AO76" s="135"/>
      <c r="AP76" s="135"/>
      <c r="AQ76" s="135"/>
      <c r="AR76" s="135"/>
      <c r="AS76" s="135"/>
      <c r="AT76" s="135"/>
      <c r="AU76" s="135"/>
      <c r="AV76" s="418"/>
      <c r="AW76" s="1240"/>
    </row>
    <row r="77" spans="1:49" ht="15.75" customHeight="1" x14ac:dyDescent="0.25">
      <c r="A77" s="1262"/>
      <c r="B77" s="614"/>
      <c r="C77" s="237"/>
      <c r="D77" s="621"/>
      <c r="E77" s="622"/>
      <c r="F77" s="623"/>
      <c r="G77" s="692">
        <f>IF(B77="",0,(B77/B73)*M71)</f>
        <v>0</v>
      </c>
      <c r="H77" s="693"/>
      <c r="I77" s="694"/>
      <c r="J77" s="624"/>
      <c r="K77" s="558"/>
      <c r="L77" s="511"/>
      <c r="M77" s="511"/>
      <c r="N77" s="1090"/>
      <c r="Q77" s="1240"/>
      <c r="R77" s="542" t="s">
        <v>44</v>
      </c>
      <c r="S77" s="533" t="s">
        <v>456</v>
      </c>
      <c r="T77" s="534" t="s">
        <v>480</v>
      </c>
      <c r="U77" s="514"/>
      <c r="V77" s="135"/>
      <c r="W77" s="135"/>
      <c r="X77" s="135"/>
      <c r="Y77" s="135"/>
      <c r="Z77" s="135"/>
      <c r="AA77" s="135"/>
      <c r="AB77" s="135"/>
      <c r="AC77" s="135"/>
      <c r="AD77" s="135"/>
      <c r="AE77" s="141"/>
      <c r="AF77" s="1240"/>
      <c r="AG77" s="506"/>
      <c r="AH77" s="1240"/>
      <c r="AI77" s="423"/>
      <c r="AJ77" s="544" t="s">
        <v>422</v>
      </c>
      <c r="AK77" s="545"/>
      <c r="AL77" s="545"/>
      <c r="AM77" s="546"/>
      <c r="AN77" s="514"/>
      <c r="AO77" s="135"/>
      <c r="AP77" s="544" t="s">
        <v>421</v>
      </c>
      <c r="AQ77" s="135"/>
      <c r="AR77" s="135"/>
      <c r="AS77" s="135"/>
      <c r="AT77" s="135"/>
      <c r="AU77" s="135"/>
      <c r="AV77" s="418"/>
      <c r="AW77" s="1240"/>
    </row>
    <row r="78" spans="1:49" ht="15.75" x14ac:dyDescent="0.2">
      <c r="A78" s="1262"/>
      <c r="B78" s="614">
        <v>0.1</v>
      </c>
      <c r="C78" s="237">
        <v>10</v>
      </c>
      <c r="D78" s="558" t="s">
        <v>486</v>
      </c>
      <c r="E78" s="558"/>
      <c r="F78" s="39">
        <f t="shared" ref="F78:F80" si="7">G78-(G78*C78%)</f>
        <v>0.1588235294117647</v>
      </c>
      <c r="G78" s="692">
        <f>IF(B78="",0,(B78/B73)*M71)</f>
        <v>0.1764705882352941</v>
      </c>
      <c r="H78" s="695" t="s">
        <v>11</v>
      </c>
      <c r="I78" s="870">
        <f>G78-F78</f>
        <v>1.7647058823529405E-2</v>
      </c>
      <c r="J78" s="877" t="s">
        <v>32</v>
      </c>
      <c r="K78" s="558"/>
      <c r="L78" s="511"/>
      <c r="M78" s="511"/>
      <c r="N78" s="1090"/>
      <c r="Q78" s="1240"/>
      <c r="R78" s="542"/>
      <c r="S78" s="533"/>
      <c r="T78" s="553" t="s">
        <v>422</v>
      </c>
      <c r="U78" s="514"/>
      <c r="V78" s="135"/>
      <c r="W78" s="135"/>
      <c r="X78" s="135"/>
      <c r="Y78" s="135"/>
      <c r="Z78" s="135"/>
      <c r="AA78" s="135"/>
      <c r="AB78" s="135"/>
      <c r="AC78" s="135"/>
      <c r="AD78" s="135"/>
      <c r="AE78" s="141"/>
      <c r="AF78" s="1240"/>
      <c r="AG78" s="506"/>
      <c r="AH78" s="1240"/>
      <c r="AI78" s="423"/>
      <c r="AJ78" s="554" t="s">
        <v>956</v>
      </c>
      <c r="AK78" s="554"/>
      <c r="AL78" s="554"/>
      <c r="AM78" s="554"/>
      <c r="AN78" s="514"/>
      <c r="AO78" s="135"/>
      <c r="AP78" s="135"/>
      <c r="AQ78" s="135"/>
      <c r="AR78" s="135"/>
      <c r="AS78" s="135"/>
      <c r="AT78" s="135"/>
      <c r="AU78" s="135"/>
      <c r="AV78" s="418"/>
      <c r="AW78" s="1240"/>
    </row>
    <row r="79" spans="1:49" ht="15.75" x14ac:dyDescent="0.2">
      <c r="A79" s="1262"/>
      <c r="B79" s="614">
        <v>0.1</v>
      </c>
      <c r="C79" s="237">
        <v>10</v>
      </c>
      <c r="D79" s="558" t="s">
        <v>486</v>
      </c>
      <c r="E79" s="558"/>
      <c r="F79" s="39">
        <f t="shared" si="7"/>
        <v>0.1588235294117647</v>
      </c>
      <c r="G79" s="692">
        <f>IF(B79="",0,(B79/B73)*M71)</f>
        <v>0.1764705882352941</v>
      </c>
      <c r="H79" s="695" t="s">
        <v>11</v>
      </c>
      <c r="I79" s="870">
        <f t="shared" ref="I79:I94" si="8">G79-F79</f>
        <v>1.7647058823529405E-2</v>
      </c>
      <c r="J79" s="877" t="s">
        <v>42</v>
      </c>
      <c r="K79" s="558" t="s">
        <v>746</v>
      </c>
      <c r="L79" s="511"/>
      <c r="M79" s="511"/>
      <c r="N79" s="1090"/>
      <c r="Q79" s="1240"/>
      <c r="R79" s="514"/>
      <c r="S79" s="514"/>
      <c r="T79" s="534" t="s">
        <v>755</v>
      </c>
      <c r="U79" s="514"/>
      <c r="V79" s="135"/>
      <c r="W79" s="135"/>
      <c r="X79" s="135"/>
      <c r="Y79" s="135"/>
      <c r="Z79" s="135"/>
      <c r="AA79" s="135"/>
      <c r="AB79" s="135"/>
      <c r="AC79" s="135"/>
      <c r="AD79" s="135"/>
      <c r="AE79" s="141"/>
      <c r="AF79" s="1240"/>
      <c r="AG79" s="506"/>
      <c r="AH79" s="1240"/>
      <c r="AI79" s="423"/>
      <c r="AJ79" s="554"/>
      <c r="AK79" s="554" t="s">
        <v>423</v>
      </c>
      <c r="AL79" s="554"/>
      <c r="AM79" s="554"/>
      <c r="AN79" s="514"/>
      <c r="AO79" s="135"/>
      <c r="AP79" s="135"/>
      <c r="AQ79" s="135"/>
      <c r="AR79" s="135"/>
      <c r="AS79" s="135"/>
      <c r="AT79" s="135"/>
      <c r="AU79" s="135"/>
      <c r="AV79" s="418"/>
      <c r="AW79" s="1240"/>
    </row>
    <row r="80" spans="1:49" ht="15.75" x14ac:dyDescent="0.2">
      <c r="A80" s="1262"/>
      <c r="B80" s="614">
        <v>0.1</v>
      </c>
      <c r="C80" s="237">
        <v>10</v>
      </c>
      <c r="D80" s="558" t="s">
        <v>486</v>
      </c>
      <c r="E80" s="558"/>
      <c r="F80" s="39">
        <f t="shared" si="7"/>
        <v>0.1588235294117647</v>
      </c>
      <c r="G80" s="692">
        <f>IF(B80="",0,(B80/B73)*M71)</f>
        <v>0.1764705882352941</v>
      </c>
      <c r="H80" s="695" t="s">
        <v>11</v>
      </c>
      <c r="I80" s="870">
        <f t="shared" si="8"/>
        <v>1.7647058823529405E-2</v>
      </c>
      <c r="J80" s="877" t="s">
        <v>52</v>
      </c>
      <c r="K80" s="558" t="s">
        <v>747</v>
      </c>
      <c r="L80" s="511"/>
      <c r="M80" s="511"/>
      <c r="N80" s="1090"/>
      <c r="Q80" s="1240"/>
      <c r="R80" s="514"/>
      <c r="S80" s="514"/>
      <c r="T80" s="534" t="s">
        <v>485</v>
      </c>
      <c r="U80" s="514"/>
      <c r="V80" s="135"/>
      <c r="W80" s="135"/>
      <c r="X80" s="135"/>
      <c r="Y80" s="135"/>
      <c r="Z80" s="135"/>
      <c r="AA80" s="135"/>
      <c r="AB80" s="135"/>
      <c r="AC80" s="135"/>
      <c r="AD80" s="135"/>
      <c r="AE80" s="141"/>
      <c r="AF80" s="1240"/>
      <c r="AG80" s="506"/>
      <c r="AH80" s="1240"/>
      <c r="AI80" s="423"/>
      <c r="AJ80" s="554"/>
      <c r="AK80" s="554" t="s">
        <v>424</v>
      </c>
      <c r="AL80" s="554"/>
      <c r="AM80" s="554"/>
      <c r="AN80" s="514"/>
      <c r="AO80" s="135"/>
      <c r="AP80" s="135"/>
      <c r="AQ80" s="135"/>
      <c r="AR80" s="135"/>
      <c r="AS80" s="135"/>
      <c r="AT80" s="559"/>
      <c r="AU80" s="559"/>
      <c r="AV80" s="560"/>
      <c r="AW80" s="1240"/>
    </row>
    <row r="81" spans="1:49" ht="15.75" x14ac:dyDescent="0.2">
      <c r="A81" s="1262"/>
      <c r="B81" s="614">
        <v>0.1</v>
      </c>
      <c r="C81" s="237">
        <v>10</v>
      </c>
      <c r="D81" s="558" t="s">
        <v>486</v>
      </c>
      <c r="E81" s="558"/>
      <c r="F81" s="39">
        <f>G81-(G81*C81%)</f>
        <v>0.1588235294117647</v>
      </c>
      <c r="G81" s="692">
        <f>IF(B81="",0,(B81/B73)*M71)</f>
        <v>0.1764705882352941</v>
      </c>
      <c r="H81" s="695" t="s">
        <v>11</v>
      </c>
      <c r="I81" s="870">
        <f t="shared" si="8"/>
        <v>1.7647058823529405E-2</v>
      </c>
      <c r="J81" s="877" t="s">
        <v>61</v>
      </c>
      <c r="K81" s="558"/>
      <c r="L81" s="511"/>
      <c r="M81" s="511"/>
      <c r="N81" s="1090"/>
      <c r="Q81" s="1240"/>
      <c r="R81" s="514"/>
      <c r="S81" s="514"/>
      <c r="T81" s="514"/>
      <c r="U81" s="514"/>
      <c r="V81" s="135"/>
      <c r="W81" s="135"/>
      <c r="X81" s="135"/>
      <c r="Y81" s="135"/>
      <c r="Z81" s="135"/>
      <c r="AA81" s="135"/>
      <c r="AB81" s="135"/>
      <c r="AC81" s="135"/>
      <c r="AD81" s="135"/>
      <c r="AE81" s="141"/>
      <c r="AF81" s="1240"/>
      <c r="AG81" s="506"/>
      <c r="AH81" s="1240"/>
      <c r="AI81" s="423"/>
      <c r="AJ81" s="554"/>
      <c r="AK81" s="554" t="s">
        <v>425</v>
      </c>
      <c r="AL81" s="554"/>
      <c r="AM81" s="554"/>
      <c r="AN81" s="514"/>
      <c r="AO81" s="135"/>
      <c r="AP81" s="135"/>
      <c r="AQ81" s="135"/>
      <c r="AR81" s="135"/>
      <c r="AS81" s="135"/>
      <c r="AT81" s="559"/>
      <c r="AU81" s="559"/>
      <c r="AV81" s="560"/>
      <c r="AW81" s="1240"/>
    </row>
    <row r="82" spans="1:49" ht="15.75" x14ac:dyDescent="0.2">
      <c r="A82" s="1262"/>
      <c r="B82" s="614">
        <v>0.1</v>
      </c>
      <c r="C82" s="237">
        <v>10</v>
      </c>
      <c r="D82" s="558" t="s">
        <v>486</v>
      </c>
      <c r="E82" s="558"/>
      <c r="F82" s="39">
        <f t="shared" ref="F82:F94" si="9">G82-(G82*C82%)</f>
        <v>0.1588235294117647</v>
      </c>
      <c r="G82" s="692">
        <f>IF(B82="",0,(B82/B73)*M71)</f>
        <v>0.1764705882352941</v>
      </c>
      <c r="H82" s="695" t="s">
        <v>11</v>
      </c>
      <c r="I82" s="870">
        <f t="shared" si="8"/>
        <v>1.7647058823529405E-2</v>
      </c>
      <c r="J82" s="877" t="s">
        <v>69</v>
      </c>
      <c r="K82" s="558"/>
      <c r="L82" s="511"/>
      <c r="M82" s="511"/>
      <c r="N82" s="1090"/>
      <c r="Q82" s="1240"/>
      <c r="R82" s="542" t="s">
        <v>54</v>
      </c>
      <c r="S82" s="533" t="s">
        <v>482</v>
      </c>
      <c r="T82" s="534" t="s">
        <v>483</v>
      </c>
      <c r="U82" s="514"/>
      <c r="V82" s="135"/>
      <c r="W82" s="135"/>
      <c r="X82" s="135"/>
      <c r="Y82" s="135"/>
      <c r="Z82" s="135"/>
      <c r="AA82" s="135"/>
      <c r="AB82" s="135"/>
      <c r="AC82" s="135"/>
      <c r="AD82" s="135"/>
      <c r="AE82" s="141"/>
      <c r="AF82" s="1240"/>
      <c r="AG82" s="506"/>
      <c r="AH82" s="1240"/>
      <c r="AI82" s="423"/>
      <c r="AJ82" s="554"/>
      <c r="AK82" s="554" t="s">
        <v>426</v>
      </c>
      <c r="AL82" s="554"/>
      <c r="AM82" s="554"/>
      <c r="AN82" s="514"/>
      <c r="AO82" s="135"/>
      <c r="AP82" s="135"/>
      <c r="AQ82" s="135"/>
      <c r="AR82" s="135"/>
      <c r="AS82" s="135"/>
      <c r="AT82" s="135"/>
      <c r="AU82" s="135"/>
      <c r="AV82" s="418"/>
      <c r="AW82" s="1240"/>
    </row>
    <row r="83" spans="1:49" ht="25.5" x14ac:dyDescent="0.25">
      <c r="A83" s="1262"/>
      <c r="B83" s="614">
        <v>0.1</v>
      </c>
      <c r="C83" s="237">
        <v>10</v>
      </c>
      <c r="D83" s="558" t="s">
        <v>486</v>
      </c>
      <c r="E83" s="558"/>
      <c r="F83" s="39">
        <f t="shared" si="9"/>
        <v>0.1588235294117647</v>
      </c>
      <c r="G83" s="692">
        <f>IF(B83="",0,(B83/B73)*M71)</f>
        <v>0.1764705882352941</v>
      </c>
      <c r="H83" s="695" t="s">
        <v>11</v>
      </c>
      <c r="I83" s="870">
        <f t="shared" si="8"/>
        <v>1.7647058823529405E-2</v>
      </c>
      <c r="J83" s="877" t="s">
        <v>78</v>
      </c>
      <c r="K83" s="558"/>
      <c r="L83" s="511"/>
      <c r="M83" s="511"/>
      <c r="N83" s="1090"/>
      <c r="Q83" s="1240"/>
      <c r="R83" s="567"/>
      <c r="S83" s="533"/>
      <c r="T83" s="534"/>
      <c r="U83" s="514"/>
      <c r="V83" s="135"/>
      <c r="W83" s="135"/>
      <c r="X83" s="135"/>
      <c r="Y83" s="135"/>
      <c r="Z83" s="135"/>
      <c r="AA83" s="135"/>
      <c r="AB83" s="135"/>
      <c r="AC83" s="135"/>
      <c r="AD83" s="135"/>
      <c r="AE83" s="141"/>
      <c r="AF83" s="1240"/>
      <c r="AG83" s="506"/>
      <c r="AH83" s="1240"/>
      <c r="AI83" s="423"/>
      <c r="AJ83" s="554"/>
      <c r="AK83" s="568" t="s">
        <v>427</v>
      </c>
      <c r="AL83" s="554"/>
      <c r="AM83" s="554"/>
      <c r="AN83" s="514"/>
      <c r="AO83" s="135"/>
      <c r="AP83" s="135"/>
      <c r="AQ83" s="135"/>
      <c r="AR83" s="135"/>
      <c r="AS83" s="1244" t="s">
        <v>963</v>
      </c>
      <c r="AT83" s="1245"/>
      <c r="AU83" s="1245"/>
      <c r="AV83" s="569" t="s">
        <v>960</v>
      </c>
      <c r="AW83" s="1240"/>
    </row>
    <row r="84" spans="1:49" ht="15.75" x14ac:dyDescent="0.2">
      <c r="A84" s="1262"/>
      <c r="B84" s="614">
        <v>0.1</v>
      </c>
      <c r="C84" s="237">
        <v>10</v>
      </c>
      <c r="D84" s="558" t="s">
        <v>486</v>
      </c>
      <c r="E84" s="558"/>
      <c r="F84" s="39">
        <f t="shared" si="9"/>
        <v>0.1588235294117647</v>
      </c>
      <c r="G84" s="692">
        <f>IF(B84="",0,(B84/B73)*M71)</f>
        <v>0.1764705882352941</v>
      </c>
      <c r="H84" s="695" t="s">
        <v>11</v>
      </c>
      <c r="I84" s="870">
        <f t="shared" si="8"/>
        <v>1.7647058823529405E-2</v>
      </c>
      <c r="J84" s="877" t="s">
        <v>86</v>
      </c>
      <c r="K84" s="558"/>
      <c r="L84" s="511"/>
      <c r="M84" s="511"/>
      <c r="N84" s="1090"/>
      <c r="Q84" s="1240"/>
      <c r="R84" s="542" t="s">
        <v>63</v>
      </c>
      <c r="S84" s="576" t="s">
        <v>293</v>
      </c>
      <c r="T84" s="534" t="s">
        <v>1000</v>
      </c>
      <c r="U84" s="514"/>
      <c r="V84" s="135"/>
      <c r="W84" s="135"/>
      <c r="X84" s="135"/>
      <c r="Y84" s="135"/>
      <c r="Z84" s="135"/>
      <c r="AA84" s="135"/>
      <c r="AB84" s="135"/>
      <c r="AC84" s="135"/>
      <c r="AD84" s="135"/>
      <c r="AE84" s="141"/>
      <c r="AF84" s="1240"/>
      <c r="AG84" s="506"/>
      <c r="AH84" s="1240"/>
      <c r="AI84" s="423"/>
      <c r="AJ84" s="554"/>
      <c r="AK84" s="554" t="s">
        <v>428</v>
      </c>
      <c r="AL84" s="554"/>
      <c r="AM84" s="554"/>
      <c r="AN84" s="514"/>
      <c r="AO84" s="135"/>
      <c r="AP84" s="135"/>
      <c r="AQ84" s="135"/>
      <c r="AR84" s="135"/>
      <c r="AS84" s="573"/>
      <c r="AT84" s="574">
        <v>2</v>
      </c>
      <c r="AU84" s="553" t="s">
        <v>10</v>
      </c>
      <c r="AV84" s="575">
        <f>AT84</f>
        <v>2</v>
      </c>
      <c r="AW84" s="1240"/>
    </row>
    <row r="85" spans="1:49" ht="15.75" x14ac:dyDescent="0.2">
      <c r="A85" s="1262"/>
      <c r="B85" s="614">
        <v>0.1</v>
      </c>
      <c r="C85" s="237">
        <v>10</v>
      </c>
      <c r="D85" s="558" t="s">
        <v>486</v>
      </c>
      <c r="E85" s="558"/>
      <c r="F85" s="39">
        <f t="shared" si="9"/>
        <v>0.1588235294117647</v>
      </c>
      <c r="G85" s="692">
        <f>IF(B85="",0,(B85/B73)*M71)</f>
        <v>0.1764705882352941</v>
      </c>
      <c r="H85" s="695" t="s">
        <v>11</v>
      </c>
      <c r="I85" s="870">
        <f t="shared" si="8"/>
        <v>1.7647058823529405E-2</v>
      </c>
      <c r="J85" s="877" t="s">
        <v>96</v>
      </c>
      <c r="K85" s="558"/>
      <c r="L85" s="511"/>
      <c r="M85" s="511"/>
      <c r="N85" s="1090"/>
      <c r="Q85" s="1240"/>
      <c r="R85" s="542"/>
      <c r="S85" s="576"/>
      <c r="T85" s="534"/>
      <c r="U85" s="514"/>
      <c r="V85" s="514"/>
      <c r="W85" s="514"/>
      <c r="X85" s="514"/>
      <c r="Y85" s="514"/>
      <c r="Z85" s="514"/>
      <c r="AA85" s="514"/>
      <c r="AB85" s="514"/>
      <c r="AC85" s="514"/>
      <c r="AD85" s="514"/>
      <c r="AE85" s="577"/>
      <c r="AF85" s="1240"/>
      <c r="AG85" s="506"/>
      <c r="AH85" s="1240"/>
      <c r="AI85" s="423"/>
      <c r="AJ85" s="554"/>
      <c r="AK85" s="554" t="s">
        <v>429</v>
      </c>
      <c r="AL85" s="554"/>
      <c r="AM85" s="554"/>
      <c r="AN85" s="514"/>
      <c r="AO85" s="135"/>
      <c r="AP85" s="135"/>
      <c r="AQ85" s="135"/>
      <c r="AR85" s="514"/>
      <c r="AS85" s="573"/>
      <c r="AT85" s="578">
        <f>AT84*10</f>
        <v>20</v>
      </c>
      <c r="AU85" s="579" t="s">
        <v>431</v>
      </c>
      <c r="AV85" s="580">
        <f>AT84/10</f>
        <v>0.2</v>
      </c>
      <c r="AW85" s="1240"/>
    </row>
    <row r="86" spans="1:49" ht="16.5" thickBot="1" x14ac:dyDescent="0.3">
      <c r="A86" s="1262"/>
      <c r="B86" s="614">
        <v>0.1</v>
      </c>
      <c r="C86" s="237">
        <v>10</v>
      </c>
      <c r="D86" s="558" t="s">
        <v>486</v>
      </c>
      <c r="E86" s="558"/>
      <c r="F86" s="39">
        <f t="shared" si="9"/>
        <v>0.1588235294117647</v>
      </c>
      <c r="G86" s="692">
        <f>IF(B86="",0,(B86/B73)*M71)</f>
        <v>0.1764705882352941</v>
      </c>
      <c r="H86" s="695" t="s">
        <v>11</v>
      </c>
      <c r="I86" s="870">
        <f t="shared" si="8"/>
        <v>1.7647058823529405E-2</v>
      </c>
      <c r="J86" s="877" t="s">
        <v>166</v>
      </c>
      <c r="K86" s="558"/>
      <c r="L86" s="511"/>
      <c r="M86" s="511"/>
      <c r="N86" s="1090"/>
      <c r="Q86" s="1240"/>
      <c r="R86" s="631" t="s">
        <v>71</v>
      </c>
      <c r="U86" s="514"/>
      <c r="V86" s="514"/>
      <c r="W86" s="514"/>
      <c r="X86" s="514"/>
      <c r="Y86" s="514"/>
      <c r="Z86" s="514"/>
      <c r="AA86" s="514"/>
      <c r="AB86" s="514"/>
      <c r="AC86" s="514"/>
      <c r="AD86" s="514"/>
      <c r="AE86" s="577"/>
      <c r="AF86" s="1240"/>
      <c r="AG86" s="506"/>
      <c r="AH86" s="1240"/>
      <c r="AI86" s="423"/>
      <c r="AJ86" s="554"/>
      <c r="AK86" s="568" t="s">
        <v>430</v>
      </c>
      <c r="AL86" s="554"/>
      <c r="AM86" s="554"/>
      <c r="AN86" s="514"/>
      <c r="AO86" s="514"/>
      <c r="AP86" s="514"/>
      <c r="AQ86" s="514"/>
      <c r="AR86" s="514"/>
      <c r="AS86" s="581"/>
      <c r="AT86" s="578">
        <f>AT85*10</f>
        <v>200</v>
      </c>
      <c r="AU86" s="579" t="s">
        <v>432</v>
      </c>
      <c r="AV86" s="580">
        <f>AV85/10</f>
        <v>0.02</v>
      </c>
      <c r="AW86" s="1240"/>
    </row>
    <row r="87" spans="1:49" ht="31.5" customHeight="1" thickBot="1" x14ac:dyDescent="0.25">
      <c r="A87" s="1262"/>
      <c r="B87" s="614">
        <v>0.1</v>
      </c>
      <c r="C87" s="237">
        <v>10</v>
      </c>
      <c r="D87" s="558" t="s">
        <v>486</v>
      </c>
      <c r="E87" s="558"/>
      <c r="F87" s="39">
        <f t="shared" si="9"/>
        <v>0.1588235294117647</v>
      </c>
      <c r="G87" s="692">
        <f>IF(B87="",0,(B87/B73)*M71)</f>
        <v>0.1764705882352941</v>
      </c>
      <c r="H87" s="695" t="s">
        <v>11</v>
      </c>
      <c r="I87" s="870">
        <f t="shared" si="8"/>
        <v>1.7647058823529405E-2</v>
      </c>
      <c r="J87" s="877" t="s">
        <v>174</v>
      </c>
      <c r="K87" s="558"/>
      <c r="L87" s="511"/>
      <c r="M87" s="511"/>
      <c r="N87" s="1090"/>
      <c r="Q87" s="1240"/>
      <c r="R87" s="512">
        <v>1</v>
      </c>
      <c r="S87" s="576" t="s">
        <v>479</v>
      </c>
      <c r="T87" s="534" t="s">
        <v>1001</v>
      </c>
      <c r="U87" s="514"/>
      <c r="V87" s="514"/>
      <c r="W87" s="514"/>
      <c r="X87" s="514"/>
      <c r="Y87" s="514"/>
      <c r="Z87" s="514"/>
      <c r="AA87" s="514"/>
      <c r="AB87" s="514"/>
      <c r="AC87" s="514"/>
      <c r="AD87" s="514"/>
      <c r="AE87" s="577"/>
      <c r="AF87" s="1240"/>
      <c r="AG87" s="506"/>
      <c r="AH87" s="1240"/>
      <c r="AI87" s="531"/>
      <c r="AJ87" s="530"/>
      <c r="AK87" s="545"/>
      <c r="AL87" s="545"/>
      <c r="AM87" s="546"/>
      <c r="AN87" s="530"/>
      <c r="AO87" s="1246" t="s">
        <v>961</v>
      </c>
      <c r="AP87" s="1247"/>
      <c r="AQ87" s="1247"/>
      <c r="AR87" s="1247"/>
      <c r="AS87" s="582"/>
      <c r="AT87" s="583">
        <f>AT86*10</f>
        <v>2000</v>
      </c>
      <c r="AU87" s="584" t="s">
        <v>433</v>
      </c>
      <c r="AV87" s="585">
        <f>AV86/10</f>
        <v>2E-3</v>
      </c>
      <c r="AW87" s="1240"/>
    </row>
    <row r="88" spans="1:49" ht="15.75" x14ac:dyDescent="0.25">
      <c r="A88" s="1262"/>
      <c r="B88" s="614">
        <v>0.1</v>
      </c>
      <c r="C88" s="237">
        <v>10</v>
      </c>
      <c r="D88" s="558" t="s">
        <v>486</v>
      </c>
      <c r="E88" s="558"/>
      <c r="F88" s="39">
        <f t="shared" si="9"/>
        <v>0.1588235294117647</v>
      </c>
      <c r="G88" s="692">
        <f>IF(B88="",0,(B88/B73)*M71)</f>
        <v>0.1764705882352941</v>
      </c>
      <c r="H88" s="695" t="s">
        <v>11</v>
      </c>
      <c r="I88" s="870">
        <f t="shared" si="8"/>
        <v>1.7647058823529405E-2</v>
      </c>
      <c r="J88" s="877" t="s">
        <v>182</v>
      </c>
      <c r="K88" s="558"/>
      <c r="L88" s="511"/>
      <c r="M88" s="511"/>
      <c r="N88" s="1090"/>
      <c r="Q88" s="1240"/>
      <c r="U88" s="514"/>
      <c r="V88" s="514"/>
      <c r="W88" s="514"/>
      <c r="X88" s="514"/>
      <c r="Y88" s="514"/>
      <c r="Z88" s="514"/>
      <c r="AA88" s="514"/>
      <c r="AB88" s="514"/>
      <c r="AC88" s="514"/>
      <c r="AD88" s="514"/>
      <c r="AE88" s="577"/>
      <c r="AF88" s="1240"/>
      <c r="AG88" s="506"/>
      <c r="AH88" s="1240"/>
      <c r="AI88" s="1248" t="s">
        <v>964</v>
      </c>
      <c r="AJ88" s="1249"/>
      <c r="AK88" s="1250" t="s">
        <v>775</v>
      </c>
      <c r="AL88" s="1251"/>
      <c r="AM88" s="1251"/>
      <c r="AN88" s="1252"/>
      <c r="AO88" s="1253" t="s">
        <v>962</v>
      </c>
      <c r="AP88" s="1254"/>
      <c r="AQ88" s="1254"/>
      <c r="AR88" s="1255"/>
      <c r="AS88" s="1257" t="s">
        <v>779</v>
      </c>
      <c r="AT88" s="1258"/>
      <c r="AU88" s="1258"/>
      <c r="AV88" s="1259"/>
      <c r="AW88" s="1240"/>
    </row>
    <row r="89" spans="1:49" ht="26.25" thickBot="1" x14ac:dyDescent="0.3">
      <c r="A89" s="1262"/>
      <c r="B89" s="614">
        <v>0.1</v>
      </c>
      <c r="C89" s="237">
        <v>10</v>
      </c>
      <c r="D89" s="558" t="s">
        <v>486</v>
      </c>
      <c r="E89" s="558"/>
      <c r="F89" s="39">
        <f t="shared" si="9"/>
        <v>0.1588235294117647</v>
      </c>
      <c r="G89" s="692">
        <f>IF(B89="",0,(B89/B73)*M71)</f>
        <v>0.1764705882352941</v>
      </c>
      <c r="H89" s="695" t="s">
        <v>11</v>
      </c>
      <c r="I89" s="870">
        <f t="shared" si="8"/>
        <v>1.7647058823529405E-2</v>
      </c>
      <c r="J89" s="877" t="s">
        <v>202</v>
      </c>
      <c r="K89" s="558"/>
      <c r="L89" s="511"/>
      <c r="M89" s="511"/>
      <c r="N89" s="1090"/>
      <c r="Q89" s="1240"/>
      <c r="R89" s="705" t="s">
        <v>1002</v>
      </c>
      <c r="S89" s="514"/>
      <c r="T89" s="514"/>
      <c r="U89" s="514"/>
      <c r="V89" s="514"/>
      <c r="W89" s="514"/>
      <c r="X89" s="514"/>
      <c r="Y89" s="514"/>
      <c r="Z89" s="514"/>
      <c r="AA89" s="514"/>
      <c r="AB89" s="514"/>
      <c r="AC89" s="514"/>
      <c r="AD89" s="514"/>
      <c r="AE89" s="577"/>
      <c r="AF89" s="1240"/>
      <c r="AG89" s="506"/>
      <c r="AH89" s="1240"/>
      <c r="AI89" s="1238" t="s">
        <v>757</v>
      </c>
      <c r="AJ89" s="1239"/>
      <c r="AK89" s="586" t="s">
        <v>776</v>
      </c>
      <c r="AL89" s="587" t="s">
        <v>777</v>
      </c>
      <c r="AM89" s="587" t="s">
        <v>778</v>
      </c>
      <c r="AN89" s="588" t="s">
        <v>779</v>
      </c>
      <c r="AO89" s="589" t="s">
        <v>959</v>
      </c>
      <c r="AP89" s="590" t="s">
        <v>457</v>
      </c>
      <c r="AQ89" s="591" t="s">
        <v>452</v>
      </c>
      <c r="AR89" s="592" t="s">
        <v>456</v>
      </c>
      <c r="AS89" s="531"/>
      <c r="AT89" s="593" t="s">
        <v>758</v>
      </c>
      <c r="AU89" s="514"/>
      <c r="AV89" s="594" t="s">
        <v>762</v>
      </c>
      <c r="AW89" s="1240"/>
    </row>
    <row r="90" spans="1:49" ht="16.5" thickBot="1" x14ac:dyDescent="0.25">
      <c r="A90" s="1262"/>
      <c r="B90" s="614">
        <v>0.1</v>
      </c>
      <c r="C90" s="237">
        <v>10</v>
      </c>
      <c r="D90" s="558" t="s">
        <v>486</v>
      </c>
      <c r="E90" s="558"/>
      <c r="F90" s="39">
        <f t="shared" si="9"/>
        <v>0.1588235294117647</v>
      </c>
      <c r="G90" s="692">
        <f>IF(B90="",0,(B90/B73)*M71)</f>
        <v>0.1764705882352941</v>
      </c>
      <c r="H90" s="695" t="s">
        <v>11</v>
      </c>
      <c r="I90" s="870">
        <f t="shared" si="8"/>
        <v>1.7647058823529405E-2</v>
      </c>
      <c r="J90" s="877" t="s">
        <v>215</v>
      </c>
      <c r="K90" s="558"/>
      <c r="L90" s="511"/>
      <c r="M90" s="511"/>
      <c r="N90" s="1090"/>
      <c r="Q90" s="1240"/>
      <c r="R90" s="704">
        <v>1.0999999999999999</v>
      </c>
      <c r="S90" s="702" t="s">
        <v>996</v>
      </c>
      <c r="T90" s="703" t="s">
        <v>1003</v>
      </c>
      <c r="U90" s="514"/>
      <c r="V90" s="514"/>
      <c r="W90" s="514"/>
      <c r="X90" s="514"/>
      <c r="Y90" s="514"/>
      <c r="Z90" s="514"/>
      <c r="AA90" s="514"/>
      <c r="AB90" s="514"/>
      <c r="AC90" s="514"/>
      <c r="AD90" s="514"/>
      <c r="AE90" s="577"/>
      <c r="AF90" s="1240"/>
      <c r="AG90" s="506"/>
      <c r="AH90" s="1240"/>
      <c r="AI90" s="1238" t="s">
        <v>756</v>
      </c>
      <c r="AJ90" s="1239"/>
      <c r="AK90" s="595" t="s">
        <v>780</v>
      </c>
      <c r="AL90" s="596" t="s">
        <v>781</v>
      </c>
      <c r="AM90" s="596" t="s">
        <v>782</v>
      </c>
      <c r="AN90" s="597" t="s">
        <v>783</v>
      </c>
      <c r="AO90" s="598" t="s">
        <v>770</v>
      </c>
      <c r="AP90" s="406">
        <v>10</v>
      </c>
      <c r="AQ90" s="407">
        <v>0.05</v>
      </c>
      <c r="AR90" s="599">
        <f>AQ90*AP90</f>
        <v>0.5</v>
      </c>
      <c r="AS90" s="531"/>
      <c r="AT90" s="593" t="s">
        <v>759</v>
      </c>
      <c r="AU90" s="514"/>
      <c r="AV90" s="594" t="s">
        <v>763</v>
      </c>
      <c r="AW90" s="1240"/>
    </row>
    <row r="91" spans="1:49" ht="15.75" x14ac:dyDescent="0.2">
      <c r="A91" s="1262"/>
      <c r="B91" s="614">
        <v>0.1</v>
      </c>
      <c r="C91" s="237">
        <v>10</v>
      </c>
      <c r="D91" s="558" t="s">
        <v>486</v>
      </c>
      <c r="E91" s="558"/>
      <c r="F91" s="39">
        <f t="shared" si="9"/>
        <v>0.1588235294117647</v>
      </c>
      <c r="G91" s="692">
        <f>IF(B91="",0,(B91/B73)*M71)</f>
        <v>0.1764705882352941</v>
      </c>
      <c r="H91" s="695" t="s">
        <v>11</v>
      </c>
      <c r="I91" s="870">
        <f t="shared" si="8"/>
        <v>1.7647058823529405E-2</v>
      </c>
      <c r="J91" s="877" t="s">
        <v>221</v>
      </c>
      <c r="K91" s="558"/>
      <c r="L91" s="511"/>
      <c r="M91" s="511"/>
      <c r="N91" s="1090"/>
      <c r="Q91" s="1240"/>
      <c r="R91" s="514"/>
      <c r="S91" s="514"/>
      <c r="T91" s="514"/>
      <c r="U91" s="514"/>
      <c r="V91" s="514"/>
      <c r="W91" s="514"/>
      <c r="X91" s="514"/>
      <c r="Y91" s="514"/>
      <c r="Z91" s="514"/>
      <c r="AA91" s="514"/>
      <c r="AB91" s="514"/>
      <c r="AC91" s="514"/>
      <c r="AD91" s="514"/>
      <c r="AE91" s="577"/>
      <c r="AF91" s="1240"/>
      <c r="AG91" s="506"/>
      <c r="AH91" s="1240"/>
      <c r="AI91" s="1238" t="s">
        <v>809</v>
      </c>
      <c r="AJ91" s="1239"/>
      <c r="AK91" s="595" t="s">
        <v>784</v>
      </c>
      <c r="AL91" s="596" t="s">
        <v>785</v>
      </c>
      <c r="AM91" s="596" t="s">
        <v>786</v>
      </c>
      <c r="AN91" s="597" t="s">
        <v>787</v>
      </c>
      <c r="AO91" s="598" t="s">
        <v>771</v>
      </c>
      <c r="AP91" s="406">
        <v>10</v>
      </c>
      <c r="AQ91" s="407">
        <v>0.02</v>
      </c>
      <c r="AR91" s="599">
        <f t="shared" ref="AR91:AR94" si="10">AQ91*AP91</f>
        <v>0.2</v>
      </c>
      <c r="AS91" s="531"/>
      <c r="AT91" s="593" t="s">
        <v>760</v>
      </c>
      <c r="AU91" s="514"/>
      <c r="AV91" s="594" t="s">
        <v>764</v>
      </c>
      <c r="AW91" s="1240"/>
    </row>
    <row r="92" spans="1:49" ht="15.75" x14ac:dyDescent="0.2">
      <c r="A92" s="1262"/>
      <c r="B92" s="614">
        <v>0.1</v>
      </c>
      <c r="C92" s="237">
        <v>10</v>
      </c>
      <c r="D92" s="558" t="s">
        <v>486</v>
      </c>
      <c r="E92" s="558"/>
      <c r="F92" s="39">
        <f t="shared" si="9"/>
        <v>0.1588235294117647</v>
      </c>
      <c r="G92" s="692">
        <f>IF(B92="",0,(B92/B73)*M71)</f>
        <v>0.1764705882352941</v>
      </c>
      <c r="H92" s="695" t="s">
        <v>11</v>
      </c>
      <c r="I92" s="870">
        <f t="shared" si="8"/>
        <v>1.7647058823529405E-2</v>
      </c>
      <c r="J92" s="877" t="s">
        <v>226</v>
      </c>
      <c r="K92" s="558"/>
      <c r="L92" s="511"/>
      <c r="M92" s="511"/>
      <c r="N92" s="1090"/>
      <c r="Q92" s="1240"/>
      <c r="R92" s="514"/>
      <c r="S92" s="514"/>
      <c r="T92" s="514"/>
      <c r="U92" s="514"/>
      <c r="V92" s="514"/>
      <c r="W92" s="514"/>
      <c r="X92" s="514"/>
      <c r="Y92" s="514"/>
      <c r="Z92" s="514"/>
      <c r="AA92" s="514"/>
      <c r="AB92" s="514"/>
      <c r="AC92" s="514"/>
      <c r="AD92" s="514"/>
      <c r="AE92" s="577"/>
      <c r="AF92" s="1240"/>
      <c r="AG92" s="506"/>
      <c r="AH92" s="1240"/>
      <c r="AI92" s="1238" t="s">
        <v>766</v>
      </c>
      <c r="AJ92" s="1239"/>
      <c r="AK92" s="595" t="s">
        <v>788</v>
      </c>
      <c r="AL92" s="596" t="s">
        <v>789</v>
      </c>
      <c r="AM92" s="596" t="s">
        <v>790</v>
      </c>
      <c r="AN92" s="597" t="s">
        <v>791</v>
      </c>
      <c r="AO92" s="598" t="s">
        <v>772</v>
      </c>
      <c r="AP92" s="406">
        <v>10</v>
      </c>
      <c r="AQ92" s="407">
        <v>0.03</v>
      </c>
      <c r="AR92" s="599">
        <f t="shared" si="10"/>
        <v>0.3</v>
      </c>
      <c r="AS92" s="531"/>
      <c r="AT92" s="593" t="s">
        <v>761</v>
      </c>
      <c r="AU92" s="514"/>
      <c r="AV92" s="594" t="s">
        <v>765</v>
      </c>
      <c r="AW92" s="1240"/>
    </row>
    <row r="93" spans="1:49" ht="15.75" x14ac:dyDescent="0.2">
      <c r="A93" s="1262"/>
      <c r="B93" s="614">
        <v>0.1</v>
      </c>
      <c r="C93" s="237">
        <v>10</v>
      </c>
      <c r="D93" s="558" t="s">
        <v>486</v>
      </c>
      <c r="E93" s="558"/>
      <c r="F93" s="39">
        <f t="shared" si="9"/>
        <v>0.1588235294117647</v>
      </c>
      <c r="G93" s="692">
        <f>IF(B93="",0,(B93/B73)*M71)</f>
        <v>0.1764705882352941</v>
      </c>
      <c r="H93" s="695" t="s">
        <v>11</v>
      </c>
      <c r="I93" s="870">
        <f t="shared" si="8"/>
        <v>1.7647058823529405E-2</v>
      </c>
      <c r="J93" s="877" t="s">
        <v>228</v>
      </c>
      <c r="K93" s="558"/>
      <c r="L93" s="511"/>
      <c r="M93" s="511"/>
      <c r="N93" s="1090"/>
      <c r="Q93" s="1240"/>
      <c r="R93" s="514"/>
      <c r="S93" s="1260" t="s">
        <v>998</v>
      </c>
      <c r="T93" s="1260"/>
      <c r="U93" s="1260"/>
      <c r="V93" s="514"/>
      <c r="W93" s="514"/>
      <c r="X93" s="514"/>
      <c r="Y93" s="514"/>
      <c r="Z93" s="514"/>
      <c r="AA93" s="514"/>
      <c r="AB93" s="514"/>
      <c r="AC93" s="514"/>
      <c r="AD93" s="514"/>
      <c r="AE93" s="577"/>
      <c r="AF93" s="1240"/>
      <c r="AG93" s="506"/>
      <c r="AH93" s="1240"/>
      <c r="AI93" s="1238" t="s">
        <v>767</v>
      </c>
      <c r="AJ93" s="1239"/>
      <c r="AK93" s="595" t="s">
        <v>792</v>
      </c>
      <c r="AL93" s="596" t="s">
        <v>793</v>
      </c>
      <c r="AM93" s="596" t="s">
        <v>794</v>
      </c>
      <c r="AN93" s="597" t="s">
        <v>795</v>
      </c>
      <c r="AO93" s="598" t="s">
        <v>774</v>
      </c>
      <c r="AP93" s="406">
        <v>12</v>
      </c>
      <c r="AQ93" s="407">
        <v>0.05</v>
      </c>
      <c r="AR93" s="599">
        <f t="shared" si="10"/>
        <v>0.60000000000000009</v>
      </c>
      <c r="AS93" s="531"/>
      <c r="AT93" s="514"/>
      <c r="AU93" s="514"/>
      <c r="AV93" s="600"/>
      <c r="AW93" s="1240"/>
    </row>
    <row r="94" spans="1:49" ht="18.75" x14ac:dyDescent="0.2">
      <c r="A94" s="1262"/>
      <c r="B94" s="614">
        <v>0.1</v>
      </c>
      <c r="C94" s="237">
        <v>10</v>
      </c>
      <c r="D94" s="558" t="s">
        <v>486</v>
      </c>
      <c r="E94" s="558"/>
      <c r="F94" s="39">
        <f t="shared" si="9"/>
        <v>0.1588235294117647</v>
      </c>
      <c r="G94" s="692">
        <f>IF(B94="",0,(B94/B73)*M71)</f>
        <v>0.1764705882352941</v>
      </c>
      <c r="H94" s="695" t="s">
        <v>11</v>
      </c>
      <c r="I94" s="870">
        <f t="shared" si="8"/>
        <v>1.7647058823529405E-2</v>
      </c>
      <c r="J94" s="877" t="s">
        <v>232</v>
      </c>
      <c r="K94" s="558"/>
      <c r="L94" s="511"/>
      <c r="M94" s="511"/>
      <c r="N94" s="1090"/>
      <c r="Q94" s="1240"/>
      <c r="R94" s="514"/>
      <c r="S94" s="1264" t="s">
        <v>752</v>
      </c>
      <c r="T94" s="1264"/>
      <c r="U94" s="1264"/>
      <c r="V94" s="514"/>
      <c r="W94" s="514"/>
      <c r="X94" s="514"/>
      <c r="Y94" s="514"/>
      <c r="Z94" s="514"/>
      <c r="AA94" s="514"/>
      <c r="AB94" s="514"/>
      <c r="AC94" s="514"/>
      <c r="AD94" s="514"/>
      <c r="AE94" s="577"/>
      <c r="AF94" s="1240"/>
      <c r="AH94" s="1240"/>
      <c r="AI94" s="1238" t="s">
        <v>768</v>
      </c>
      <c r="AJ94" s="1239"/>
      <c r="AK94" s="531"/>
      <c r="AL94" s="514"/>
      <c r="AM94" s="514"/>
      <c r="AN94" s="600"/>
      <c r="AO94" s="598" t="s">
        <v>773</v>
      </c>
      <c r="AP94" s="406">
        <v>10</v>
      </c>
      <c r="AQ94" s="407">
        <v>8.0000000000000002E-3</v>
      </c>
      <c r="AR94" s="599">
        <f t="shared" si="10"/>
        <v>0.08</v>
      </c>
      <c r="AS94" s="531"/>
      <c r="AT94" s="514"/>
      <c r="AU94" s="514"/>
      <c r="AV94" s="600"/>
      <c r="AW94" s="1240"/>
    </row>
    <row r="95" spans="1:49" ht="13.5" thickBot="1" x14ac:dyDescent="0.25">
      <c r="A95" s="1263"/>
      <c r="B95" s="1091"/>
      <c r="C95" s="1092"/>
      <c r="D95" s="1092"/>
      <c r="E95" s="1092"/>
      <c r="F95" s="1092"/>
      <c r="G95" s="1092"/>
      <c r="H95" s="1092"/>
      <c r="I95" s="1092"/>
      <c r="J95" s="1092"/>
      <c r="K95" s="1092"/>
      <c r="L95" s="1092"/>
      <c r="M95" s="1092"/>
      <c r="N95" s="1093"/>
      <c r="Q95" s="1240"/>
      <c r="R95" s="603"/>
      <c r="S95" s="603"/>
      <c r="T95" s="603"/>
      <c r="U95" s="603"/>
      <c r="V95" s="603"/>
      <c r="W95" s="603"/>
      <c r="X95" s="603"/>
      <c r="Y95" s="603"/>
      <c r="Z95" s="603"/>
      <c r="AA95" s="603"/>
      <c r="AB95" s="603"/>
      <c r="AC95" s="603"/>
      <c r="AD95" s="603"/>
      <c r="AE95" s="604"/>
      <c r="AF95" s="1240"/>
      <c r="AH95" s="1240"/>
      <c r="AI95" s="605"/>
      <c r="AJ95" s="606"/>
      <c r="AK95" s="605"/>
      <c r="AL95" s="607"/>
      <c r="AM95" s="607"/>
      <c r="AN95" s="606"/>
      <c r="AO95" s="605"/>
      <c r="AP95" s="607"/>
      <c r="AQ95" s="607"/>
      <c r="AR95" s="606"/>
      <c r="AS95" s="605"/>
      <c r="AT95" s="607"/>
      <c r="AU95" s="607"/>
      <c r="AV95" s="606"/>
      <c r="AW95" s="1240"/>
    </row>
    <row r="98" spans="4:11" ht="20.25" x14ac:dyDescent="0.2">
      <c r="D98" s="1440" t="s">
        <v>1144</v>
      </c>
      <c r="E98" s="1440"/>
      <c r="F98" s="1440"/>
      <c r="G98" s="1440"/>
      <c r="H98" s="1440"/>
      <c r="I98" s="1440"/>
      <c r="J98" s="1440"/>
      <c r="K98" s="1440"/>
    </row>
    <row r="99" spans="4:11" ht="20.25" x14ac:dyDescent="0.2">
      <c r="D99" s="1440" t="s">
        <v>1145</v>
      </c>
      <c r="E99" s="1440"/>
      <c r="F99" s="1440"/>
      <c r="G99" s="1440"/>
      <c r="H99" s="1440"/>
      <c r="I99" s="1440"/>
      <c r="J99" s="1440"/>
      <c r="K99" s="1440"/>
    </row>
    <row r="100" spans="4:11" ht="20.25" x14ac:dyDescent="0.2">
      <c r="D100" s="1440" t="s">
        <v>1146</v>
      </c>
      <c r="E100" s="1440"/>
      <c r="F100" s="1440"/>
      <c r="G100" s="1440"/>
      <c r="H100" s="1440"/>
      <c r="I100" s="1440"/>
      <c r="J100" s="1440"/>
      <c r="K100" s="1440"/>
    </row>
    <row r="101" spans="4:11" ht="20.25" x14ac:dyDescent="0.2">
      <c r="D101" s="1440" t="s">
        <v>1147</v>
      </c>
      <c r="E101" s="1440"/>
      <c r="F101" s="1440"/>
      <c r="G101" s="1440"/>
      <c r="H101" s="1440"/>
      <c r="I101" s="1440"/>
      <c r="J101" s="1440"/>
      <c r="K101" s="1440"/>
    </row>
  </sheetData>
  <sheetProtection formatCells="0" formatColumns="0" formatRows="0" insertColumns="0" insertRows="0" insertHyperlinks="0" deleteColumns="0" deleteRows="0" selectLockedCells="1"/>
  <mergeCells count="78">
    <mergeCell ref="D98:K98"/>
    <mergeCell ref="D99:K99"/>
    <mergeCell ref="D100:K100"/>
    <mergeCell ref="D101:K101"/>
    <mergeCell ref="B12:D12"/>
    <mergeCell ref="B2:N2"/>
    <mergeCell ref="B3:N3"/>
    <mergeCell ref="B4:N4"/>
    <mergeCell ref="B6:N6"/>
    <mergeCell ref="B7:N7"/>
    <mergeCell ref="AI36:AJ36"/>
    <mergeCell ref="AW13:AW37"/>
    <mergeCell ref="C15:C16"/>
    <mergeCell ref="L16:M16"/>
    <mergeCell ref="AS25:AU25"/>
    <mergeCell ref="AO29:AR29"/>
    <mergeCell ref="AI30:AJ30"/>
    <mergeCell ref="AI33:AJ33"/>
    <mergeCell ref="AO30:AR30"/>
    <mergeCell ref="AS30:AV30"/>
    <mergeCell ref="AK30:AN30"/>
    <mergeCell ref="AI31:AJ31"/>
    <mergeCell ref="AI32:AJ32"/>
    <mergeCell ref="AI34:AJ34"/>
    <mergeCell ref="S35:U35"/>
    <mergeCell ref="AI35:AJ35"/>
    <mergeCell ref="AW42:AW66"/>
    <mergeCell ref="C44:C45"/>
    <mergeCell ref="L45:M45"/>
    <mergeCell ref="AS54:AU54"/>
    <mergeCell ref="AO58:AR58"/>
    <mergeCell ref="AI59:AJ59"/>
    <mergeCell ref="AS59:AV59"/>
    <mergeCell ref="AI60:AJ60"/>
    <mergeCell ref="AI61:AJ61"/>
    <mergeCell ref="AI62:AJ62"/>
    <mergeCell ref="AK59:AN59"/>
    <mergeCell ref="AO59:AR59"/>
    <mergeCell ref="A42:A66"/>
    <mergeCell ref="Q42:Q66"/>
    <mergeCell ref="AF42:AF66"/>
    <mergeCell ref="AH42:AH66"/>
    <mergeCell ref="F14:G14"/>
    <mergeCell ref="S64:U64"/>
    <mergeCell ref="S65:U65"/>
    <mergeCell ref="B41:D41"/>
    <mergeCell ref="F44:G44"/>
    <mergeCell ref="A13:A37"/>
    <mergeCell ref="Q13:Q37"/>
    <mergeCell ref="AF13:AF37"/>
    <mergeCell ref="AH13:AH37"/>
    <mergeCell ref="S36:U36"/>
    <mergeCell ref="B70:D70"/>
    <mergeCell ref="A71:A95"/>
    <mergeCell ref="Q71:Q95"/>
    <mergeCell ref="AF71:AF95"/>
    <mergeCell ref="S94:U94"/>
    <mergeCell ref="AW71:AW95"/>
    <mergeCell ref="C73:C74"/>
    <mergeCell ref="L74:M74"/>
    <mergeCell ref="AS83:AU83"/>
    <mergeCell ref="AO87:AR87"/>
    <mergeCell ref="AI88:AJ88"/>
    <mergeCell ref="AK88:AN88"/>
    <mergeCell ref="AO88:AR88"/>
    <mergeCell ref="AI94:AJ94"/>
    <mergeCell ref="F73:G73"/>
    <mergeCell ref="AS88:AV88"/>
    <mergeCell ref="AI89:AJ89"/>
    <mergeCell ref="AI90:AJ90"/>
    <mergeCell ref="AI91:AJ91"/>
    <mergeCell ref="AI92:AJ92"/>
    <mergeCell ref="S93:U93"/>
    <mergeCell ref="AI93:AJ93"/>
    <mergeCell ref="AH71:AH95"/>
    <mergeCell ref="AI63:AJ63"/>
    <mergeCell ref="AI64:AJ64"/>
    <mergeCell ref="AI65:AJ65"/>
  </mergeCells>
  <hyperlinks>
    <hyperlink ref="AK28" r:id="rId1"/>
    <hyperlink ref="AK25" r:id="rId2"/>
    <hyperlink ref="AK86" r:id="rId3"/>
    <hyperlink ref="AK83" r:id="rId4"/>
    <hyperlink ref="AK57" r:id="rId5"/>
    <hyperlink ref="AK54" r:id="rId6"/>
  </hyperlinks>
  <pageMargins left="0.7" right="0.7" top="0.75" bottom="0.75" header="0.3" footer="0.3"/>
  <pageSetup paperSize="9" scale="70" orientation="portrait" r:id="rId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03"/>
  <sheetViews>
    <sheetView showZeros="0" topLeftCell="A19" zoomScale="91" zoomScaleNormal="91" workbookViewId="0">
      <selection activeCell="D100" sqref="D100:K103"/>
    </sheetView>
  </sheetViews>
  <sheetFormatPr baseColWidth="10" defaultColWidth="10.28515625" defaultRowHeight="12.75" x14ac:dyDescent="0.2"/>
  <cols>
    <col min="1" max="1" width="2.28515625" style="1" customWidth="1"/>
    <col min="2" max="2" width="5.7109375" style="1" customWidth="1"/>
    <col min="3" max="3" width="4.7109375" style="1" customWidth="1"/>
    <col min="4" max="4" width="24.85546875" style="1" customWidth="1"/>
    <col min="5" max="5" width="4.140625" style="1" customWidth="1"/>
    <col min="6" max="6" width="6.140625" style="1" customWidth="1"/>
    <col min="7" max="7" width="8.5703125" style="1" customWidth="1"/>
    <col min="8" max="8" width="6.28515625" style="1" customWidth="1"/>
    <col min="9" max="9" width="8.5703125" style="1" customWidth="1"/>
    <col min="10" max="10" width="4" style="1" customWidth="1"/>
    <col min="11" max="11" width="21.7109375" style="1" customWidth="1"/>
    <col min="12" max="12" width="16.5703125" style="1" customWidth="1"/>
    <col min="13" max="13" width="6.85546875" style="1" customWidth="1"/>
    <col min="14" max="14" width="12.5703125" style="1" customWidth="1"/>
    <col min="15" max="15" width="1.7109375" style="1" customWidth="1"/>
    <col min="16" max="16" width="10.28515625" style="1"/>
    <col min="17" max="17" width="5" style="1" customWidth="1"/>
    <col min="18" max="18" width="10.28515625" style="1"/>
    <col min="19" max="19" width="27.140625" style="1" customWidth="1"/>
    <col min="20" max="31" width="10.28515625" style="1"/>
    <col min="32" max="32" width="4" style="1" customWidth="1"/>
    <col min="33" max="33" width="10.28515625" style="1"/>
    <col min="34" max="34" width="3.42578125" style="1" customWidth="1"/>
    <col min="35" max="48" width="10.28515625" style="1"/>
    <col min="49" max="49" width="3.42578125" style="1" customWidth="1"/>
    <col min="50" max="16384" width="10.28515625" style="1"/>
  </cols>
  <sheetData>
    <row r="1" spans="1:49" ht="29.25" customHeight="1" thickBo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49" ht="24.75" customHeight="1" x14ac:dyDescent="0.2">
      <c r="A2" s="9"/>
      <c r="B2" s="1287" t="s">
        <v>965</v>
      </c>
      <c r="C2" s="1288"/>
      <c r="D2" s="1288"/>
      <c r="E2" s="1288"/>
      <c r="F2" s="1288"/>
      <c r="G2" s="1288"/>
      <c r="H2" s="1288"/>
      <c r="I2" s="1288"/>
      <c r="J2" s="1288"/>
      <c r="K2" s="1288"/>
      <c r="L2" s="1288"/>
      <c r="M2" s="1288"/>
      <c r="N2" s="1289"/>
    </row>
    <row r="3" spans="1:49" ht="24.75" customHeight="1" x14ac:dyDescent="0.2">
      <c r="A3" s="9"/>
      <c r="B3" s="1234" t="s">
        <v>753</v>
      </c>
      <c r="C3" s="1235"/>
      <c r="D3" s="1235"/>
      <c r="E3" s="1235"/>
      <c r="F3" s="1235"/>
      <c r="G3" s="1235"/>
      <c r="H3" s="1235"/>
      <c r="I3" s="1235"/>
      <c r="J3" s="1235"/>
      <c r="K3" s="1235"/>
      <c r="L3" s="1235"/>
      <c r="M3" s="1235"/>
      <c r="N3" s="1236"/>
    </row>
    <row r="4" spans="1:49" ht="24.75" customHeight="1" thickBot="1" x14ac:dyDescent="0.25">
      <c r="A4" s="9"/>
      <c r="B4" s="1290" t="s">
        <v>751</v>
      </c>
      <c r="C4" s="1291"/>
      <c r="D4" s="1291"/>
      <c r="E4" s="1291"/>
      <c r="F4" s="1291"/>
      <c r="G4" s="1291"/>
      <c r="H4" s="1291"/>
      <c r="I4" s="1291"/>
      <c r="J4" s="1291"/>
      <c r="K4" s="1291"/>
      <c r="L4" s="1291"/>
      <c r="M4" s="1291"/>
      <c r="N4" s="1292"/>
    </row>
    <row r="5" spans="1:49" ht="21.75" customHeight="1" x14ac:dyDescent="0.2">
      <c r="A5" s="9"/>
      <c r="B5" s="54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49" ht="30" x14ac:dyDescent="0.4">
      <c r="A6" s="9"/>
      <c r="B6" s="1278" t="s">
        <v>1057</v>
      </c>
      <c r="C6" s="1278"/>
      <c r="D6" s="1278"/>
      <c r="E6" s="1278"/>
      <c r="F6" s="1278"/>
      <c r="G6" s="1278"/>
      <c r="H6" s="1278"/>
      <c r="I6" s="1278"/>
      <c r="J6" s="1278"/>
      <c r="K6" s="1278"/>
      <c r="L6" s="1278"/>
      <c r="M6" s="1278"/>
      <c r="N6" s="1278"/>
    </row>
    <row r="7" spans="1:49" ht="20.25" customHeight="1" x14ac:dyDescent="0.35">
      <c r="A7" s="9"/>
      <c r="B7" s="1293" t="s">
        <v>750</v>
      </c>
      <c r="C7" s="1293"/>
      <c r="D7" s="1293"/>
      <c r="E7" s="1293"/>
      <c r="F7" s="1293"/>
      <c r="G7" s="1293"/>
      <c r="H7" s="1293"/>
      <c r="I7" s="1293"/>
      <c r="J7" s="1293"/>
      <c r="K7" s="1293"/>
      <c r="L7" s="1293"/>
      <c r="M7" s="1293"/>
      <c r="N7" s="1293"/>
    </row>
    <row r="8" spans="1:49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49" s="503" customFormat="1" ht="19.5" customHeight="1" x14ac:dyDescent="0.2">
      <c r="A9" s="608" t="s">
        <v>451</v>
      </c>
      <c r="B9" s="609"/>
      <c r="C9" s="527" t="s">
        <v>450</v>
      </c>
      <c r="D9" s="528"/>
      <c r="E9" s="610"/>
      <c r="F9" s="610"/>
      <c r="G9" s="610"/>
      <c r="H9" s="610"/>
      <c r="I9" s="610"/>
      <c r="J9" s="610"/>
      <c r="K9" s="610"/>
      <c r="L9" s="610"/>
      <c r="M9" s="610"/>
      <c r="N9" s="610"/>
      <c r="O9" s="608" t="s">
        <v>451</v>
      </c>
    </row>
    <row r="10" spans="1:49" ht="16.5" customHeight="1" thickBot="1" x14ac:dyDescent="0.25"/>
    <row r="11" spans="1:49" s="503" customFormat="1" ht="18.75" x14ac:dyDescent="0.25">
      <c r="A11" s="1077" t="s">
        <v>449</v>
      </c>
      <c r="B11" s="1281" t="s">
        <v>966</v>
      </c>
      <c r="C11" s="1281"/>
      <c r="D11" s="1281"/>
      <c r="E11" s="1078"/>
      <c r="F11" s="1078"/>
      <c r="G11" s="1078"/>
      <c r="H11" s="1078"/>
      <c r="I11" s="1078"/>
      <c r="J11" s="1078"/>
      <c r="K11" s="1078"/>
      <c r="L11" s="1096"/>
      <c r="M11" s="1097" t="s">
        <v>71</v>
      </c>
      <c r="N11" s="1098"/>
      <c r="Q11" s="505" t="s">
        <v>449</v>
      </c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8"/>
      <c r="AF11" s="505" t="s">
        <v>449</v>
      </c>
      <c r="AG11" s="506"/>
      <c r="AH11" s="505" t="s">
        <v>449</v>
      </c>
      <c r="AI11" s="507"/>
      <c r="AJ11" s="508"/>
      <c r="AK11" s="414"/>
      <c r="AL11" s="414"/>
      <c r="AM11" s="414"/>
      <c r="AN11" s="415"/>
      <c r="AO11" s="415"/>
      <c r="AP11" s="415"/>
      <c r="AQ11" s="415"/>
      <c r="AR11" s="415"/>
      <c r="AS11" s="415"/>
      <c r="AT11" s="415"/>
      <c r="AU11" s="415"/>
      <c r="AV11" s="416"/>
      <c r="AW11" s="505" t="s">
        <v>449</v>
      </c>
    </row>
    <row r="12" spans="1:49" s="503" customFormat="1" ht="24" customHeight="1" x14ac:dyDescent="0.2">
      <c r="A12" s="1282" t="s">
        <v>1051</v>
      </c>
      <c r="B12" s="41" t="s">
        <v>12</v>
      </c>
      <c r="C12" s="41"/>
      <c r="D12" s="46"/>
      <c r="E12" s="511"/>
      <c r="F12" s="511"/>
      <c r="G12" s="511"/>
      <c r="H12" s="511"/>
      <c r="I12" s="511"/>
      <c r="J12" s="511"/>
      <c r="K12" s="511"/>
      <c r="L12" s="639" t="s">
        <v>294</v>
      </c>
      <c r="M12" s="899">
        <v>16</v>
      </c>
      <c r="N12" s="1111" t="s">
        <v>295</v>
      </c>
      <c r="Q12" s="1284" t="s">
        <v>1051</v>
      </c>
      <c r="R12" s="632" t="s">
        <v>454</v>
      </c>
      <c r="S12" s="513"/>
      <c r="T12" s="140"/>
      <c r="U12" s="140"/>
      <c r="V12" s="140"/>
      <c r="W12" s="135"/>
      <c r="X12" s="135"/>
      <c r="Y12" s="135"/>
      <c r="Z12" s="135"/>
      <c r="AA12" s="135"/>
      <c r="AB12" s="135"/>
      <c r="AC12" s="135"/>
      <c r="AD12" s="135"/>
      <c r="AE12" s="141"/>
      <c r="AF12" s="1284" t="s">
        <v>1051</v>
      </c>
      <c r="AG12" s="506"/>
      <c r="AH12" s="1284" t="s">
        <v>1051</v>
      </c>
      <c r="AI12" s="516" t="s">
        <v>420</v>
      </c>
      <c r="AJ12" s="513"/>
      <c r="AK12" s="140"/>
      <c r="AL12" s="140"/>
      <c r="AM12" s="140"/>
      <c r="AN12" s="135"/>
      <c r="AO12" s="135"/>
      <c r="AP12" s="135"/>
      <c r="AQ12" s="135"/>
      <c r="AR12" s="135"/>
      <c r="AS12" s="135"/>
      <c r="AT12" s="135"/>
      <c r="AU12" s="135"/>
      <c r="AV12" s="418"/>
      <c r="AW12" s="1284" t="s">
        <v>1051</v>
      </c>
    </row>
    <row r="13" spans="1:49" s="503" customFormat="1" ht="32.25" customHeight="1" thickBot="1" x14ac:dyDescent="0.3">
      <c r="A13" s="1282"/>
      <c r="B13" s="706" t="s">
        <v>1002</v>
      </c>
      <c r="C13" s="637"/>
      <c r="D13" s="637"/>
      <c r="E13" s="635"/>
      <c r="F13" s="1265"/>
      <c r="G13" s="1265"/>
      <c r="H13" s="637"/>
      <c r="I13" s="635"/>
      <c r="J13" s="635"/>
      <c r="K13" s="637"/>
      <c r="L13" s="635"/>
      <c r="M13" s="115">
        <f>G17/M12</f>
        <v>0.1</v>
      </c>
      <c r="N13" s="1112" t="s">
        <v>300</v>
      </c>
      <c r="Q13" s="1284"/>
      <c r="R13" s="633" t="s">
        <v>1051</v>
      </c>
      <c r="S13" s="502"/>
      <c r="T13" s="502"/>
      <c r="U13" s="502"/>
      <c r="V13" s="135"/>
      <c r="W13" s="135"/>
      <c r="X13" s="135"/>
      <c r="Y13" s="135"/>
      <c r="Z13" s="135"/>
      <c r="AA13" s="135"/>
      <c r="AB13" s="135"/>
      <c r="AC13" s="135"/>
      <c r="AD13" s="135"/>
      <c r="AE13" s="141"/>
      <c r="AF13" s="1284"/>
      <c r="AG13" s="506"/>
      <c r="AH13" s="1284"/>
      <c r="AI13" s="522" t="s">
        <v>1051</v>
      </c>
      <c r="AJ13" s="514"/>
      <c r="AK13" s="514"/>
      <c r="AL13" s="514"/>
      <c r="AM13" s="135"/>
      <c r="AN13" s="135"/>
      <c r="AO13" s="135"/>
      <c r="AP13" s="135"/>
      <c r="AQ13" s="135"/>
      <c r="AR13" s="135"/>
      <c r="AS13" s="135"/>
      <c r="AT13" s="135"/>
      <c r="AU13" s="135"/>
      <c r="AV13" s="418"/>
      <c r="AW13" s="1284"/>
    </row>
    <row r="14" spans="1:49" s="503" customFormat="1" ht="24" customHeight="1" thickBot="1" x14ac:dyDescent="0.3">
      <c r="A14" s="1282"/>
      <c r="B14" s="708">
        <v>10</v>
      </c>
      <c r="C14" s="1266" t="s">
        <v>0</v>
      </c>
      <c r="D14" s="638"/>
      <c r="E14" s="638"/>
      <c r="F14" s="1265" t="s">
        <v>14</v>
      </c>
      <c r="G14" s="1265"/>
      <c r="H14" s="880"/>
      <c r="I14" s="881"/>
      <c r="J14" s="636"/>
      <c r="K14" s="636"/>
      <c r="L14" s="636"/>
      <c r="M14" s="900">
        <f>F17/M12</f>
        <v>1.2825000000000001E-2</v>
      </c>
      <c r="N14" s="1113" t="s">
        <v>1050</v>
      </c>
      <c r="Q14" s="1284"/>
      <c r="R14" s="526" t="s">
        <v>451</v>
      </c>
      <c r="S14" s="527" t="s">
        <v>450</v>
      </c>
      <c r="T14" s="527"/>
      <c r="U14" s="528"/>
      <c r="V14" s="223"/>
      <c r="W14" s="223"/>
      <c r="X14" s="223"/>
      <c r="Y14" s="223"/>
      <c r="Z14" s="223"/>
      <c r="AA14" s="223"/>
      <c r="AB14" s="223"/>
      <c r="AC14" s="223"/>
      <c r="AD14" s="223"/>
      <c r="AE14" s="224"/>
      <c r="AF14" s="1284"/>
      <c r="AG14" s="506"/>
      <c r="AH14" s="1284"/>
      <c r="AI14" s="529" t="s">
        <v>451</v>
      </c>
      <c r="AJ14" s="527" t="s">
        <v>450</v>
      </c>
      <c r="AK14" s="527"/>
      <c r="AL14" s="528"/>
      <c r="AM14" s="223"/>
      <c r="AN14" s="223"/>
      <c r="AO14" s="223"/>
      <c r="AP14" s="223"/>
      <c r="AQ14" s="223"/>
      <c r="AR14" s="223"/>
      <c r="AS14" s="223"/>
      <c r="AT14" s="223"/>
      <c r="AU14" s="223"/>
      <c r="AV14" s="421"/>
      <c r="AW14" s="1284"/>
    </row>
    <row r="15" spans="1:49" s="503" customFormat="1" ht="15.75" x14ac:dyDescent="0.2">
      <c r="A15" s="1282"/>
      <c r="B15" s="647"/>
      <c r="C15" s="1267"/>
      <c r="D15" s="882" t="s">
        <v>13</v>
      </c>
      <c r="E15" s="643"/>
      <c r="F15" s="774" t="s">
        <v>1011</v>
      </c>
      <c r="G15" s="883" t="s">
        <v>297</v>
      </c>
      <c r="H15" s="352"/>
      <c r="I15" s="774" t="s">
        <v>1012</v>
      </c>
      <c r="J15" s="643"/>
      <c r="K15" s="884" t="s">
        <v>293</v>
      </c>
      <c r="L15" s="1286" t="s">
        <v>958</v>
      </c>
      <c r="M15" s="1286"/>
      <c r="N15" s="1114">
        <f>B14</f>
        <v>10</v>
      </c>
      <c r="Q15" s="1284"/>
      <c r="R15" s="530"/>
      <c r="S15" s="514"/>
      <c r="T15" s="514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41"/>
      <c r="AF15" s="1284"/>
      <c r="AG15" s="506"/>
      <c r="AH15" s="1284"/>
      <c r="AI15" s="531"/>
      <c r="AJ15" s="514"/>
      <c r="AK15" s="514"/>
      <c r="AL15" s="514"/>
      <c r="AM15" s="135"/>
      <c r="AN15" s="135"/>
      <c r="AO15" s="135"/>
      <c r="AP15" s="135"/>
      <c r="AQ15" s="135"/>
      <c r="AR15" s="135"/>
      <c r="AS15" s="135"/>
      <c r="AT15" s="135"/>
      <c r="AU15" s="135"/>
      <c r="AV15" s="418"/>
      <c r="AW15" s="1284"/>
    </row>
    <row r="16" spans="1:49" s="503" customFormat="1" ht="14.25" customHeight="1" x14ac:dyDescent="0.25">
      <c r="A16" s="1282"/>
      <c r="B16" s="517" t="s">
        <v>44</v>
      </c>
      <c r="C16" s="517" t="s">
        <v>54</v>
      </c>
      <c r="D16" s="543" t="s">
        <v>34</v>
      </c>
      <c r="E16" s="518"/>
      <c r="F16" s="649"/>
      <c r="G16" s="1104"/>
      <c r="H16" s="517"/>
      <c r="I16" s="1105"/>
      <c r="J16" s="1106"/>
      <c r="K16" s="707" t="s">
        <v>63</v>
      </c>
      <c r="L16" s="518"/>
      <c r="M16" s="525"/>
      <c r="N16" s="1107"/>
      <c r="Q16" s="1284"/>
      <c r="R16" s="532" t="s">
        <v>34</v>
      </c>
      <c r="S16" s="533" t="s">
        <v>13</v>
      </c>
      <c r="T16" s="534" t="s">
        <v>455</v>
      </c>
      <c r="U16" s="514"/>
      <c r="V16" s="135"/>
      <c r="W16" s="135"/>
      <c r="X16" s="135"/>
      <c r="Y16" s="135"/>
      <c r="Z16" s="135"/>
      <c r="AA16" s="135"/>
      <c r="AB16" s="135"/>
      <c r="AC16" s="135"/>
      <c r="AD16" s="135"/>
      <c r="AE16" s="141"/>
      <c r="AF16" s="1284"/>
      <c r="AG16" s="506"/>
      <c r="AH16" s="1284"/>
      <c r="AI16" s="535" t="s">
        <v>44</v>
      </c>
      <c r="AJ16" s="533" t="s">
        <v>456</v>
      </c>
      <c r="AK16" s="514"/>
      <c r="AL16" s="514"/>
      <c r="AM16" s="135"/>
      <c r="AN16" s="135"/>
      <c r="AO16" s="135"/>
      <c r="AP16" s="135"/>
      <c r="AQ16" s="135"/>
      <c r="AR16" s="135"/>
      <c r="AS16" s="135"/>
      <c r="AT16" s="135"/>
      <c r="AU16" s="135"/>
      <c r="AV16" s="418"/>
      <c r="AW16" s="1284"/>
    </row>
    <row r="17" spans="1:49" s="503" customFormat="1" ht="15.75" customHeight="1" thickBot="1" x14ac:dyDescent="0.25">
      <c r="A17" s="1282"/>
      <c r="B17" s="536"/>
      <c r="C17" s="537"/>
      <c r="D17" s="538" t="s">
        <v>1047</v>
      </c>
      <c r="E17" s="539"/>
      <c r="F17" s="901">
        <f>SUM(F19:F35)</f>
        <v>0.20520000000000002</v>
      </c>
      <c r="G17" s="902">
        <f>SUM(G19:G35)</f>
        <v>1.6</v>
      </c>
      <c r="H17" s="903" t="s">
        <v>11</v>
      </c>
      <c r="I17" s="902">
        <f>SUM(I19:I35)</f>
        <v>1.0800000000000004E-2</v>
      </c>
      <c r="J17" s="540"/>
      <c r="K17" s="541"/>
      <c r="L17" s="518"/>
      <c r="M17" s="518"/>
      <c r="N17" s="1108"/>
      <c r="Q17" s="1284"/>
      <c r="R17" s="542"/>
      <c r="S17" s="533"/>
      <c r="T17" s="534"/>
      <c r="U17" s="514"/>
      <c r="V17" s="135"/>
      <c r="W17" s="135"/>
      <c r="X17" s="135"/>
      <c r="Y17" s="135"/>
      <c r="Z17" s="135"/>
      <c r="AA17" s="135"/>
      <c r="AB17" s="135"/>
      <c r="AC17" s="135"/>
      <c r="AD17" s="135"/>
      <c r="AE17" s="141"/>
      <c r="AF17" s="1284"/>
      <c r="AG17" s="506"/>
      <c r="AH17" s="1284"/>
      <c r="AI17" s="531"/>
      <c r="AJ17" s="514"/>
      <c r="AK17" s="514"/>
      <c r="AL17" s="514"/>
      <c r="AM17" s="135"/>
      <c r="AN17" s="135"/>
      <c r="AO17" s="135"/>
      <c r="AP17" s="135"/>
      <c r="AQ17" s="135"/>
      <c r="AR17" s="135"/>
      <c r="AS17" s="135"/>
      <c r="AT17" s="135"/>
      <c r="AU17" s="135"/>
      <c r="AV17" s="418"/>
      <c r="AW17" s="1284"/>
    </row>
    <row r="18" spans="1:49" s="503" customFormat="1" ht="15.75" customHeight="1" x14ac:dyDescent="0.25">
      <c r="A18" s="1282"/>
      <c r="B18" s="904"/>
      <c r="C18" s="905"/>
      <c r="D18" s="906"/>
      <c r="E18" s="907"/>
      <c r="F18" s="563"/>
      <c r="G18" s="666"/>
      <c r="H18" s="887"/>
      <c r="I18" s="668"/>
      <c r="J18" s="913"/>
      <c r="K18" s="914"/>
      <c r="L18" s="915"/>
      <c r="M18" s="915"/>
      <c r="N18" s="1115"/>
      <c r="Q18" s="1284"/>
      <c r="R18" s="542" t="s">
        <v>44</v>
      </c>
      <c r="S18" s="533" t="s">
        <v>456</v>
      </c>
      <c r="T18" s="534" t="s">
        <v>480</v>
      </c>
      <c r="U18" s="514"/>
      <c r="V18" s="135"/>
      <c r="W18" s="135"/>
      <c r="X18" s="135"/>
      <c r="Y18" s="135"/>
      <c r="Z18" s="135"/>
      <c r="AA18" s="135"/>
      <c r="AB18" s="135"/>
      <c r="AC18" s="135"/>
      <c r="AD18" s="135"/>
      <c r="AE18" s="141"/>
      <c r="AF18" s="1284"/>
      <c r="AG18" s="506"/>
      <c r="AH18" s="1284"/>
      <c r="AI18" s="423"/>
      <c r="AJ18" s="544" t="s">
        <v>422</v>
      </c>
      <c r="AK18" s="545"/>
      <c r="AL18" s="545"/>
      <c r="AM18" s="546"/>
      <c r="AN18" s="514"/>
      <c r="AO18" s="135"/>
      <c r="AP18" s="544" t="s">
        <v>421</v>
      </c>
      <c r="AQ18" s="135"/>
      <c r="AR18" s="135"/>
      <c r="AS18" s="135"/>
      <c r="AT18" s="135"/>
      <c r="AU18" s="135"/>
      <c r="AV18" s="418"/>
      <c r="AW18" s="1284"/>
    </row>
    <row r="19" spans="1:49" s="503" customFormat="1" ht="15.75" x14ac:dyDescent="0.2">
      <c r="A19" s="1282"/>
      <c r="B19" s="435">
        <v>0.4</v>
      </c>
      <c r="C19" s="237"/>
      <c r="D19" s="10" t="s">
        <v>16</v>
      </c>
      <c r="E19" s="436"/>
      <c r="F19" s="364" t="str">
        <f>IF(C19&lt;=0,"",G19-(G19*C19%))</f>
        <v/>
      </c>
      <c r="G19" s="111">
        <f>IF(B19="","",(B19/B14)*M12)</f>
        <v>0.64</v>
      </c>
      <c r="H19" s="700" t="s">
        <v>11</v>
      </c>
      <c r="I19" s="778" t="str">
        <f t="shared" ref="I19:I35" si="0">IF(ISBLANK(C19),"",G19-F19)</f>
        <v/>
      </c>
      <c r="J19" s="916" t="s">
        <v>32</v>
      </c>
      <c r="K19" s="10" t="s">
        <v>25</v>
      </c>
      <c r="L19" s="511"/>
      <c r="M19" s="511"/>
      <c r="N19" s="1090"/>
      <c r="Q19" s="1284"/>
      <c r="R19" s="542"/>
      <c r="S19" s="533"/>
      <c r="T19" s="553" t="s">
        <v>422</v>
      </c>
      <c r="U19" s="514"/>
      <c r="V19" s="135"/>
      <c r="W19" s="135"/>
      <c r="X19" s="135"/>
      <c r="Y19" s="135"/>
      <c r="Z19" s="135"/>
      <c r="AA19" s="135"/>
      <c r="AB19" s="135"/>
      <c r="AC19" s="135"/>
      <c r="AD19" s="135"/>
      <c r="AE19" s="141"/>
      <c r="AF19" s="1284"/>
      <c r="AG19" s="506"/>
      <c r="AH19" s="1284"/>
      <c r="AI19" s="423"/>
      <c r="AJ19" s="554" t="s">
        <v>956</v>
      </c>
      <c r="AK19" s="554"/>
      <c r="AL19" s="554"/>
      <c r="AM19" s="554"/>
      <c r="AN19" s="514"/>
      <c r="AO19" s="135"/>
      <c r="AP19" s="135"/>
      <c r="AQ19" s="135"/>
      <c r="AR19" s="135"/>
      <c r="AS19" s="135"/>
      <c r="AT19" s="135"/>
      <c r="AU19" s="135"/>
      <c r="AV19" s="418"/>
      <c r="AW19" s="1284"/>
    </row>
    <row r="20" spans="1:49" s="503" customFormat="1" ht="15.75" x14ac:dyDescent="0.2">
      <c r="A20" s="1282"/>
      <c r="B20" s="435"/>
      <c r="C20" s="237"/>
      <c r="D20" s="10"/>
      <c r="E20" s="436"/>
      <c r="F20" s="364" t="str">
        <f t="shared" ref="F20:F35" si="1">IF(C20&lt;=0,"",G20-(G20*C20%))</f>
        <v/>
      </c>
      <c r="G20" s="111" t="str">
        <f>IF(B20="","",(B20/B14)*M12)</f>
        <v/>
      </c>
      <c r="H20" s="700"/>
      <c r="I20" s="778" t="str">
        <f t="shared" si="0"/>
        <v/>
      </c>
      <c r="J20" s="916" t="s">
        <v>42</v>
      </c>
      <c r="K20" s="10" t="s">
        <v>26</v>
      </c>
      <c r="L20" s="511"/>
      <c r="M20" s="511"/>
      <c r="N20" s="1090"/>
      <c r="Q20" s="1284"/>
      <c r="R20" s="514"/>
      <c r="S20" s="514"/>
      <c r="T20" s="534" t="s">
        <v>755</v>
      </c>
      <c r="U20" s="514"/>
      <c r="V20" s="135"/>
      <c r="W20" s="135"/>
      <c r="X20" s="135"/>
      <c r="Y20" s="135"/>
      <c r="Z20" s="135"/>
      <c r="AA20" s="135"/>
      <c r="AB20" s="135"/>
      <c r="AC20" s="135"/>
      <c r="AD20" s="135"/>
      <c r="AE20" s="141"/>
      <c r="AF20" s="1284"/>
      <c r="AG20" s="506"/>
      <c r="AH20" s="1284"/>
      <c r="AI20" s="423"/>
      <c r="AJ20" s="554"/>
      <c r="AK20" s="554" t="s">
        <v>423</v>
      </c>
      <c r="AL20" s="554"/>
      <c r="AM20" s="554"/>
      <c r="AN20" s="514"/>
      <c r="AO20" s="135"/>
      <c r="AP20" s="135"/>
      <c r="AQ20" s="135"/>
      <c r="AR20" s="135"/>
      <c r="AS20" s="135"/>
      <c r="AT20" s="135"/>
      <c r="AU20" s="135"/>
      <c r="AV20" s="418"/>
      <c r="AW20" s="1284"/>
    </row>
    <row r="21" spans="1:49" s="503" customFormat="1" ht="15.75" x14ac:dyDescent="0.2">
      <c r="A21" s="1282"/>
      <c r="B21" s="435"/>
      <c r="C21" s="237"/>
      <c r="D21" s="434" t="s">
        <v>18</v>
      </c>
      <c r="E21" s="436"/>
      <c r="F21" s="364" t="str">
        <f t="shared" si="1"/>
        <v/>
      </c>
      <c r="G21" s="111" t="str">
        <f>IF(B21="","",(B21/B14)*M12)</f>
        <v/>
      </c>
      <c r="H21" s="700"/>
      <c r="I21" s="778" t="str">
        <f t="shared" si="0"/>
        <v/>
      </c>
      <c r="J21" s="916" t="s">
        <v>52</v>
      </c>
      <c r="K21" s="10" t="s">
        <v>27</v>
      </c>
      <c r="L21" s="511"/>
      <c r="M21" s="511"/>
      <c r="N21" s="1090"/>
      <c r="Q21" s="1284"/>
      <c r="R21" s="514"/>
      <c r="S21" s="514"/>
      <c r="T21" s="534" t="s">
        <v>485</v>
      </c>
      <c r="U21" s="514"/>
      <c r="V21" s="135"/>
      <c r="W21" s="135"/>
      <c r="X21" s="135"/>
      <c r="Y21" s="135"/>
      <c r="Z21" s="135"/>
      <c r="AA21" s="135"/>
      <c r="AB21" s="135"/>
      <c r="AC21" s="135"/>
      <c r="AD21" s="135"/>
      <c r="AE21" s="141"/>
      <c r="AF21" s="1284"/>
      <c r="AG21" s="506"/>
      <c r="AH21" s="1284"/>
      <c r="AI21" s="423"/>
      <c r="AJ21" s="554"/>
      <c r="AK21" s="554" t="s">
        <v>424</v>
      </c>
      <c r="AL21" s="554"/>
      <c r="AM21" s="554"/>
      <c r="AN21" s="514"/>
      <c r="AO21" s="135"/>
      <c r="AP21" s="135"/>
      <c r="AQ21" s="135"/>
      <c r="AR21" s="135"/>
      <c r="AS21" s="135"/>
      <c r="AT21" s="559"/>
      <c r="AU21" s="559"/>
      <c r="AV21" s="560"/>
      <c r="AW21" s="1284"/>
    </row>
    <row r="22" spans="1:49" s="503" customFormat="1" ht="15.75" x14ac:dyDescent="0.2">
      <c r="A22" s="1282"/>
      <c r="B22" s="435">
        <v>0.26500000000000001</v>
      </c>
      <c r="C22" s="43"/>
      <c r="D22" s="10" t="s">
        <v>19</v>
      </c>
      <c r="E22" s="908"/>
      <c r="F22" s="364" t="str">
        <f t="shared" si="1"/>
        <v/>
      </c>
      <c r="G22" s="111">
        <f>IF(B22="","",(B22/B14)*M12)</f>
        <v>0.42400000000000004</v>
      </c>
      <c r="H22" s="700" t="s">
        <v>11</v>
      </c>
      <c r="I22" s="778" t="str">
        <f t="shared" si="0"/>
        <v/>
      </c>
      <c r="J22" s="916" t="s">
        <v>61</v>
      </c>
      <c r="K22" s="10" t="s">
        <v>28</v>
      </c>
      <c r="L22" s="511"/>
      <c r="M22" s="511"/>
      <c r="N22" s="1090"/>
      <c r="Q22" s="1284"/>
      <c r="R22" s="514"/>
      <c r="S22" s="514"/>
      <c r="T22" s="514"/>
      <c r="U22" s="514"/>
      <c r="V22" s="135"/>
      <c r="W22" s="135"/>
      <c r="X22" s="135"/>
      <c r="Y22" s="135"/>
      <c r="Z22" s="135"/>
      <c r="AA22" s="135"/>
      <c r="AB22" s="135"/>
      <c r="AC22" s="135"/>
      <c r="AD22" s="135"/>
      <c r="AE22" s="141"/>
      <c r="AF22" s="1284"/>
      <c r="AG22" s="506"/>
      <c r="AH22" s="1284"/>
      <c r="AI22" s="423"/>
      <c r="AJ22" s="554"/>
      <c r="AK22" s="554" t="s">
        <v>425</v>
      </c>
      <c r="AL22" s="554"/>
      <c r="AM22" s="554"/>
      <c r="AN22" s="514"/>
      <c r="AO22" s="135"/>
      <c r="AP22" s="135"/>
      <c r="AQ22" s="135"/>
      <c r="AR22" s="135"/>
      <c r="AS22" s="135"/>
      <c r="AT22" s="559"/>
      <c r="AU22" s="559"/>
      <c r="AV22" s="560"/>
      <c r="AW22" s="1284"/>
    </row>
    <row r="23" spans="1:49" s="503" customFormat="1" ht="15.75" x14ac:dyDescent="0.2">
      <c r="A23" s="1282"/>
      <c r="B23" s="435">
        <v>0.13500000000000001</v>
      </c>
      <c r="C23" s="44">
        <v>5</v>
      </c>
      <c r="D23" s="10" t="s">
        <v>20</v>
      </c>
      <c r="E23" s="908"/>
      <c r="F23" s="364">
        <f t="shared" si="1"/>
        <v>0.20520000000000002</v>
      </c>
      <c r="G23" s="111">
        <f>IF(B23="","",(B23/B14)*M12)</f>
        <v>0.21600000000000003</v>
      </c>
      <c r="H23" s="700" t="s">
        <v>11</v>
      </c>
      <c r="I23" s="778">
        <f t="shared" si="0"/>
        <v>1.0800000000000004E-2</v>
      </c>
      <c r="J23" s="916" t="s">
        <v>69</v>
      </c>
      <c r="K23" s="558"/>
      <c r="L23" s="511"/>
      <c r="M23" s="511"/>
      <c r="N23" s="1090"/>
      <c r="Q23" s="1284"/>
      <c r="R23" s="542" t="s">
        <v>54</v>
      </c>
      <c r="S23" s="533" t="s">
        <v>482</v>
      </c>
      <c r="T23" s="534" t="s">
        <v>483</v>
      </c>
      <c r="U23" s="514"/>
      <c r="V23" s="135"/>
      <c r="W23" s="135"/>
      <c r="X23" s="135"/>
      <c r="Y23" s="135"/>
      <c r="Z23" s="135"/>
      <c r="AA23" s="135"/>
      <c r="AB23" s="135"/>
      <c r="AC23" s="135"/>
      <c r="AD23" s="135"/>
      <c r="AE23" s="141"/>
      <c r="AF23" s="1284"/>
      <c r="AG23" s="506"/>
      <c r="AH23" s="1284"/>
      <c r="AI23" s="423"/>
      <c r="AJ23" s="554"/>
      <c r="AK23" s="554" t="s">
        <v>426</v>
      </c>
      <c r="AL23" s="554"/>
      <c r="AM23" s="554"/>
      <c r="AN23" s="514"/>
      <c r="AO23" s="135"/>
      <c r="AP23" s="135"/>
      <c r="AQ23" s="135"/>
      <c r="AR23" s="135"/>
      <c r="AS23" s="135"/>
      <c r="AT23" s="135"/>
      <c r="AU23" s="135"/>
      <c r="AV23" s="418"/>
      <c r="AW23" s="1284"/>
    </row>
    <row r="24" spans="1:49" s="503" customFormat="1" ht="25.5" x14ac:dyDescent="0.25">
      <c r="A24" s="1282"/>
      <c r="B24" s="435">
        <v>0.04</v>
      </c>
      <c r="C24" s="43"/>
      <c r="D24" s="10" t="s">
        <v>21</v>
      </c>
      <c r="E24" s="908"/>
      <c r="F24" s="364" t="str">
        <f t="shared" si="1"/>
        <v/>
      </c>
      <c r="G24" s="111">
        <f>IF(B24="","",(B24/B14)*M12)</f>
        <v>6.4000000000000001E-2</v>
      </c>
      <c r="H24" s="700" t="s">
        <v>11</v>
      </c>
      <c r="I24" s="778" t="str">
        <f t="shared" si="0"/>
        <v/>
      </c>
      <c r="J24" s="916" t="s">
        <v>78</v>
      </c>
      <c r="K24" s="558"/>
      <c r="L24" s="511"/>
      <c r="M24" s="511"/>
      <c r="N24" s="1090"/>
      <c r="Q24" s="1284"/>
      <c r="R24" s="567"/>
      <c r="S24" s="533"/>
      <c r="T24" s="534"/>
      <c r="U24" s="514"/>
      <c r="V24" s="135"/>
      <c r="W24" s="135"/>
      <c r="X24" s="135"/>
      <c r="Y24" s="135"/>
      <c r="Z24" s="135"/>
      <c r="AA24" s="135"/>
      <c r="AB24" s="135"/>
      <c r="AC24" s="135"/>
      <c r="AD24" s="135"/>
      <c r="AE24" s="141"/>
      <c r="AF24" s="1284"/>
      <c r="AG24" s="506"/>
      <c r="AH24" s="1284"/>
      <c r="AI24" s="423"/>
      <c r="AJ24" s="554"/>
      <c r="AK24" s="568" t="s">
        <v>427</v>
      </c>
      <c r="AL24" s="554"/>
      <c r="AM24" s="554"/>
      <c r="AN24" s="514"/>
      <c r="AO24" s="135"/>
      <c r="AP24" s="135"/>
      <c r="AQ24" s="135"/>
      <c r="AR24" s="135"/>
      <c r="AS24" s="1244" t="s">
        <v>963</v>
      </c>
      <c r="AT24" s="1245"/>
      <c r="AU24" s="1245"/>
      <c r="AV24" s="569" t="s">
        <v>960</v>
      </c>
      <c r="AW24" s="1284"/>
    </row>
    <row r="25" spans="1:49" s="503" customFormat="1" ht="15.75" x14ac:dyDescent="0.2">
      <c r="A25" s="1282"/>
      <c r="B25" s="435">
        <v>0.15</v>
      </c>
      <c r="C25" s="43"/>
      <c r="D25" s="10" t="s">
        <v>22</v>
      </c>
      <c r="E25" s="908"/>
      <c r="F25" s="364" t="str">
        <f t="shared" si="1"/>
        <v/>
      </c>
      <c r="G25" s="111">
        <f>IF(B25="","",(B25/B14)*M12)</f>
        <v>0.24</v>
      </c>
      <c r="H25" s="700" t="s">
        <v>11</v>
      </c>
      <c r="I25" s="778" t="str">
        <f t="shared" si="0"/>
        <v/>
      </c>
      <c r="J25" s="916" t="s">
        <v>86</v>
      </c>
      <c r="K25" s="558"/>
      <c r="L25" s="511"/>
      <c r="M25" s="511"/>
      <c r="N25" s="1090"/>
      <c r="Q25" s="1284"/>
      <c r="R25" s="542" t="s">
        <v>63</v>
      </c>
      <c r="S25" s="576" t="s">
        <v>293</v>
      </c>
      <c r="T25" s="534" t="s">
        <v>1000</v>
      </c>
      <c r="U25" s="514"/>
      <c r="V25" s="135"/>
      <c r="W25" s="135"/>
      <c r="X25" s="135"/>
      <c r="Y25" s="135"/>
      <c r="Z25" s="135"/>
      <c r="AA25" s="135"/>
      <c r="AB25" s="135"/>
      <c r="AC25" s="135"/>
      <c r="AD25" s="135"/>
      <c r="AE25" s="141"/>
      <c r="AF25" s="1284"/>
      <c r="AG25" s="506"/>
      <c r="AH25" s="1284"/>
      <c r="AI25" s="423"/>
      <c r="AJ25" s="554"/>
      <c r="AK25" s="554" t="s">
        <v>428</v>
      </c>
      <c r="AL25" s="554"/>
      <c r="AM25" s="554"/>
      <c r="AN25" s="514"/>
      <c r="AO25" s="135"/>
      <c r="AP25" s="135"/>
      <c r="AQ25" s="135"/>
      <c r="AR25" s="135"/>
      <c r="AS25" s="573"/>
      <c r="AT25" s="574">
        <v>2</v>
      </c>
      <c r="AU25" s="553" t="s">
        <v>10</v>
      </c>
      <c r="AV25" s="575">
        <f>AT25</f>
        <v>2</v>
      </c>
      <c r="AW25" s="1284"/>
    </row>
    <row r="26" spans="1:49" s="503" customFormat="1" ht="15.75" x14ac:dyDescent="0.2">
      <c r="A26" s="1282"/>
      <c r="B26" s="435">
        <v>0.01</v>
      </c>
      <c r="C26" s="43"/>
      <c r="D26" s="10" t="s">
        <v>23</v>
      </c>
      <c r="E26" s="908"/>
      <c r="F26" s="364" t="str">
        <f t="shared" si="1"/>
        <v/>
      </c>
      <c r="G26" s="111">
        <f>IF(B26="","",(B26/B14)*M12)</f>
        <v>1.6E-2</v>
      </c>
      <c r="H26" s="700" t="s">
        <v>11</v>
      </c>
      <c r="I26" s="778" t="str">
        <f t="shared" si="0"/>
        <v/>
      </c>
      <c r="J26" s="916" t="s">
        <v>96</v>
      </c>
      <c r="K26" s="558"/>
      <c r="L26" s="511"/>
      <c r="M26" s="511"/>
      <c r="N26" s="1090"/>
      <c r="Q26" s="1284"/>
      <c r="R26" s="542"/>
      <c r="S26" s="576"/>
      <c r="T26" s="534"/>
      <c r="U26" s="514"/>
      <c r="V26" s="514"/>
      <c r="W26" s="514"/>
      <c r="X26" s="514"/>
      <c r="Y26" s="514"/>
      <c r="Z26" s="514"/>
      <c r="AA26" s="514"/>
      <c r="AB26" s="514"/>
      <c r="AC26" s="514"/>
      <c r="AD26" s="514"/>
      <c r="AE26" s="577"/>
      <c r="AF26" s="1284"/>
      <c r="AG26" s="506"/>
      <c r="AH26" s="1284"/>
      <c r="AI26" s="423"/>
      <c r="AJ26" s="554"/>
      <c r="AK26" s="554" t="s">
        <v>429</v>
      </c>
      <c r="AL26" s="554"/>
      <c r="AM26" s="554"/>
      <c r="AN26" s="514"/>
      <c r="AO26" s="135"/>
      <c r="AP26" s="135"/>
      <c r="AQ26" s="135"/>
      <c r="AR26" s="514"/>
      <c r="AS26" s="573"/>
      <c r="AT26" s="578">
        <f>AT25*10</f>
        <v>20</v>
      </c>
      <c r="AU26" s="579" t="s">
        <v>431</v>
      </c>
      <c r="AV26" s="580">
        <f>AT25/10</f>
        <v>0.2</v>
      </c>
      <c r="AW26" s="1284"/>
    </row>
    <row r="27" spans="1:49" s="503" customFormat="1" ht="15.75" x14ac:dyDescent="0.25">
      <c r="A27" s="1282"/>
      <c r="B27" s="909"/>
      <c r="C27" s="237"/>
      <c r="D27" s="558"/>
      <c r="E27" s="908"/>
      <c r="F27" s="364" t="str">
        <f t="shared" si="1"/>
        <v/>
      </c>
      <c r="G27" s="111" t="str">
        <f>IF(B27="","",(B27/B14)*M12)</f>
        <v/>
      </c>
      <c r="H27" s="700"/>
      <c r="I27" s="778" t="str">
        <f t="shared" si="0"/>
        <v/>
      </c>
      <c r="J27" s="916" t="s">
        <v>166</v>
      </c>
      <c r="K27" s="558"/>
      <c r="L27" s="511"/>
      <c r="M27" s="511"/>
      <c r="N27" s="1090"/>
      <c r="Q27" s="1284"/>
      <c r="R27" s="631" t="s">
        <v>71</v>
      </c>
      <c r="U27" s="514"/>
      <c r="V27" s="514"/>
      <c r="W27" s="514"/>
      <c r="X27" s="514"/>
      <c r="Y27" s="514"/>
      <c r="Z27" s="514"/>
      <c r="AA27" s="514"/>
      <c r="AB27" s="673"/>
      <c r="AC27" s="631" t="s">
        <v>71</v>
      </c>
      <c r="AD27" s="673"/>
      <c r="AE27" s="577"/>
      <c r="AF27" s="1284"/>
      <c r="AG27" s="506"/>
      <c r="AH27" s="1284"/>
      <c r="AI27" s="423"/>
      <c r="AJ27" s="554"/>
      <c r="AK27" s="568" t="s">
        <v>430</v>
      </c>
      <c r="AL27" s="554"/>
      <c r="AM27" s="554"/>
      <c r="AN27" s="514"/>
      <c r="AO27" s="514"/>
      <c r="AP27" s="514"/>
      <c r="AQ27" s="514"/>
      <c r="AR27" s="514"/>
      <c r="AS27" s="581"/>
      <c r="AT27" s="578">
        <f>AT26*10</f>
        <v>200</v>
      </c>
      <c r="AU27" s="579" t="s">
        <v>432</v>
      </c>
      <c r="AV27" s="580">
        <f>AV26/10</f>
        <v>0.02</v>
      </c>
      <c r="AW27" s="1284"/>
    </row>
    <row r="28" spans="1:49" s="503" customFormat="1" ht="31.5" customHeight="1" x14ac:dyDescent="0.2">
      <c r="A28" s="1282"/>
      <c r="B28" s="909"/>
      <c r="C28" s="237"/>
      <c r="D28" s="558"/>
      <c r="E28" s="908"/>
      <c r="F28" s="364" t="str">
        <f t="shared" si="1"/>
        <v/>
      </c>
      <c r="G28" s="111" t="str">
        <f>IF(B28="","",(B28/B14)*M12)</f>
        <v/>
      </c>
      <c r="H28" s="700"/>
      <c r="I28" s="778" t="str">
        <f t="shared" si="0"/>
        <v/>
      </c>
      <c r="J28" s="916" t="s">
        <v>174</v>
      </c>
      <c r="K28" s="558"/>
      <c r="L28" s="511"/>
      <c r="M28" s="511"/>
      <c r="N28" s="1090"/>
      <c r="Q28" s="1284"/>
      <c r="R28" s="52">
        <v>10</v>
      </c>
      <c r="S28" s="576" t="s">
        <v>479</v>
      </c>
      <c r="T28" s="534" t="s">
        <v>1001</v>
      </c>
      <c r="U28" s="514"/>
      <c r="V28" s="514"/>
      <c r="W28" s="514"/>
      <c r="X28" s="514"/>
      <c r="Y28" s="514"/>
      <c r="Z28" s="514"/>
      <c r="AA28" s="514"/>
      <c r="AB28" s="674" t="s">
        <v>294</v>
      </c>
      <c r="AC28" s="52">
        <v>10</v>
      </c>
      <c r="AD28" s="47" t="s">
        <v>295</v>
      </c>
      <c r="AE28" s="577"/>
      <c r="AF28" s="1284"/>
      <c r="AG28" s="506"/>
      <c r="AH28" s="1284"/>
      <c r="AI28" s="531"/>
      <c r="AJ28" s="530"/>
      <c r="AK28" s="545"/>
      <c r="AL28" s="545"/>
      <c r="AM28" s="546"/>
      <c r="AN28" s="530"/>
      <c r="AO28" s="1246" t="s">
        <v>961</v>
      </c>
      <c r="AP28" s="1247"/>
      <c r="AQ28" s="1247"/>
      <c r="AR28" s="1247"/>
      <c r="AS28" s="582"/>
      <c r="AT28" s="583">
        <f>AT27*10</f>
        <v>2000</v>
      </c>
      <c r="AU28" s="584" t="s">
        <v>433</v>
      </c>
      <c r="AV28" s="585">
        <f>AV27/10</f>
        <v>2E-3</v>
      </c>
      <c r="AW28" s="1284"/>
    </row>
    <row r="29" spans="1:49" s="503" customFormat="1" ht="15.75" x14ac:dyDescent="0.25">
      <c r="A29" s="1282"/>
      <c r="B29" s="909"/>
      <c r="C29" s="237"/>
      <c r="D29" s="558"/>
      <c r="E29" s="908"/>
      <c r="F29" s="364" t="str">
        <f t="shared" si="1"/>
        <v/>
      </c>
      <c r="G29" s="111" t="str">
        <f>IF(B29="","",(B29/B14)*M12)</f>
        <v/>
      </c>
      <c r="H29" s="700"/>
      <c r="I29" s="778" t="str">
        <f t="shared" si="0"/>
        <v/>
      </c>
      <c r="J29" s="916" t="s">
        <v>182</v>
      </c>
      <c r="K29" s="558"/>
      <c r="L29" s="511"/>
      <c r="M29" s="511"/>
      <c r="N29" s="1090"/>
      <c r="Q29" s="1284"/>
      <c r="R29" s="896" t="s">
        <v>295</v>
      </c>
      <c r="U29" s="514"/>
      <c r="V29" s="514"/>
      <c r="W29" s="514"/>
      <c r="X29" s="514"/>
      <c r="Y29" s="514"/>
      <c r="Z29" s="514"/>
      <c r="AA29" s="514"/>
      <c r="AB29" s="514"/>
      <c r="AC29" s="514"/>
      <c r="AD29" s="514"/>
      <c r="AE29" s="577"/>
      <c r="AF29" s="1284"/>
      <c r="AG29" s="506"/>
      <c r="AH29" s="1284"/>
      <c r="AI29" s="1248" t="s">
        <v>964</v>
      </c>
      <c r="AJ29" s="1249"/>
      <c r="AK29" s="1250" t="s">
        <v>775</v>
      </c>
      <c r="AL29" s="1251"/>
      <c r="AM29" s="1251"/>
      <c r="AN29" s="1252"/>
      <c r="AO29" s="1253" t="s">
        <v>962</v>
      </c>
      <c r="AP29" s="1254"/>
      <c r="AQ29" s="1254"/>
      <c r="AR29" s="1255"/>
      <c r="AS29" s="1257" t="s">
        <v>779</v>
      </c>
      <c r="AT29" s="1258"/>
      <c r="AU29" s="1258"/>
      <c r="AV29" s="1259"/>
      <c r="AW29" s="1284"/>
    </row>
    <row r="30" spans="1:49" s="503" customFormat="1" ht="26.25" thickBot="1" x14ac:dyDescent="0.3">
      <c r="A30" s="1282"/>
      <c r="B30" s="909"/>
      <c r="C30" s="237"/>
      <c r="D30" s="558"/>
      <c r="E30" s="908"/>
      <c r="F30" s="364" t="str">
        <f t="shared" si="1"/>
        <v/>
      </c>
      <c r="G30" s="111" t="str">
        <f>IF(B30="","",(B30/B14)*M12)</f>
        <v/>
      </c>
      <c r="H30" s="700"/>
      <c r="I30" s="778" t="str">
        <f t="shared" si="0"/>
        <v/>
      </c>
      <c r="J30" s="916" t="s">
        <v>202</v>
      </c>
      <c r="K30" s="558"/>
      <c r="L30" s="511"/>
      <c r="M30" s="511"/>
      <c r="N30" s="1090"/>
      <c r="Q30" s="1284"/>
      <c r="R30" s="705" t="s">
        <v>1002</v>
      </c>
      <c r="S30" s="514"/>
      <c r="T30" s="514"/>
      <c r="U30" s="514"/>
      <c r="V30" s="514"/>
      <c r="W30" s="514"/>
      <c r="X30" s="514"/>
      <c r="Y30" s="514"/>
      <c r="Z30" s="514"/>
      <c r="AA30" s="514"/>
      <c r="AB30" s="514"/>
      <c r="AC30" s="514"/>
      <c r="AD30" s="514"/>
      <c r="AE30" s="577"/>
      <c r="AF30" s="1284"/>
      <c r="AG30" s="506"/>
      <c r="AH30" s="1284"/>
      <c r="AI30" s="1238" t="s">
        <v>757</v>
      </c>
      <c r="AJ30" s="1239"/>
      <c r="AK30" s="586" t="s">
        <v>776</v>
      </c>
      <c r="AL30" s="587" t="s">
        <v>777</v>
      </c>
      <c r="AM30" s="587" t="s">
        <v>778</v>
      </c>
      <c r="AN30" s="588" t="s">
        <v>779</v>
      </c>
      <c r="AO30" s="589" t="s">
        <v>959</v>
      </c>
      <c r="AP30" s="590" t="s">
        <v>457</v>
      </c>
      <c r="AQ30" s="591" t="s">
        <v>452</v>
      </c>
      <c r="AR30" s="592" t="s">
        <v>456</v>
      </c>
      <c r="AS30" s="531"/>
      <c r="AT30" s="593" t="s">
        <v>758</v>
      </c>
      <c r="AU30" s="514"/>
      <c r="AV30" s="594" t="s">
        <v>762</v>
      </c>
      <c r="AW30" s="1284"/>
    </row>
    <row r="31" spans="1:49" s="503" customFormat="1" ht="16.5" thickBot="1" x14ac:dyDescent="0.25">
      <c r="A31" s="1282"/>
      <c r="B31" s="909"/>
      <c r="C31" s="237"/>
      <c r="D31" s="558"/>
      <c r="E31" s="908"/>
      <c r="F31" s="364" t="str">
        <f t="shared" si="1"/>
        <v/>
      </c>
      <c r="G31" s="111" t="str">
        <f>IF(B31="","",(B31/B14)*M12)</f>
        <v/>
      </c>
      <c r="H31" s="700"/>
      <c r="I31" s="778" t="str">
        <f t="shared" si="0"/>
        <v/>
      </c>
      <c r="J31" s="916" t="s">
        <v>215</v>
      </c>
      <c r="K31" s="558"/>
      <c r="L31" s="511"/>
      <c r="M31" s="511"/>
      <c r="N31" s="1090"/>
      <c r="Q31" s="1284"/>
      <c r="R31" s="708">
        <v>10</v>
      </c>
      <c r="S31" s="893" t="s">
        <v>996</v>
      </c>
      <c r="T31" s="894" t="s">
        <v>1052</v>
      </c>
      <c r="U31" s="895"/>
      <c r="V31" s="514"/>
      <c r="W31" s="514"/>
      <c r="X31" s="514"/>
      <c r="Y31" s="514"/>
      <c r="Z31" s="514"/>
      <c r="AA31" s="514"/>
      <c r="AB31" s="514"/>
      <c r="AC31" s="514"/>
      <c r="AD31" s="514"/>
      <c r="AE31" s="577"/>
      <c r="AF31" s="1284"/>
      <c r="AG31" s="506"/>
      <c r="AH31" s="1284"/>
      <c r="AI31" s="1238" t="s">
        <v>756</v>
      </c>
      <c r="AJ31" s="1239"/>
      <c r="AK31" s="595" t="s">
        <v>780</v>
      </c>
      <c r="AL31" s="596" t="s">
        <v>781</v>
      </c>
      <c r="AM31" s="596" t="s">
        <v>782</v>
      </c>
      <c r="AN31" s="597" t="s">
        <v>783</v>
      </c>
      <c r="AO31" s="598" t="s">
        <v>770</v>
      </c>
      <c r="AP31" s="406">
        <v>10</v>
      </c>
      <c r="AQ31" s="407">
        <v>0.05</v>
      </c>
      <c r="AR31" s="599">
        <f>AQ31*AP31</f>
        <v>0.5</v>
      </c>
      <c r="AS31" s="531"/>
      <c r="AT31" s="593" t="s">
        <v>759</v>
      </c>
      <c r="AU31" s="514"/>
      <c r="AV31" s="594" t="s">
        <v>763</v>
      </c>
      <c r="AW31" s="1284"/>
    </row>
    <row r="32" spans="1:49" s="503" customFormat="1" ht="15.75" x14ac:dyDescent="0.2">
      <c r="A32" s="1282"/>
      <c r="B32" s="909"/>
      <c r="C32" s="237"/>
      <c r="D32" s="558"/>
      <c r="E32" s="908"/>
      <c r="F32" s="364" t="str">
        <f t="shared" si="1"/>
        <v/>
      </c>
      <c r="G32" s="111" t="str">
        <f>IF(B32="","",(B32/B14)*M12)</f>
        <v/>
      </c>
      <c r="H32" s="700"/>
      <c r="I32" s="778" t="str">
        <f t="shared" si="0"/>
        <v/>
      </c>
      <c r="J32" s="916" t="s">
        <v>221</v>
      </c>
      <c r="K32" s="558"/>
      <c r="L32" s="511"/>
      <c r="M32" s="511"/>
      <c r="N32" s="1090"/>
      <c r="Q32" s="1284"/>
      <c r="R32" s="514"/>
      <c r="S32" s="514"/>
      <c r="T32" s="514"/>
      <c r="U32" s="514"/>
      <c r="V32" s="514"/>
      <c r="W32" s="514"/>
      <c r="X32" s="514"/>
      <c r="Y32" s="514"/>
      <c r="Z32" s="514"/>
      <c r="AA32" s="514"/>
      <c r="AB32" s="514"/>
      <c r="AC32" s="514"/>
      <c r="AD32" s="514"/>
      <c r="AE32" s="577"/>
      <c r="AF32" s="1284"/>
      <c r="AG32" s="506"/>
      <c r="AH32" s="1284"/>
      <c r="AI32" s="1238" t="s">
        <v>809</v>
      </c>
      <c r="AJ32" s="1239"/>
      <c r="AK32" s="595" t="s">
        <v>784</v>
      </c>
      <c r="AL32" s="596" t="s">
        <v>785</v>
      </c>
      <c r="AM32" s="596" t="s">
        <v>786</v>
      </c>
      <c r="AN32" s="597" t="s">
        <v>787</v>
      </c>
      <c r="AO32" s="598" t="s">
        <v>771</v>
      </c>
      <c r="AP32" s="406">
        <v>10</v>
      </c>
      <c r="AQ32" s="407">
        <v>0.02</v>
      </c>
      <c r="AR32" s="599">
        <f t="shared" ref="AR32:AR35" si="2">AQ32*AP32</f>
        <v>0.2</v>
      </c>
      <c r="AS32" s="531"/>
      <c r="AT32" s="593" t="s">
        <v>760</v>
      </c>
      <c r="AU32" s="514"/>
      <c r="AV32" s="594" t="s">
        <v>764</v>
      </c>
      <c r="AW32" s="1284"/>
    </row>
    <row r="33" spans="1:49" s="503" customFormat="1" ht="15.75" x14ac:dyDescent="0.2">
      <c r="A33" s="1282"/>
      <c r="B33" s="909"/>
      <c r="C33" s="237"/>
      <c r="D33" s="558"/>
      <c r="E33" s="908"/>
      <c r="F33" s="364" t="str">
        <f t="shared" si="1"/>
        <v/>
      </c>
      <c r="G33" s="111" t="str">
        <f>IF(B33="","",(B33/B14)*M12)</f>
        <v/>
      </c>
      <c r="H33" s="700"/>
      <c r="I33" s="778" t="str">
        <f t="shared" si="0"/>
        <v/>
      </c>
      <c r="J33" s="916" t="s">
        <v>226</v>
      </c>
      <c r="K33" s="558"/>
      <c r="L33" s="511"/>
      <c r="M33" s="511"/>
      <c r="N33" s="1090"/>
      <c r="Q33" s="1284"/>
      <c r="R33" s="514"/>
      <c r="S33" s="514"/>
      <c r="T33" s="514"/>
      <c r="U33" s="514"/>
      <c r="V33" s="514"/>
      <c r="W33" s="514"/>
      <c r="X33" s="514"/>
      <c r="Y33" s="514"/>
      <c r="Z33" s="514"/>
      <c r="AA33" s="514"/>
      <c r="AB33" s="514"/>
      <c r="AC33" s="514"/>
      <c r="AD33" s="514"/>
      <c r="AE33" s="577"/>
      <c r="AF33" s="1284"/>
      <c r="AG33" s="506"/>
      <c r="AH33" s="1284"/>
      <c r="AI33" s="1238" t="s">
        <v>766</v>
      </c>
      <c r="AJ33" s="1239"/>
      <c r="AK33" s="595" t="s">
        <v>788</v>
      </c>
      <c r="AL33" s="596" t="s">
        <v>789</v>
      </c>
      <c r="AM33" s="596" t="s">
        <v>790</v>
      </c>
      <c r="AN33" s="597" t="s">
        <v>791</v>
      </c>
      <c r="AO33" s="598" t="s">
        <v>772</v>
      </c>
      <c r="AP33" s="406">
        <v>10</v>
      </c>
      <c r="AQ33" s="407">
        <v>0.03</v>
      </c>
      <c r="AR33" s="599">
        <f t="shared" si="2"/>
        <v>0.3</v>
      </c>
      <c r="AS33" s="531"/>
      <c r="AT33" s="593" t="s">
        <v>761</v>
      </c>
      <c r="AU33" s="514"/>
      <c r="AV33" s="594" t="s">
        <v>765</v>
      </c>
      <c r="AW33" s="1284"/>
    </row>
    <row r="34" spans="1:49" s="503" customFormat="1" ht="15.75" x14ac:dyDescent="0.2">
      <c r="A34" s="1282"/>
      <c r="B34" s="909"/>
      <c r="C34" s="237"/>
      <c r="D34" s="558"/>
      <c r="E34" s="908"/>
      <c r="F34" s="364" t="str">
        <f t="shared" si="1"/>
        <v/>
      </c>
      <c r="G34" s="111" t="str">
        <f>IF(B34="","",(B34/B14)*M12)</f>
        <v/>
      </c>
      <c r="H34" s="700"/>
      <c r="I34" s="778" t="str">
        <f t="shared" si="0"/>
        <v/>
      </c>
      <c r="J34" s="916" t="s">
        <v>228</v>
      </c>
      <c r="K34" s="558"/>
      <c r="L34" s="511"/>
      <c r="M34" s="511"/>
      <c r="N34" s="1090"/>
      <c r="Q34" s="1284"/>
      <c r="R34" s="514"/>
      <c r="S34" s="1260" t="s">
        <v>998</v>
      </c>
      <c r="T34" s="1260"/>
      <c r="U34" s="1260"/>
      <c r="V34" s="514"/>
      <c r="W34" s="514"/>
      <c r="X34" s="514"/>
      <c r="Y34" s="514"/>
      <c r="Z34" s="514"/>
      <c r="AA34" s="514"/>
      <c r="AB34" s="514"/>
      <c r="AC34" s="514"/>
      <c r="AD34" s="514"/>
      <c r="AE34" s="577"/>
      <c r="AF34" s="1284"/>
      <c r="AG34" s="506"/>
      <c r="AH34" s="1284"/>
      <c r="AI34" s="1238" t="s">
        <v>767</v>
      </c>
      <c r="AJ34" s="1239"/>
      <c r="AK34" s="595" t="s">
        <v>792</v>
      </c>
      <c r="AL34" s="596" t="s">
        <v>793</v>
      </c>
      <c r="AM34" s="596" t="s">
        <v>794</v>
      </c>
      <c r="AN34" s="597" t="s">
        <v>795</v>
      </c>
      <c r="AO34" s="598" t="s">
        <v>774</v>
      </c>
      <c r="AP34" s="406">
        <v>12</v>
      </c>
      <c r="AQ34" s="407">
        <v>0.05</v>
      </c>
      <c r="AR34" s="599">
        <f t="shared" si="2"/>
        <v>0.60000000000000009</v>
      </c>
      <c r="AS34" s="531"/>
      <c r="AT34" s="514"/>
      <c r="AU34" s="514"/>
      <c r="AV34" s="600"/>
      <c r="AW34" s="1284"/>
    </row>
    <row r="35" spans="1:49" s="503" customFormat="1" ht="19.5" thickBot="1" x14ac:dyDescent="0.25">
      <c r="A35" s="1282"/>
      <c r="B35" s="910"/>
      <c r="C35" s="438"/>
      <c r="D35" s="911"/>
      <c r="E35" s="912"/>
      <c r="F35" s="364" t="str">
        <f t="shared" si="1"/>
        <v/>
      </c>
      <c r="G35" s="111" t="str">
        <f>IF(B35="","",(B35/B14)*M12)</f>
        <v/>
      </c>
      <c r="H35" s="700"/>
      <c r="I35" s="778" t="str">
        <f t="shared" si="0"/>
        <v/>
      </c>
      <c r="J35" s="917" t="s">
        <v>232</v>
      </c>
      <c r="K35" s="911"/>
      <c r="L35" s="918"/>
      <c r="M35" s="918"/>
      <c r="N35" s="1116"/>
      <c r="Q35" s="1284"/>
      <c r="R35" s="514"/>
      <c r="S35" s="1280" t="s">
        <v>966</v>
      </c>
      <c r="T35" s="1280"/>
      <c r="U35" s="1280"/>
      <c r="V35" s="514"/>
      <c r="W35" s="514"/>
      <c r="X35" s="514"/>
      <c r="Y35" s="514"/>
      <c r="Z35" s="514"/>
      <c r="AA35" s="514"/>
      <c r="AB35" s="514"/>
      <c r="AC35" s="514"/>
      <c r="AD35" s="514"/>
      <c r="AE35" s="577"/>
      <c r="AF35" s="1284"/>
      <c r="AH35" s="1284"/>
      <c r="AI35" s="1238" t="s">
        <v>768</v>
      </c>
      <c r="AJ35" s="1239"/>
      <c r="AK35" s="531"/>
      <c r="AL35" s="514"/>
      <c r="AM35" s="514"/>
      <c r="AN35" s="600"/>
      <c r="AO35" s="598" t="s">
        <v>773</v>
      </c>
      <c r="AP35" s="406">
        <v>10</v>
      </c>
      <c r="AQ35" s="407">
        <v>8.0000000000000002E-3</v>
      </c>
      <c r="AR35" s="599">
        <f t="shared" si="2"/>
        <v>0.08</v>
      </c>
      <c r="AS35" s="531"/>
      <c r="AT35" s="514"/>
      <c r="AU35" s="514"/>
      <c r="AV35" s="600"/>
      <c r="AW35" s="1284"/>
    </row>
    <row r="36" spans="1:49" s="503" customFormat="1" ht="13.5" thickBot="1" x14ac:dyDescent="0.25">
      <c r="A36" s="1283"/>
      <c r="B36" s="1117"/>
      <c r="C36" s="1092"/>
      <c r="D36" s="1092"/>
      <c r="E36" s="1092"/>
      <c r="F36" s="1092"/>
      <c r="G36" s="1092"/>
      <c r="H36" s="1092"/>
      <c r="I36" s="1092"/>
      <c r="J36" s="1092"/>
      <c r="K36" s="1092"/>
      <c r="L36" s="1092"/>
      <c r="M36" s="1092"/>
      <c r="N36" s="1093"/>
      <c r="Q36" s="1284"/>
      <c r="R36" s="603"/>
      <c r="S36" s="603"/>
      <c r="T36" s="603"/>
      <c r="U36" s="603"/>
      <c r="V36" s="603"/>
      <c r="W36" s="603"/>
      <c r="X36" s="603"/>
      <c r="Y36" s="603"/>
      <c r="Z36" s="603"/>
      <c r="AA36" s="603"/>
      <c r="AB36" s="603"/>
      <c r="AC36" s="603"/>
      <c r="AD36" s="603"/>
      <c r="AE36" s="604"/>
      <c r="AF36" s="1284"/>
      <c r="AH36" s="1284"/>
      <c r="AI36" s="605"/>
      <c r="AJ36" s="606"/>
      <c r="AK36" s="605"/>
      <c r="AL36" s="607"/>
      <c r="AM36" s="607"/>
      <c r="AN36" s="606"/>
      <c r="AO36" s="605"/>
      <c r="AP36" s="607"/>
      <c r="AQ36" s="607"/>
      <c r="AR36" s="606"/>
      <c r="AS36" s="605"/>
      <c r="AT36" s="607"/>
      <c r="AU36" s="607"/>
      <c r="AV36" s="606"/>
      <c r="AW36" s="1284"/>
    </row>
    <row r="38" spans="1:49" s="503" customFormat="1" ht="19.5" customHeight="1" x14ac:dyDescent="0.2">
      <c r="A38" s="608" t="s">
        <v>451</v>
      </c>
      <c r="B38" s="609"/>
      <c r="C38" s="527" t="s">
        <v>450</v>
      </c>
      <c r="D38" s="528"/>
      <c r="E38" s="610"/>
      <c r="F38" s="610"/>
      <c r="G38" s="610"/>
      <c r="H38" s="610"/>
      <c r="I38" s="610"/>
      <c r="J38" s="610"/>
      <c r="K38" s="610"/>
      <c r="L38" s="610"/>
      <c r="M38" s="610"/>
      <c r="N38" s="610"/>
      <c r="O38" s="608" t="s">
        <v>451</v>
      </c>
    </row>
    <row r="39" spans="1:49" s="503" customFormat="1" ht="16.5" customHeight="1" thickBot="1" x14ac:dyDescent="0.25"/>
    <row r="40" spans="1:49" s="503" customFormat="1" ht="18.75" x14ac:dyDescent="0.25">
      <c r="A40" s="1077" t="s">
        <v>449</v>
      </c>
      <c r="B40" s="1281" t="s">
        <v>966</v>
      </c>
      <c r="C40" s="1281"/>
      <c r="D40" s="1281"/>
      <c r="E40" s="1078"/>
      <c r="F40" s="1078"/>
      <c r="G40" s="1078"/>
      <c r="H40" s="1078"/>
      <c r="I40" s="1078"/>
      <c r="J40" s="1078"/>
      <c r="K40" s="1078"/>
      <c r="L40" s="1079"/>
      <c r="M40" s="1080" t="s">
        <v>71</v>
      </c>
      <c r="N40" s="1081"/>
      <c r="Q40" s="505" t="s">
        <v>449</v>
      </c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8"/>
      <c r="AF40" s="505" t="s">
        <v>449</v>
      </c>
      <c r="AG40" s="506"/>
      <c r="AH40" s="505" t="s">
        <v>449</v>
      </c>
      <c r="AI40" s="507"/>
      <c r="AJ40" s="508"/>
      <c r="AK40" s="414"/>
      <c r="AL40" s="414"/>
      <c r="AM40" s="414"/>
      <c r="AN40" s="415"/>
      <c r="AO40" s="415"/>
      <c r="AP40" s="415"/>
      <c r="AQ40" s="415"/>
      <c r="AR40" s="415"/>
      <c r="AS40" s="415"/>
      <c r="AT40" s="415"/>
      <c r="AU40" s="415"/>
      <c r="AV40" s="416"/>
      <c r="AW40" s="505" t="s">
        <v>449</v>
      </c>
    </row>
    <row r="41" spans="1:49" s="503" customFormat="1" ht="24" customHeight="1" x14ac:dyDescent="0.2">
      <c r="A41" s="1282" t="s">
        <v>1051</v>
      </c>
      <c r="B41" s="41" t="s">
        <v>12</v>
      </c>
      <c r="C41" s="41"/>
      <c r="D41" s="46"/>
      <c r="E41" s="511"/>
      <c r="F41" s="511"/>
      <c r="G41" s="511"/>
      <c r="H41" s="511"/>
      <c r="I41" s="511"/>
      <c r="J41" s="511"/>
      <c r="K41" s="511"/>
      <c r="L41" s="679" t="s">
        <v>294</v>
      </c>
      <c r="M41" s="52">
        <v>16</v>
      </c>
      <c r="N41" s="1118" t="s">
        <v>295</v>
      </c>
      <c r="Q41" s="1284" t="s">
        <v>1051</v>
      </c>
      <c r="R41" s="632" t="s">
        <v>454</v>
      </c>
      <c r="S41" s="513"/>
      <c r="T41" s="140"/>
      <c r="U41" s="140"/>
      <c r="V41" s="140"/>
      <c r="W41" s="135"/>
      <c r="X41" s="135"/>
      <c r="Y41" s="135"/>
      <c r="Z41" s="135"/>
      <c r="AA41" s="135"/>
      <c r="AB41" s="135"/>
      <c r="AC41" s="135"/>
      <c r="AD41" s="135"/>
      <c r="AE41" s="141"/>
      <c r="AF41" s="1284" t="s">
        <v>1051</v>
      </c>
      <c r="AG41" s="506"/>
      <c r="AH41" s="1284" t="s">
        <v>1051</v>
      </c>
      <c r="AI41" s="516" t="s">
        <v>420</v>
      </c>
      <c r="AJ41" s="513"/>
      <c r="AK41" s="140"/>
      <c r="AL41" s="140"/>
      <c r="AM41" s="140"/>
      <c r="AN41" s="135"/>
      <c r="AO41" s="135"/>
      <c r="AP41" s="135"/>
      <c r="AQ41" s="135"/>
      <c r="AR41" s="135"/>
      <c r="AS41" s="135"/>
      <c r="AT41" s="135"/>
      <c r="AU41" s="135"/>
      <c r="AV41" s="418"/>
      <c r="AW41" s="1284" t="s">
        <v>1051</v>
      </c>
    </row>
    <row r="42" spans="1:49" s="503" customFormat="1" ht="32.25" customHeight="1" thickBot="1" x14ac:dyDescent="0.3">
      <c r="A42" s="1282"/>
      <c r="B42" s="705" t="s">
        <v>1002</v>
      </c>
      <c r="C42" s="677"/>
      <c r="D42" s="677"/>
      <c r="E42" s="675"/>
      <c r="F42" s="1256"/>
      <c r="G42" s="1256"/>
      <c r="H42" s="677"/>
      <c r="I42" s="675"/>
      <c r="J42" s="675"/>
      <c r="K42" s="677"/>
      <c r="L42" s="675"/>
      <c r="M42" s="36">
        <f>G46/M41</f>
        <v>0.1</v>
      </c>
      <c r="N42" s="1119" t="s">
        <v>300</v>
      </c>
      <c r="Q42" s="1284"/>
      <c r="R42" s="633" t="s">
        <v>1051</v>
      </c>
      <c r="S42" s="502"/>
      <c r="T42" s="502"/>
      <c r="U42" s="502"/>
      <c r="V42" s="135"/>
      <c r="W42" s="135"/>
      <c r="X42" s="135"/>
      <c r="Y42" s="135"/>
      <c r="Z42" s="135"/>
      <c r="AA42" s="135"/>
      <c r="AB42" s="135"/>
      <c r="AC42" s="135"/>
      <c r="AD42" s="135"/>
      <c r="AE42" s="141"/>
      <c r="AF42" s="1284"/>
      <c r="AG42" s="506"/>
      <c r="AH42" s="1284"/>
      <c r="AI42" s="522" t="s">
        <v>1051</v>
      </c>
      <c r="AJ42" s="514"/>
      <c r="AK42" s="514"/>
      <c r="AL42" s="514"/>
      <c r="AM42" s="135"/>
      <c r="AN42" s="135"/>
      <c r="AO42" s="135"/>
      <c r="AP42" s="135"/>
      <c r="AQ42" s="135"/>
      <c r="AR42" s="135"/>
      <c r="AS42" s="135"/>
      <c r="AT42" s="135"/>
      <c r="AU42" s="135"/>
      <c r="AV42" s="418"/>
      <c r="AW42" s="1284"/>
    </row>
    <row r="43" spans="1:49" s="503" customFormat="1" ht="24" customHeight="1" thickBot="1" x14ac:dyDescent="0.3">
      <c r="A43" s="1282"/>
      <c r="B43" s="708">
        <v>10</v>
      </c>
      <c r="C43" s="1241" t="s">
        <v>0</v>
      </c>
      <c r="D43" s="678"/>
      <c r="E43" s="678"/>
      <c r="F43" s="1256" t="s">
        <v>14</v>
      </c>
      <c r="G43" s="1256"/>
      <c r="H43" s="871"/>
      <c r="I43" s="873"/>
      <c r="J43" s="676"/>
      <c r="K43" s="676"/>
      <c r="L43" s="676"/>
      <c r="M43" s="898">
        <f>F46/M41</f>
        <v>9.9325000000000011E-2</v>
      </c>
      <c r="N43" s="1120" t="s">
        <v>1050</v>
      </c>
      <c r="Q43" s="1284"/>
      <c r="R43" s="526" t="s">
        <v>451</v>
      </c>
      <c r="S43" s="527" t="s">
        <v>450</v>
      </c>
      <c r="T43" s="527"/>
      <c r="U43" s="528"/>
      <c r="V43" s="223"/>
      <c r="W43" s="223"/>
      <c r="X43" s="223"/>
      <c r="Y43" s="223"/>
      <c r="Z43" s="223"/>
      <c r="AA43" s="223"/>
      <c r="AB43" s="223"/>
      <c r="AC43" s="223"/>
      <c r="AD43" s="223"/>
      <c r="AE43" s="224"/>
      <c r="AF43" s="1284"/>
      <c r="AG43" s="506"/>
      <c r="AH43" s="1284"/>
      <c r="AI43" s="529" t="s">
        <v>451</v>
      </c>
      <c r="AJ43" s="527" t="s">
        <v>450</v>
      </c>
      <c r="AK43" s="527"/>
      <c r="AL43" s="528"/>
      <c r="AM43" s="223"/>
      <c r="AN43" s="223"/>
      <c r="AO43" s="223"/>
      <c r="AP43" s="223"/>
      <c r="AQ43" s="223"/>
      <c r="AR43" s="223"/>
      <c r="AS43" s="223"/>
      <c r="AT43" s="223"/>
      <c r="AU43" s="223"/>
      <c r="AV43" s="421"/>
      <c r="AW43" s="1284"/>
    </row>
    <row r="44" spans="1:49" s="503" customFormat="1" ht="15.75" x14ac:dyDescent="0.2">
      <c r="A44" s="1282"/>
      <c r="B44" s="687"/>
      <c r="C44" s="1242"/>
      <c r="D44" s="874" t="s">
        <v>13</v>
      </c>
      <c r="E44" s="683"/>
      <c r="F44" s="738" t="s">
        <v>1011</v>
      </c>
      <c r="G44" s="875" t="s">
        <v>297</v>
      </c>
      <c r="H44" s="134"/>
      <c r="I44" s="919" t="s">
        <v>1012</v>
      </c>
      <c r="J44" s="683"/>
      <c r="K44" s="876" t="s">
        <v>293</v>
      </c>
      <c r="L44" s="1285" t="s">
        <v>958</v>
      </c>
      <c r="M44" s="1285"/>
      <c r="N44" s="1121">
        <f>B43</f>
        <v>10</v>
      </c>
      <c r="Q44" s="1284"/>
      <c r="R44" s="530"/>
      <c r="S44" s="514"/>
      <c r="T44" s="514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41"/>
      <c r="AF44" s="1284"/>
      <c r="AG44" s="506"/>
      <c r="AH44" s="1284"/>
      <c r="AI44" s="531"/>
      <c r="AJ44" s="514"/>
      <c r="AK44" s="514"/>
      <c r="AL44" s="514"/>
      <c r="AM44" s="135"/>
      <c r="AN44" s="135"/>
      <c r="AO44" s="135"/>
      <c r="AP44" s="135"/>
      <c r="AQ44" s="135"/>
      <c r="AR44" s="135"/>
      <c r="AS44" s="135"/>
      <c r="AT44" s="135"/>
      <c r="AU44" s="135"/>
      <c r="AV44" s="418"/>
      <c r="AW44" s="1284"/>
    </row>
    <row r="45" spans="1:49" s="503" customFormat="1" ht="14.25" customHeight="1" x14ac:dyDescent="0.25">
      <c r="A45" s="1282"/>
      <c r="B45" s="515" t="s">
        <v>44</v>
      </c>
      <c r="C45" s="515" t="s">
        <v>54</v>
      </c>
      <c r="D45" s="613" t="s">
        <v>34</v>
      </c>
      <c r="E45" s="511"/>
      <c r="F45" s="688"/>
      <c r="G45" s="1087"/>
      <c r="H45" s="515"/>
      <c r="I45" s="1088"/>
      <c r="J45" s="514"/>
      <c r="K45" s="542" t="s">
        <v>63</v>
      </c>
      <c r="L45" s="511"/>
      <c r="M45" s="612"/>
      <c r="N45" s="1089"/>
      <c r="Q45" s="1284"/>
      <c r="R45" s="532" t="s">
        <v>34</v>
      </c>
      <c r="S45" s="533" t="s">
        <v>13</v>
      </c>
      <c r="T45" s="534" t="s">
        <v>455</v>
      </c>
      <c r="U45" s="514"/>
      <c r="V45" s="135"/>
      <c r="W45" s="135"/>
      <c r="X45" s="135"/>
      <c r="Y45" s="135"/>
      <c r="Z45" s="135"/>
      <c r="AA45" s="135"/>
      <c r="AB45" s="135"/>
      <c r="AC45" s="135"/>
      <c r="AD45" s="135"/>
      <c r="AE45" s="141"/>
      <c r="AF45" s="1284"/>
      <c r="AG45" s="506"/>
      <c r="AH45" s="1284"/>
      <c r="AI45" s="535" t="s">
        <v>44</v>
      </c>
      <c r="AJ45" s="533" t="s">
        <v>456</v>
      </c>
      <c r="AK45" s="514"/>
      <c r="AL45" s="514"/>
      <c r="AM45" s="135"/>
      <c r="AN45" s="135"/>
      <c r="AO45" s="135"/>
      <c r="AP45" s="135"/>
      <c r="AQ45" s="135"/>
      <c r="AR45" s="135"/>
      <c r="AS45" s="135"/>
      <c r="AT45" s="135"/>
      <c r="AU45" s="135"/>
      <c r="AV45" s="418"/>
      <c r="AW45" s="1284"/>
    </row>
    <row r="46" spans="1:49" s="503" customFormat="1" ht="15.75" customHeight="1" x14ac:dyDescent="0.2">
      <c r="A46" s="1282"/>
      <c r="B46" s="614"/>
      <c r="C46" s="615"/>
      <c r="D46" s="616" t="s">
        <v>1047</v>
      </c>
      <c r="E46" s="617"/>
      <c r="F46" s="870">
        <f>SUM(F48:F64)</f>
        <v>1.5892000000000002</v>
      </c>
      <c r="G46" s="872">
        <f>SUM(G48:G64)</f>
        <v>1.6</v>
      </c>
      <c r="H46" s="897" t="s">
        <v>11</v>
      </c>
      <c r="I46" s="872">
        <f>SUM(I48:I64)</f>
        <v>1.0800000000000004E-2</v>
      </c>
      <c r="J46" s="619"/>
      <c r="K46" s="620"/>
      <c r="L46" s="511"/>
      <c r="M46" s="511"/>
      <c r="N46" s="1090"/>
      <c r="Q46" s="1284"/>
      <c r="R46" s="542"/>
      <c r="S46" s="533"/>
      <c r="T46" s="534"/>
      <c r="U46" s="514"/>
      <c r="V46" s="135"/>
      <c r="W46" s="135"/>
      <c r="X46" s="135"/>
      <c r="Y46" s="135"/>
      <c r="Z46" s="135"/>
      <c r="AA46" s="135"/>
      <c r="AB46" s="135"/>
      <c r="AC46" s="135"/>
      <c r="AD46" s="135"/>
      <c r="AE46" s="141"/>
      <c r="AF46" s="1284"/>
      <c r="AG46" s="506"/>
      <c r="AH46" s="1284"/>
      <c r="AI46" s="531"/>
      <c r="AJ46" s="514"/>
      <c r="AK46" s="514"/>
      <c r="AL46" s="514"/>
      <c r="AM46" s="135"/>
      <c r="AN46" s="135"/>
      <c r="AO46" s="135"/>
      <c r="AP46" s="135"/>
      <c r="AQ46" s="135"/>
      <c r="AR46" s="135"/>
      <c r="AS46" s="135"/>
      <c r="AT46" s="135"/>
      <c r="AU46" s="135"/>
      <c r="AV46" s="418"/>
      <c r="AW46" s="1284"/>
    </row>
    <row r="47" spans="1:49" s="503" customFormat="1" ht="15.75" customHeight="1" x14ac:dyDescent="0.25">
      <c r="A47" s="1282"/>
      <c r="B47" s="614"/>
      <c r="C47" s="237"/>
      <c r="D47" s="621"/>
      <c r="E47" s="622"/>
      <c r="F47" s="623"/>
      <c r="G47" s="692"/>
      <c r="H47" s="693"/>
      <c r="I47" s="694"/>
      <c r="J47" s="624"/>
      <c r="K47" s="558"/>
      <c r="L47" s="511"/>
      <c r="M47" s="511"/>
      <c r="N47" s="1090"/>
      <c r="Q47" s="1284"/>
      <c r="R47" s="542" t="s">
        <v>44</v>
      </c>
      <c r="S47" s="533" t="s">
        <v>456</v>
      </c>
      <c r="T47" s="534" t="s">
        <v>480</v>
      </c>
      <c r="U47" s="514"/>
      <c r="V47" s="135"/>
      <c r="W47" s="135"/>
      <c r="X47" s="135"/>
      <c r="Y47" s="135"/>
      <c r="Z47" s="135"/>
      <c r="AA47" s="135"/>
      <c r="AB47" s="135"/>
      <c r="AC47" s="135"/>
      <c r="AD47" s="135"/>
      <c r="AE47" s="141"/>
      <c r="AF47" s="1284"/>
      <c r="AG47" s="506"/>
      <c r="AH47" s="1284"/>
      <c r="AI47" s="423"/>
      <c r="AJ47" s="544" t="s">
        <v>422</v>
      </c>
      <c r="AK47" s="545"/>
      <c r="AL47" s="545"/>
      <c r="AM47" s="546"/>
      <c r="AN47" s="514"/>
      <c r="AO47" s="135"/>
      <c r="AP47" s="544" t="s">
        <v>421</v>
      </c>
      <c r="AQ47" s="135"/>
      <c r="AR47" s="135"/>
      <c r="AS47" s="135"/>
      <c r="AT47" s="135"/>
      <c r="AU47" s="135"/>
      <c r="AV47" s="418"/>
      <c r="AW47" s="1284"/>
    </row>
    <row r="48" spans="1:49" s="503" customFormat="1" ht="15.75" x14ac:dyDescent="0.2">
      <c r="A48" s="1282"/>
      <c r="B48" s="16">
        <v>0.4</v>
      </c>
      <c r="C48" s="237"/>
      <c r="D48" s="10" t="s">
        <v>16</v>
      </c>
      <c r="E48" s="10"/>
      <c r="F48" s="39">
        <f t="shared" ref="F48:F64" si="3">G48-(G48*C48%)</f>
        <v>0.64</v>
      </c>
      <c r="G48" s="692">
        <f>IF(B48="",0,(B48/B43)*M41)</f>
        <v>0.64</v>
      </c>
      <c r="H48" s="501" t="s">
        <v>11</v>
      </c>
      <c r="I48" s="870">
        <f>G48-F48</f>
        <v>0</v>
      </c>
      <c r="J48" s="186" t="s">
        <v>32</v>
      </c>
      <c r="K48" s="10" t="s">
        <v>25</v>
      </c>
      <c r="L48" s="511"/>
      <c r="M48" s="511"/>
      <c r="N48" s="1090"/>
      <c r="Q48" s="1284"/>
      <c r="R48" s="542"/>
      <c r="S48" s="533"/>
      <c r="T48" s="553" t="s">
        <v>422</v>
      </c>
      <c r="U48" s="514"/>
      <c r="V48" s="135"/>
      <c r="W48" s="135"/>
      <c r="X48" s="135"/>
      <c r="Y48" s="135"/>
      <c r="Z48" s="135"/>
      <c r="AA48" s="135"/>
      <c r="AB48" s="135"/>
      <c r="AC48" s="135"/>
      <c r="AD48" s="135"/>
      <c r="AE48" s="141"/>
      <c r="AF48" s="1284"/>
      <c r="AG48" s="506"/>
      <c r="AH48" s="1284"/>
      <c r="AI48" s="423"/>
      <c r="AJ48" s="554" t="s">
        <v>956</v>
      </c>
      <c r="AK48" s="554"/>
      <c r="AL48" s="554"/>
      <c r="AM48" s="554"/>
      <c r="AN48" s="514"/>
      <c r="AO48" s="135"/>
      <c r="AP48" s="135"/>
      <c r="AQ48" s="135"/>
      <c r="AR48" s="135"/>
      <c r="AS48" s="135"/>
      <c r="AT48" s="135"/>
      <c r="AU48" s="135"/>
      <c r="AV48" s="418"/>
      <c r="AW48" s="1284"/>
    </row>
    <row r="49" spans="1:49" s="503" customFormat="1" ht="15.75" x14ac:dyDescent="0.2">
      <c r="A49" s="1282"/>
      <c r="B49" s="16"/>
      <c r="C49" s="237"/>
      <c r="D49" s="10"/>
      <c r="E49" s="10"/>
      <c r="F49" s="39">
        <f t="shared" si="3"/>
        <v>0</v>
      </c>
      <c r="G49" s="692">
        <f>IF(B49="",0,(B49/B43)*M41)</f>
        <v>0</v>
      </c>
      <c r="H49" s="501" t="s">
        <v>11</v>
      </c>
      <c r="I49" s="870">
        <f t="shared" ref="I49:I64" si="4">G49-F49</f>
        <v>0</v>
      </c>
      <c r="J49" s="186" t="s">
        <v>42</v>
      </c>
      <c r="K49" s="10" t="s">
        <v>26</v>
      </c>
      <c r="L49" s="511"/>
      <c r="M49" s="511"/>
      <c r="N49" s="1090"/>
      <c r="Q49" s="1284"/>
      <c r="R49" s="514"/>
      <c r="S49" s="514"/>
      <c r="T49" s="534" t="s">
        <v>755</v>
      </c>
      <c r="U49" s="514"/>
      <c r="V49" s="135"/>
      <c r="W49" s="135"/>
      <c r="X49" s="135"/>
      <c r="Y49" s="135"/>
      <c r="Z49" s="135"/>
      <c r="AA49" s="135"/>
      <c r="AB49" s="135"/>
      <c r="AC49" s="135"/>
      <c r="AD49" s="135"/>
      <c r="AE49" s="141"/>
      <c r="AF49" s="1284"/>
      <c r="AG49" s="506"/>
      <c r="AH49" s="1284"/>
      <c r="AI49" s="423"/>
      <c r="AJ49" s="554"/>
      <c r="AK49" s="554" t="s">
        <v>423</v>
      </c>
      <c r="AL49" s="554"/>
      <c r="AM49" s="554"/>
      <c r="AN49" s="514"/>
      <c r="AO49" s="135"/>
      <c r="AP49" s="135"/>
      <c r="AQ49" s="135"/>
      <c r="AR49" s="135"/>
      <c r="AS49" s="135"/>
      <c r="AT49" s="135"/>
      <c r="AU49" s="135"/>
      <c r="AV49" s="418"/>
      <c r="AW49" s="1284"/>
    </row>
    <row r="50" spans="1:49" s="503" customFormat="1" ht="15.75" x14ac:dyDescent="0.2">
      <c r="A50" s="1282"/>
      <c r="B50" s="16"/>
      <c r="C50" s="237"/>
      <c r="D50" s="434" t="s">
        <v>18</v>
      </c>
      <c r="E50" s="10"/>
      <c r="F50" s="39">
        <f t="shared" si="3"/>
        <v>0</v>
      </c>
      <c r="G50" s="692">
        <f>IF(B50="",0,(B50/B43)*M41)</f>
        <v>0</v>
      </c>
      <c r="H50" s="501" t="s">
        <v>11</v>
      </c>
      <c r="I50" s="870">
        <f t="shared" si="4"/>
        <v>0</v>
      </c>
      <c r="J50" s="186" t="s">
        <v>52</v>
      </c>
      <c r="K50" s="10" t="s">
        <v>27</v>
      </c>
      <c r="L50" s="511"/>
      <c r="M50" s="511"/>
      <c r="N50" s="1090"/>
      <c r="Q50" s="1284"/>
      <c r="R50" s="514"/>
      <c r="S50" s="514"/>
      <c r="T50" s="534" t="s">
        <v>485</v>
      </c>
      <c r="U50" s="514"/>
      <c r="V50" s="135"/>
      <c r="W50" s="135"/>
      <c r="X50" s="135"/>
      <c r="Y50" s="135"/>
      <c r="Z50" s="135"/>
      <c r="AA50" s="135"/>
      <c r="AB50" s="135"/>
      <c r="AC50" s="135"/>
      <c r="AD50" s="135"/>
      <c r="AE50" s="141"/>
      <c r="AF50" s="1284"/>
      <c r="AG50" s="506"/>
      <c r="AH50" s="1284"/>
      <c r="AI50" s="423"/>
      <c r="AJ50" s="554"/>
      <c r="AK50" s="554" t="s">
        <v>424</v>
      </c>
      <c r="AL50" s="554"/>
      <c r="AM50" s="554"/>
      <c r="AN50" s="514"/>
      <c r="AO50" s="135"/>
      <c r="AP50" s="135"/>
      <c r="AQ50" s="135"/>
      <c r="AR50" s="135"/>
      <c r="AS50" s="135"/>
      <c r="AT50" s="559"/>
      <c r="AU50" s="559"/>
      <c r="AV50" s="560"/>
      <c r="AW50" s="1284"/>
    </row>
    <row r="51" spans="1:49" s="503" customFormat="1" ht="15.75" x14ac:dyDescent="0.2">
      <c r="A51" s="1282"/>
      <c r="B51" s="16">
        <v>0.26500000000000001</v>
      </c>
      <c r="C51" s="43"/>
      <c r="D51" s="10" t="s">
        <v>19</v>
      </c>
      <c r="E51" s="558"/>
      <c r="F51" s="39">
        <f t="shared" si="3"/>
        <v>0.42400000000000004</v>
      </c>
      <c r="G51" s="692">
        <f>IF(B51="",0,(B51/B43)*M41)</f>
        <v>0.42400000000000004</v>
      </c>
      <c r="H51" s="501" t="s">
        <v>11</v>
      </c>
      <c r="I51" s="870">
        <f t="shared" si="4"/>
        <v>0</v>
      </c>
      <c r="J51" s="186" t="s">
        <v>61</v>
      </c>
      <c r="K51" s="10" t="s">
        <v>28</v>
      </c>
      <c r="L51" s="511"/>
      <c r="M51" s="511"/>
      <c r="N51" s="1090"/>
      <c r="Q51" s="1284"/>
      <c r="R51" s="514"/>
      <c r="S51" s="514"/>
      <c r="T51" s="514"/>
      <c r="U51" s="514"/>
      <c r="V51" s="135"/>
      <c r="W51" s="135"/>
      <c r="X51" s="135"/>
      <c r="Y51" s="135"/>
      <c r="Z51" s="135"/>
      <c r="AA51" s="135"/>
      <c r="AB51" s="135"/>
      <c r="AC51" s="135"/>
      <c r="AD51" s="135"/>
      <c r="AE51" s="141"/>
      <c r="AF51" s="1284"/>
      <c r="AG51" s="506"/>
      <c r="AH51" s="1284"/>
      <c r="AI51" s="423"/>
      <c r="AJ51" s="554"/>
      <c r="AK51" s="554" t="s">
        <v>425</v>
      </c>
      <c r="AL51" s="554"/>
      <c r="AM51" s="554"/>
      <c r="AN51" s="514"/>
      <c r="AO51" s="135"/>
      <c r="AP51" s="135"/>
      <c r="AQ51" s="135"/>
      <c r="AR51" s="135"/>
      <c r="AS51" s="135"/>
      <c r="AT51" s="559"/>
      <c r="AU51" s="559"/>
      <c r="AV51" s="560"/>
      <c r="AW51" s="1284"/>
    </row>
    <row r="52" spans="1:49" s="503" customFormat="1" ht="15.75" x14ac:dyDescent="0.2">
      <c r="A52" s="1282"/>
      <c r="B52" s="16">
        <v>0.13500000000000001</v>
      </c>
      <c r="C52" s="44">
        <v>5</v>
      </c>
      <c r="D52" s="10" t="s">
        <v>20</v>
      </c>
      <c r="E52" s="558"/>
      <c r="F52" s="39">
        <f t="shared" si="3"/>
        <v>0.20520000000000002</v>
      </c>
      <c r="G52" s="692">
        <f>IF(B52="",0,(B52/B43)*M41)</f>
        <v>0.21600000000000003</v>
      </c>
      <c r="H52" s="501" t="s">
        <v>11</v>
      </c>
      <c r="I52" s="870">
        <f t="shared" si="4"/>
        <v>1.0800000000000004E-2</v>
      </c>
      <c r="J52" s="186" t="s">
        <v>69</v>
      </c>
      <c r="K52" s="558"/>
      <c r="L52" s="511"/>
      <c r="M52" s="511"/>
      <c r="N52" s="1090"/>
      <c r="Q52" s="1284"/>
      <c r="R52" s="542" t="s">
        <v>54</v>
      </c>
      <c r="S52" s="533" t="s">
        <v>482</v>
      </c>
      <c r="T52" s="534" t="s">
        <v>483</v>
      </c>
      <c r="U52" s="514"/>
      <c r="V52" s="135"/>
      <c r="W52" s="135"/>
      <c r="X52" s="135"/>
      <c r="Y52" s="135"/>
      <c r="Z52" s="135"/>
      <c r="AA52" s="135"/>
      <c r="AB52" s="135"/>
      <c r="AC52" s="135"/>
      <c r="AD52" s="135"/>
      <c r="AE52" s="141"/>
      <c r="AF52" s="1284"/>
      <c r="AG52" s="506"/>
      <c r="AH52" s="1284"/>
      <c r="AI52" s="423"/>
      <c r="AJ52" s="554"/>
      <c r="AK52" s="554" t="s">
        <v>426</v>
      </c>
      <c r="AL52" s="554"/>
      <c r="AM52" s="554"/>
      <c r="AN52" s="514"/>
      <c r="AO52" s="135"/>
      <c r="AP52" s="135"/>
      <c r="AQ52" s="135"/>
      <c r="AR52" s="135"/>
      <c r="AS52" s="135"/>
      <c r="AT52" s="135"/>
      <c r="AU52" s="135"/>
      <c r="AV52" s="418"/>
      <c r="AW52" s="1284"/>
    </row>
    <row r="53" spans="1:49" s="503" customFormat="1" ht="25.5" x14ac:dyDescent="0.25">
      <c r="A53" s="1282"/>
      <c r="B53" s="16">
        <v>0.04</v>
      </c>
      <c r="C53" s="43"/>
      <c r="D53" s="10" t="s">
        <v>21</v>
      </c>
      <c r="E53" s="558"/>
      <c r="F53" s="39">
        <f t="shared" si="3"/>
        <v>6.4000000000000001E-2</v>
      </c>
      <c r="G53" s="692">
        <f>IF(B53="",0,(B53/B43)*M41)</f>
        <v>6.4000000000000001E-2</v>
      </c>
      <c r="H53" s="501" t="s">
        <v>11</v>
      </c>
      <c r="I53" s="870">
        <f t="shared" si="4"/>
        <v>0</v>
      </c>
      <c r="J53" s="186" t="s">
        <v>78</v>
      </c>
      <c r="K53" s="558"/>
      <c r="L53" s="511"/>
      <c r="M53" s="511"/>
      <c r="N53" s="1090"/>
      <c r="Q53" s="1284"/>
      <c r="R53" s="567"/>
      <c r="S53" s="533"/>
      <c r="T53" s="534"/>
      <c r="U53" s="514"/>
      <c r="V53" s="135"/>
      <c r="W53" s="135"/>
      <c r="X53" s="135"/>
      <c r="Y53" s="135"/>
      <c r="Z53" s="135"/>
      <c r="AA53" s="135"/>
      <c r="AB53" s="135"/>
      <c r="AC53" s="135"/>
      <c r="AD53" s="135"/>
      <c r="AE53" s="141"/>
      <c r="AF53" s="1284"/>
      <c r="AG53" s="506"/>
      <c r="AH53" s="1284"/>
      <c r="AI53" s="423"/>
      <c r="AJ53" s="554"/>
      <c r="AK53" s="568" t="s">
        <v>427</v>
      </c>
      <c r="AL53" s="554"/>
      <c r="AM53" s="554"/>
      <c r="AN53" s="514"/>
      <c r="AO53" s="135"/>
      <c r="AP53" s="135"/>
      <c r="AQ53" s="135"/>
      <c r="AR53" s="135"/>
      <c r="AS53" s="1244" t="s">
        <v>963</v>
      </c>
      <c r="AT53" s="1245"/>
      <c r="AU53" s="1245"/>
      <c r="AV53" s="569" t="s">
        <v>960</v>
      </c>
      <c r="AW53" s="1284"/>
    </row>
    <row r="54" spans="1:49" s="503" customFormat="1" ht="15.75" x14ac:dyDescent="0.2">
      <c r="A54" s="1282"/>
      <c r="B54" s="16">
        <v>0.15</v>
      </c>
      <c r="C54" s="43"/>
      <c r="D54" s="10" t="s">
        <v>22</v>
      </c>
      <c r="E54" s="558"/>
      <c r="F54" s="39">
        <f t="shared" si="3"/>
        <v>0.24</v>
      </c>
      <c r="G54" s="692">
        <f>IF(B54="",0,(B54/B43)*M41)</f>
        <v>0.24</v>
      </c>
      <c r="H54" s="501" t="s">
        <v>11</v>
      </c>
      <c r="I54" s="870">
        <f t="shared" si="4"/>
        <v>0</v>
      </c>
      <c r="J54" s="186" t="s">
        <v>86</v>
      </c>
      <c r="K54" s="558"/>
      <c r="L54" s="511"/>
      <c r="M54" s="511"/>
      <c r="N54" s="1090"/>
      <c r="Q54" s="1284"/>
      <c r="R54" s="542" t="s">
        <v>63</v>
      </c>
      <c r="S54" s="576" t="s">
        <v>293</v>
      </c>
      <c r="T54" s="534" t="s">
        <v>1000</v>
      </c>
      <c r="U54" s="514"/>
      <c r="V54" s="135"/>
      <c r="W54" s="135"/>
      <c r="X54" s="135"/>
      <c r="Y54" s="135"/>
      <c r="Z54" s="135"/>
      <c r="AA54" s="135"/>
      <c r="AB54" s="135"/>
      <c r="AC54" s="135"/>
      <c r="AD54" s="135"/>
      <c r="AE54" s="141"/>
      <c r="AF54" s="1284"/>
      <c r="AG54" s="506"/>
      <c r="AH54" s="1284"/>
      <c r="AI54" s="423"/>
      <c r="AJ54" s="554"/>
      <c r="AK54" s="554" t="s">
        <v>428</v>
      </c>
      <c r="AL54" s="554"/>
      <c r="AM54" s="554"/>
      <c r="AN54" s="514"/>
      <c r="AO54" s="135"/>
      <c r="AP54" s="135"/>
      <c r="AQ54" s="135"/>
      <c r="AR54" s="135"/>
      <c r="AS54" s="573"/>
      <c r="AT54" s="574">
        <v>2</v>
      </c>
      <c r="AU54" s="553" t="s">
        <v>10</v>
      </c>
      <c r="AV54" s="575">
        <f>AT54</f>
        <v>2</v>
      </c>
      <c r="AW54" s="1284"/>
    </row>
    <row r="55" spans="1:49" s="503" customFormat="1" ht="15.75" x14ac:dyDescent="0.2">
      <c r="A55" s="1282"/>
      <c r="B55" s="16">
        <v>0.01</v>
      </c>
      <c r="C55" s="43"/>
      <c r="D55" s="10" t="s">
        <v>23</v>
      </c>
      <c r="E55" s="558"/>
      <c r="F55" s="39">
        <f t="shared" si="3"/>
        <v>1.6E-2</v>
      </c>
      <c r="G55" s="692">
        <f>IF(B55="",0,(B55/B43)*M41)</f>
        <v>1.6E-2</v>
      </c>
      <c r="H55" s="501" t="s">
        <v>11</v>
      </c>
      <c r="I55" s="870">
        <f t="shared" si="4"/>
        <v>0</v>
      </c>
      <c r="J55" s="186" t="s">
        <v>96</v>
      </c>
      <c r="K55" s="558"/>
      <c r="L55" s="511"/>
      <c r="M55" s="511"/>
      <c r="N55" s="1090"/>
      <c r="Q55" s="1284"/>
      <c r="R55" s="542"/>
      <c r="S55" s="576"/>
      <c r="T55" s="534"/>
      <c r="U55" s="514"/>
      <c r="V55" s="514"/>
      <c r="W55" s="514"/>
      <c r="X55" s="514"/>
      <c r="Y55" s="514"/>
      <c r="Z55" s="514"/>
      <c r="AA55" s="514"/>
      <c r="AB55" s="514"/>
      <c r="AC55" s="514"/>
      <c r="AD55" s="514"/>
      <c r="AE55" s="577"/>
      <c r="AF55" s="1284"/>
      <c r="AG55" s="506"/>
      <c r="AH55" s="1284"/>
      <c r="AI55" s="423"/>
      <c r="AJ55" s="554"/>
      <c r="AK55" s="554" t="s">
        <v>429</v>
      </c>
      <c r="AL55" s="554"/>
      <c r="AM55" s="554"/>
      <c r="AN55" s="514"/>
      <c r="AO55" s="135"/>
      <c r="AP55" s="135"/>
      <c r="AQ55" s="135"/>
      <c r="AR55" s="514"/>
      <c r="AS55" s="573"/>
      <c r="AT55" s="578">
        <f>AT54*10</f>
        <v>20</v>
      </c>
      <c r="AU55" s="579" t="s">
        <v>431</v>
      </c>
      <c r="AV55" s="580">
        <f>AT54/10</f>
        <v>0.2</v>
      </c>
      <c r="AW55" s="1284"/>
    </row>
    <row r="56" spans="1:49" s="503" customFormat="1" ht="15.75" x14ac:dyDescent="0.25">
      <c r="A56" s="1282"/>
      <c r="B56" s="614"/>
      <c r="C56" s="237"/>
      <c r="D56" s="558"/>
      <c r="E56" s="558"/>
      <c r="F56" s="39">
        <f t="shared" si="3"/>
        <v>0</v>
      </c>
      <c r="G56" s="692">
        <f>IF(B56="",0,(B56/B43)*M41)</f>
        <v>0</v>
      </c>
      <c r="H56" s="501" t="s">
        <v>11</v>
      </c>
      <c r="I56" s="870">
        <f t="shared" si="4"/>
        <v>0</v>
      </c>
      <c r="J56" s="186" t="s">
        <v>166</v>
      </c>
      <c r="K56" s="558"/>
      <c r="L56" s="511"/>
      <c r="M56" s="511"/>
      <c r="N56" s="1090"/>
      <c r="Q56" s="1284"/>
      <c r="R56" s="631" t="s">
        <v>71</v>
      </c>
      <c r="U56" s="514"/>
      <c r="V56" s="514"/>
      <c r="W56" s="514"/>
      <c r="X56" s="514"/>
      <c r="Y56" s="514"/>
      <c r="Z56" s="514"/>
      <c r="AA56" s="514"/>
      <c r="AB56" s="673"/>
      <c r="AC56" s="631" t="s">
        <v>71</v>
      </c>
      <c r="AD56" s="673"/>
      <c r="AE56" s="577"/>
      <c r="AF56" s="1284"/>
      <c r="AG56" s="506"/>
      <c r="AH56" s="1284"/>
      <c r="AI56" s="423"/>
      <c r="AJ56" s="554"/>
      <c r="AK56" s="568" t="s">
        <v>430</v>
      </c>
      <c r="AL56" s="554"/>
      <c r="AM56" s="554"/>
      <c r="AN56" s="514"/>
      <c r="AO56" s="514"/>
      <c r="AP56" s="514"/>
      <c r="AQ56" s="514"/>
      <c r="AR56" s="514"/>
      <c r="AS56" s="581"/>
      <c r="AT56" s="578">
        <f>AT55*10</f>
        <v>200</v>
      </c>
      <c r="AU56" s="579" t="s">
        <v>432</v>
      </c>
      <c r="AV56" s="580">
        <f>AV55/10</f>
        <v>0.02</v>
      </c>
      <c r="AW56" s="1284"/>
    </row>
    <row r="57" spans="1:49" s="503" customFormat="1" ht="31.5" customHeight="1" x14ac:dyDescent="0.2">
      <c r="A57" s="1282"/>
      <c r="B57" s="614"/>
      <c r="C57" s="237"/>
      <c r="D57" s="558"/>
      <c r="E57" s="558"/>
      <c r="F57" s="39">
        <f t="shared" si="3"/>
        <v>0</v>
      </c>
      <c r="G57" s="692">
        <f>IF(B57="",0,(B57/B43)*M41)</f>
        <v>0</v>
      </c>
      <c r="H57" s="501" t="s">
        <v>11</v>
      </c>
      <c r="I57" s="870">
        <f t="shared" si="4"/>
        <v>0</v>
      </c>
      <c r="J57" s="186" t="s">
        <v>174</v>
      </c>
      <c r="K57" s="558"/>
      <c r="L57" s="511"/>
      <c r="M57" s="511"/>
      <c r="N57" s="1090"/>
      <c r="Q57" s="1284"/>
      <c r="R57" s="52">
        <v>10</v>
      </c>
      <c r="S57" s="576" t="s">
        <v>479</v>
      </c>
      <c r="T57" s="534" t="s">
        <v>1001</v>
      </c>
      <c r="U57" s="514"/>
      <c r="V57" s="514"/>
      <c r="W57" s="514"/>
      <c r="X57" s="514"/>
      <c r="Y57" s="514"/>
      <c r="Z57" s="514"/>
      <c r="AA57" s="514"/>
      <c r="AB57" s="674" t="s">
        <v>294</v>
      </c>
      <c r="AC57" s="52">
        <v>10</v>
      </c>
      <c r="AD57" s="47" t="s">
        <v>295</v>
      </c>
      <c r="AE57" s="577"/>
      <c r="AF57" s="1284"/>
      <c r="AG57" s="506"/>
      <c r="AH57" s="1284"/>
      <c r="AI57" s="531"/>
      <c r="AJ57" s="530"/>
      <c r="AK57" s="545"/>
      <c r="AL57" s="545"/>
      <c r="AM57" s="546"/>
      <c r="AN57" s="530"/>
      <c r="AO57" s="1246" t="s">
        <v>961</v>
      </c>
      <c r="AP57" s="1247"/>
      <c r="AQ57" s="1247"/>
      <c r="AR57" s="1247"/>
      <c r="AS57" s="582"/>
      <c r="AT57" s="583">
        <f>AT56*10</f>
        <v>2000</v>
      </c>
      <c r="AU57" s="584" t="s">
        <v>433</v>
      </c>
      <c r="AV57" s="585">
        <f>AV56/10</f>
        <v>2E-3</v>
      </c>
      <c r="AW57" s="1284"/>
    </row>
    <row r="58" spans="1:49" s="503" customFormat="1" ht="15.75" x14ac:dyDescent="0.25">
      <c r="A58" s="1282"/>
      <c r="B58" s="614"/>
      <c r="C58" s="237"/>
      <c r="D58" s="558"/>
      <c r="E58" s="558"/>
      <c r="F58" s="39">
        <f t="shared" si="3"/>
        <v>0</v>
      </c>
      <c r="G58" s="692">
        <f>IF(B58="",0,(B58/B43)*M41)</f>
        <v>0</v>
      </c>
      <c r="H58" s="501" t="s">
        <v>11</v>
      </c>
      <c r="I58" s="870">
        <f t="shared" si="4"/>
        <v>0</v>
      </c>
      <c r="J58" s="186" t="s">
        <v>182</v>
      </c>
      <c r="K58" s="558"/>
      <c r="L58" s="511"/>
      <c r="M58" s="511"/>
      <c r="N58" s="1090"/>
      <c r="Q58" s="1284"/>
      <c r="R58" s="896" t="s">
        <v>295</v>
      </c>
      <c r="U58" s="514"/>
      <c r="V58" s="514"/>
      <c r="W58" s="514"/>
      <c r="X58" s="514"/>
      <c r="Y58" s="514"/>
      <c r="Z58" s="514"/>
      <c r="AA58" s="514"/>
      <c r="AB58" s="514"/>
      <c r="AC58" s="514"/>
      <c r="AD58" s="514"/>
      <c r="AE58" s="577"/>
      <c r="AF58" s="1284"/>
      <c r="AG58" s="506"/>
      <c r="AH58" s="1284"/>
      <c r="AI58" s="1248" t="s">
        <v>964</v>
      </c>
      <c r="AJ58" s="1249"/>
      <c r="AK58" s="1250" t="s">
        <v>775</v>
      </c>
      <c r="AL58" s="1251"/>
      <c r="AM58" s="1251"/>
      <c r="AN58" s="1252"/>
      <c r="AO58" s="1253" t="s">
        <v>962</v>
      </c>
      <c r="AP58" s="1254"/>
      <c r="AQ58" s="1254"/>
      <c r="AR58" s="1255"/>
      <c r="AS58" s="1257" t="s">
        <v>779</v>
      </c>
      <c r="AT58" s="1258"/>
      <c r="AU58" s="1258"/>
      <c r="AV58" s="1259"/>
      <c r="AW58" s="1284"/>
    </row>
    <row r="59" spans="1:49" s="503" customFormat="1" ht="26.25" thickBot="1" x14ac:dyDescent="0.3">
      <c r="A59" s="1282"/>
      <c r="B59" s="614"/>
      <c r="C59" s="237"/>
      <c r="D59" s="558"/>
      <c r="E59" s="558"/>
      <c r="F59" s="39">
        <f t="shared" si="3"/>
        <v>0</v>
      </c>
      <c r="G59" s="692">
        <f>IF(B59="",0,(B59/B43)*M41)</f>
        <v>0</v>
      </c>
      <c r="H59" s="501" t="s">
        <v>11</v>
      </c>
      <c r="I59" s="870">
        <f t="shared" si="4"/>
        <v>0</v>
      </c>
      <c r="J59" s="186" t="s">
        <v>202</v>
      </c>
      <c r="K59" s="558"/>
      <c r="L59" s="511"/>
      <c r="M59" s="511"/>
      <c r="N59" s="1090"/>
      <c r="Q59" s="1284"/>
      <c r="R59" s="705" t="s">
        <v>1002</v>
      </c>
      <c r="S59" s="514"/>
      <c r="T59" s="514"/>
      <c r="U59" s="514"/>
      <c r="V59" s="514"/>
      <c r="W59" s="514"/>
      <c r="X59" s="514"/>
      <c r="Y59" s="514"/>
      <c r="Z59" s="514"/>
      <c r="AA59" s="514"/>
      <c r="AB59" s="514"/>
      <c r="AC59" s="514"/>
      <c r="AD59" s="514"/>
      <c r="AE59" s="577"/>
      <c r="AF59" s="1284"/>
      <c r="AG59" s="506"/>
      <c r="AH59" s="1284"/>
      <c r="AI59" s="1238" t="s">
        <v>757</v>
      </c>
      <c r="AJ59" s="1239"/>
      <c r="AK59" s="586" t="s">
        <v>776</v>
      </c>
      <c r="AL59" s="587" t="s">
        <v>777</v>
      </c>
      <c r="AM59" s="587" t="s">
        <v>778</v>
      </c>
      <c r="AN59" s="588" t="s">
        <v>779</v>
      </c>
      <c r="AO59" s="589" t="s">
        <v>959</v>
      </c>
      <c r="AP59" s="590" t="s">
        <v>457</v>
      </c>
      <c r="AQ59" s="591" t="s">
        <v>452</v>
      </c>
      <c r="AR59" s="592" t="s">
        <v>456</v>
      </c>
      <c r="AS59" s="531"/>
      <c r="AT59" s="593" t="s">
        <v>758</v>
      </c>
      <c r="AU59" s="514"/>
      <c r="AV59" s="594" t="s">
        <v>762</v>
      </c>
      <c r="AW59" s="1284"/>
    </row>
    <row r="60" spans="1:49" s="503" customFormat="1" ht="16.5" thickBot="1" x14ac:dyDescent="0.25">
      <c r="A60" s="1282"/>
      <c r="B60" s="614"/>
      <c r="C60" s="237"/>
      <c r="D60" s="558"/>
      <c r="E60" s="558"/>
      <c r="F60" s="39">
        <f t="shared" si="3"/>
        <v>0</v>
      </c>
      <c r="G60" s="692">
        <f>IF(B60="",0,(B60/B43)*M41)</f>
        <v>0</v>
      </c>
      <c r="H60" s="501" t="s">
        <v>11</v>
      </c>
      <c r="I60" s="870">
        <f t="shared" si="4"/>
        <v>0</v>
      </c>
      <c r="J60" s="186" t="s">
        <v>215</v>
      </c>
      <c r="K60" s="558"/>
      <c r="L60" s="511"/>
      <c r="M60" s="511"/>
      <c r="N60" s="1090"/>
      <c r="Q60" s="1284"/>
      <c r="R60" s="708">
        <v>10</v>
      </c>
      <c r="S60" s="893" t="s">
        <v>996</v>
      </c>
      <c r="T60" s="894" t="s">
        <v>1052</v>
      </c>
      <c r="U60" s="895"/>
      <c r="V60" s="514"/>
      <c r="W60" s="514"/>
      <c r="X60" s="514"/>
      <c r="Y60" s="514"/>
      <c r="Z60" s="514"/>
      <c r="AA60" s="514"/>
      <c r="AB60" s="514"/>
      <c r="AC60" s="514"/>
      <c r="AD60" s="514"/>
      <c r="AE60" s="577"/>
      <c r="AF60" s="1284"/>
      <c r="AG60" s="506"/>
      <c r="AH60" s="1284"/>
      <c r="AI60" s="1238" t="s">
        <v>756</v>
      </c>
      <c r="AJ60" s="1239"/>
      <c r="AK60" s="595" t="s">
        <v>780</v>
      </c>
      <c r="AL60" s="596" t="s">
        <v>781</v>
      </c>
      <c r="AM60" s="596" t="s">
        <v>782</v>
      </c>
      <c r="AN60" s="597" t="s">
        <v>783</v>
      </c>
      <c r="AO60" s="598" t="s">
        <v>770</v>
      </c>
      <c r="AP60" s="406">
        <v>10</v>
      </c>
      <c r="AQ60" s="407">
        <v>0.05</v>
      </c>
      <c r="AR60" s="599">
        <f>AQ60*AP60</f>
        <v>0.5</v>
      </c>
      <c r="AS60" s="531"/>
      <c r="AT60" s="593" t="s">
        <v>759</v>
      </c>
      <c r="AU60" s="514"/>
      <c r="AV60" s="594" t="s">
        <v>763</v>
      </c>
      <c r="AW60" s="1284"/>
    </row>
    <row r="61" spans="1:49" s="503" customFormat="1" ht="15.75" x14ac:dyDescent="0.2">
      <c r="A61" s="1282"/>
      <c r="B61" s="614"/>
      <c r="C61" s="237"/>
      <c r="D61" s="558"/>
      <c r="E61" s="558"/>
      <c r="F61" s="39">
        <f t="shared" si="3"/>
        <v>0</v>
      </c>
      <c r="G61" s="692">
        <f>IF(B61="",0,(B61/B43)*M41)</f>
        <v>0</v>
      </c>
      <c r="H61" s="501" t="s">
        <v>11</v>
      </c>
      <c r="I61" s="870">
        <f t="shared" si="4"/>
        <v>0</v>
      </c>
      <c r="J61" s="186" t="s">
        <v>221</v>
      </c>
      <c r="K61" s="558"/>
      <c r="L61" s="511"/>
      <c r="M61" s="511"/>
      <c r="N61" s="1090"/>
      <c r="Q61" s="1284"/>
      <c r="R61" s="514"/>
      <c r="S61" s="514"/>
      <c r="T61" s="514"/>
      <c r="U61" s="514"/>
      <c r="V61" s="514"/>
      <c r="W61" s="514"/>
      <c r="X61" s="514"/>
      <c r="Y61" s="514"/>
      <c r="Z61" s="514"/>
      <c r="AA61" s="514"/>
      <c r="AB61" s="514"/>
      <c r="AC61" s="514"/>
      <c r="AD61" s="514"/>
      <c r="AE61" s="577"/>
      <c r="AF61" s="1284"/>
      <c r="AG61" s="506"/>
      <c r="AH61" s="1284"/>
      <c r="AI61" s="1238" t="s">
        <v>809</v>
      </c>
      <c r="AJ61" s="1239"/>
      <c r="AK61" s="595" t="s">
        <v>784</v>
      </c>
      <c r="AL61" s="596" t="s">
        <v>785</v>
      </c>
      <c r="AM61" s="596" t="s">
        <v>786</v>
      </c>
      <c r="AN61" s="597" t="s">
        <v>787</v>
      </c>
      <c r="AO61" s="598" t="s">
        <v>771</v>
      </c>
      <c r="AP61" s="406">
        <v>10</v>
      </c>
      <c r="AQ61" s="407">
        <v>0.02</v>
      </c>
      <c r="AR61" s="599">
        <f t="shared" ref="AR61:AR64" si="5">AQ61*AP61</f>
        <v>0.2</v>
      </c>
      <c r="AS61" s="531"/>
      <c r="AT61" s="593" t="s">
        <v>760</v>
      </c>
      <c r="AU61" s="514"/>
      <c r="AV61" s="594" t="s">
        <v>764</v>
      </c>
      <c r="AW61" s="1284"/>
    </row>
    <row r="62" spans="1:49" s="503" customFormat="1" ht="15.75" x14ac:dyDescent="0.2">
      <c r="A62" s="1282"/>
      <c r="B62" s="614"/>
      <c r="C62" s="237"/>
      <c r="D62" s="558"/>
      <c r="E62" s="558"/>
      <c r="F62" s="39">
        <f t="shared" si="3"/>
        <v>0</v>
      </c>
      <c r="G62" s="692">
        <f>IF(B62="",0,(B62/B43)*M41)</f>
        <v>0</v>
      </c>
      <c r="H62" s="501" t="s">
        <v>11</v>
      </c>
      <c r="I62" s="870">
        <f t="shared" si="4"/>
        <v>0</v>
      </c>
      <c r="J62" s="186" t="s">
        <v>226</v>
      </c>
      <c r="K62" s="558"/>
      <c r="L62" s="511"/>
      <c r="M62" s="511"/>
      <c r="N62" s="1090"/>
      <c r="Q62" s="1284"/>
      <c r="R62" s="514"/>
      <c r="S62" s="514"/>
      <c r="T62" s="514"/>
      <c r="U62" s="514"/>
      <c r="V62" s="514"/>
      <c r="W62" s="514"/>
      <c r="X62" s="514"/>
      <c r="Y62" s="514"/>
      <c r="Z62" s="514"/>
      <c r="AA62" s="514"/>
      <c r="AB62" s="514"/>
      <c r="AC62" s="514"/>
      <c r="AD62" s="514"/>
      <c r="AE62" s="577"/>
      <c r="AF62" s="1284"/>
      <c r="AG62" s="506"/>
      <c r="AH62" s="1284"/>
      <c r="AI62" s="1238" t="s">
        <v>766</v>
      </c>
      <c r="AJ62" s="1239"/>
      <c r="AK62" s="595" t="s">
        <v>788</v>
      </c>
      <c r="AL62" s="596" t="s">
        <v>789</v>
      </c>
      <c r="AM62" s="596" t="s">
        <v>790</v>
      </c>
      <c r="AN62" s="597" t="s">
        <v>791</v>
      </c>
      <c r="AO62" s="598" t="s">
        <v>772</v>
      </c>
      <c r="AP62" s="406">
        <v>10</v>
      </c>
      <c r="AQ62" s="407">
        <v>0.03</v>
      </c>
      <c r="AR62" s="599">
        <f t="shared" si="5"/>
        <v>0.3</v>
      </c>
      <c r="AS62" s="531"/>
      <c r="AT62" s="593" t="s">
        <v>761</v>
      </c>
      <c r="AU62" s="514"/>
      <c r="AV62" s="594" t="s">
        <v>765</v>
      </c>
      <c r="AW62" s="1284"/>
    </row>
    <row r="63" spans="1:49" s="503" customFormat="1" ht="15.75" x14ac:dyDescent="0.2">
      <c r="A63" s="1282"/>
      <c r="B63" s="614"/>
      <c r="C63" s="237"/>
      <c r="D63" s="558"/>
      <c r="E63" s="558"/>
      <c r="F63" s="39">
        <f t="shared" si="3"/>
        <v>0</v>
      </c>
      <c r="G63" s="692">
        <f>IF(B63="",0,(B63/B43)*M41)</f>
        <v>0</v>
      </c>
      <c r="H63" s="501" t="s">
        <v>11</v>
      </c>
      <c r="I63" s="870">
        <f t="shared" si="4"/>
        <v>0</v>
      </c>
      <c r="J63" s="186" t="s">
        <v>228</v>
      </c>
      <c r="K63" s="558"/>
      <c r="L63" s="511"/>
      <c r="M63" s="511"/>
      <c r="N63" s="1090"/>
      <c r="Q63" s="1284"/>
      <c r="R63" s="514"/>
      <c r="S63" s="1260" t="s">
        <v>998</v>
      </c>
      <c r="T63" s="1260"/>
      <c r="U63" s="1260"/>
      <c r="V63" s="514"/>
      <c r="W63" s="514"/>
      <c r="X63" s="514"/>
      <c r="Y63" s="514"/>
      <c r="Z63" s="514"/>
      <c r="AA63" s="514"/>
      <c r="AB63" s="514"/>
      <c r="AC63" s="514"/>
      <c r="AD63" s="514"/>
      <c r="AE63" s="577"/>
      <c r="AF63" s="1284"/>
      <c r="AG63" s="506"/>
      <c r="AH63" s="1284"/>
      <c r="AI63" s="1238" t="s">
        <v>767</v>
      </c>
      <c r="AJ63" s="1239"/>
      <c r="AK63" s="595" t="s">
        <v>792</v>
      </c>
      <c r="AL63" s="596" t="s">
        <v>793</v>
      </c>
      <c r="AM63" s="596" t="s">
        <v>794</v>
      </c>
      <c r="AN63" s="597" t="s">
        <v>795</v>
      </c>
      <c r="AO63" s="598" t="s">
        <v>774</v>
      </c>
      <c r="AP63" s="406">
        <v>12</v>
      </c>
      <c r="AQ63" s="407">
        <v>0.05</v>
      </c>
      <c r="AR63" s="599">
        <f t="shared" si="5"/>
        <v>0.60000000000000009</v>
      </c>
      <c r="AS63" s="531"/>
      <c r="AT63" s="514"/>
      <c r="AU63" s="514"/>
      <c r="AV63" s="600"/>
      <c r="AW63" s="1284"/>
    </row>
    <row r="64" spans="1:49" s="503" customFormat="1" ht="18.75" x14ac:dyDescent="0.2">
      <c r="A64" s="1282"/>
      <c r="B64" s="614"/>
      <c r="C64" s="237"/>
      <c r="D64" s="558"/>
      <c r="E64" s="558"/>
      <c r="F64" s="39">
        <f t="shared" si="3"/>
        <v>0</v>
      </c>
      <c r="G64" s="692">
        <f>IF(B64="",0,(B64/B43)*M41)</f>
        <v>0</v>
      </c>
      <c r="H64" s="501" t="s">
        <v>11</v>
      </c>
      <c r="I64" s="870">
        <f t="shared" si="4"/>
        <v>0</v>
      </c>
      <c r="J64" s="186" t="s">
        <v>232</v>
      </c>
      <c r="K64" s="558"/>
      <c r="L64" s="511"/>
      <c r="M64" s="511"/>
      <c r="N64" s="1090"/>
      <c r="Q64" s="1284"/>
      <c r="R64" s="514"/>
      <c r="S64" s="1280" t="s">
        <v>966</v>
      </c>
      <c r="T64" s="1280"/>
      <c r="U64" s="1280"/>
      <c r="V64" s="514"/>
      <c r="W64" s="514"/>
      <c r="X64" s="514"/>
      <c r="Y64" s="514"/>
      <c r="Z64" s="514"/>
      <c r="AA64" s="514"/>
      <c r="AB64" s="514"/>
      <c r="AC64" s="514"/>
      <c r="AD64" s="514"/>
      <c r="AE64" s="577"/>
      <c r="AF64" s="1284"/>
      <c r="AH64" s="1284"/>
      <c r="AI64" s="1238" t="s">
        <v>768</v>
      </c>
      <c r="AJ64" s="1239"/>
      <c r="AK64" s="531"/>
      <c r="AL64" s="514"/>
      <c r="AM64" s="514"/>
      <c r="AN64" s="600"/>
      <c r="AO64" s="598" t="s">
        <v>773</v>
      </c>
      <c r="AP64" s="406">
        <v>10</v>
      </c>
      <c r="AQ64" s="407">
        <v>8.0000000000000002E-3</v>
      </c>
      <c r="AR64" s="599">
        <f t="shared" si="5"/>
        <v>0.08</v>
      </c>
      <c r="AS64" s="531"/>
      <c r="AT64" s="514"/>
      <c r="AU64" s="514"/>
      <c r="AV64" s="600"/>
      <c r="AW64" s="1284"/>
    </row>
    <row r="65" spans="1:49" s="503" customFormat="1" ht="13.5" thickBot="1" x14ac:dyDescent="0.25">
      <c r="A65" s="1283"/>
      <c r="B65" s="1117"/>
      <c r="C65" s="1092"/>
      <c r="D65" s="1092"/>
      <c r="E65" s="1092"/>
      <c r="F65" s="1092"/>
      <c r="G65" s="1092"/>
      <c r="H65" s="1092"/>
      <c r="I65" s="1092"/>
      <c r="J65" s="1092"/>
      <c r="K65" s="1092"/>
      <c r="L65" s="1092"/>
      <c r="M65" s="1092"/>
      <c r="N65" s="1093"/>
      <c r="Q65" s="1284"/>
      <c r="R65" s="603"/>
      <c r="S65" s="603"/>
      <c r="T65" s="603"/>
      <c r="U65" s="603"/>
      <c r="V65" s="603"/>
      <c r="W65" s="603"/>
      <c r="X65" s="603"/>
      <c r="Y65" s="603"/>
      <c r="Z65" s="603"/>
      <c r="AA65" s="603"/>
      <c r="AB65" s="603"/>
      <c r="AC65" s="603"/>
      <c r="AD65" s="603"/>
      <c r="AE65" s="604"/>
      <c r="AF65" s="1284"/>
      <c r="AH65" s="1284"/>
      <c r="AI65" s="605"/>
      <c r="AJ65" s="606"/>
      <c r="AK65" s="605"/>
      <c r="AL65" s="607"/>
      <c r="AM65" s="607"/>
      <c r="AN65" s="606"/>
      <c r="AO65" s="605"/>
      <c r="AP65" s="607"/>
      <c r="AQ65" s="607"/>
      <c r="AR65" s="606"/>
      <c r="AS65" s="605"/>
      <c r="AT65" s="607"/>
      <c r="AU65" s="607"/>
      <c r="AV65" s="606"/>
      <c r="AW65" s="1284"/>
    </row>
    <row r="67" spans="1:49" s="503" customFormat="1" ht="19.5" customHeight="1" x14ac:dyDescent="0.2">
      <c r="A67" s="608" t="s">
        <v>451</v>
      </c>
      <c r="B67" s="609"/>
      <c r="C67" s="527" t="s">
        <v>450</v>
      </c>
      <c r="D67" s="528"/>
      <c r="E67" s="610"/>
      <c r="F67" s="610"/>
      <c r="G67" s="610"/>
      <c r="H67" s="610"/>
      <c r="I67" s="610"/>
      <c r="J67" s="610"/>
      <c r="K67" s="610"/>
      <c r="L67" s="610"/>
      <c r="M67" s="610"/>
      <c r="N67" s="610"/>
      <c r="O67" s="608" t="s">
        <v>451</v>
      </c>
    </row>
    <row r="68" spans="1:49" s="503" customFormat="1" ht="16.5" customHeight="1" thickBot="1" x14ac:dyDescent="0.25"/>
    <row r="69" spans="1:49" s="503" customFormat="1" ht="18.75" x14ac:dyDescent="0.25">
      <c r="A69" s="1077" t="s">
        <v>449</v>
      </c>
      <c r="B69" s="1281" t="s">
        <v>966</v>
      </c>
      <c r="C69" s="1281"/>
      <c r="D69" s="1281"/>
      <c r="E69" s="1078"/>
      <c r="F69" s="1078"/>
      <c r="G69" s="1078"/>
      <c r="H69" s="1078"/>
      <c r="I69" s="1078"/>
      <c r="J69" s="1078"/>
      <c r="K69" s="1078"/>
      <c r="L69" s="1079"/>
      <c r="M69" s="1080" t="s">
        <v>71</v>
      </c>
      <c r="N69" s="1081"/>
      <c r="Q69" s="505" t="s">
        <v>449</v>
      </c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8"/>
      <c r="AF69" s="505" t="s">
        <v>449</v>
      </c>
      <c r="AG69" s="506"/>
      <c r="AH69" s="505" t="s">
        <v>449</v>
      </c>
      <c r="AI69" s="507"/>
      <c r="AJ69" s="508"/>
      <c r="AK69" s="414"/>
      <c r="AL69" s="414"/>
      <c r="AM69" s="414"/>
      <c r="AN69" s="415"/>
      <c r="AO69" s="415"/>
      <c r="AP69" s="415"/>
      <c r="AQ69" s="415"/>
      <c r="AR69" s="415"/>
      <c r="AS69" s="415"/>
      <c r="AT69" s="415"/>
      <c r="AU69" s="415"/>
      <c r="AV69" s="416"/>
      <c r="AW69" s="505" t="s">
        <v>449</v>
      </c>
    </row>
    <row r="70" spans="1:49" s="503" customFormat="1" ht="24" customHeight="1" x14ac:dyDescent="0.2">
      <c r="A70" s="1282" t="s">
        <v>1051</v>
      </c>
      <c r="B70" s="41" t="s">
        <v>1053</v>
      </c>
      <c r="C70" s="41"/>
      <c r="D70" s="46"/>
      <c r="E70" s="511"/>
      <c r="F70" s="511"/>
      <c r="G70" s="511"/>
      <c r="H70" s="511"/>
      <c r="I70" s="511"/>
      <c r="J70" s="511"/>
      <c r="K70" s="511"/>
      <c r="L70" s="679" t="s">
        <v>294</v>
      </c>
      <c r="M70" s="52">
        <v>16</v>
      </c>
      <c r="N70" s="1118" t="s">
        <v>295</v>
      </c>
      <c r="Q70" s="1284" t="s">
        <v>1051</v>
      </c>
      <c r="R70" s="632" t="s">
        <v>454</v>
      </c>
      <c r="S70" s="513"/>
      <c r="T70" s="140"/>
      <c r="U70" s="140"/>
      <c r="V70" s="140"/>
      <c r="W70" s="135"/>
      <c r="X70" s="135"/>
      <c r="Y70" s="135"/>
      <c r="Z70" s="135"/>
      <c r="AA70" s="135"/>
      <c r="AB70" s="135"/>
      <c r="AC70" s="135"/>
      <c r="AD70" s="135"/>
      <c r="AE70" s="141"/>
      <c r="AF70" s="1284" t="s">
        <v>1051</v>
      </c>
      <c r="AG70" s="506"/>
      <c r="AH70" s="1284" t="s">
        <v>1051</v>
      </c>
      <c r="AI70" s="516" t="s">
        <v>420</v>
      </c>
      <c r="AJ70" s="513"/>
      <c r="AK70" s="140"/>
      <c r="AL70" s="140"/>
      <c r="AM70" s="140"/>
      <c r="AN70" s="135"/>
      <c r="AO70" s="135"/>
      <c r="AP70" s="135"/>
      <c r="AQ70" s="135"/>
      <c r="AR70" s="135"/>
      <c r="AS70" s="135"/>
      <c r="AT70" s="135"/>
      <c r="AU70" s="135"/>
      <c r="AV70" s="418"/>
      <c r="AW70" s="1284" t="s">
        <v>1051</v>
      </c>
    </row>
    <row r="71" spans="1:49" s="503" customFormat="1" ht="32.25" customHeight="1" thickBot="1" x14ac:dyDescent="0.3">
      <c r="A71" s="1282"/>
      <c r="B71" s="705" t="s">
        <v>1002</v>
      </c>
      <c r="C71" s="677"/>
      <c r="D71" s="677"/>
      <c r="E71" s="675"/>
      <c r="F71" s="1256"/>
      <c r="G71" s="1256"/>
      <c r="H71" s="677"/>
      <c r="I71" s="675"/>
      <c r="J71" s="675"/>
      <c r="K71" s="677"/>
      <c r="L71" s="675"/>
      <c r="M71" s="36">
        <f>G75/M70</f>
        <v>0.17</v>
      </c>
      <c r="N71" s="1119" t="s">
        <v>300</v>
      </c>
      <c r="Q71" s="1284"/>
      <c r="R71" s="633" t="s">
        <v>1051</v>
      </c>
      <c r="S71" s="502"/>
      <c r="T71" s="502"/>
      <c r="U71" s="502"/>
      <c r="V71" s="135"/>
      <c r="W71" s="135"/>
      <c r="X71" s="135"/>
      <c r="Y71" s="135"/>
      <c r="Z71" s="135"/>
      <c r="AA71" s="135"/>
      <c r="AB71" s="135"/>
      <c r="AC71" s="135"/>
      <c r="AD71" s="135"/>
      <c r="AE71" s="141"/>
      <c r="AF71" s="1284"/>
      <c r="AG71" s="506"/>
      <c r="AH71" s="1284"/>
      <c r="AI71" s="522" t="s">
        <v>1051</v>
      </c>
      <c r="AJ71" s="514"/>
      <c r="AK71" s="514"/>
      <c r="AL71" s="514"/>
      <c r="AM71" s="135"/>
      <c r="AN71" s="135"/>
      <c r="AO71" s="135"/>
      <c r="AP71" s="135"/>
      <c r="AQ71" s="135"/>
      <c r="AR71" s="135"/>
      <c r="AS71" s="135"/>
      <c r="AT71" s="135"/>
      <c r="AU71" s="135"/>
      <c r="AV71" s="418"/>
      <c r="AW71" s="1284"/>
    </row>
    <row r="72" spans="1:49" s="503" customFormat="1" ht="24" customHeight="1" thickBot="1" x14ac:dyDescent="0.3">
      <c r="A72" s="1282"/>
      <c r="B72" s="708">
        <v>100</v>
      </c>
      <c r="C72" s="1241" t="s">
        <v>0</v>
      </c>
      <c r="D72" s="678"/>
      <c r="E72" s="678"/>
      <c r="F72" s="1256" t="s">
        <v>14</v>
      </c>
      <c r="G72" s="1256"/>
      <c r="H72" s="871"/>
      <c r="I72" s="873"/>
      <c r="J72" s="676"/>
      <c r="K72" s="676"/>
      <c r="L72" s="676"/>
      <c r="M72" s="898">
        <f>F75/M70</f>
        <v>0.15300000000000008</v>
      </c>
      <c r="N72" s="1120" t="s">
        <v>1050</v>
      </c>
      <c r="Q72" s="1284"/>
      <c r="R72" s="526" t="s">
        <v>451</v>
      </c>
      <c r="S72" s="527" t="s">
        <v>450</v>
      </c>
      <c r="T72" s="527"/>
      <c r="U72" s="528"/>
      <c r="V72" s="223"/>
      <c r="W72" s="223"/>
      <c r="X72" s="223"/>
      <c r="Y72" s="223"/>
      <c r="Z72" s="223"/>
      <c r="AA72" s="223"/>
      <c r="AB72" s="223"/>
      <c r="AC72" s="223"/>
      <c r="AD72" s="223"/>
      <c r="AE72" s="224"/>
      <c r="AF72" s="1284"/>
      <c r="AG72" s="506"/>
      <c r="AH72" s="1284"/>
      <c r="AI72" s="529" t="s">
        <v>451</v>
      </c>
      <c r="AJ72" s="527" t="s">
        <v>450</v>
      </c>
      <c r="AK72" s="527"/>
      <c r="AL72" s="528"/>
      <c r="AM72" s="223"/>
      <c r="AN72" s="223"/>
      <c r="AO72" s="223"/>
      <c r="AP72" s="223"/>
      <c r="AQ72" s="223"/>
      <c r="AR72" s="223"/>
      <c r="AS72" s="223"/>
      <c r="AT72" s="223"/>
      <c r="AU72" s="223"/>
      <c r="AV72" s="421"/>
      <c r="AW72" s="1284"/>
    </row>
    <row r="73" spans="1:49" s="503" customFormat="1" ht="15.75" x14ac:dyDescent="0.2">
      <c r="A73" s="1282"/>
      <c r="B73" s="687"/>
      <c r="C73" s="1242"/>
      <c r="D73" s="874" t="s">
        <v>13</v>
      </c>
      <c r="E73" s="683"/>
      <c r="F73" s="738" t="s">
        <v>1011</v>
      </c>
      <c r="G73" s="875" t="s">
        <v>297</v>
      </c>
      <c r="H73" s="134"/>
      <c r="I73" s="919" t="s">
        <v>1012</v>
      </c>
      <c r="J73" s="683"/>
      <c r="K73" s="876" t="s">
        <v>293</v>
      </c>
      <c r="L73" s="1285" t="s">
        <v>958</v>
      </c>
      <c r="M73" s="1285"/>
      <c r="N73" s="1121">
        <f>B72</f>
        <v>100</v>
      </c>
      <c r="Q73" s="1284"/>
      <c r="R73" s="530"/>
      <c r="S73" s="514"/>
      <c r="T73" s="514"/>
      <c r="U73" s="135"/>
      <c r="V73" s="135"/>
      <c r="W73" s="135"/>
      <c r="X73" s="135"/>
      <c r="Y73" s="135"/>
      <c r="Z73" s="135"/>
      <c r="AA73" s="135"/>
      <c r="AB73" s="135"/>
      <c r="AC73" s="135"/>
      <c r="AD73" s="135"/>
      <c r="AE73" s="141"/>
      <c r="AF73" s="1284"/>
      <c r="AG73" s="506"/>
      <c r="AH73" s="1284"/>
      <c r="AI73" s="531"/>
      <c r="AJ73" s="514"/>
      <c r="AK73" s="514"/>
      <c r="AL73" s="514"/>
      <c r="AM73" s="135"/>
      <c r="AN73" s="135"/>
      <c r="AO73" s="135"/>
      <c r="AP73" s="135"/>
      <c r="AQ73" s="135"/>
      <c r="AR73" s="135"/>
      <c r="AS73" s="135"/>
      <c r="AT73" s="135"/>
      <c r="AU73" s="135"/>
      <c r="AV73" s="418"/>
      <c r="AW73" s="1284"/>
    </row>
    <row r="74" spans="1:49" s="503" customFormat="1" ht="14.25" customHeight="1" x14ac:dyDescent="0.25">
      <c r="A74" s="1282"/>
      <c r="B74" s="515" t="s">
        <v>44</v>
      </c>
      <c r="C74" s="515" t="s">
        <v>54</v>
      </c>
      <c r="D74" s="613" t="s">
        <v>34</v>
      </c>
      <c r="E74" s="511"/>
      <c r="F74" s="688"/>
      <c r="G74" s="1087"/>
      <c r="H74" s="515"/>
      <c r="I74" s="1088"/>
      <c r="J74" s="514"/>
      <c r="K74" s="542" t="s">
        <v>63</v>
      </c>
      <c r="L74" s="511"/>
      <c r="M74" s="612"/>
      <c r="N74" s="1089"/>
      <c r="Q74" s="1284"/>
      <c r="R74" s="532" t="s">
        <v>34</v>
      </c>
      <c r="S74" s="533" t="s">
        <v>13</v>
      </c>
      <c r="T74" s="534" t="s">
        <v>455</v>
      </c>
      <c r="U74" s="514"/>
      <c r="V74" s="135"/>
      <c r="W74" s="135"/>
      <c r="X74" s="135"/>
      <c r="Y74" s="135"/>
      <c r="Z74" s="135"/>
      <c r="AA74" s="135"/>
      <c r="AB74" s="135"/>
      <c r="AC74" s="135"/>
      <c r="AD74" s="135"/>
      <c r="AE74" s="141"/>
      <c r="AF74" s="1284"/>
      <c r="AG74" s="506"/>
      <c r="AH74" s="1284"/>
      <c r="AI74" s="535" t="s">
        <v>44</v>
      </c>
      <c r="AJ74" s="533" t="s">
        <v>456</v>
      </c>
      <c r="AK74" s="514"/>
      <c r="AL74" s="514"/>
      <c r="AM74" s="135"/>
      <c r="AN74" s="135"/>
      <c r="AO74" s="135"/>
      <c r="AP74" s="135"/>
      <c r="AQ74" s="135"/>
      <c r="AR74" s="135"/>
      <c r="AS74" s="135"/>
      <c r="AT74" s="135"/>
      <c r="AU74" s="135"/>
      <c r="AV74" s="418"/>
      <c r="AW74" s="1284"/>
    </row>
    <row r="75" spans="1:49" s="503" customFormat="1" ht="15.75" customHeight="1" x14ac:dyDescent="0.2">
      <c r="A75" s="1282"/>
      <c r="B75" s="614"/>
      <c r="C75" s="615"/>
      <c r="D75" s="616" t="s">
        <v>1047</v>
      </c>
      <c r="E75" s="617"/>
      <c r="F75" s="870">
        <f>SUM(F77:F93)</f>
        <v>2.4480000000000013</v>
      </c>
      <c r="G75" s="872">
        <f>SUM(G77:G93)</f>
        <v>2.72</v>
      </c>
      <c r="H75" s="897" t="s">
        <v>11</v>
      </c>
      <c r="I75" s="872">
        <f>SUM(I77:I93)</f>
        <v>0.2719999999999998</v>
      </c>
      <c r="J75" s="619"/>
      <c r="K75" s="620"/>
      <c r="L75" s="511"/>
      <c r="M75" s="511"/>
      <c r="N75" s="1090"/>
      <c r="Q75" s="1284"/>
      <c r="R75" s="542"/>
      <c r="S75" s="533"/>
      <c r="T75" s="534"/>
      <c r="U75" s="514"/>
      <c r="V75" s="135"/>
      <c r="W75" s="135"/>
      <c r="X75" s="135"/>
      <c r="Y75" s="135"/>
      <c r="Z75" s="135"/>
      <c r="AA75" s="135"/>
      <c r="AB75" s="135"/>
      <c r="AC75" s="135"/>
      <c r="AD75" s="135"/>
      <c r="AE75" s="141"/>
      <c r="AF75" s="1284"/>
      <c r="AG75" s="506"/>
      <c r="AH75" s="1284"/>
      <c r="AI75" s="531"/>
      <c r="AJ75" s="514"/>
      <c r="AK75" s="514"/>
      <c r="AL75" s="514"/>
      <c r="AM75" s="135"/>
      <c r="AN75" s="135"/>
      <c r="AO75" s="135"/>
      <c r="AP75" s="135"/>
      <c r="AQ75" s="135"/>
      <c r="AR75" s="135"/>
      <c r="AS75" s="135"/>
      <c r="AT75" s="135"/>
      <c r="AU75" s="135"/>
      <c r="AV75" s="418"/>
      <c r="AW75" s="1284"/>
    </row>
    <row r="76" spans="1:49" s="503" customFormat="1" ht="15.75" customHeight="1" x14ac:dyDescent="0.25">
      <c r="A76" s="1282"/>
      <c r="B76" s="614"/>
      <c r="C76" s="237"/>
      <c r="D76" s="621"/>
      <c r="E76" s="622"/>
      <c r="F76" s="623"/>
      <c r="G76" s="692"/>
      <c r="H76" s="693"/>
      <c r="I76" s="694"/>
      <c r="J76" s="624"/>
      <c r="K76" s="558"/>
      <c r="L76" s="511"/>
      <c r="M76" s="511"/>
      <c r="N76" s="1090"/>
      <c r="Q76" s="1284"/>
      <c r="R76" s="542" t="s">
        <v>44</v>
      </c>
      <c r="S76" s="533" t="s">
        <v>456</v>
      </c>
      <c r="T76" s="534" t="s">
        <v>480</v>
      </c>
      <c r="U76" s="514"/>
      <c r="V76" s="135"/>
      <c r="W76" s="135"/>
      <c r="X76" s="135"/>
      <c r="Y76" s="135"/>
      <c r="Z76" s="135"/>
      <c r="AA76" s="135"/>
      <c r="AB76" s="135"/>
      <c r="AC76" s="135"/>
      <c r="AD76" s="135"/>
      <c r="AE76" s="141"/>
      <c r="AF76" s="1284"/>
      <c r="AG76" s="506"/>
      <c r="AH76" s="1284"/>
      <c r="AI76" s="423"/>
      <c r="AJ76" s="544" t="s">
        <v>422</v>
      </c>
      <c r="AK76" s="545"/>
      <c r="AL76" s="545"/>
      <c r="AM76" s="546"/>
      <c r="AN76" s="514"/>
      <c r="AO76" s="135"/>
      <c r="AP76" s="544" t="s">
        <v>421</v>
      </c>
      <c r="AQ76" s="135"/>
      <c r="AR76" s="135"/>
      <c r="AS76" s="135"/>
      <c r="AT76" s="135"/>
      <c r="AU76" s="135"/>
      <c r="AV76" s="418"/>
      <c r="AW76" s="1284"/>
    </row>
    <row r="77" spans="1:49" s="503" customFormat="1" ht="15.75" x14ac:dyDescent="0.2">
      <c r="A77" s="1282"/>
      <c r="B77" s="16">
        <v>1</v>
      </c>
      <c r="C77" s="65">
        <v>10</v>
      </c>
      <c r="D77" s="57" t="s">
        <v>959</v>
      </c>
      <c r="E77" s="10"/>
      <c r="F77" s="39">
        <f t="shared" ref="F77" si="6">G77-(G77*C77%)</f>
        <v>0.14400000000000002</v>
      </c>
      <c r="G77" s="692">
        <f>IF(B77="",0,(B77/B72)*M70)</f>
        <v>0.16</v>
      </c>
      <c r="H77" s="501" t="s">
        <v>11</v>
      </c>
      <c r="I77" s="870">
        <f>G77-F77</f>
        <v>1.5999999999999986E-2</v>
      </c>
      <c r="J77" s="186" t="s">
        <v>32</v>
      </c>
      <c r="K77" s="10" t="s">
        <v>25</v>
      </c>
      <c r="L77" s="511"/>
      <c r="M77" s="511"/>
      <c r="N77" s="1090"/>
      <c r="Q77" s="1284"/>
      <c r="R77" s="542"/>
      <c r="S77" s="533"/>
      <c r="T77" s="553" t="s">
        <v>422</v>
      </c>
      <c r="U77" s="514"/>
      <c r="V77" s="135"/>
      <c r="W77" s="135"/>
      <c r="X77" s="135"/>
      <c r="Y77" s="135"/>
      <c r="Z77" s="135"/>
      <c r="AA77" s="135"/>
      <c r="AB77" s="135"/>
      <c r="AC77" s="135"/>
      <c r="AD77" s="135"/>
      <c r="AE77" s="141"/>
      <c r="AF77" s="1284"/>
      <c r="AG77" s="506"/>
      <c r="AH77" s="1284"/>
      <c r="AI77" s="423"/>
      <c r="AJ77" s="554" t="s">
        <v>956</v>
      </c>
      <c r="AK77" s="554"/>
      <c r="AL77" s="554"/>
      <c r="AM77" s="554"/>
      <c r="AN77" s="514"/>
      <c r="AO77" s="135"/>
      <c r="AP77" s="135"/>
      <c r="AQ77" s="135"/>
      <c r="AR77" s="135"/>
      <c r="AS77" s="135"/>
      <c r="AT77" s="135"/>
      <c r="AU77" s="135"/>
      <c r="AV77" s="418"/>
      <c r="AW77" s="1284"/>
    </row>
    <row r="78" spans="1:49" s="503" customFormat="1" ht="15.75" x14ac:dyDescent="0.2">
      <c r="A78" s="1282"/>
      <c r="B78" s="16">
        <v>1</v>
      </c>
      <c r="C78" s="65">
        <v>10</v>
      </c>
      <c r="D78" s="57" t="s">
        <v>977</v>
      </c>
      <c r="E78" s="10"/>
      <c r="F78" s="39">
        <f t="shared" ref="F78:F93" si="7">G78-(G78*C78%)</f>
        <v>0.14400000000000002</v>
      </c>
      <c r="G78" s="692">
        <f>IF(B78="",0,(B78/B72)*M70)</f>
        <v>0.16</v>
      </c>
      <c r="H78" s="501" t="s">
        <v>11</v>
      </c>
      <c r="I78" s="870">
        <f t="shared" ref="I78:I93" si="8">G78-F78</f>
        <v>1.5999999999999986E-2</v>
      </c>
      <c r="J78" s="186" t="s">
        <v>42</v>
      </c>
      <c r="K78" s="10" t="s">
        <v>26</v>
      </c>
      <c r="L78" s="511"/>
      <c r="M78" s="511"/>
      <c r="N78" s="1090"/>
      <c r="Q78" s="1284"/>
      <c r="R78" s="514"/>
      <c r="S78" s="514"/>
      <c r="T78" s="534" t="s">
        <v>755</v>
      </c>
      <c r="U78" s="514"/>
      <c r="V78" s="135"/>
      <c r="W78" s="135"/>
      <c r="X78" s="135"/>
      <c r="Y78" s="135"/>
      <c r="Z78" s="135"/>
      <c r="AA78" s="135"/>
      <c r="AB78" s="135"/>
      <c r="AC78" s="135"/>
      <c r="AD78" s="135"/>
      <c r="AE78" s="141"/>
      <c r="AF78" s="1284"/>
      <c r="AG78" s="506"/>
      <c r="AH78" s="1284"/>
      <c r="AI78" s="423"/>
      <c r="AJ78" s="554"/>
      <c r="AK78" s="554" t="s">
        <v>423</v>
      </c>
      <c r="AL78" s="554"/>
      <c r="AM78" s="554"/>
      <c r="AN78" s="514"/>
      <c r="AO78" s="135"/>
      <c r="AP78" s="135"/>
      <c r="AQ78" s="135"/>
      <c r="AR78" s="135"/>
      <c r="AS78" s="135"/>
      <c r="AT78" s="135"/>
      <c r="AU78" s="135"/>
      <c r="AV78" s="418"/>
      <c r="AW78" s="1284"/>
    </row>
    <row r="79" spans="1:49" s="503" customFormat="1" ht="15.75" x14ac:dyDescent="0.2">
      <c r="A79" s="1282"/>
      <c r="B79" s="16">
        <v>1</v>
      </c>
      <c r="C79" s="65">
        <v>10</v>
      </c>
      <c r="D79" s="57" t="s">
        <v>959</v>
      </c>
      <c r="E79" s="10"/>
      <c r="F79" s="39">
        <f t="shared" si="7"/>
        <v>0.14400000000000002</v>
      </c>
      <c r="G79" s="692">
        <f>IF(B79="",0,(B79/B72)*M70)</f>
        <v>0.16</v>
      </c>
      <c r="H79" s="501" t="s">
        <v>11</v>
      </c>
      <c r="I79" s="870">
        <f t="shared" si="8"/>
        <v>1.5999999999999986E-2</v>
      </c>
      <c r="J79" s="186" t="s">
        <v>52</v>
      </c>
      <c r="K79" s="10" t="s">
        <v>27</v>
      </c>
      <c r="L79" s="511"/>
      <c r="M79" s="511"/>
      <c r="N79" s="1090"/>
      <c r="Q79" s="1284"/>
      <c r="R79" s="514"/>
      <c r="S79" s="514"/>
      <c r="T79" s="534" t="s">
        <v>485</v>
      </c>
      <c r="U79" s="514"/>
      <c r="V79" s="135"/>
      <c r="W79" s="135"/>
      <c r="X79" s="135"/>
      <c r="Y79" s="135"/>
      <c r="Z79" s="135"/>
      <c r="AA79" s="135"/>
      <c r="AB79" s="135"/>
      <c r="AC79" s="135"/>
      <c r="AD79" s="135"/>
      <c r="AE79" s="141"/>
      <c r="AF79" s="1284"/>
      <c r="AG79" s="506"/>
      <c r="AH79" s="1284"/>
      <c r="AI79" s="423"/>
      <c r="AJ79" s="554"/>
      <c r="AK79" s="554" t="s">
        <v>424</v>
      </c>
      <c r="AL79" s="554"/>
      <c r="AM79" s="554"/>
      <c r="AN79" s="514"/>
      <c r="AO79" s="135"/>
      <c r="AP79" s="135"/>
      <c r="AQ79" s="135"/>
      <c r="AR79" s="135"/>
      <c r="AS79" s="135"/>
      <c r="AT79" s="559"/>
      <c r="AU79" s="559"/>
      <c r="AV79" s="560"/>
      <c r="AW79" s="1284"/>
    </row>
    <row r="80" spans="1:49" s="503" customFormat="1" ht="15.75" x14ac:dyDescent="0.2">
      <c r="A80" s="1282"/>
      <c r="B80" s="16">
        <v>1</v>
      </c>
      <c r="C80" s="65">
        <v>10</v>
      </c>
      <c r="D80" s="57" t="s">
        <v>977</v>
      </c>
      <c r="E80" s="558"/>
      <c r="F80" s="39">
        <f t="shared" si="7"/>
        <v>0.14400000000000002</v>
      </c>
      <c r="G80" s="692">
        <f>IF(B80="",0,(B80/B72)*M70)</f>
        <v>0.16</v>
      </c>
      <c r="H80" s="501" t="s">
        <v>11</v>
      </c>
      <c r="I80" s="870">
        <f t="shared" si="8"/>
        <v>1.5999999999999986E-2</v>
      </c>
      <c r="J80" s="186" t="s">
        <v>61</v>
      </c>
      <c r="K80" s="10" t="s">
        <v>28</v>
      </c>
      <c r="L80" s="511"/>
      <c r="M80" s="511"/>
      <c r="N80" s="1090"/>
      <c r="Q80" s="1284"/>
      <c r="R80" s="514"/>
      <c r="S80" s="514"/>
      <c r="T80" s="514"/>
      <c r="U80" s="514"/>
      <c r="V80" s="135"/>
      <c r="W80" s="135"/>
      <c r="X80" s="135"/>
      <c r="Y80" s="135"/>
      <c r="Z80" s="135"/>
      <c r="AA80" s="135"/>
      <c r="AB80" s="135"/>
      <c r="AC80" s="135"/>
      <c r="AD80" s="135"/>
      <c r="AE80" s="141"/>
      <c r="AF80" s="1284"/>
      <c r="AG80" s="506"/>
      <c r="AH80" s="1284"/>
      <c r="AI80" s="423"/>
      <c r="AJ80" s="554"/>
      <c r="AK80" s="554" t="s">
        <v>425</v>
      </c>
      <c r="AL80" s="554"/>
      <c r="AM80" s="554"/>
      <c r="AN80" s="514"/>
      <c r="AO80" s="135"/>
      <c r="AP80" s="135"/>
      <c r="AQ80" s="135"/>
      <c r="AR80" s="135"/>
      <c r="AS80" s="135"/>
      <c r="AT80" s="559"/>
      <c r="AU80" s="559"/>
      <c r="AV80" s="560"/>
      <c r="AW80" s="1284"/>
    </row>
    <row r="81" spans="1:49" s="503" customFormat="1" ht="15.75" x14ac:dyDescent="0.2">
      <c r="A81" s="1282"/>
      <c r="B81" s="16">
        <v>1</v>
      </c>
      <c r="C81" s="65">
        <v>10</v>
      </c>
      <c r="D81" s="57" t="s">
        <v>959</v>
      </c>
      <c r="E81" s="558"/>
      <c r="F81" s="39">
        <f t="shared" si="7"/>
        <v>0.14400000000000002</v>
      </c>
      <c r="G81" s="692">
        <f>IF(B81="",0,(B81/B72)*M70)</f>
        <v>0.16</v>
      </c>
      <c r="H81" s="501" t="s">
        <v>11</v>
      </c>
      <c r="I81" s="870">
        <f t="shared" si="8"/>
        <v>1.5999999999999986E-2</v>
      </c>
      <c r="J81" s="186" t="s">
        <v>69</v>
      </c>
      <c r="K81" s="558"/>
      <c r="L81" s="511"/>
      <c r="M81" s="511"/>
      <c r="N81" s="1090"/>
      <c r="Q81" s="1284"/>
      <c r="R81" s="542" t="s">
        <v>54</v>
      </c>
      <c r="S81" s="533" t="s">
        <v>482</v>
      </c>
      <c r="T81" s="534" t="s">
        <v>483</v>
      </c>
      <c r="U81" s="514"/>
      <c r="V81" s="135"/>
      <c r="W81" s="135"/>
      <c r="X81" s="135"/>
      <c r="Y81" s="135"/>
      <c r="Z81" s="135"/>
      <c r="AA81" s="135"/>
      <c r="AB81" s="135"/>
      <c r="AC81" s="135"/>
      <c r="AD81" s="135"/>
      <c r="AE81" s="141"/>
      <c r="AF81" s="1284"/>
      <c r="AG81" s="506"/>
      <c r="AH81" s="1284"/>
      <c r="AI81" s="423"/>
      <c r="AJ81" s="554"/>
      <c r="AK81" s="554" t="s">
        <v>426</v>
      </c>
      <c r="AL81" s="554"/>
      <c r="AM81" s="554"/>
      <c r="AN81" s="514"/>
      <c r="AO81" s="135"/>
      <c r="AP81" s="135"/>
      <c r="AQ81" s="135"/>
      <c r="AR81" s="135"/>
      <c r="AS81" s="135"/>
      <c r="AT81" s="135"/>
      <c r="AU81" s="135"/>
      <c r="AV81" s="418"/>
      <c r="AW81" s="1284"/>
    </row>
    <row r="82" spans="1:49" s="503" customFormat="1" ht="25.5" x14ac:dyDescent="0.25">
      <c r="A82" s="1282"/>
      <c r="B82" s="16">
        <v>1</v>
      </c>
      <c r="C82" s="65">
        <v>10</v>
      </c>
      <c r="D82" s="57" t="s">
        <v>977</v>
      </c>
      <c r="E82" s="558"/>
      <c r="F82" s="39">
        <f t="shared" si="7"/>
        <v>0.14400000000000002</v>
      </c>
      <c r="G82" s="692">
        <f>IF(B82="",0,(B82/B72)*M70)</f>
        <v>0.16</v>
      </c>
      <c r="H82" s="501" t="s">
        <v>11</v>
      </c>
      <c r="I82" s="870">
        <f t="shared" si="8"/>
        <v>1.5999999999999986E-2</v>
      </c>
      <c r="J82" s="186" t="s">
        <v>78</v>
      </c>
      <c r="K82" s="558"/>
      <c r="L82" s="511"/>
      <c r="M82" s="511"/>
      <c r="N82" s="1090"/>
      <c r="Q82" s="1284"/>
      <c r="R82" s="567"/>
      <c r="S82" s="533"/>
      <c r="T82" s="534"/>
      <c r="U82" s="514"/>
      <c r="V82" s="135"/>
      <c r="W82" s="135"/>
      <c r="X82" s="135"/>
      <c r="Y82" s="135"/>
      <c r="Z82" s="135"/>
      <c r="AA82" s="135"/>
      <c r="AB82" s="135"/>
      <c r="AC82" s="135"/>
      <c r="AD82" s="135"/>
      <c r="AE82" s="141"/>
      <c r="AF82" s="1284"/>
      <c r="AG82" s="506"/>
      <c r="AH82" s="1284"/>
      <c r="AI82" s="423"/>
      <c r="AJ82" s="554"/>
      <c r="AK82" s="568" t="s">
        <v>427</v>
      </c>
      <c r="AL82" s="554"/>
      <c r="AM82" s="554"/>
      <c r="AN82" s="514"/>
      <c r="AO82" s="135"/>
      <c r="AP82" s="135"/>
      <c r="AQ82" s="135"/>
      <c r="AR82" s="135"/>
      <c r="AS82" s="1244" t="s">
        <v>963</v>
      </c>
      <c r="AT82" s="1245"/>
      <c r="AU82" s="1245"/>
      <c r="AV82" s="569" t="s">
        <v>960</v>
      </c>
      <c r="AW82" s="1284"/>
    </row>
    <row r="83" spans="1:49" s="503" customFormat="1" ht="15.75" x14ac:dyDescent="0.2">
      <c r="A83" s="1282"/>
      <c r="B83" s="16">
        <v>1</v>
      </c>
      <c r="C83" s="65">
        <v>10</v>
      </c>
      <c r="D83" s="57" t="s">
        <v>959</v>
      </c>
      <c r="E83" s="558"/>
      <c r="F83" s="39">
        <f t="shared" si="7"/>
        <v>0.14400000000000002</v>
      </c>
      <c r="G83" s="692">
        <f>IF(B83="",0,(B83/B72)*M70)</f>
        <v>0.16</v>
      </c>
      <c r="H83" s="501" t="s">
        <v>11</v>
      </c>
      <c r="I83" s="870">
        <f t="shared" si="8"/>
        <v>1.5999999999999986E-2</v>
      </c>
      <c r="J83" s="186" t="s">
        <v>86</v>
      </c>
      <c r="K83" s="558"/>
      <c r="L83" s="511"/>
      <c r="M83" s="511"/>
      <c r="N83" s="1090"/>
      <c r="Q83" s="1284"/>
      <c r="R83" s="542" t="s">
        <v>63</v>
      </c>
      <c r="S83" s="576" t="s">
        <v>293</v>
      </c>
      <c r="T83" s="534" t="s">
        <v>1000</v>
      </c>
      <c r="U83" s="514"/>
      <c r="V83" s="135"/>
      <c r="W83" s="135"/>
      <c r="X83" s="135"/>
      <c r="Y83" s="135"/>
      <c r="Z83" s="135"/>
      <c r="AA83" s="135"/>
      <c r="AB83" s="135"/>
      <c r="AC83" s="135"/>
      <c r="AD83" s="135"/>
      <c r="AE83" s="141"/>
      <c r="AF83" s="1284"/>
      <c r="AG83" s="506"/>
      <c r="AH83" s="1284"/>
      <c r="AI83" s="423"/>
      <c r="AJ83" s="554"/>
      <c r="AK83" s="554" t="s">
        <v>428</v>
      </c>
      <c r="AL83" s="554"/>
      <c r="AM83" s="554"/>
      <c r="AN83" s="514"/>
      <c r="AO83" s="135"/>
      <c r="AP83" s="135"/>
      <c r="AQ83" s="135"/>
      <c r="AR83" s="135"/>
      <c r="AS83" s="573"/>
      <c r="AT83" s="574">
        <v>2</v>
      </c>
      <c r="AU83" s="553" t="s">
        <v>10</v>
      </c>
      <c r="AV83" s="575">
        <f>AT83</f>
        <v>2</v>
      </c>
      <c r="AW83" s="1284"/>
    </row>
    <row r="84" spans="1:49" s="503" customFormat="1" ht="15.75" x14ac:dyDescent="0.2">
      <c r="A84" s="1282"/>
      <c r="B84" s="16">
        <v>1</v>
      </c>
      <c r="C84" s="65">
        <v>10</v>
      </c>
      <c r="D84" s="57" t="s">
        <v>977</v>
      </c>
      <c r="E84" s="558"/>
      <c r="F84" s="39">
        <f t="shared" si="7"/>
        <v>0.14400000000000002</v>
      </c>
      <c r="G84" s="692">
        <f>IF(B84="",0,(B84/B72)*M70)</f>
        <v>0.16</v>
      </c>
      <c r="H84" s="501" t="s">
        <v>11</v>
      </c>
      <c r="I84" s="870">
        <f t="shared" si="8"/>
        <v>1.5999999999999986E-2</v>
      </c>
      <c r="J84" s="186" t="s">
        <v>96</v>
      </c>
      <c r="K84" s="558"/>
      <c r="L84" s="511"/>
      <c r="M84" s="511"/>
      <c r="N84" s="1090"/>
      <c r="Q84" s="1284"/>
      <c r="R84" s="542"/>
      <c r="S84" s="576"/>
      <c r="T84" s="534"/>
      <c r="U84" s="514"/>
      <c r="V84" s="514"/>
      <c r="W84" s="514"/>
      <c r="X84" s="514"/>
      <c r="Y84" s="514"/>
      <c r="Z84" s="514"/>
      <c r="AA84" s="514"/>
      <c r="AB84" s="514"/>
      <c r="AC84" s="514"/>
      <c r="AD84" s="514"/>
      <c r="AE84" s="577"/>
      <c r="AF84" s="1284"/>
      <c r="AG84" s="506"/>
      <c r="AH84" s="1284"/>
      <c r="AI84" s="423"/>
      <c r="AJ84" s="554"/>
      <c r="AK84" s="554" t="s">
        <v>429</v>
      </c>
      <c r="AL84" s="554"/>
      <c r="AM84" s="554"/>
      <c r="AN84" s="514"/>
      <c r="AO84" s="135"/>
      <c r="AP84" s="135"/>
      <c r="AQ84" s="135"/>
      <c r="AR84" s="514"/>
      <c r="AS84" s="573"/>
      <c r="AT84" s="578">
        <f>AT83*10</f>
        <v>20</v>
      </c>
      <c r="AU84" s="579" t="s">
        <v>431</v>
      </c>
      <c r="AV84" s="580">
        <f>AT83/10</f>
        <v>0.2</v>
      </c>
      <c r="AW84" s="1284"/>
    </row>
    <row r="85" spans="1:49" s="503" customFormat="1" ht="15.75" x14ac:dyDescent="0.25">
      <c r="A85" s="1282"/>
      <c r="B85" s="16">
        <v>1</v>
      </c>
      <c r="C85" s="65">
        <v>10</v>
      </c>
      <c r="D85" s="57" t="s">
        <v>959</v>
      </c>
      <c r="E85" s="558"/>
      <c r="F85" s="39">
        <f t="shared" si="7"/>
        <v>0.14400000000000002</v>
      </c>
      <c r="G85" s="692">
        <f>IF(B85="",0,(B85/B72)*M70)</f>
        <v>0.16</v>
      </c>
      <c r="H85" s="501" t="s">
        <v>11</v>
      </c>
      <c r="I85" s="870">
        <f t="shared" si="8"/>
        <v>1.5999999999999986E-2</v>
      </c>
      <c r="J85" s="186" t="s">
        <v>166</v>
      </c>
      <c r="K85" s="558"/>
      <c r="L85" s="511"/>
      <c r="M85" s="511"/>
      <c r="N85" s="1090"/>
      <c r="Q85" s="1284"/>
      <c r="R85" s="631" t="s">
        <v>71</v>
      </c>
      <c r="U85" s="514"/>
      <c r="V85" s="514"/>
      <c r="W85" s="514"/>
      <c r="X85" s="514"/>
      <c r="Y85" s="514"/>
      <c r="Z85" s="514"/>
      <c r="AA85" s="514"/>
      <c r="AB85" s="673"/>
      <c r="AC85" s="631" t="s">
        <v>71</v>
      </c>
      <c r="AD85" s="673"/>
      <c r="AE85" s="577"/>
      <c r="AF85" s="1284"/>
      <c r="AG85" s="506"/>
      <c r="AH85" s="1284"/>
      <c r="AI85" s="423"/>
      <c r="AJ85" s="554"/>
      <c r="AK85" s="568" t="s">
        <v>430</v>
      </c>
      <c r="AL85" s="554"/>
      <c r="AM85" s="554"/>
      <c r="AN85" s="514"/>
      <c r="AO85" s="514"/>
      <c r="AP85" s="514"/>
      <c r="AQ85" s="514"/>
      <c r="AR85" s="514"/>
      <c r="AS85" s="581"/>
      <c r="AT85" s="578">
        <f>AT84*10</f>
        <v>200</v>
      </c>
      <c r="AU85" s="579" t="s">
        <v>432</v>
      </c>
      <c r="AV85" s="580">
        <f>AV84/10</f>
        <v>0.02</v>
      </c>
      <c r="AW85" s="1284"/>
    </row>
    <row r="86" spans="1:49" s="503" customFormat="1" ht="31.5" customHeight="1" x14ac:dyDescent="0.2">
      <c r="A86" s="1282"/>
      <c r="B86" s="16">
        <v>1</v>
      </c>
      <c r="C86" s="65">
        <v>10</v>
      </c>
      <c r="D86" s="57" t="s">
        <v>977</v>
      </c>
      <c r="E86" s="558"/>
      <c r="F86" s="39">
        <f t="shared" si="7"/>
        <v>0.14400000000000002</v>
      </c>
      <c r="G86" s="692">
        <f>IF(B86="",0,(B86/B72)*M70)</f>
        <v>0.16</v>
      </c>
      <c r="H86" s="501" t="s">
        <v>11</v>
      </c>
      <c r="I86" s="870">
        <f t="shared" si="8"/>
        <v>1.5999999999999986E-2</v>
      </c>
      <c r="J86" s="186" t="s">
        <v>174</v>
      </c>
      <c r="K86" s="558"/>
      <c r="L86" s="511"/>
      <c r="M86" s="511"/>
      <c r="N86" s="1090"/>
      <c r="Q86" s="1284"/>
      <c r="R86" s="52">
        <v>10</v>
      </c>
      <c r="S86" s="576" t="s">
        <v>479</v>
      </c>
      <c r="T86" s="534" t="s">
        <v>1001</v>
      </c>
      <c r="U86" s="514"/>
      <c r="V86" s="514"/>
      <c r="W86" s="514"/>
      <c r="X86" s="514"/>
      <c r="Y86" s="514"/>
      <c r="Z86" s="514"/>
      <c r="AA86" s="514"/>
      <c r="AB86" s="674" t="s">
        <v>294</v>
      </c>
      <c r="AC86" s="52">
        <v>10</v>
      </c>
      <c r="AD86" s="47" t="s">
        <v>295</v>
      </c>
      <c r="AE86" s="577"/>
      <c r="AF86" s="1284"/>
      <c r="AG86" s="506"/>
      <c r="AH86" s="1284"/>
      <c r="AI86" s="531"/>
      <c r="AJ86" s="530"/>
      <c r="AK86" s="545"/>
      <c r="AL86" s="545"/>
      <c r="AM86" s="546"/>
      <c r="AN86" s="530"/>
      <c r="AO86" s="1246" t="s">
        <v>961</v>
      </c>
      <c r="AP86" s="1247"/>
      <c r="AQ86" s="1247"/>
      <c r="AR86" s="1247"/>
      <c r="AS86" s="582"/>
      <c r="AT86" s="583">
        <f>AT85*10</f>
        <v>2000</v>
      </c>
      <c r="AU86" s="584" t="s">
        <v>433</v>
      </c>
      <c r="AV86" s="585">
        <f>AV85/10</f>
        <v>2E-3</v>
      </c>
      <c r="AW86" s="1284"/>
    </row>
    <row r="87" spans="1:49" s="503" customFormat="1" ht="15.75" x14ac:dyDescent="0.25">
      <c r="A87" s="1282"/>
      <c r="B87" s="16">
        <v>1</v>
      </c>
      <c r="C87" s="65">
        <v>10</v>
      </c>
      <c r="D87" s="57" t="s">
        <v>959</v>
      </c>
      <c r="E87" s="558"/>
      <c r="F87" s="39">
        <f t="shared" si="7"/>
        <v>0.14400000000000002</v>
      </c>
      <c r="G87" s="692">
        <f>IF(B87="",0,(B87/B72)*M70)</f>
        <v>0.16</v>
      </c>
      <c r="H87" s="501" t="s">
        <v>11</v>
      </c>
      <c r="I87" s="870">
        <f t="shared" si="8"/>
        <v>1.5999999999999986E-2</v>
      </c>
      <c r="J87" s="186" t="s">
        <v>182</v>
      </c>
      <c r="K87" s="558"/>
      <c r="L87" s="511"/>
      <c r="M87" s="511"/>
      <c r="N87" s="1090"/>
      <c r="Q87" s="1284"/>
      <c r="R87" s="896" t="s">
        <v>295</v>
      </c>
      <c r="U87" s="514"/>
      <c r="V87" s="514"/>
      <c r="W87" s="514"/>
      <c r="X87" s="514"/>
      <c r="Y87" s="514"/>
      <c r="Z87" s="514"/>
      <c r="AA87" s="514"/>
      <c r="AB87" s="514"/>
      <c r="AC87" s="514"/>
      <c r="AD87" s="514"/>
      <c r="AE87" s="577"/>
      <c r="AF87" s="1284"/>
      <c r="AG87" s="506"/>
      <c r="AH87" s="1284"/>
      <c r="AI87" s="1248" t="s">
        <v>964</v>
      </c>
      <c r="AJ87" s="1249"/>
      <c r="AK87" s="1250" t="s">
        <v>775</v>
      </c>
      <c r="AL87" s="1251"/>
      <c r="AM87" s="1251"/>
      <c r="AN87" s="1252"/>
      <c r="AO87" s="1253" t="s">
        <v>962</v>
      </c>
      <c r="AP87" s="1254"/>
      <c r="AQ87" s="1254"/>
      <c r="AR87" s="1255"/>
      <c r="AS87" s="1257" t="s">
        <v>779</v>
      </c>
      <c r="AT87" s="1258"/>
      <c r="AU87" s="1258"/>
      <c r="AV87" s="1259"/>
      <c r="AW87" s="1284"/>
    </row>
    <row r="88" spans="1:49" s="503" customFormat="1" ht="26.25" thickBot="1" x14ac:dyDescent="0.3">
      <c r="A88" s="1282"/>
      <c r="B88" s="16">
        <v>1</v>
      </c>
      <c r="C88" s="65">
        <v>10</v>
      </c>
      <c r="D88" s="57" t="s">
        <v>977</v>
      </c>
      <c r="E88" s="558"/>
      <c r="F88" s="39">
        <f t="shared" si="7"/>
        <v>0.14400000000000002</v>
      </c>
      <c r="G88" s="692">
        <f>IF(B88="",0,(B88/B72)*M70)</f>
        <v>0.16</v>
      </c>
      <c r="H88" s="501" t="s">
        <v>11</v>
      </c>
      <c r="I88" s="870">
        <f t="shared" si="8"/>
        <v>1.5999999999999986E-2</v>
      </c>
      <c r="J88" s="186" t="s">
        <v>202</v>
      </c>
      <c r="K88" s="558"/>
      <c r="L88" s="511"/>
      <c r="M88" s="511"/>
      <c r="N88" s="1090"/>
      <c r="Q88" s="1284"/>
      <c r="R88" s="705" t="s">
        <v>1002</v>
      </c>
      <c r="S88" s="514"/>
      <c r="T88" s="514"/>
      <c r="U88" s="514"/>
      <c r="V88" s="514"/>
      <c r="W88" s="514"/>
      <c r="X88" s="514"/>
      <c r="Y88" s="514"/>
      <c r="Z88" s="514"/>
      <c r="AA88" s="514"/>
      <c r="AB88" s="514"/>
      <c r="AC88" s="514"/>
      <c r="AD88" s="514"/>
      <c r="AE88" s="577"/>
      <c r="AF88" s="1284"/>
      <c r="AG88" s="506"/>
      <c r="AH88" s="1284"/>
      <c r="AI88" s="1238" t="s">
        <v>757</v>
      </c>
      <c r="AJ88" s="1239"/>
      <c r="AK88" s="586" t="s">
        <v>776</v>
      </c>
      <c r="AL88" s="587" t="s">
        <v>777</v>
      </c>
      <c r="AM88" s="587" t="s">
        <v>778</v>
      </c>
      <c r="AN88" s="588" t="s">
        <v>779</v>
      </c>
      <c r="AO88" s="589" t="s">
        <v>959</v>
      </c>
      <c r="AP88" s="590" t="s">
        <v>457</v>
      </c>
      <c r="AQ88" s="591" t="s">
        <v>452</v>
      </c>
      <c r="AR88" s="592" t="s">
        <v>456</v>
      </c>
      <c r="AS88" s="531"/>
      <c r="AT88" s="593" t="s">
        <v>758</v>
      </c>
      <c r="AU88" s="514"/>
      <c r="AV88" s="594" t="s">
        <v>762</v>
      </c>
      <c r="AW88" s="1284"/>
    </row>
    <row r="89" spans="1:49" s="503" customFormat="1" ht="16.5" thickBot="1" x14ac:dyDescent="0.25">
      <c r="A89" s="1282"/>
      <c r="B89" s="16">
        <v>1</v>
      </c>
      <c r="C89" s="65">
        <v>10</v>
      </c>
      <c r="D89" s="57" t="s">
        <v>959</v>
      </c>
      <c r="E89" s="558"/>
      <c r="F89" s="39">
        <f t="shared" si="7"/>
        <v>0.14400000000000002</v>
      </c>
      <c r="G89" s="692">
        <f>IF(B89="",0,(B89/B72)*M70)</f>
        <v>0.16</v>
      </c>
      <c r="H89" s="501" t="s">
        <v>11</v>
      </c>
      <c r="I89" s="870">
        <f t="shared" si="8"/>
        <v>1.5999999999999986E-2</v>
      </c>
      <c r="J89" s="186" t="s">
        <v>215</v>
      </c>
      <c r="K89" s="558"/>
      <c r="L89" s="511"/>
      <c r="M89" s="511"/>
      <c r="N89" s="1090"/>
      <c r="Q89" s="1284"/>
      <c r="R89" s="708">
        <v>10</v>
      </c>
      <c r="S89" s="893" t="s">
        <v>996</v>
      </c>
      <c r="T89" s="894" t="s">
        <v>1052</v>
      </c>
      <c r="U89" s="895"/>
      <c r="V89" s="514"/>
      <c r="W89" s="514"/>
      <c r="X89" s="514"/>
      <c r="Y89" s="514"/>
      <c r="Z89" s="514"/>
      <c r="AA89" s="514"/>
      <c r="AB89" s="514"/>
      <c r="AC89" s="514"/>
      <c r="AD89" s="514"/>
      <c r="AE89" s="577"/>
      <c r="AF89" s="1284"/>
      <c r="AG89" s="506"/>
      <c r="AH89" s="1284"/>
      <c r="AI89" s="1238" t="s">
        <v>756</v>
      </c>
      <c r="AJ89" s="1239"/>
      <c r="AK89" s="595" t="s">
        <v>780</v>
      </c>
      <c r="AL89" s="596" t="s">
        <v>781</v>
      </c>
      <c r="AM89" s="596" t="s">
        <v>782</v>
      </c>
      <c r="AN89" s="597" t="s">
        <v>783</v>
      </c>
      <c r="AO89" s="598" t="s">
        <v>770</v>
      </c>
      <c r="AP89" s="406">
        <v>10</v>
      </c>
      <c r="AQ89" s="407">
        <v>0.05</v>
      </c>
      <c r="AR89" s="599">
        <f>AQ89*AP89</f>
        <v>0.5</v>
      </c>
      <c r="AS89" s="531"/>
      <c r="AT89" s="593" t="s">
        <v>759</v>
      </c>
      <c r="AU89" s="514"/>
      <c r="AV89" s="594" t="s">
        <v>763</v>
      </c>
      <c r="AW89" s="1284"/>
    </row>
    <row r="90" spans="1:49" s="503" customFormat="1" ht="15.75" x14ac:dyDescent="0.2">
      <c r="A90" s="1282"/>
      <c r="B90" s="16">
        <v>1</v>
      </c>
      <c r="C90" s="65">
        <v>10</v>
      </c>
      <c r="D90" s="57" t="s">
        <v>977</v>
      </c>
      <c r="E90" s="558"/>
      <c r="F90" s="39">
        <f t="shared" si="7"/>
        <v>0.14400000000000002</v>
      </c>
      <c r="G90" s="692">
        <f>IF(B90="",0,(B90/B72)*M70)</f>
        <v>0.16</v>
      </c>
      <c r="H90" s="501" t="s">
        <v>11</v>
      </c>
      <c r="I90" s="870">
        <f t="shared" si="8"/>
        <v>1.5999999999999986E-2</v>
      </c>
      <c r="J90" s="186" t="s">
        <v>221</v>
      </c>
      <c r="K90" s="558"/>
      <c r="L90" s="511"/>
      <c r="M90" s="511"/>
      <c r="N90" s="1090"/>
      <c r="Q90" s="1284"/>
      <c r="R90" s="514"/>
      <c r="S90" s="514"/>
      <c r="T90" s="514"/>
      <c r="U90" s="514"/>
      <c r="V90" s="514"/>
      <c r="W90" s="514"/>
      <c r="X90" s="514"/>
      <c r="Y90" s="514"/>
      <c r="Z90" s="514"/>
      <c r="AA90" s="514"/>
      <c r="AB90" s="514"/>
      <c r="AC90" s="514"/>
      <c r="AD90" s="514"/>
      <c r="AE90" s="577"/>
      <c r="AF90" s="1284"/>
      <c r="AG90" s="506"/>
      <c r="AH90" s="1284"/>
      <c r="AI90" s="1238" t="s">
        <v>809</v>
      </c>
      <c r="AJ90" s="1239"/>
      <c r="AK90" s="595" t="s">
        <v>784</v>
      </c>
      <c r="AL90" s="596" t="s">
        <v>785</v>
      </c>
      <c r="AM90" s="596" t="s">
        <v>786</v>
      </c>
      <c r="AN90" s="597" t="s">
        <v>787</v>
      </c>
      <c r="AO90" s="598" t="s">
        <v>771</v>
      </c>
      <c r="AP90" s="406">
        <v>10</v>
      </c>
      <c r="AQ90" s="407">
        <v>0.02</v>
      </c>
      <c r="AR90" s="599">
        <f t="shared" ref="AR90:AR93" si="9">AQ90*AP90</f>
        <v>0.2</v>
      </c>
      <c r="AS90" s="531"/>
      <c r="AT90" s="593" t="s">
        <v>760</v>
      </c>
      <c r="AU90" s="514"/>
      <c r="AV90" s="594" t="s">
        <v>764</v>
      </c>
      <c r="AW90" s="1284"/>
    </row>
    <row r="91" spans="1:49" s="503" customFormat="1" ht="15.75" x14ac:dyDescent="0.2">
      <c r="A91" s="1282"/>
      <c r="B91" s="16">
        <v>1</v>
      </c>
      <c r="C91" s="65">
        <v>10</v>
      </c>
      <c r="D91" s="57" t="s">
        <v>959</v>
      </c>
      <c r="E91" s="558"/>
      <c r="F91" s="39">
        <f t="shared" si="7"/>
        <v>0.14400000000000002</v>
      </c>
      <c r="G91" s="692">
        <f>IF(B91="",0,(B91/B72)*M70)</f>
        <v>0.16</v>
      </c>
      <c r="H91" s="501" t="s">
        <v>11</v>
      </c>
      <c r="I91" s="870">
        <f t="shared" si="8"/>
        <v>1.5999999999999986E-2</v>
      </c>
      <c r="J91" s="186" t="s">
        <v>226</v>
      </c>
      <c r="K91" s="558"/>
      <c r="L91" s="511"/>
      <c r="M91" s="511"/>
      <c r="N91" s="1090"/>
      <c r="Q91" s="1284"/>
      <c r="R91" s="514"/>
      <c r="S91" s="514"/>
      <c r="T91" s="514"/>
      <c r="U91" s="514"/>
      <c r="V91" s="514"/>
      <c r="W91" s="514"/>
      <c r="X91" s="514"/>
      <c r="Y91" s="514"/>
      <c r="Z91" s="514"/>
      <c r="AA91" s="514"/>
      <c r="AB91" s="514"/>
      <c r="AC91" s="514"/>
      <c r="AD91" s="514"/>
      <c r="AE91" s="577"/>
      <c r="AF91" s="1284"/>
      <c r="AG91" s="506"/>
      <c r="AH91" s="1284"/>
      <c r="AI91" s="1238" t="s">
        <v>766</v>
      </c>
      <c r="AJ91" s="1239"/>
      <c r="AK91" s="595" t="s">
        <v>788</v>
      </c>
      <c r="AL91" s="596" t="s">
        <v>789</v>
      </c>
      <c r="AM91" s="596" t="s">
        <v>790</v>
      </c>
      <c r="AN91" s="597" t="s">
        <v>791</v>
      </c>
      <c r="AO91" s="598" t="s">
        <v>772</v>
      </c>
      <c r="AP91" s="406">
        <v>10</v>
      </c>
      <c r="AQ91" s="407">
        <v>0.03</v>
      </c>
      <c r="AR91" s="599">
        <f t="shared" si="9"/>
        <v>0.3</v>
      </c>
      <c r="AS91" s="531"/>
      <c r="AT91" s="593" t="s">
        <v>761</v>
      </c>
      <c r="AU91" s="514"/>
      <c r="AV91" s="594" t="s">
        <v>765</v>
      </c>
      <c r="AW91" s="1284"/>
    </row>
    <row r="92" spans="1:49" s="503" customFormat="1" ht="15.75" x14ac:dyDescent="0.2">
      <c r="A92" s="1282"/>
      <c r="B92" s="16">
        <v>1</v>
      </c>
      <c r="C92" s="65">
        <v>10</v>
      </c>
      <c r="D92" s="57" t="s">
        <v>977</v>
      </c>
      <c r="E92" s="558"/>
      <c r="F92" s="39">
        <f t="shared" si="7"/>
        <v>0.14400000000000002</v>
      </c>
      <c r="G92" s="692">
        <f>IF(B92="",0,(B92/B72)*M70)</f>
        <v>0.16</v>
      </c>
      <c r="H92" s="501" t="s">
        <v>11</v>
      </c>
      <c r="I92" s="870">
        <f t="shared" si="8"/>
        <v>1.5999999999999986E-2</v>
      </c>
      <c r="J92" s="186" t="s">
        <v>228</v>
      </c>
      <c r="K92" s="558"/>
      <c r="L92" s="511"/>
      <c r="M92" s="511"/>
      <c r="N92" s="1090"/>
      <c r="Q92" s="1284"/>
      <c r="R92" s="514"/>
      <c r="S92" s="1260" t="s">
        <v>998</v>
      </c>
      <c r="T92" s="1260"/>
      <c r="U92" s="1260"/>
      <c r="V92" s="514"/>
      <c r="W92" s="514"/>
      <c r="X92" s="514"/>
      <c r="Y92" s="514"/>
      <c r="Z92" s="514"/>
      <c r="AA92" s="514"/>
      <c r="AB92" s="514"/>
      <c r="AC92" s="514"/>
      <c r="AD92" s="514"/>
      <c r="AE92" s="577"/>
      <c r="AF92" s="1284"/>
      <c r="AG92" s="506"/>
      <c r="AH92" s="1284"/>
      <c r="AI92" s="1238" t="s">
        <v>767</v>
      </c>
      <c r="AJ92" s="1239"/>
      <c r="AK92" s="595" t="s">
        <v>792</v>
      </c>
      <c r="AL92" s="596" t="s">
        <v>793</v>
      </c>
      <c r="AM92" s="596" t="s">
        <v>794</v>
      </c>
      <c r="AN92" s="597" t="s">
        <v>795</v>
      </c>
      <c r="AO92" s="598" t="s">
        <v>774</v>
      </c>
      <c r="AP92" s="406">
        <v>12</v>
      </c>
      <c r="AQ92" s="407">
        <v>0.05</v>
      </c>
      <c r="AR92" s="599">
        <f t="shared" si="9"/>
        <v>0.60000000000000009</v>
      </c>
      <c r="AS92" s="531"/>
      <c r="AT92" s="514"/>
      <c r="AU92" s="514"/>
      <c r="AV92" s="600"/>
      <c r="AW92" s="1284"/>
    </row>
    <row r="93" spans="1:49" s="503" customFormat="1" ht="18.75" x14ac:dyDescent="0.2">
      <c r="A93" s="1282"/>
      <c r="B93" s="16">
        <v>1</v>
      </c>
      <c r="C93" s="65">
        <v>10</v>
      </c>
      <c r="D93" s="57" t="s">
        <v>959</v>
      </c>
      <c r="E93" s="558"/>
      <c r="F93" s="39">
        <f t="shared" si="7"/>
        <v>0.14400000000000002</v>
      </c>
      <c r="G93" s="692">
        <f>IF(B93="",0,(B93/B72)*M70)</f>
        <v>0.16</v>
      </c>
      <c r="H93" s="501" t="s">
        <v>11</v>
      </c>
      <c r="I93" s="870">
        <f t="shared" si="8"/>
        <v>1.5999999999999986E-2</v>
      </c>
      <c r="J93" s="186" t="s">
        <v>232</v>
      </c>
      <c r="K93" s="558"/>
      <c r="L93" s="511"/>
      <c r="M93" s="511"/>
      <c r="N93" s="1090"/>
      <c r="Q93" s="1284"/>
      <c r="R93" s="514"/>
      <c r="S93" s="1280" t="s">
        <v>966</v>
      </c>
      <c r="T93" s="1280"/>
      <c r="U93" s="1280"/>
      <c r="V93" s="514"/>
      <c r="W93" s="514"/>
      <c r="X93" s="514"/>
      <c r="Y93" s="514"/>
      <c r="Z93" s="514"/>
      <c r="AA93" s="514"/>
      <c r="AB93" s="514"/>
      <c r="AC93" s="514"/>
      <c r="AD93" s="514"/>
      <c r="AE93" s="577"/>
      <c r="AF93" s="1284"/>
      <c r="AH93" s="1284"/>
      <c r="AI93" s="1238" t="s">
        <v>768</v>
      </c>
      <c r="AJ93" s="1239"/>
      <c r="AK93" s="531"/>
      <c r="AL93" s="514"/>
      <c r="AM93" s="514"/>
      <c r="AN93" s="600"/>
      <c r="AO93" s="598" t="s">
        <v>773</v>
      </c>
      <c r="AP93" s="406">
        <v>10</v>
      </c>
      <c r="AQ93" s="407">
        <v>8.0000000000000002E-3</v>
      </c>
      <c r="AR93" s="599">
        <f t="shared" si="9"/>
        <v>0.08</v>
      </c>
      <c r="AS93" s="531"/>
      <c r="AT93" s="514"/>
      <c r="AU93" s="514"/>
      <c r="AV93" s="600"/>
      <c r="AW93" s="1284"/>
    </row>
    <row r="94" spans="1:49" s="503" customFormat="1" ht="13.5" thickBot="1" x14ac:dyDescent="0.25">
      <c r="A94" s="1283"/>
      <c r="B94" s="1117"/>
      <c r="C94" s="1092"/>
      <c r="D94" s="1092"/>
      <c r="E94" s="1092"/>
      <c r="F94" s="1092"/>
      <c r="G94" s="1092"/>
      <c r="H94" s="1092"/>
      <c r="I94" s="1092"/>
      <c r="J94" s="1092"/>
      <c r="K94" s="1092"/>
      <c r="L94" s="1092"/>
      <c r="M94" s="1092"/>
      <c r="N94" s="1093"/>
      <c r="Q94" s="1284"/>
      <c r="R94" s="603"/>
      <c r="S94" s="603"/>
      <c r="T94" s="603"/>
      <c r="U94" s="603"/>
      <c r="V94" s="603"/>
      <c r="W94" s="603"/>
      <c r="X94" s="603"/>
      <c r="Y94" s="603"/>
      <c r="Z94" s="603"/>
      <c r="AA94" s="603"/>
      <c r="AB94" s="603"/>
      <c r="AC94" s="603"/>
      <c r="AD94" s="603"/>
      <c r="AE94" s="604"/>
      <c r="AF94" s="1284"/>
      <c r="AH94" s="1284"/>
      <c r="AI94" s="605"/>
      <c r="AJ94" s="606"/>
      <c r="AK94" s="605"/>
      <c r="AL94" s="607"/>
      <c r="AM94" s="607"/>
      <c r="AN94" s="606"/>
      <c r="AO94" s="605"/>
      <c r="AP94" s="607"/>
      <c r="AQ94" s="607"/>
      <c r="AR94" s="606"/>
      <c r="AS94" s="605"/>
      <c r="AT94" s="607"/>
      <c r="AU94" s="607"/>
      <c r="AV94" s="606"/>
      <c r="AW94" s="1284"/>
    </row>
    <row r="96" spans="1:49" s="503" customFormat="1" ht="19.5" customHeight="1" x14ac:dyDescent="0.2">
      <c r="A96" s="608" t="s">
        <v>451</v>
      </c>
      <c r="B96" s="609"/>
      <c r="C96" s="527" t="s">
        <v>450</v>
      </c>
      <c r="D96" s="528"/>
      <c r="E96" s="610"/>
      <c r="F96" s="610"/>
      <c r="G96" s="610"/>
      <c r="H96" s="610"/>
      <c r="I96" s="610"/>
      <c r="J96" s="610"/>
      <c r="K96" s="610"/>
      <c r="L96" s="610"/>
      <c r="M96" s="610"/>
      <c r="N96" s="610"/>
      <c r="O96" s="608" t="s">
        <v>451</v>
      </c>
    </row>
    <row r="97" spans="4:11" s="503" customFormat="1" ht="16.5" customHeight="1" x14ac:dyDescent="0.2"/>
    <row r="100" spans="4:11" ht="20.25" x14ac:dyDescent="0.2">
      <c r="D100" s="1440" t="s">
        <v>1144</v>
      </c>
      <c r="E100" s="1440"/>
      <c r="F100" s="1440"/>
      <c r="G100" s="1440"/>
      <c r="H100" s="1440"/>
      <c r="I100" s="1440"/>
      <c r="J100" s="1440"/>
      <c r="K100" s="1440"/>
    </row>
    <row r="101" spans="4:11" ht="20.25" x14ac:dyDescent="0.2">
      <c r="D101" s="1440" t="s">
        <v>1145</v>
      </c>
      <c r="E101" s="1440"/>
      <c r="F101" s="1440"/>
      <c r="G101" s="1440"/>
      <c r="H101" s="1440"/>
      <c r="I101" s="1440"/>
      <c r="J101" s="1440"/>
      <c r="K101" s="1440"/>
    </row>
    <row r="102" spans="4:11" ht="20.25" x14ac:dyDescent="0.2">
      <c r="D102" s="1440" t="s">
        <v>1146</v>
      </c>
      <c r="E102" s="1440"/>
      <c r="F102" s="1440"/>
      <c r="G102" s="1440"/>
      <c r="H102" s="1440"/>
      <c r="I102" s="1440"/>
      <c r="J102" s="1440"/>
      <c r="K102" s="1440"/>
    </row>
    <row r="103" spans="4:11" ht="20.25" x14ac:dyDescent="0.2">
      <c r="D103" s="1440" t="s">
        <v>1147</v>
      </c>
      <c r="E103" s="1440"/>
      <c r="F103" s="1440"/>
      <c r="G103" s="1440"/>
      <c r="H103" s="1440"/>
      <c r="I103" s="1440"/>
      <c r="J103" s="1440"/>
      <c r="K103" s="1440"/>
    </row>
  </sheetData>
  <mergeCells count="81">
    <mergeCell ref="D100:K100"/>
    <mergeCell ref="D101:K101"/>
    <mergeCell ref="D102:K102"/>
    <mergeCell ref="D103:K103"/>
    <mergeCell ref="B2:N2"/>
    <mergeCell ref="B3:N3"/>
    <mergeCell ref="B4:N4"/>
    <mergeCell ref="B6:N6"/>
    <mergeCell ref="B7:N7"/>
    <mergeCell ref="B11:D11"/>
    <mergeCell ref="A12:A36"/>
    <mergeCell ref="Q12:Q36"/>
    <mergeCell ref="AF12:AF36"/>
    <mergeCell ref="AH12:AH36"/>
    <mergeCell ref="AW12:AW36"/>
    <mergeCell ref="C14:C15"/>
    <mergeCell ref="L15:M15"/>
    <mergeCell ref="AS24:AU24"/>
    <mergeCell ref="AO28:AR28"/>
    <mergeCell ref="AI29:AJ29"/>
    <mergeCell ref="AK29:AN29"/>
    <mergeCell ref="AO29:AR29"/>
    <mergeCell ref="AS29:AV29"/>
    <mergeCell ref="AI30:AJ30"/>
    <mergeCell ref="AI31:AJ31"/>
    <mergeCell ref="AI32:AJ32"/>
    <mergeCell ref="AI33:AJ33"/>
    <mergeCell ref="AI34:AJ34"/>
    <mergeCell ref="AI35:AJ35"/>
    <mergeCell ref="B40:D40"/>
    <mergeCell ref="AW41:AW65"/>
    <mergeCell ref="C43:C44"/>
    <mergeCell ref="L44:M44"/>
    <mergeCell ref="AS53:AU53"/>
    <mergeCell ref="AO57:AR57"/>
    <mergeCell ref="AI58:AJ58"/>
    <mergeCell ref="AI61:AJ61"/>
    <mergeCell ref="AO58:AR58"/>
    <mergeCell ref="AS58:AV58"/>
    <mergeCell ref="A41:A65"/>
    <mergeCell ref="Q41:Q65"/>
    <mergeCell ref="AF41:AF65"/>
    <mergeCell ref="AH41:AH65"/>
    <mergeCell ref="AK58:AN58"/>
    <mergeCell ref="AI59:AJ59"/>
    <mergeCell ref="AI60:AJ60"/>
    <mergeCell ref="AI62:AJ62"/>
    <mergeCell ref="S63:U63"/>
    <mergeCell ref="AI63:AJ63"/>
    <mergeCell ref="S64:U64"/>
    <mergeCell ref="AI64:AJ64"/>
    <mergeCell ref="AW70:AW94"/>
    <mergeCell ref="F71:G71"/>
    <mergeCell ref="C72:C73"/>
    <mergeCell ref="F72:G72"/>
    <mergeCell ref="L73:M73"/>
    <mergeCell ref="AS82:AU82"/>
    <mergeCell ref="AO86:AR86"/>
    <mergeCell ref="AI87:AJ87"/>
    <mergeCell ref="AK87:AN87"/>
    <mergeCell ref="AO87:AR87"/>
    <mergeCell ref="AS87:AV87"/>
    <mergeCell ref="AI93:AJ93"/>
    <mergeCell ref="AI88:AJ88"/>
    <mergeCell ref="AI89:AJ89"/>
    <mergeCell ref="AI90:AJ90"/>
    <mergeCell ref="AI91:AJ91"/>
    <mergeCell ref="B69:D69"/>
    <mergeCell ref="A70:A94"/>
    <mergeCell ref="Q70:Q94"/>
    <mergeCell ref="AF70:AF94"/>
    <mergeCell ref="AH70:AH94"/>
    <mergeCell ref="S93:U93"/>
    <mergeCell ref="AI92:AJ92"/>
    <mergeCell ref="F13:G13"/>
    <mergeCell ref="F14:G14"/>
    <mergeCell ref="S34:U34"/>
    <mergeCell ref="S35:U35"/>
    <mergeCell ref="S92:U92"/>
    <mergeCell ref="F42:G42"/>
    <mergeCell ref="F43:G43"/>
  </mergeCells>
  <hyperlinks>
    <hyperlink ref="AK56" r:id="rId1"/>
    <hyperlink ref="AK53" r:id="rId2"/>
    <hyperlink ref="AK85" r:id="rId3"/>
    <hyperlink ref="AK82" r:id="rId4"/>
    <hyperlink ref="AK27" r:id="rId5"/>
    <hyperlink ref="AK24" r:id="rId6"/>
  </hyperlinks>
  <pageMargins left="0.7" right="0.7" top="0.75" bottom="0.75" header="0.3" footer="0.3"/>
  <pageSetup paperSize="9" scale="70" orientation="portrait" r:id="rId7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98"/>
  <sheetViews>
    <sheetView topLeftCell="A40" zoomScale="91" zoomScaleNormal="91" workbookViewId="0">
      <selection activeCell="D95" sqref="D95:K98"/>
    </sheetView>
  </sheetViews>
  <sheetFormatPr baseColWidth="10" defaultColWidth="10.28515625" defaultRowHeight="12.75" x14ac:dyDescent="0.2"/>
  <cols>
    <col min="1" max="1" width="2.28515625" style="1" customWidth="1"/>
    <col min="2" max="2" width="5.7109375" style="1" customWidth="1"/>
    <col min="3" max="3" width="4.7109375" style="1" customWidth="1"/>
    <col min="4" max="4" width="24.85546875" style="1" customWidth="1"/>
    <col min="5" max="5" width="4.140625" style="1" customWidth="1"/>
    <col min="6" max="6" width="6.140625" style="1" customWidth="1"/>
    <col min="7" max="7" width="8.5703125" style="1" customWidth="1"/>
    <col min="8" max="8" width="6.28515625" style="1" customWidth="1"/>
    <col min="9" max="9" width="8.5703125" style="1" customWidth="1"/>
    <col min="10" max="10" width="4" style="1" customWidth="1"/>
    <col min="11" max="11" width="21.7109375" style="1" customWidth="1"/>
    <col min="12" max="12" width="16.5703125" style="1" customWidth="1"/>
    <col min="13" max="13" width="6.85546875" style="1" customWidth="1"/>
    <col min="14" max="14" width="12.5703125" style="1" customWidth="1"/>
    <col min="15" max="15" width="1.7109375" style="1" customWidth="1"/>
    <col min="16" max="16" width="10.28515625" style="1"/>
    <col min="17" max="17" width="5" style="1" customWidth="1"/>
    <col min="18" max="18" width="10.28515625" style="1"/>
    <col min="19" max="19" width="27.140625" style="1" customWidth="1"/>
    <col min="20" max="31" width="10.28515625" style="1"/>
    <col min="32" max="32" width="4" style="1" customWidth="1"/>
    <col min="33" max="33" width="10.28515625" style="1"/>
    <col min="34" max="34" width="3.42578125" style="1" customWidth="1"/>
    <col min="35" max="48" width="10.28515625" style="1"/>
    <col min="49" max="49" width="3.42578125" style="1" customWidth="1"/>
    <col min="50" max="16384" width="10.28515625" style="1"/>
  </cols>
  <sheetData>
    <row r="1" spans="1:49" ht="29.25" customHeight="1" thickBo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49" ht="24.75" customHeight="1" x14ac:dyDescent="0.2">
      <c r="A2" s="9"/>
      <c r="B2" s="1287" t="s">
        <v>965</v>
      </c>
      <c r="C2" s="1288"/>
      <c r="D2" s="1288"/>
      <c r="E2" s="1288"/>
      <c r="F2" s="1288"/>
      <c r="G2" s="1288"/>
      <c r="H2" s="1288"/>
      <c r="I2" s="1288"/>
      <c r="J2" s="1288"/>
      <c r="K2" s="1288"/>
      <c r="L2" s="1288"/>
      <c r="M2" s="1288"/>
      <c r="N2" s="1289"/>
    </row>
    <row r="3" spans="1:49" ht="24.75" customHeight="1" x14ac:dyDescent="0.2">
      <c r="A3" s="9"/>
      <c r="B3" s="1234" t="s">
        <v>753</v>
      </c>
      <c r="C3" s="1235"/>
      <c r="D3" s="1235"/>
      <c r="E3" s="1235"/>
      <c r="F3" s="1235"/>
      <c r="G3" s="1235"/>
      <c r="H3" s="1235"/>
      <c r="I3" s="1235"/>
      <c r="J3" s="1235"/>
      <c r="K3" s="1235"/>
      <c r="L3" s="1235"/>
      <c r="M3" s="1235"/>
      <c r="N3" s="1236"/>
    </row>
    <row r="4" spans="1:49" ht="24.75" customHeight="1" thickBot="1" x14ac:dyDescent="0.25">
      <c r="A4" s="9"/>
      <c r="B4" s="1290" t="s">
        <v>751</v>
      </c>
      <c r="C4" s="1291"/>
      <c r="D4" s="1291"/>
      <c r="E4" s="1291"/>
      <c r="F4" s="1291"/>
      <c r="G4" s="1291"/>
      <c r="H4" s="1291"/>
      <c r="I4" s="1291"/>
      <c r="J4" s="1291"/>
      <c r="K4" s="1291"/>
      <c r="L4" s="1291"/>
      <c r="M4" s="1291"/>
      <c r="N4" s="1292"/>
    </row>
    <row r="5" spans="1:49" ht="21.75" customHeight="1" x14ac:dyDescent="0.2">
      <c r="A5" s="9"/>
      <c r="B5" s="54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49" ht="26.25" x14ac:dyDescent="0.4">
      <c r="A6" s="9"/>
      <c r="B6" s="1294" t="s">
        <v>1059</v>
      </c>
      <c r="C6" s="1294"/>
      <c r="D6" s="1294"/>
      <c r="E6" s="1294"/>
      <c r="F6" s="1294"/>
      <c r="G6" s="1294"/>
      <c r="H6" s="1294"/>
      <c r="I6" s="1294"/>
      <c r="J6" s="1294"/>
      <c r="K6" s="1294"/>
      <c r="L6" s="1294"/>
      <c r="M6" s="1294"/>
      <c r="N6" s="1294"/>
    </row>
    <row r="7" spans="1:49" ht="20.25" customHeight="1" x14ac:dyDescent="0.35">
      <c r="A7" s="9"/>
      <c r="B7" s="1293" t="s">
        <v>750</v>
      </c>
      <c r="C7" s="1293"/>
      <c r="D7" s="1293"/>
      <c r="E7" s="1293"/>
      <c r="F7" s="1293"/>
      <c r="G7" s="1293"/>
      <c r="H7" s="1293"/>
      <c r="I7" s="1293"/>
      <c r="J7" s="1293"/>
      <c r="K7" s="1293"/>
      <c r="L7" s="1293"/>
      <c r="M7" s="1293"/>
      <c r="N7" s="1293"/>
    </row>
    <row r="8" spans="1:49" ht="13.5" thickBo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49" ht="18.75" x14ac:dyDescent="0.25">
      <c r="A9" s="1122" t="s">
        <v>449</v>
      </c>
      <c r="B9" s="1281" t="s">
        <v>966</v>
      </c>
      <c r="C9" s="1281"/>
      <c r="D9" s="1281"/>
      <c r="E9" s="1123"/>
      <c r="F9" s="1123"/>
      <c r="G9" s="1123"/>
      <c r="H9" s="1123"/>
      <c r="I9" s="1123"/>
      <c r="J9" s="1123"/>
      <c r="K9" s="1123"/>
      <c r="L9" s="1123"/>
      <c r="M9" s="1124" t="s">
        <v>83</v>
      </c>
      <c r="N9" s="1125"/>
      <c r="Q9" s="116" t="s">
        <v>449</v>
      </c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8"/>
      <c r="AF9" s="116" t="s">
        <v>449</v>
      </c>
      <c r="AG9" s="230"/>
      <c r="AH9" s="116" t="s">
        <v>449</v>
      </c>
      <c r="AI9" s="412"/>
      <c r="AJ9" s="413"/>
      <c r="AK9" s="414"/>
      <c r="AL9" s="414"/>
      <c r="AM9" s="414"/>
      <c r="AN9" s="415"/>
      <c r="AO9" s="415"/>
      <c r="AP9" s="415"/>
      <c r="AQ9" s="415"/>
      <c r="AR9" s="415"/>
      <c r="AS9" s="415"/>
      <c r="AT9" s="415"/>
      <c r="AU9" s="415"/>
      <c r="AV9" s="416"/>
      <c r="AW9" s="116" t="s">
        <v>449</v>
      </c>
    </row>
    <row r="10" spans="1:49" ht="24" customHeight="1" x14ac:dyDescent="0.2">
      <c r="A10" s="1297" t="s">
        <v>967</v>
      </c>
      <c r="B10" s="41" t="s">
        <v>12</v>
      </c>
      <c r="C10" s="41"/>
      <c r="D10" s="46"/>
      <c r="E10" s="46"/>
      <c r="F10" s="46"/>
      <c r="G10" s="46"/>
      <c r="H10" s="46"/>
      <c r="I10" s="46"/>
      <c r="J10" s="46"/>
      <c r="K10" s="12"/>
      <c r="L10" s="346" t="s">
        <v>294</v>
      </c>
      <c r="M10" s="52">
        <v>10</v>
      </c>
      <c r="N10" s="1111" t="s">
        <v>295</v>
      </c>
      <c r="Q10" s="1299" t="s">
        <v>967</v>
      </c>
      <c r="R10" s="456" t="s">
        <v>454</v>
      </c>
      <c r="S10" s="139"/>
      <c r="T10" s="140"/>
      <c r="U10" s="140"/>
      <c r="V10" s="140"/>
      <c r="W10" s="135"/>
      <c r="X10" s="135"/>
      <c r="Y10" s="135"/>
      <c r="Z10" s="135"/>
      <c r="AA10" s="135"/>
      <c r="AB10" s="135"/>
      <c r="AC10" s="135"/>
      <c r="AD10" s="135"/>
      <c r="AE10" s="141"/>
      <c r="AF10" s="1299" t="s">
        <v>967</v>
      </c>
      <c r="AG10" s="230"/>
      <c r="AH10" s="1299" t="s">
        <v>967</v>
      </c>
      <c r="AI10" s="417" t="s">
        <v>420</v>
      </c>
      <c r="AJ10" s="139"/>
      <c r="AK10" s="140"/>
      <c r="AL10" s="140"/>
      <c r="AM10" s="140"/>
      <c r="AN10" s="135"/>
      <c r="AO10" s="135"/>
      <c r="AP10" s="135"/>
      <c r="AQ10" s="135"/>
      <c r="AR10" s="135"/>
      <c r="AS10" s="135"/>
      <c r="AT10" s="135"/>
      <c r="AU10" s="135"/>
      <c r="AV10" s="418"/>
      <c r="AW10" s="1299" t="s">
        <v>967</v>
      </c>
    </row>
    <row r="11" spans="1:49" ht="32.25" customHeight="1" thickBot="1" x14ac:dyDescent="0.3">
      <c r="A11" s="1297"/>
      <c r="B11" s="710" t="s">
        <v>63</v>
      </c>
      <c r="C11" s="344"/>
      <c r="D11" s="543"/>
      <c r="E11" s="107"/>
      <c r="F11" s="107"/>
      <c r="G11" s="107"/>
      <c r="H11" s="343"/>
      <c r="I11" s="107"/>
      <c r="J11" s="107"/>
      <c r="K11" s="343"/>
      <c r="L11" s="346" t="s">
        <v>296</v>
      </c>
      <c r="M11" s="115">
        <f>G12/M10</f>
        <v>0.1</v>
      </c>
      <c r="N11" s="1112" t="s">
        <v>300</v>
      </c>
      <c r="Q11" s="1299"/>
      <c r="R11" s="457" t="s">
        <v>967</v>
      </c>
      <c r="S11" s="9"/>
      <c r="T11" s="9"/>
      <c r="U11" s="9"/>
      <c r="V11" s="135"/>
      <c r="W11" s="135"/>
      <c r="X11" s="135"/>
      <c r="Y11" s="135"/>
      <c r="Z11" s="135"/>
      <c r="AA11" s="135"/>
      <c r="AB11" s="135"/>
      <c r="AC11" s="135"/>
      <c r="AD11" s="135"/>
      <c r="AE11" s="141"/>
      <c r="AF11" s="1299"/>
      <c r="AG11" s="230"/>
      <c r="AH11" s="1299"/>
      <c r="AI11" s="457" t="s">
        <v>967</v>
      </c>
      <c r="AJ11" s="55"/>
      <c r="AK11" s="55"/>
      <c r="AL11" s="55"/>
      <c r="AM11" s="135"/>
      <c r="AN11" s="135"/>
      <c r="AO11" s="135"/>
      <c r="AP11" s="135"/>
      <c r="AQ11" s="135"/>
      <c r="AR11" s="135"/>
      <c r="AS11" s="135"/>
      <c r="AT11" s="135"/>
      <c r="AU11" s="135"/>
      <c r="AV11" s="418"/>
      <c r="AW11" s="1299"/>
    </row>
    <row r="12" spans="1:49" ht="24" customHeight="1" thickBot="1" x14ac:dyDescent="0.25">
      <c r="A12" s="1297"/>
      <c r="B12" s="708">
        <v>10</v>
      </c>
      <c r="C12" s="1300" t="s">
        <v>0</v>
      </c>
      <c r="D12" s="113" t="s">
        <v>13</v>
      </c>
      <c r="E12" s="113"/>
      <c r="F12" s="346" t="s">
        <v>14</v>
      </c>
      <c r="G12" s="108">
        <f>G15+G22</f>
        <v>1</v>
      </c>
      <c r="H12" s="114"/>
      <c r="I12" s="109">
        <f>SUM(I15,I22)</f>
        <v>1</v>
      </c>
      <c r="J12" s="114"/>
      <c r="K12" s="114" t="s">
        <v>293</v>
      </c>
      <c r="L12" s="114"/>
      <c r="M12" s="114"/>
      <c r="N12" s="1126"/>
      <c r="Q12" s="1299"/>
      <c r="R12" s="124" t="s">
        <v>451</v>
      </c>
      <c r="S12" s="121" t="s">
        <v>450</v>
      </c>
      <c r="T12" s="121"/>
      <c r="U12" s="122"/>
      <c r="V12" s="223"/>
      <c r="W12" s="223"/>
      <c r="X12" s="223"/>
      <c r="Y12" s="223"/>
      <c r="Z12" s="223"/>
      <c r="AA12" s="223"/>
      <c r="AB12" s="223"/>
      <c r="AC12" s="223"/>
      <c r="AD12" s="223"/>
      <c r="AE12" s="224"/>
      <c r="AF12" s="1299"/>
      <c r="AG12" s="230"/>
      <c r="AH12" s="1299"/>
      <c r="AI12" s="420" t="s">
        <v>451</v>
      </c>
      <c r="AJ12" s="121" t="s">
        <v>450</v>
      </c>
      <c r="AK12" s="121"/>
      <c r="AL12" s="122"/>
      <c r="AM12" s="223"/>
      <c r="AN12" s="223"/>
      <c r="AO12" s="223"/>
      <c r="AP12" s="223"/>
      <c r="AQ12" s="223"/>
      <c r="AR12" s="223"/>
      <c r="AS12" s="223"/>
      <c r="AT12" s="223"/>
      <c r="AU12" s="223"/>
      <c r="AV12" s="421"/>
      <c r="AW12" s="1299"/>
    </row>
    <row r="13" spans="1:49" ht="15.75" customHeight="1" x14ac:dyDescent="0.2">
      <c r="A13" s="1297"/>
      <c r="B13" s="348"/>
      <c r="C13" s="1301"/>
      <c r="D13" s="349"/>
      <c r="E13" s="349"/>
      <c r="F13" s="350" t="s">
        <v>299</v>
      </c>
      <c r="G13" s="351" t="s">
        <v>297</v>
      </c>
      <c r="H13" s="352"/>
      <c r="I13" s="349"/>
      <c r="J13" s="349"/>
      <c r="K13" s="349"/>
      <c r="L13" s="1295" t="s">
        <v>958</v>
      </c>
      <c r="M13" s="1296"/>
      <c r="N13" s="1121">
        <f>B12</f>
        <v>10</v>
      </c>
      <c r="Q13" s="1299"/>
      <c r="R13" s="530"/>
      <c r="S13" s="514"/>
      <c r="T13" s="514"/>
      <c r="U13" s="135"/>
      <c r="V13" s="135"/>
      <c r="W13" s="135"/>
      <c r="X13" s="135"/>
      <c r="Y13" s="135"/>
      <c r="Z13" s="135"/>
      <c r="AA13" s="135"/>
      <c r="AB13" s="135"/>
      <c r="AC13" s="449" t="s">
        <v>968</v>
      </c>
      <c r="AD13" s="135"/>
      <c r="AE13" s="141"/>
      <c r="AF13" s="1299"/>
      <c r="AG13" s="230"/>
      <c r="AH13" s="1299"/>
      <c r="AI13" s="388"/>
      <c r="AJ13" s="55"/>
      <c r="AK13" s="55"/>
      <c r="AL13" s="55"/>
      <c r="AM13" s="135"/>
      <c r="AN13" s="135"/>
      <c r="AO13" s="135"/>
      <c r="AP13" s="135"/>
      <c r="AQ13" s="135"/>
      <c r="AR13" s="135"/>
      <c r="AS13" s="135"/>
      <c r="AT13" s="135"/>
      <c r="AU13" s="135"/>
      <c r="AV13" s="418"/>
      <c r="AW13" s="1299"/>
    </row>
    <row r="14" spans="1:49" ht="15.75" customHeight="1" thickBot="1" x14ac:dyDescent="0.3">
      <c r="A14" s="1297"/>
      <c r="B14" s="343" t="s">
        <v>44</v>
      </c>
      <c r="C14" s="707" t="s">
        <v>54</v>
      </c>
      <c r="D14" s="543" t="s">
        <v>34</v>
      </c>
      <c r="E14" s="107"/>
      <c r="F14" s="107"/>
      <c r="G14" s="107"/>
      <c r="H14" s="343"/>
      <c r="I14" s="107"/>
      <c r="J14" s="107"/>
      <c r="K14" s="343" t="s">
        <v>71</v>
      </c>
      <c r="L14" s="107"/>
      <c r="M14" s="1127"/>
      <c r="N14" s="1128"/>
      <c r="Q14" s="1299"/>
      <c r="R14" s="532" t="s">
        <v>34</v>
      </c>
      <c r="S14" s="533" t="s">
        <v>13</v>
      </c>
      <c r="T14" s="534" t="s">
        <v>455</v>
      </c>
      <c r="U14" s="514"/>
      <c r="V14" s="135"/>
      <c r="W14" s="135"/>
      <c r="X14" s="135"/>
      <c r="Y14" s="135"/>
      <c r="Z14" s="135"/>
      <c r="AA14" s="135"/>
      <c r="AB14" s="447"/>
      <c r="AC14" s="448" t="s">
        <v>83</v>
      </c>
      <c r="AD14" s="447"/>
      <c r="AE14" s="141"/>
      <c r="AF14" s="1299"/>
      <c r="AG14" s="230"/>
      <c r="AH14" s="1299"/>
      <c r="AI14" s="422" t="s">
        <v>44</v>
      </c>
      <c r="AJ14" s="243" t="s">
        <v>456</v>
      </c>
      <c r="AK14" s="55"/>
      <c r="AL14" s="55"/>
      <c r="AM14" s="135"/>
      <c r="AN14" s="135"/>
      <c r="AO14" s="135"/>
      <c r="AP14" s="135"/>
      <c r="AQ14" s="135"/>
      <c r="AR14" s="135"/>
      <c r="AS14" s="135"/>
      <c r="AT14" s="135"/>
      <c r="AU14" s="135"/>
      <c r="AV14" s="418"/>
      <c r="AW14" s="1299"/>
    </row>
    <row r="15" spans="1:49" ht="15.75" customHeight="1" thickBot="1" x14ac:dyDescent="0.25">
      <c r="A15" s="1297"/>
      <c r="B15" s="711"/>
      <c r="C15" s="712"/>
      <c r="D15" s="713" t="s">
        <v>15</v>
      </c>
      <c r="E15" s="714"/>
      <c r="F15" s="357"/>
      <c r="G15" s="358">
        <f>SUM(G17:G20)</f>
        <v>0.4</v>
      </c>
      <c r="H15" s="355" t="s">
        <v>11</v>
      </c>
      <c r="I15" s="446">
        <f>G15/G12</f>
        <v>0.4</v>
      </c>
      <c r="J15" s="359"/>
      <c r="K15" s="360" t="str">
        <f>D15</f>
        <v>APPAREIL MOUSSANT</v>
      </c>
      <c r="L15" s="107"/>
      <c r="M15" s="107"/>
      <c r="N15" s="1112"/>
      <c r="Q15" s="1299"/>
      <c r="R15" s="542"/>
      <c r="S15" s="533"/>
      <c r="T15" s="534"/>
      <c r="U15" s="514"/>
      <c r="V15" s="135"/>
      <c r="W15" s="135"/>
      <c r="X15" s="135"/>
      <c r="Y15" s="135"/>
      <c r="Z15" s="135"/>
      <c r="AA15" s="135"/>
      <c r="AB15" s="14" t="s">
        <v>294</v>
      </c>
      <c r="AC15" s="52">
        <v>10</v>
      </c>
      <c r="AD15" s="47" t="s">
        <v>295</v>
      </c>
      <c r="AE15" s="141"/>
      <c r="AF15" s="1299"/>
      <c r="AG15" s="230"/>
      <c r="AH15" s="1299"/>
      <c r="AI15" s="388"/>
      <c r="AJ15" s="55"/>
      <c r="AK15" s="55"/>
      <c r="AL15" s="55"/>
      <c r="AM15" s="135"/>
      <c r="AN15" s="135"/>
      <c r="AO15" s="135"/>
      <c r="AP15" s="135"/>
      <c r="AQ15" s="135"/>
      <c r="AR15" s="135"/>
      <c r="AS15" s="135"/>
      <c r="AT15" s="135"/>
      <c r="AU15" s="135"/>
      <c r="AV15" s="418"/>
      <c r="AW15" s="1299"/>
    </row>
    <row r="16" spans="1:49" ht="15.75" customHeight="1" x14ac:dyDescent="0.25">
      <c r="A16" s="1297"/>
      <c r="B16" s="435"/>
      <c r="C16" s="237"/>
      <c r="D16" s="126"/>
      <c r="E16" s="442"/>
      <c r="F16" s="362"/>
      <c r="G16" s="111"/>
      <c r="H16" s="700"/>
      <c r="I16" s="112" t="str">
        <f>IF(ISBLANK(B16),"",G16/#REF!)</f>
        <v/>
      </c>
      <c r="J16" s="719"/>
      <c r="K16" s="720"/>
      <c r="L16" s="440"/>
      <c r="M16" s="440"/>
      <c r="N16" s="1129"/>
      <c r="Q16" s="1299"/>
      <c r="R16" s="542" t="s">
        <v>44</v>
      </c>
      <c r="S16" s="533" t="s">
        <v>456</v>
      </c>
      <c r="T16" s="534" t="s">
        <v>480</v>
      </c>
      <c r="U16" s="514"/>
      <c r="V16" s="135"/>
      <c r="W16" s="135"/>
      <c r="X16" s="135"/>
      <c r="Y16" s="135"/>
      <c r="Z16" s="135"/>
      <c r="AA16" s="135"/>
      <c r="AB16" s="14" t="s">
        <v>296</v>
      </c>
      <c r="AC16" s="36">
        <v>0.1</v>
      </c>
      <c r="AD16" s="13" t="s">
        <v>300</v>
      </c>
      <c r="AE16" s="141"/>
      <c r="AF16" s="1299"/>
      <c r="AG16" s="230"/>
      <c r="AH16" s="1299"/>
      <c r="AI16" s="423"/>
      <c r="AJ16" s="424" t="s">
        <v>422</v>
      </c>
      <c r="AK16" s="425"/>
      <c r="AL16" s="425"/>
      <c r="AM16" s="426"/>
      <c r="AN16" s="55"/>
      <c r="AO16" s="135"/>
      <c r="AP16" s="424" t="s">
        <v>421</v>
      </c>
      <c r="AQ16" s="135"/>
      <c r="AR16" s="135"/>
      <c r="AS16" s="135"/>
      <c r="AT16" s="135"/>
      <c r="AU16" s="135"/>
      <c r="AV16" s="418"/>
      <c r="AW16" s="1299"/>
    </row>
    <row r="17" spans="1:49" ht="15.75" customHeight="1" x14ac:dyDescent="0.2">
      <c r="A17" s="1297"/>
      <c r="B17" s="435">
        <v>0.4</v>
      </c>
      <c r="C17" s="237"/>
      <c r="D17" s="10" t="s">
        <v>16</v>
      </c>
      <c r="E17" s="436"/>
      <c r="F17" s="364" t="str">
        <f>IF(C17&lt;=0,"",G17-(G17*C17%))</f>
        <v/>
      </c>
      <c r="G17" s="111">
        <f>IF(B17="","",(B17/B12)*M10)</f>
        <v>0.4</v>
      </c>
      <c r="H17" s="700" t="s">
        <v>11</v>
      </c>
      <c r="I17" s="112">
        <f>IF(ISBLANK(B17),"",G17/G12)</f>
        <v>0.4</v>
      </c>
      <c r="J17" s="721" t="s">
        <v>32</v>
      </c>
      <c r="K17" s="10" t="s">
        <v>484</v>
      </c>
      <c r="L17" s="12"/>
      <c r="M17" s="12"/>
      <c r="N17" s="1119"/>
      <c r="Q17" s="1299"/>
      <c r="R17" s="542"/>
      <c r="S17" s="533"/>
      <c r="T17" s="553" t="s">
        <v>422</v>
      </c>
      <c r="U17" s="514"/>
      <c r="V17" s="135"/>
      <c r="W17" s="135"/>
      <c r="X17" s="135"/>
      <c r="Y17" s="135"/>
      <c r="Z17" s="135"/>
      <c r="AA17" s="135"/>
      <c r="AB17" s="135"/>
      <c r="AC17" s="135"/>
      <c r="AD17" s="135"/>
      <c r="AE17" s="141"/>
      <c r="AF17" s="1299"/>
      <c r="AG17" s="230"/>
      <c r="AH17" s="1299"/>
      <c r="AI17" s="423"/>
      <c r="AJ17" s="427" t="s">
        <v>956</v>
      </c>
      <c r="AK17" s="427"/>
      <c r="AL17" s="427"/>
      <c r="AM17" s="427"/>
      <c r="AN17" s="55"/>
      <c r="AO17" s="135"/>
      <c r="AP17" s="135"/>
      <c r="AQ17" s="135"/>
      <c r="AR17" s="135"/>
      <c r="AS17" s="135"/>
      <c r="AT17" s="135"/>
      <c r="AU17" s="135"/>
      <c r="AV17" s="418"/>
      <c r="AW17" s="1299"/>
    </row>
    <row r="18" spans="1:49" ht="15.75" customHeight="1" x14ac:dyDescent="0.2">
      <c r="A18" s="1297"/>
      <c r="B18" s="435"/>
      <c r="C18" s="237"/>
      <c r="D18" s="10"/>
      <c r="E18" s="436"/>
      <c r="F18" s="364" t="str">
        <f t="shared" ref="F18:F20" si="0">IF(C18&lt;=0,"",G18-(G18*C18%))</f>
        <v/>
      </c>
      <c r="G18" s="111" t="str">
        <f>IF(B18="","",(B18/B12)*M10)</f>
        <v/>
      </c>
      <c r="H18" s="700" t="s">
        <v>11</v>
      </c>
      <c r="I18" s="112" t="str">
        <f>IF(ISBLANK(B18),"",G18/G12)</f>
        <v/>
      </c>
      <c r="J18" s="721" t="s">
        <v>42</v>
      </c>
      <c r="K18" s="10"/>
      <c r="L18" s="12"/>
      <c r="M18" s="12"/>
      <c r="N18" s="1119"/>
      <c r="Q18" s="1299"/>
      <c r="R18" s="514"/>
      <c r="S18" s="514"/>
      <c r="T18" s="534" t="s">
        <v>755</v>
      </c>
      <c r="U18" s="514"/>
      <c r="V18" s="135"/>
      <c r="W18" s="135"/>
      <c r="X18" s="135"/>
      <c r="Y18" s="135"/>
      <c r="Z18" s="135"/>
      <c r="AA18" s="135"/>
      <c r="AB18" s="135"/>
      <c r="AC18" s="135"/>
      <c r="AD18" s="135"/>
      <c r="AE18" s="141"/>
      <c r="AF18" s="1299"/>
      <c r="AG18" s="230"/>
      <c r="AH18" s="1299"/>
      <c r="AI18" s="423"/>
      <c r="AJ18" s="427"/>
      <c r="AK18" s="427" t="s">
        <v>423</v>
      </c>
      <c r="AL18" s="427"/>
      <c r="AM18" s="427"/>
      <c r="AN18" s="55"/>
      <c r="AO18" s="135"/>
      <c r="AP18" s="135"/>
      <c r="AQ18" s="135"/>
      <c r="AR18" s="135"/>
      <c r="AS18" s="135"/>
      <c r="AT18" s="135"/>
      <c r="AU18" s="135"/>
      <c r="AV18" s="418"/>
      <c r="AW18" s="1299"/>
    </row>
    <row r="19" spans="1:49" ht="15.75" customHeight="1" x14ac:dyDescent="0.2">
      <c r="A19" s="1297"/>
      <c r="B19" s="435"/>
      <c r="C19" s="237"/>
      <c r="D19" s="10"/>
      <c r="E19" s="436"/>
      <c r="F19" s="364" t="str">
        <f t="shared" si="0"/>
        <v/>
      </c>
      <c r="G19" s="111" t="str">
        <f>IF(B19="","",(B19/B12)*M10)</f>
        <v/>
      </c>
      <c r="H19" s="700" t="s">
        <v>11</v>
      </c>
      <c r="I19" s="112" t="str">
        <f>IF(ISBLANK(B19),"",G19/G12)</f>
        <v/>
      </c>
      <c r="J19" s="721" t="s">
        <v>52</v>
      </c>
      <c r="K19" s="10"/>
      <c r="L19" s="12"/>
      <c r="M19" s="12"/>
      <c r="N19" s="1119"/>
      <c r="Q19" s="1299"/>
      <c r="R19" s="514"/>
      <c r="S19" s="514"/>
      <c r="T19" s="534" t="s">
        <v>485</v>
      </c>
      <c r="U19" s="514"/>
      <c r="V19" s="135"/>
      <c r="W19" s="135"/>
      <c r="X19" s="135"/>
      <c r="Y19" s="135"/>
      <c r="Z19" s="135"/>
      <c r="AA19" s="135"/>
      <c r="AB19" s="135"/>
      <c r="AC19" s="135"/>
      <c r="AD19" s="135"/>
      <c r="AE19" s="141"/>
      <c r="AF19" s="1299"/>
      <c r="AG19" s="230"/>
      <c r="AH19" s="1299"/>
      <c r="AI19" s="423"/>
      <c r="AJ19" s="427"/>
      <c r="AK19" s="427" t="s">
        <v>424</v>
      </c>
      <c r="AL19" s="427"/>
      <c r="AM19" s="427"/>
      <c r="AN19" s="55"/>
      <c r="AO19" s="135"/>
      <c r="AP19" s="135"/>
      <c r="AQ19" s="135"/>
      <c r="AR19" s="135"/>
      <c r="AS19" s="135"/>
      <c r="AT19" s="398"/>
      <c r="AU19" s="398"/>
      <c r="AV19" s="428"/>
      <c r="AW19" s="1299"/>
    </row>
    <row r="20" spans="1:49" ht="15.75" customHeight="1" x14ac:dyDescent="0.2">
      <c r="A20" s="1297"/>
      <c r="B20" s="435"/>
      <c r="C20" s="237"/>
      <c r="D20" s="19"/>
      <c r="E20" s="443"/>
      <c r="F20" s="364" t="str">
        <f t="shared" si="0"/>
        <v/>
      </c>
      <c r="G20" s="111" t="str">
        <f>IF(B20="","",(B20/B12)*M10)</f>
        <v/>
      </c>
      <c r="H20" s="701" t="s">
        <v>11</v>
      </c>
      <c r="I20" s="112" t="str">
        <f>IF(ISBLANK(B20),"",G20/G12)</f>
        <v/>
      </c>
      <c r="J20" s="722"/>
      <c r="K20" s="10"/>
      <c r="L20" s="12"/>
      <c r="M20" s="12"/>
      <c r="N20" s="1119"/>
      <c r="Q20" s="1299"/>
      <c r="R20" s="514"/>
      <c r="S20" s="514"/>
      <c r="T20" s="514"/>
      <c r="U20" s="514"/>
      <c r="V20" s="135"/>
      <c r="W20" s="135"/>
      <c r="X20" s="135"/>
      <c r="Y20" s="135"/>
      <c r="Z20" s="135"/>
      <c r="AA20" s="135"/>
      <c r="AB20" s="135"/>
      <c r="AC20" s="135"/>
      <c r="AD20" s="135"/>
      <c r="AE20" s="141"/>
      <c r="AF20" s="1299"/>
      <c r="AG20" s="230"/>
      <c r="AH20" s="1299"/>
      <c r="AI20" s="423"/>
      <c r="AJ20" s="427"/>
      <c r="AK20" s="427" t="s">
        <v>425</v>
      </c>
      <c r="AL20" s="427"/>
      <c r="AM20" s="427"/>
      <c r="AN20" s="55"/>
      <c r="AO20" s="135"/>
      <c r="AP20" s="135"/>
      <c r="AQ20" s="135"/>
      <c r="AR20" s="135"/>
      <c r="AS20" s="135"/>
      <c r="AT20" s="398"/>
      <c r="AU20" s="398"/>
      <c r="AV20" s="428"/>
      <c r="AW20" s="1299"/>
    </row>
    <row r="21" spans="1:49" ht="15.75" customHeight="1" x14ac:dyDescent="0.2">
      <c r="A21" s="1297"/>
      <c r="B21" s="715"/>
      <c r="C21" s="716"/>
      <c r="D21" s="717"/>
      <c r="E21" s="718"/>
      <c r="F21" s="1130"/>
      <c r="G21" s="472"/>
      <c r="H21" s="111"/>
      <c r="I21" s="1131"/>
      <c r="J21" s="723"/>
      <c r="K21" s="724"/>
      <c r="L21" s="725"/>
      <c r="M21" s="725"/>
      <c r="N21" s="1132"/>
      <c r="Q21" s="1299"/>
      <c r="R21" s="542" t="s">
        <v>54</v>
      </c>
      <c r="S21" s="533" t="s">
        <v>482</v>
      </c>
      <c r="T21" s="534" t="s">
        <v>483</v>
      </c>
      <c r="U21" s="514"/>
      <c r="V21" s="135"/>
      <c r="W21" s="135"/>
      <c r="X21" s="135"/>
      <c r="Y21" s="135"/>
      <c r="Z21" s="135"/>
      <c r="AA21" s="135"/>
      <c r="AB21" s="135"/>
      <c r="AC21" s="135"/>
      <c r="AD21" s="135"/>
      <c r="AE21" s="141"/>
      <c r="AF21" s="1299"/>
      <c r="AG21" s="230"/>
      <c r="AH21" s="1299"/>
      <c r="AI21" s="423"/>
      <c r="AJ21" s="427"/>
      <c r="AK21" s="427" t="s">
        <v>426</v>
      </c>
      <c r="AL21" s="427"/>
      <c r="AM21" s="427"/>
      <c r="AN21" s="55"/>
      <c r="AO21" s="135"/>
      <c r="AP21" s="135"/>
      <c r="AQ21" s="135"/>
      <c r="AR21" s="135"/>
      <c r="AS21" s="135"/>
      <c r="AT21" s="135"/>
      <c r="AU21" s="135"/>
      <c r="AV21" s="418"/>
      <c r="AW21" s="1299"/>
    </row>
    <row r="22" spans="1:49" ht="15.75" customHeight="1" x14ac:dyDescent="0.25">
      <c r="A22" s="1297"/>
      <c r="B22" s="435"/>
      <c r="C22" s="51"/>
      <c r="D22" s="42" t="s">
        <v>17</v>
      </c>
      <c r="E22" s="441"/>
      <c r="F22" s="357" t="str">
        <f>IF(C22&lt;=0,"",#REF!-(#REF!*C22%))</f>
        <v/>
      </c>
      <c r="G22" s="358">
        <f>SUM(G24:G33)</f>
        <v>0.6</v>
      </c>
      <c r="H22" s="355" t="s">
        <v>11</v>
      </c>
      <c r="I22" s="446">
        <f>G22/G12</f>
        <v>0.6</v>
      </c>
      <c r="J22" s="726"/>
      <c r="K22" s="113" t="str">
        <f>D22</f>
        <v>APPAREIL CRÉMEUX</v>
      </c>
      <c r="L22" s="107"/>
      <c r="M22" s="107"/>
      <c r="N22" s="1112"/>
      <c r="Q22" s="1299"/>
      <c r="R22" s="567"/>
      <c r="S22" s="533"/>
      <c r="T22" s="534"/>
      <c r="U22" s="514"/>
      <c r="V22" s="135"/>
      <c r="W22" s="135"/>
      <c r="X22" s="135"/>
      <c r="Y22" s="135"/>
      <c r="Z22" s="135"/>
      <c r="AA22" s="135"/>
      <c r="AB22" s="135"/>
      <c r="AC22" s="135"/>
      <c r="AD22" s="135"/>
      <c r="AE22" s="141"/>
      <c r="AF22" s="1299"/>
      <c r="AG22" s="230"/>
      <c r="AH22" s="1299"/>
      <c r="AI22" s="423"/>
      <c r="AJ22" s="427"/>
      <c r="AK22" s="429" t="s">
        <v>427</v>
      </c>
      <c r="AL22" s="427"/>
      <c r="AM22" s="427"/>
      <c r="AN22" s="55"/>
      <c r="AO22" s="135"/>
      <c r="AP22" s="135"/>
      <c r="AQ22" s="135"/>
      <c r="AR22" s="135"/>
      <c r="AS22" s="1302" t="s">
        <v>963</v>
      </c>
      <c r="AT22" s="1303"/>
      <c r="AU22" s="1303"/>
      <c r="AV22" s="430" t="s">
        <v>960</v>
      </c>
      <c r="AW22" s="1299"/>
    </row>
    <row r="23" spans="1:49" ht="15.75" customHeight="1" thickBot="1" x14ac:dyDescent="0.3">
      <c r="A23" s="1297"/>
      <c r="B23" s="435"/>
      <c r="C23" s="237"/>
      <c r="D23" s="434" t="s">
        <v>18</v>
      </c>
      <c r="E23" s="444"/>
      <c r="F23" s="364" t="str">
        <f t="shared" ref="F23:F24" si="1">IF(C23&lt;=0,"",G23-(G23*C23%))</f>
        <v/>
      </c>
      <c r="G23" s="111" t="str">
        <f>IF(B23="","",(B23/B12)*M10)</f>
        <v/>
      </c>
      <c r="H23" s="700"/>
      <c r="I23" s="110" t="str">
        <f>IF(ISBLANK(B23),"",G23/G12)</f>
        <v/>
      </c>
      <c r="J23" s="727"/>
      <c r="K23" s="10"/>
      <c r="L23" s="12"/>
      <c r="M23" s="12"/>
      <c r="N23" s="1119"/>
      <c r="Q23" s="1299"/>
      <c r="R23" s="709" t="s">
        <v>63</v>
      </c>
      <c r="S23" s="571"/>
      <c r="T23" s="572" t="s">
        <v>1004</v>
      </c>
      <c r="U23" s="514"/>
      <c r="V23" s="135"/>
      <c r="W23" s="135"/>
      <c r="X23" s="135"/>
      <c r="Y23" s="135"/>
      <c r="Z23" s="135"/>
      <c r="AA23" s="135"/>
      <c r="AB23" s="135"/>
      <c r="AC23" s="135"/>
      <c r="AD23" s="135"/>
      <c r="AE23" s="141"/>
      <c r="AF23" s="1299"/>
      <c r="AG23" s="230"/>
      <c r="AH23" s="1299"/>
      <c r="AI23" s="423"/>
      <c r="AJ23" s="427"/>
      <c r="AK23" s="427" t="s">
        <v>428</v>
      </c>
      <c r="AL23" s="427"/>
      <c r="AM23" s="427"/>
      <c r="AN23" s="55"/>
      <c r="AO23" s="135"/>
      <c r="AP23" s="135"/>
      <c r="AQ23" s="135"/>
      <c r="AR23" s="135"/>
      <c r="AS23" s="401"/>
      <c r="AT23" s="402">
        <v>2</v>
      </c>
      <c r="AU23" s="400" t="s">
        <v>10</v>
      </c>
      <c r="AV23" s="431">
        <f>AT23</f>
        <v>2</v>
      </c>
      <c r="AW23" s="1299"/>
    </row>
    <row r="24" spans="1:49" ht="15.75" customHeight="1" thickBot="1" x14ac:dyDescent="0.25">
      <c r="A24" s="1297"/>
      <c r="B24" s="435">
        <v>0.26500000000000001</v>
      </c>
      <c r="C24" s="43"/>
      <c r="D24" s="10" t="s">
        <v>19</v>
      </c>
      <c r="E24" s="436"/>
      <c r="F24" s="364" t="str">
        <f t="shared" si="1"/>
        <v/>
      </c>
      <c r="G24" s="111">
        <f>IF(B24="","",(B24/B12)*M10)</f>
        <v>0.26500000000000001</v>
      </c>
      <c r="H24" s="700" t="s">
        <v>11</v>
      </c>
      <c r="I24" s="110">
        <f>IF(ISBLANK(B24),"",G24/G12)</f>
        <v>0.26500000000000001</v>
      </c>
      <c r="J24" s="721" t="s">
        <v>32</v>
      </c>
      <c r="K24" s="10" t="s">
        <v>25</v>
      </c>
      <c r="L24" s="10"/>
      <c r="M24" s="10"/>
      <c r="N24" s="1133"/>
      <c r="Q24" s="1299"/>
      <c r="R24" s="708">
        <v>10</v>
      </c>
      <c r="S24" s="571" t="s">
        <v>996</v>
      </c>
      <c r="T24" s="534"/>
      <c r="U24" s="514"/>
      <c r="V24" s="514"/>
      <c r="W24" s="514"/>
      <c r="X24" s="514"/>
      <c r="Y24" s="514"/>
      <c r="Z24" s="55"/>
      <c r="AA24" s="55"/>
      <c r="AB24" s="55"/>
      <c r="AC24" s="55"/>
      <c r="AD24" s="55"/>
      <c r="AE24" s="226"/>
      <c r="AF24" s="1299"/>
      <c r="AG24" s="230"/>
      <c r="AH24" s="1299"/>
      <c r="AI24" s="423"/>
      <c r="AJ24" s="427"/>
      <c r="AK24" s="427" t="s">
        <v>429</v>
      </c>
      <c r="AL24" s="427"/>
      <c r="AM24" s="427"/>
      <c r="AN24" s="55"/>
      <c r="AO24" s="135"/>
      <c r="AP24" s="135"/>
      <c r="AQ24" s="135"/>
      <c r="AR24" s="55"/>
      <c r="AS24" s="401"/>
      <c r="AT24" s="89">
        <f>AT23*10</f>
        <v>20</v>
      </c>
      <c r="AU24" s="90" t="s">
        <v>431</v>
      </c>
      <c r="AV24" s="432">
        <f>AT23/10</f>
        <v>0.2</v>
      </c>
      <c r="AW24" s="1299"/>
    </row>
    <row r="25" spans="1:49" ht="15.75" customHeight="1" x14ac:dyDescent="0.2">
      <c r="A25" s="1297"/>
      <c r="B25" s="435">
        <v>0.13500000000000001</v>
      </c>
      <c r="C25" s="44">
        <v>5</v>
      </c>
      <c r="D25" s="10" t="s">
        <v>20</v>
      </c>
      <c r="E25" s="436"/>
      <c r="F25" s="364">
        <f>IF(C25&lt;=0,"",G25-(G25*C25%))</f>
        <v>0.12825</v>
      </c>
      <c r="G25" s="111">
        <f>IF(B25="","",(B25/B12)*M10)</f>
        <v>0.13500000000000001</v>
      </c>
      <c r="H25" s="700" t="s">
        <v>11</v>
      </c>
      <c r="I25" s="110">
        <f>IF(ISBLANK(B25),"",G25/G12)</f>
        <v>0.13500000000000001</v>
      </c>
      <c r="J25" s="721" t="s">
        <v>42</v>
      </c>
      <c r="K25" s="10" t="s">
        <v>26</v>
      </c>
      <c r="L25" s="10"/>
      <c r="M25" s="10"/>
      <c r="N25" s="1133"/>
      <c r="Q25" s="1299"/>
      <c r="S25" s="9"/>
      <c r="V25" s="514"/>
      <c r="W25" s="514"/>
      <c r="X25" s="514"/>
      <c r="Y25" s="514"/>
      <c r="Z25" s="55"/>
      <c r="AA25" s="55"/>
      <c r="AB25" s="55"/>
      <c r="AC25" s="55"/>
      <c r="AD25" s="55"/>
      <c r="AE25" s="226"/>
      <c r="AF25" s="1299"/>
      <c r="AG25" s="230"/>
      <c r="AH25" s="1299"/>
      <c r="AI25" s="423"/>
      <c r="AJ25" s="427"/>
      <c r="AK25" s="429" t="s">
        <v>430</v>
      </c>
      <c r="AL25" s="427"/>
      <c r="AM25" s="427"/>
      <c r="AN25" s="55"/>
      <c r="AO25" s="55"/>
      <c r="AP25" s="55"/>
      <c r="AQ25" s="55"/>
      <c r="AR25" s="55"/>
      <c r="AS25" s="403"/>
      <c r="AT25" s="89">
        <f>AT24*10</f>
        <v>200</v>
      </c>
      <c r="AU25" s="90" t="s">
        <v>432</v>
      </c>
      <c r="AV25" s="432">
        <f>AV24/10</f>
        <v>0.02</v>
      </c>
      <c r="AW25" s="1299"/>
    </row>
    <row r="26" spans="1:49" ht="15.75" customHeight="1" x14ac:dyDescent="0.25">
      <c r="A26" s="1297"/>
      <c r="B26" s="435">
        <v>0.04</v>
      </c>
      <c r="C26" s="43"/>
      <c r="D26" s="10" t="s">
        <v>21</v>
      </c>
      <c r="E26" s="436"/>
      <c r="F26" s="364" t="str">
        <f t="shared" ref="F26:F33" si="2">IF(C26&lt;=0,"",G26-(G26*C26%))</f>
        <v/>
      </c>
      <c r="G26" s="111">
        <f>IF(B26="","",(B26/B12)*M10)</f>
        <v>0.04</v>
      </c>
      <c r="H26" s="700" t="s">
        <v>11</v>
      </c>
      <c r="I26" s="110">
        <f>IF(ISBLANK(B26),"",G26/G12)</f>
        <v>0.04</v>
      </c>
      <c r="J26" s="721" t="s">
        <v>52</v>
      </c>
      <c r="K26" s="10" t="s">
        <v>27</v>
      </c>
      <c r="L26" s="10"/>
      <c r="M26" s="10"/>
      <c r="N26" s="1133"/>
      <c r="Q26" s="1299"/>
      <c r="R26" s="515" t="s">
        <v>71</v>
      </c>
      <c r="S26" s="576" t="s">
        <v>293</v>
      </c>
      <c r="T26" s="534" t="s">
        <v>754</v>
      </c>
      <c r="U26" s="514"/>
      <c r="V26" s="514"/>
      <c r="W26" s="514"/>
      <c r="X26" s="514"/>
      <c r="Y26" s="514"/>
      <c r="Z26" s="55"/>
      <c r="AA26" s="55"/>
      <c r="AB26" s="55"/>
      <c r="AC26" s="55"/>
      <c r="AD26" s="55"/>
      <c r="AE26" s="226"/>
      <c r="AF26" s="1299"/>
      <c r="AG26" s="230"/>
      <c r="AH26" s="1299"/>
      <c r="AI26" s="388"/>
      <c r="AJ26" s="8"/>
      <c r="AK26" s="425"/>
      <c r="AL26" s="425"/>
      <c r="AM26" s="426"/>
      <c r="AN26" s="8"/>
      <c r="AO26" s="1304" t="s">
        <v>961</v>
      </c>
      <c r="AP26" s="1305"/>
      <c r="AQ26" s="1305"/>
      <c r="AR26" s="1305"/>
      <c r="AS26" s="404"/>
      <c r="AT26" s="405">
        <f>AT25*10</f>
        <v>2000</v>
      </c>
      <c r="AU26" s="399" t="s">
        <v>433</v>
      </c>
      <c r="AV26" s="433">
        <f>AV25/10</f>
        <v>2E-3</v>
      </c>
      <c r="AW26" s="1299"/>
    </row>
    <row r="27" spans="1:49" ht="15.75" customHeight="1" x14ac:dyDescent="0.25">
      <c r="A27" s="1297"/>
      <c r="B27" s="435">
        <v>0.15</v>
      </c>
      <c r="C27" s="43"/>
      <c r="D27" s="10" t="s">
        <v>22</v>
      </c>
      <c r="E27" s="436"/>
      <c r="F27" s="364" t="str">
        <f t="shared" si="2"/>
        <v/>
      </c>
      <c r="G27" s="111">
        <f>IF(B27="","",(B27/B12)*M10)</f>
        <v>0.15</v>
      </c>
      <c r="H27" s="700" t="s">
        <v>11</v>
      </c>
      <c r="I27" s="110">
        <f>IF(ISBLANK(B27),"",G27/G12)</f>
        <v>0.15</v>
      </c>
      <c r="J27" s="721" t="s">
        <v>61</v>
      </c>
      <c r="K27" s="10" t="s">
        <v>28</v>
      </c>
      <c r="L27" s="10"/>
      <c r="M27" s="10"/>
      <c r="N27" s="1133"/>
      <c r="Q27" s="1299"/>
      <c r="S27" s="9"/>
      <c r="U27" s="514"/>
      <c r="V27" s="514"/>
      <c r="W27" s="514"/>
      <c r="X27" s="514"/>
      <c r="Y27" s="514"/>
      <c r="Z27" s="55"/>
      <c r="AA27" s="55"/>
      <c r="AB27" s="55"/>
      <c r="AC27" s="55"/>
      <c r="AD27" s="55"/>
      <c r="AE27" s="226"/>
      <c r="AF27" s="1299"/>
      <c r="AG27" s="230"/>
      <c r="AH27" s="1299"/>
      <c r="AI27" s="1306" t="s">
        <v>964</v>
      </c>
      <c r="AJ27" s="1307"/>
      <c r="AK27" s="1308" t="s">
        <v>775</v>
      </c>
      <c r="AL27" s="1309"/>
      <c r="AM27" s="1309"/>
      <c r="AN27" s="1310"/>
      <c r="AO27" s="1311" t="s">
        <v>962</v>
      </c>
      <c r="AP27" s="1312"/>
      <c r="AQ27" s="1312"/>
      <c r="AR27" s="1313"/>
      <c r="AS27" s="1314" t="s">
        <v>779</v>
      </c>
      <c r="AT27" s="1315"/>
      <c r="AU27" s="1315"/>
      <c r="AV27" s="1316"/>
      <c r="AW27" s="1299"/>
    </row>
    <row r="28" spans="1:49" ht="15.75" customHeight="1" x14ac:dyDescent="0.25">
      <c r="A28" s="1297"/>
      <c r="B28" s="435">
        <v>0.01</v>
      </c>
      <c r="C28" s="43"/>
      <c r="D28" s="10" t="s">
        <v>23</v>
      </c>
      <c r="E28" s="436"/>
      <c r="F28" s="364" t="str">
        <f t="shared" si="2"/>
        <v/>
      </c>
      <c r="G28" s="111">
        <f>IF(B28="","",(B28/B12)*M10)</f>
        <v>0.01</v>
      </c>
      <c r="H28" s="700" t="s">
        <v>11</v>
      </c>
      <c r="I28" s="110">
        <f>IF(ISBLANK(B28),"",G28/G12)</f>
        <v>0.01</v>
      </c>
      <c r="J28" s="721" t="s">
        <v>69</v>
      </c>
      <c r="K28" s="10"/>
      <c r="L28" s="10"/>
      <c r="M28" s="10"/>
      <c r="N28" s="1133"/>
      <c r="Q28" s="1299"/>
      <c r="R28" s="448" t="s">
        <v>83</v>
      </c>
      <c r="S28" s="9"/>
      <c r="T28" s="514"/>
      <c r="U28" s="514"/>
      <c r="V28" s="514"/>
      <c r="W28" s="514"/>
      <c r="X28" s="514"/>
      <c r="Y28" s="514"/>
      <c r="Z28" s="55"/>
      <c r="AA28" s="55"/>
      <c r="AB28" s="55"/>
      <c r="AC28" s="55"/>
      <c r="AD28" s="55"/>
      <c r="AE28" s="226"/>
      <c r="AF28" s="1299"/>
      <c r="AG28" s="230"/>
      <c r="AH28" s="1299"/>
      <c r="AI28" s="1317" t="s">
        <v>757</v>
      </c>
      <c r="AJ28" s="1318"/>
      <c r="AK28" s="386" t="s">
        <v>776</v>
      </c>
      <c r="AL28" s="382" t="s">
        <v>777</v>
      </c>
      <c r="AM28" s="382" t="s">
        <v>778</v>
      </c>
      <c r="AN28" s="387" t="s">
        <v>779</v>
      </c>
      <c r="AO28" s="408" t="s">
        <v>959</v>
      </c>
      <c r="AP28" s="409" t="s">
        <v>457</v>
      </c>
      <c r="AQ28" s="410" t="s">
        <v>452</v>
      </c>
      <c r="AR28" s="411" t="s">
        <v>456</v>
      </c>
      <c r="AS28" s="388"/>
      <c r="AT28" s="381" t="s">
        <v>758</v>
      </c>
      <c r="AU28" s="55"/>
      <c r="AV28" s="397" t="s">
        <v>762</v>
      </c>
      <c r="AW28" s="1299"/>
    </row>
    <row r="29" spans="1:49" ht="15.75" customHeight="1" x14ac:dyDescent="0.2">
      <c r="A29" s="1297"/>
      <c r="B29" s="435"/>
      <c r="C29" s="43"/>
      <c r="D29" s="10"/>
      <c r="E29" s="436"/>
      <c r="F29" s="364" t="str">
        <f t="shared" si="2"/>
        <v/>
      </c>
      <c r="G29" s="111" t="str">
        <f>IF(B29="","",(B29/B12)*M10)</f>
        <v/>
      </c>
      <c r="H29" s="700" t="s">
        <v>11</v>
      </c>
      <c r="I29" s="110" t="str">
        <f>IF(ISBLANK(B29),"",G29/G12)</f>
        <v/>
      </c>
      <c r="J29" s="721" t="s">
        <v>78</v>
      </c>
      <c r="K29" s="10"/>
      <c r="L29" s="10"/>
      <c r="M29" s="10"/>
      <c r="N29" s="1133"/>
      <c r="Q29" s="1299"/>
      <c r="R29" s="52">
        <v>10</v>
      </c>
      <c r="S29" s="576" t="s">
        <v>479</v>
      </c>
      <c r="T29" s="534" t="s">
        <v>997</v>
      </c>
      <c r="U29" s="514"/>
      <c r="V29" s="514"/>
      <c r="W29" s="514"/>
      <c r="X29" s="514"/>
      <c r="Y29" s="514"/>
      <c r="Z29" s="55"/>
      <c r="AA29" s="55"/>
      <c r="AB29" s="55"/>
      <c r="AC29" s="55"/>
      <c r="AD29" s="55"/>
      <c r="AE29" s="226"/>
      <c r="AF29" s="1299"/>
      <c r="AG29" s="230"/>
      <c r="AH29" s="1299"/>
      <c r="AI29" s="1317" t="s">
        <v>756</v>
      </c>
      <c r="AJ29" s="1318"/>
      <c r="AK29" s="383" t="s">
        <v>780</v>
      </c>
      <c r="AL29" s="384" t="s">
        <v>781</v>
      </c>
      <c r="AM29" s="384" t="s">
        <v>782</v>
      </c>
      <c r="AN29" s="385" t="s">
        <v>783</v>
      </c>
      <c r="AO29" s="395" t="s">
        <v>770</v>
      </c>
      <c r="AP29" s="406">
        <v>10</v>
      </c>
      <c r="AQ29" s="407">
        <v>0.05</v>
      </c>
      <c r="AR29" s="396">
        <f>AQ29*AP29</f>
        <v>0.5</v>
      </c>
      <c r="AS29" s="388"/>
      <c r="AT29" s="381" t="s">
        <v>759</v>
      </c>
      <c r="AU29" s="55"/>
      <c r="AV29" s="397" t="s">
        <v>763</v>
      </c>
      <c r="AW29" s="1299"/>
    </row>
    <row r="30" spans="1:49" ht="15.75" customHeight="1" x14ac:dyDescent="0.2">
      <c r="A30" s="1297"/>
      <c r="B30" s="435"/>
      <c r="C30" s="237"/>
      <c r="D30" s="10"/>
      <c r="E30" s="436"/>
      <c r="F30" s="364" t="str">
        <f t="shared" si="2"/>
        <v/>
      </c>
      <c r="G30" s="111" t="str">
        <f>IF(B30="","",(B30/B12)*M10)</f>
        <v/>
      </c>
      <c r="H30" s="700" t="s">
        <v>11</v>
      </c>
      <c r="I30" s="110" t="str">
        <f>IF(ISBLANK(B30),"",G30/G12)</f>
        <v/>
      </c>
      <c r="J30" s="721" t="s">
        <v>86</v>
      </c>
      <c r="K30" s="10"/>
      <c r="L30" s="10"/>
      <c r="M30" s="10"/>
      <c r="N30" s="1133"/>
      <c r="Q30" s="1299"/>
      <c r="R30" s="514"/>
      <c r="S30" s="514"/>
      <c r="T30" s="514"/>
      <c r="U30" s="514"/>
      <c r="V30" s="514"/>
      <c r="W30" s="514"/>
      <c r="X30" s="514"/>
      <c r="Y30" s="514"/>
      <c r="Z30" s="55"/>
      <c r="AA30" s="55"/>
      <c r="AB30" s="55"/>
      <c r="AC30" s="55"/>
      <c r="AD30" s="55"/>
      <c r="AE30" s="226"/>
      <c r="AF30" s="1299"/>
      <c r="AG30" s="230"/>
      <c r="AH30" s="1299"/>
      <c r="AI30" s="1317" t="s">
        <v>809</v>
      </c>
      <c r="AJ30" s="1318"/>
      <c r="AK30" s="383" t="s">
        <v>784</v>
      </c>
      <c r="AL30" s="384" t="s">
        <v>785</v>
      </c>
      <c r="AM30" s="384" t="s">
        <v>786</v>
      </c>
      <c r="AN30" s="385" t="s">
        <v>787</v>
      </c>
      <c r="AO30" s="395" t="s">
        <v>771</v>
      </c>
      <c r="AP30" s="406">
        <v>10</v>
      </c>
      <c r="AQ30" s="407">
        <v>0.02</v>
      </c>
      <c r="AR30" s="396">
        <f t="shared" ref="AR30:AR33" si="3">AQ30*AP30</f>
        <v>0.2</v>
      </c>
      <c r="AS30" s="388"/>
      <c r="AT30" s="381" t="s">
        <v>760</v>
      </c>
      <c r="AU30" s="55"/>
      <c r="AV30" s="397" t="s">
        <v>764</v>
      </c>
      <c r="AW30" s="1299"/>
    </row>
    <row r="31" spans="1:49" ht="15.75" customHeight="1" x14ac:dyDescent="0.2">
      <c r="A31" s="1297"/>
      <c r="B31" s="435"/>
      <c r="C31" s="237"/>
      <c r="D31" s="10"/>
      <c r="E31" s="436"/>
      <c r="F31" s="364" t="str">
        <f t="shared" si="2"/>
        <v/>
      </c>
      <c r="G31" s="111" t="str">
        <f>IF(B31="","",(B31/B12)*M10)</f>
        <v/>
      </c>
      <c r="H31" s="700" t="s">
        <v>11</v>
      </c>
      <c r="I31" s="110" t="str">
        <f>IF(ISBLANK(B31),"",G31/G12)</f>
        <v/>
      </c>
      <c r="J31" s="721" t="s">
        <v>96</v>
      </c>
      <c r="K31" s="10"/>
      <c r="L31" s="10"/>
      <c r="M31" s="10"/>
      <c r="N31" s="1133"/>
      <c r="Q31" s="1299"/>
      <c r="R31" s="514"/>
      <c r="S31" s="514"/>
      <c r="T31" s="514"/>
      <c r="U31" s="514"/>
      <c r="V31" s="514"/>
      <c r="W31" s="514"/>
      <c r="X31" s="55"/>
      <c r="Y31" s="55"/>
      <c r="Z31" s="55"/>
      <c r="AA31" s="55"/>
      <c r="AB31" s="55"/>
      <c r="AC31" s="55"/>
      <c r="AD31" s="55"/>
      <c r="AE31" s="226"/>
      <c r="AF31" s="1299"/>
      <c r="AG31" s="230"/>
      <c r="AH31" s="1299"/>
      <c r="AI31" s="1317" t="s">
        <v>766</v>
      </c>
      <c r="AJ31" s="1318"/>
      <c r="AK31" s="383" t="s">
        <v>788</v>
      </c>
      <c r="AL31" s="384" t="s">
        <v>789</v>
      </c>
      <c r="AM31" s="384" t="s">
        <v>790</v>
      </c>
      <c r="AN31" s="385" t="s">
        <v>791</v>
      </c>
      <c r="AO31" s="395" t="s">
        <v>772</v>
      </c>
      <c r="AP31" s="406">
        <v>10</v>
      </c>
      <c r="AQ31" s="407">
        <v>0.03</v>
      </c>
      <c r="AR31" s="396">
        <f t="shared" si="3"/>
        <v>0.3</v>
      </c>
      <c r="AS31" s="388"/>
      <c r="AT31" s="381" t="s">
        <v>761</v>
      </c>
      <c r="AU31" s="55"/>
      <c r="AV31" s="397" t="s">
        <v>765</v>
      </c>
      <c r="AW31" s="1299"/>
    </row>
    <row r="32" spans="1:49" ht="15.75" customHeight="1" x14ac:dyDescent="0.2">
      <c r="A32" s="1297"/>
      <c r="B32" s="435"/>
      <c r="C32" s="237"/>
      <c r="D32" s="10"/>
      <c r="E32" s="436"/>
      <c r="F32" s="364" t="str">
        <f t="shared" si="2"/>
        <v/>
      </c>
      <c r="G32" s="111" t="str">
        <f>IF(B32="","",(B32/B12)*M10)</f>
        <v/>
      </c>
      <c r="H32" s="700" t="s">
        <v>11</v>
      </c>
      <c r="I32" s="110" t="str">
        <f>IF(ISBLANK(B32),"",G32/G12)</f>
        <v/>
      </c>
      <c r="J32" s="721" t="s">
        <v>166</v>
      </c>
      <c r="K32" s="10"/>
      <c r="L32" s="10"/>
      <c r="M32" s="10"/>
      <c r="N32" s="1133"/>
      <c r="Q32" s="1299"/>
      <c r="R32" s="22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226"/>
      <c r="AF32" s="1299"/>
      <c r="AG32" s="230"/>
      <c r="AH32" s="1299"/>
      <c r="AI32" s="1317" t="s">
        <v>767</v>
      </c>
      <c r="AJ32" s="1318"/>
      <c r="AK32" s="383" t="s">
        <v>792</v>
      </c>
      <c r="AL32" s="384" t="s">
        <v>793</v>
      </c>
      <c r="AM32" s="384" t="s">
        <v>794</v>
      </c>
      <c r="AN32" s="385" t="s">
        <v>795</v>
      </c>
      <c r="AO32" s="395" t="s">
        <v>774</v>
      </c>
      <c r="AP32" s="406">
        <v>12</v>
      </c>
      <c r="AQ32" s="407">
        <v>0.05</v>
      </c>
      <c r="AR32" s="396">
        <f t="shared" si="3"/>
        <v>0.60000000000000009</v>
      </c>
      <c r="AS32" s="388"/>
      <c r="AT32" s="55"/>
      <c r="AU32" s="55"/>
      <c r="AV32" s="389"/>
      <c r="AW32" s="1299"/>
    </row>
    <row r="33" spans="1:49" ht="15.75" customHeight="1" thickBot="1" x14ac:dyDescent="0.25">
      <c r="A33" s="1297"/>
      <c r="B33" s="437"/>
      <c r="C33" s="438"/>
      <c r="D33" s="445"/>
      <c r="E33" s="439"/>
      <c r="F33" s="364" t="str">
        <f t="shared" si="2"/>
        <v/>
      </c>
      <c r="G33" s="111" t="str">
        <f>IF(B33="","",(B33/B12)*M10)</f>
        <v/>
      </c>
      <c r="H33" s="700" t="s">
        <v>11</v>
      </c>
      <c r="I33" s="110" t="str">
        <f>IF(ISBLANK(B33),"",G33/G12)</f>
        <v/>
      </c>
      <c r="J33" s="728" t="s">
        <v>174</v>
      </c>
      <c r="K33" s="445"/>
      <c r="L33" s="445"/>
      <c r="M33" s="445"/>
      <c r="N33" s="1134"/>
      <c r="Q33" s="1299"/>
      <c r="R33" s="225"/>
      <c r="S33" s="1295" t="s">
        <v>958</v>
      </c>
      <c r="T33" s="1296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226"/>
      <c r="AF33" s="1299"/>
      <c r="AH33" s="1299"/>
      <c r="AI33" s="1317" t="s">
        <v>768</v>
      </c>
      <c r="AJ33" s="1318"/>
      <c r="AK33" s="388"/>
      <c r="AL33" s="55"/>
      <c r="AM33" s="55"/>
      <c r="AN33" s="389"/>
      <c r="AO33" s="395" t="s">
        <v>773</v>
      </c>
      <c r="AP33" s="406">
        <v>10</v>
      </c>
      <c r="AQ33" s="407">
        <v>8.0000000000000002E-3</v>
      </c>
      <c r="AR33" s="396">
        <f t="shared" si="3"/>
        <v>0.08</v>
      </c>
      <c r="AS33" s="388"/>
      <c r="AT33" s="55"/>
      <c r="AU33" s="55"/>
      <c r="AV33" s="389"/>
      <c r="AW33" s="1299"/>
    </row>
    <row r="34" spans="1:49" ht="15.75" thickBot="1" x14ac:dyDescent="0.25">
      <c r="A34" s="1298"/>
      <c r="B34" s="1135"/>
      <c r="C34" s="1136"/>
      <c r="D34" s="1136"/>
      <c r="E34" s="1136"/>
      <c r="F34" s="1136"/>
      <c r="G34" s="1136"/>
      <c r="H34" s="1136"/>
      <c r="I34" s="1136"/>
      <c r="J34" s="1136"/>
      <c r="K34" s="1136"/>
      <c r="L34" s="1136"/>
      <c r="M34" s="1136"/>
      <c r="N34" s="1137"/>
      <c r="Q34" s="1299"/>
      <c r="R34" s="227"/>
      <c r="S34" s="228"/>
      <c r="T34" s="228"/>
      <c r="U34" s="228"/>
      <c r="V34" s="228"/>
      <c r="W34" s="228"/>
      <c r="X34" s="228"/>
      <c r="Y34" s="228"/>
      <c r="Z34" s="228"/>
      <c r="AA34" s="228"/>
      <c r="AB34" s="228"/>
      <c r="AC34" s="228"/>
      <c r="AD34" s="228"/>
      <c r="AE34" s="229"/>
      <c r="AF34" s="1299"/>
      <c r="AH34" s="1299"/>
      <c r="AI34" s="390"/>
      <c r="AJ34" s="392"/>
      <c r="AK34" s="390"/>
      <c r="AL34" s="391"/>
      <c r="AM34" s="391"/>
      <c r="AN34" s="392"/>
      <c r="AO34" s="390"/>
      <c r="AP34" s="391"/>
      <c r="AQ34" s="391"/>
      <c r="AR34" s="392"/>
      <c r="AS34" s="390"/>
      <c r="AT34" s="391"/>
      <c r="AU34" s="391"/>
      <c r="AV34" s="392"/>
      <c r="AW34" s="1299"/>
    </row>
    <row r="36" spans="1:49" ht="19.5" customHeight="1" x14ac:dyDescent="0.2">
      <c r="A36" s="124" t="s">
        <v>451</v>
      </c>
      <c r="B36" s="120"/>
      <c r="C36" s="121" t="s">
        <v>450</v>
      </c>
      <c r="D36" s="122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4" t="s">
        <v>451</v>
      </c>
    </row>
    <row r="37" spans="1:49" ht="16.5" customHeight="1" thickBot="1" x14ac:dyDescent="0.25"/>
    <row r="38" spans="1:49" ht="18.75" x14ac:dyDescent="0.25">
      <c r="A38" s="1122" t="s">
        <v>449</v>
      </c>
      <c r="B38" s="1281" t="s">
        <v>966</v>
      </c>
      <c r="C38" s="1281"/>
      <c r="D38" s="1281"/>
      <c r="E38" s="1138"/>
      <c r="F38" s="1138"/>
      <c r="G38" s="1138"/>
      <c r="H38" s="1138"/>
      <c r="I38" s="1138"/>
      <c r="J38" s="1138"/>
      <c r="K38" s="1138"/>
      <c r="L38" s="1138"/>
      <c r="M38" s="1139" t="s">
        <v>83</v>
      </c>
      <c r="N38" s="1140"/>
      <c r="Q38" s="116" t="s">
        <v>449</v>
      </c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8"/>
      <c r="AF38" s="116" t="s">
        <v>449</v>
      </c>
      <c r="AG38" s="230"/>
      <c r="AH38" s="116" t="s">
        <v>449</v>
      </c>
      <c r="AI38" s="412"/>
      <c r="AJ38" s="413"/>
      <c r="AK38" s="414"/>
      <c r="AL38" s="414"/>
      <c r="AM38" s="414"/>
      <c r="AN38" s="415"/>
      <c r="AO38" s="415"/>
      <c r="AP38" s="415"/>
      <c r="AQ38" s="415"/>
      <c r="AR38" s="415"/>
      <c r="AS38" s="415"/>
      <c r="AT38" s="415"/>
      <c r="AU38" s="415"/>
      <c r="AV38" s="416"/>
      <c r="AW38" s="116" t="s">
        <v>449</v>
      </c>
    </row>
    <row r="39" spans="1:49" ht="24" customHeight="1" x14ac:dyDescent="0.2">
      <c r="A39" s="1297" t="s">
        <v>967</v>
      </c>
      <c r="B39" s="41" t="s">
        <v>12</v>
      </c>
      <c r="C39" s="41"/>
      <c r="D39" s="46"/>
      <c r="E39" s="46"/>
      <c r="F39" s="46"/>
      <c r="G39" s="46"/>
      <c r="H39" s="46"/>
      <c r="I39" s="46"/>
      <c r="J39" s="46"/>
      <c r="K39" s="12"/>
      <c r="L39" s="38" t="s">
        <v>294</v>
      </c>
      <c r="M39" s="52">
        <v>10</v>
      </c>
      <c r="N39" s="1118" t="s">
        <v>295</v>
      </c>
      <c r="Q39" s="1299" t="s">
        <v>967</v>
      </c>
      <c r="R39" s="456" t="s">
        <v>454</v>
      </c>
      <c r="S39" s="139"/>
      <c r="T39" s="140"/>
      <c r="U39" s="140"/>
      <c r="V39" s="140"/>
      <c r="W39" s="135"/>
      <c r="X39" s="135"/>
      <c r="Y39" s="135"/>
      <c r="Z39" s="135"/>
      <c r="AA39" s="135"/>
      <c r="AB39" s="135"/>
      <c r="AC39" s="135"/>
      <c r="AD39" s="135"/>
      <c r="AE39" s="141"/>
      <c r="AF39" s="1299" t="s">
        <v>967</v>
      </c>
      <c r="AG39" s="230"/>
      <c r="AH39" s="1299" t="s">
        <v>967</v>
      </c>
      <c r="AI39" s="417" t="s">
        <v>420</v>
      </c>
      <c r="AJ39" s="139"/>
      <c r="AK39" s="140"/>
      <c r="AL39" s="140"/>
      <c r="AM39" s="140"/>
      <c r="AN39" s="135"/>
      <c r="AO39" s="135"/>
      <c r="AP39" s="135"/>
      <c r="AQ39" s="135"/>
      <c r="AR39" s="135"/>
      <c r="AS39" s="135"/>
      <c r="AT39" s="135"/>
      <c r="AU39" s="135"/>
      <c r="AV39" s="418"/>
      <c r="AW39" s="1299" t="s">
        <v>967</v>
      </c>
    </row>
    <row r="40" spans="1:49" ht="32.25" customHeight="1" thickBot="1" x14ac:dyDescent="0.3">
      <c r="A40" s="1297"/>
      <c r="B40" s="709" t="s">
        <v>63</v>
      </c>
      <c r="C40" s="219"/>
      <c r="D40" s="613"/>
      <c r="E40" s="12"/>
      <c r="F40" s="12"/>
      <c r="G40" s="12"/>
      <c r="H40" s="218"/>
      <c r="I40" s="12"/>
      <c r="J40" s="12"/>
      <c r="K40" s="218"/>
      <c r="L40" s="38" t="s">
        <v>296</v>
      </c>
      <c r="M40" s="36">
        <f>G41/M39</f>
        <v>0.1</v>
      </c>
      <c r="N40" s="1119" t="s">
        <v>300</v>
      </c>
      <c r="Q40" s="1299"/>
      <c r="R40" s="457" t="s">
        <v>967</v>
      </c>
      <c r="S40" s="9"/>
      <c r="T40" s="9"/>
      <c r="U40" s="9"/>
      <c r="V40" s="135"/>
      <c r="W40" s="135"/>
      <c r="X40" s="135"/>
      <c r="Y40" s="135"/>
      <c r="Z40" s="135"/>
      <c r="AA40" s="135"/>
      <c r="AB40" s="135"/>
      <c r="AC40" s="135"/>
      <c r="AD40" s="135"/>
      <c r="AE40" s="141"/>
      <c r="AF40" s="1299"/>
      <c r="AG40" s="230"/>
      <c r="AH40" s="1299"/>
      <c r="AI40" s="457" t="s">
        <v>967</v>
      </c>
      <c r="AJ40" s="55"/>
      <c r="AK40" s="55"/>
      <c r="AL40" s="55"/>
      <c r="AM40" s="135"/>
      <c r="AN40" s="135"/>
      <c r="AO40" s="135"/>
      <c r="AP40" s="135"/>
      <c r="AQ40" s="135"/>
      <c r="AR40" s="135"/>
      <c r="AS40" s="135"/>
      <c r="AT40" s="135"/>
      <c r="AU40" s="135"/>
      <c r="AV40" s="418"/>
      <c r="AW40" s="1299"/>
    </row>
    <row r="41" spans="1:49" ht="24" customHeight="1" thickBot="1" x14ac:dyDescent="0.25">
      <c r="A41" s="1297"/>
      <c r="B41" s="708">
        <v>10</v>
      </c>
      <c r="C41" s="1319" t="s">
        <v>0</v>
      </c>
      <c r="D41" s="10" t="s">
        <v>13</v>
      </c>
      <c r="E41" s="10"/>
      <c r="F41" s="38" t="s">
        <v>14</v>
      </c>
      <c r="G41" s="17">
        <f>G44+G51</f>
        <v>1</v>
      </c>
      <c r="H41" s="21"/>
      <c r="I41" s="18">
        <f>SUM(I44,I51)</f>
        <v>1</v>
      </c>
      <c r="J41" s="21"/>
      <c r="K41" s="21" t="s">
        <v>293</v>
      </c>
      <c r="L41" s="21"/>
      <c r="M41" s="21"/>
      <c r="N41" s="1141"/>
      <c r="Q41" s="1299"/>
      <c r="R41" s="124" t="s">
        <v>451</v>
      </c>
      <c r="S41" s="121" t="s">
        <v>450</v>
      </c>
      <c r="T41" s="121"/>
      <c r="U41" s="122"/>
      <c r="V41" s="223"/>
      <c r="W41" s="223"/>
      <c r="X41" s="223"/>
      <c r="Y41" s="223"/>
      <c r="Z41" s="223"/>
      <c r="AA41" s="223"/>
      <c r="AB41" s="223"/>
      <c r="AC41" s="223"/>
      <c r="AD41" s="223"/>
      <c r="AE41" s="224"/>
      <c r="AF41" s="1299"/>
      <c r="AG41" s="230"/>
      <c r="AH41" s="1299"/>
      <c r="AI41" s="420" t="s">
        <v>451</v>
      </c>
      <c r="AJ41" s="121" t="s">
        <v>450</v>
      </c>
      <c r="AK41" s="121"/>
      <c r="AL41" s="122"/>
      <c r="AM41" s="223"/>
      <c r="AN41" s="223"/>
      <c r="AO41" s="223"/>
      <c r="AP41" s="223"/>
      <c r="AQ41" s="223"/>
      <c r="AR41" s="223"/>
      <c r="AS41" s="223"/>
      <c r="AT41" s="223"/>
      <c r="AU41" s="223"/>
      <c r="AV41" s="421"/>
      <c r="AW41" s="1299"/>
    </row>
    <row r="42" spans="1:49" ht="15.75" customHeight="1" x14ac:dyDescent="0.2">
      <c r="A42" s="1297"/>
      <c r="B42" s="131"/>
      <c r="C42" s="1320"/>
      <c r="D42" s="117"/>
      <c r="E42" s="117"/>
      <c r="F42" s="132" t="s">
        <v>299</v>
      </c>
      <c r="G42" s="133" t="s">
        <v>297</v>
      </c>
      <c r="H42" s="134"/>
      <c r="I42" s="117"/>
      <c r="J42" s="117"/>
      <c r="K42" s="117"/>
      <c r="L42" s="1295" t="s">
        <v>958</v>
      </c>
      <c r="M42" s="1296"/>
      <c r="N42" s="1121">
        <f>B41</f>
        <v>10</v>
      </c>
      <c r="Q42" s="1299"/>
      <c r="R42" s="530"/>
      <c r="S42" s="514"/>
      <c r="T42" s="514"/>
      <c r="U42" s="135"/>
      <c r="V42" s="135"/>
      <c r="W42" s="135"/>
      <c r="X42" s="135"/>
      <c r="Y42" s="135"/>
      <c r="Z42" s="135"/>
      <c r="AA42" s="135"/>
      <c r="AB42" s="135"/>
      <c r="AC42" s="449" t="s">
        <v>968</v>
      </c>
      <c r="AD42" s="135"/>
      <c r="AE42" s="141"/>
      <c r="AF42" s="1299"/>
      <c r="AG42" s="230"/>
      <c r="AH42" s="1299"/>
      <c r="AI42" s="388"/>
      <c r="AJ42" s="55"/>
      <c r="AK42" s="55"/>
      <c r="AL42" s="55"/>
      <c r="AM42" s="135"/>
      <c r="AN42" s="135"/>
      <c r="AO42" s="135"/>
      <c r="AP42" s="135"/>
      <c r="AQ42" s="135"/>
      <c r="AR42" s="135"/>
      <c r="AS42" s="135"/>
      <c r="AT42" s="135"/>
      <c r="AU42" s="135"/>
      <c r="AV42" s="418"/>
      <c r="AW42" s="1299"/>
    </row>
    <row r="43" spans="1:49" ht="15.75" customHeight="1" x14ac:dyDescent="0.25">
      <c r="A43" s="1297"/>
      <c r="B43" s="218" t="s">
        <v>44</v>
      </c>
      <c r="C43" s="542" t="s">
        <v>54</v>
      </c>
      <c r="D43" s="613" t="s">
        <v>34</v>
      </c>
      <c r="E43" s="12"/>
      <c r="F43" s="12"/>
      <c r="G43" s="12"/>
      <c r="H43" s="218"/>
      <c r="I43" s="12"/>
      <c r="J43" s="12"/>
      <c r="K43" s="218" t="s">
        <v>71</v>
      </c>
      <c r="L43" s="12"/>
      <c r="M43" s="957"/>
      <c r="N43" s="1142"/>
      <c r="Q43" s="1299"/>
      <c r="R43" s="532" t="s">
        <v>34</v>
      </c>
      <c r="S43" s="533" t="s">
        <v>13</v>
      </c>
      <c r="T43" s="534" t="s">
        <v>455</v>
      </c>
      <c r="U43" s="514"/>
      <c r="V43" s="135"/>
      <c r="W43" s="135"/>
      <c r="X43" s="135"/>
      <c r="Y43" s="135"/>
      <c r="Z43" s="135"/>
      <c r="AA43" s="135"/>
      <c r="AB43" s="447"/>
      <c r="AC43" s="448" t="s">
        <v>83</v>
      </c>
      <c r="AD43" s="447"/>
      <c r="AE43" s="141"/>
      <c r="AF43" s="1299"/>
      <c r="AG43" s="230"/>
      <c r="AH43" s="1299"/>
      <c r="AI43" s="422" t="s">
        <v>44</v>
      </c>
      <c r="AJ43" s="243" t="s">
        <v>456</v>
      </c>
      <c r="AK43" s="55"/>
      <c r="AL43" s="55"/>
      <c r="AM43" s="135"/>
      <c r="AN43" s="135"/>
      <c r="AO43" s="135"/>
      <c r="AP43" s="135"/>
      <c r="AQ43" s="135"/>
      <c r="AR43" s="135"/>
      <c r="AS43" s="135"/>
      <c r="AT43" s="135"/>
      <c r="AU43" s="135"/>
      <c r="AV43" s="418"/>
      <c r="AW43" s="1299"/>
    </row>
    <row r="44" spans="1:49" ht="15.75" customHeight="1" x14ac:dyDescent="0.2">
      <c r="A44" s="1297"/>
      <c r="B44" s="16"/>
      <c r="C44" s="127"/>
      <c r="D44" s="42" t="s">
        <v>15</v>
      </c>
      <c r="E44" s="232"/>
      <c r="F44" s="233"/>
      <c r="G44" s="236">
        <f>SUM(G46:G49)</f>
        <v>0.4</v>
      </c>
      <c r="H44" s="75" t="s">
        <v>11</v>
      </c>
      <c r="I44" s="45">
        <f>G44/G41</f>
        <v>0.4</v>
      </c>
      <c r="J44" s="234"/>
      <c r="K44" s="235" t="str">
        <f>D44</f>
        <v>APPAREIL MOUSSANT</v>
      </c>
      <c r="L44" s="12"/>
      <c r="M44" s="12"/>
      <c r="N44" s="1119"/>
      <c r="Q44" s="1299"/>
      <c r="R44" s="542"/>
      <c r="S44" s="533"/>
      <c r="T44" s="534"/>
      <c r="U44" s="514"/>
      <c r="V44" s="135"/>
      <c r="W44" s="135"/>
      <c r="X44" s="135"/>
      <c r="Y44" s="135"/>
      <c r="Z44" s="135"/>
      <c r="AA44" s="135"/>
      <c r="AB44" s="14" t="s">
        <v>294</v>
      </c>
      <c r="AC44" s="52">
        <v>10</v>
      </c>
      <c r="AD44" s="47" t="s">
        <v>295</v>
      </c>
      <c r="AE44" s="141"/>
      <c r="AF44" s="1299"/>
      <c r="AG44" s="230"/>
      <c r="AH44" s="1299"/>
      <c r="AI44" s="388"/>
      <c r="AJ44" s="55"/>
      <c r="AK44" s="55"/>
      <c r="AL44" s="55"/>
      <c r="AM44" s="135"/>
      <c r="AN44" s="135"/>
      <c r="AO44" s="135"/>
      <c r="AP44" s="135"/>
      <c r="AQ44" s="135"/>
      <c r="AR44" s="135"/>
      <c r="AS44" s="135"/>
      <c r="AT44" s="135"/>
      <c r="AU44" s="135"/>
      <c r="AV44" s="418"/>
      <c r="AW44" s="1299"/>
    </row>
    <row r="45" spans="1:49" ht="15.75" customHeight="1" x14ac:dyDescent="0.25">
      <c r="A45" s="1297"/>
      <c r="B45" s="16"/>
      <c r="C45" s="237"/>
      <c r="D45" s="126"/>
      <c r="E45" s="32"/>
      <c r="F45" s="40"/>
      <c r="G45" s="22"/>
      <c r="H45" s="501"/>
      <c r="I45" s="25" t="str">
        <f>IF(ISBLANK(B45),"",G45/#REF!)</f>
        <v/>
      </c>
      <c r="J45" s="50"/>
      <c r="K45" s="10"/>
      <c r="L45" s="12"/>
      <c r="M45" s="12"/>
      <c r="N45" s="1119"/>
      <c r="Q45" s="1299"/>
      <c r="R45" s="542" t="s">
        <v>44</v>
      </c>
      <c r="S45" s="533" t="s">
        <v>456</v>
      </c>
      <c r="T45" s="534" t="s">
        <v>480</v>
      </c>
      <c r="U45" s="514"/>
      <c r="V45" s="135"/>
      <c r="W45" s="135"/>
      <c r="X45" s="135"/>
      <c r="Y45" s="135"/>
      <c r="Z45" s="135"/>
      <c r="AA45" s="135"/>
      <c r="AB45" s="14" t="s">
        <v>296</v>
      </c>
      <c r="AC45" s="36">
        <v>0.1</v>
      </c>
      <c r="AD45" s="13" t="s">
        <v>300</v>
      </c>
      <c r="AE45" s="141"/>
      <c r="AF45" s="1299"/>
      <c r="AG45" s="230"/>
      <c r="AH45" s="1299"/>
      <c r="AI45" s="423"/>
      <c r="AJ45" s="424" t="s">
        <v>422</v>
      </c>
      <c r="AK45" s="425"/>
      <c r="AL45" s="425"/>
      <c r="AM45" s="426"/>
      <c r="AN45" s="55"/>
      <c r="AO45" s="135"/>
      <c r="AP45" s="424" t="s">
        <v>421</v>
      </c>
      <c r="AQ45" s="135"/>
      <c r="AR45" s="135"/>
      <c r="AS45" s="135"/>
      <c r="AT45" s="135"/>
      <c r="AU45" s="135"/>
      <c r="AV45" s="418"/>
      <c r="AW45" s="1299"/>
    </row>
    <row r="46" spans="1:49" ht="15.75" customHeight="1" x14ac:dyDescent="0.2">
      <c r="A46" s="1297"/>
      <c r="B46" s="16">
        <v>0.4</v>
      </c>
      <c r="C46" s="237"/>
      <c r="D46" s="10" t="s">
        <v>16</v>
      </c>
      <c r="E46" s="10"/>
      <c r="F46" s="39" t="str">
        <f>IF(C46&lt;=0,"",G46-(G46*C46%))</f>
        <v/>
      </c>
      <c r="G46" s="22">
        <f>IF(B46="","",(B46/B41)*M39)</f>
        <v>0.4</v>
      </c>
      <c r="H46" s="501" t="s">
        <v>11</v>
      </c>
      <c r="I46" s="25">
        <f>IF(ISBLANK(B46),"",G46/G41)</f>
        <v>0.4</v>
      </c>
      <c r="J46" s="73" t="s">
        <v>32</v>
      </c>
      <c r="K46" s="10" t="s">
        <v>484</v>
      </c>
      <c r="L46" s="12"/>
      <c r="M46" s="12"/>
      <c r="N46" s="1119"/>
      <c r="Q46" s="1299"/>
      <c r="R46" s="542"/>
      <c r="S46" s="533"/>
      <c r="T46" s="553" t="s">
        <v>422</v>
      </c>
      <c r="U46" s="514"/>
      <c r="V46" s="135"/>
      <c r="W46" s="135"/>
      <c r="X46" s="135"/>
      <c r="Y46" s="135"/>
      <c r="Z46" s="135"/>
      <c r="AA46" s="135"/>
      <c r="AB46" s="135"/>
      <c r="AC46" s="135"/>
      <c r="AD46" s="135"/>
      <c r="AE46" s="141"/>
      <c r="AF46" s="1299"/>
      <c r="AG46" s="230"/>
      <c r="AH46" s="1299"/>
      <c r="AI46" s="423"/>
      <c r="AJ46" s="427" t="s">
        <v>956</v>
      </c>
      <c r="AK46" s="427"/>
      <c r="AL46" s="427"/>
      <c r="AM46" s="427"/>
      <c r="AN46" s="55"/>
      <c r="AO46" s="135"/>
      <c r="AP46" s="135"/>
      <c r="AQ46" s="135"/>
      <c r="AR46" s="135"/>
      <c r="AS46" s="135"/>
      <c r="AT46" s="135"/>
      <c r="AU46" s="135"/>
      <c r="AV46" s="418"/>
      <c r="AW46" s="1299"/>
    </row>
    <row r="47" spans="1:49" ht="15.75" customHeight="1" x14ac:dyDescent="0.2">
      <c r="A47" s="1297"/>
      <c r="B47" s="16"/>
      <c r="C47" s="237"/>
      <c r="D47" s="10"/>
      <c r="E47" s="10"/>
      <c r="F47" s="39" t="str">
        <f>IF(C47&lt;=0,"",G47-(G47*C47%))</f>
        <v/>
      </c>
      <c r="G47" s="22" t="str">
        <f>IF(B47="","",(B47/B41)*M39)</f>
        <v/>
      </c>
      <c r="H47" s="501" t="s">
        <v>11</v>
      </c>
      <c r="I47" s="25" t="str">
        <f>IF(ISBLANK(B47),"",G47/G41)</f>
        <v/>
      </c>
      <c r="J47" s="73" t="s">
        <v>42</v>
      </c>
      <c r="K47" s="10"/>
      <c r="L47" s="12"/>
      <c r="M47" s="12"/>
      <c r="N47" s="1119"/>
      <c r="Q47" s="1299"/>
      <c r="R47" s="514"/>
      <c r="S47" s="514"/>
      <c r="T47" s="534" t="s">
        <v>755</v>
      </c>
      <c r="U47" s="514"/>
      <c r="V47" s="135"/>
      <c r="W47" s="135"/>
      <c r="X47" s="135"/>
      <c r="Y47" s="135"/>
      <c r="Z47" s="135"/>
      <c r="AA47" s="135"/>
      <c r="AB47" s="135"/>
      <c r="AC47" s="135"/>
      <c r="AD47" s="135"/>
      <c r="AE47" s="141"/>
      <c r="AF47" s="1299"/>
      <c r="AG47" s="230"/>
      <c r="AH47" s="1299"/>
      <c r="AI47" s="423"/>
      <c r="AJ47" s="427"/>
      <c r="AK47" s="427" t="s">
        <v>423</v>
      </c>
      <c r="AL47" s="427"/>
      <c r="AM47" s="427"/>
      <c r="AN47" s="55"/>
      <c r="AO47" s="135"/>
      <c r="AP47" s="135"/>
      <c r="AQ47" s="135"/>
      <c r="AR47" s="135"/>
      <c r="AS47" s="135"/>
      <c r="AT47" s="135"/>
      <c r="AU47" s="135"/>
      <c r="AV47" s="418"/>
      <c r="AW47" s="1299"/>
    </row>
    <row r="48" spans="1:49" ht="15.75" customHeight="1" x14ac:dyDescent="0.2">
      <c r="A48" s="1297"/>
      <c r="B48" s="16"/>
      <c r="C48" s="237"/>
      <c r="D48" s="10"/>
      <c r="E48" s="10"/>
      <c r="F48" s="39" t="str">
        <f>IF(C48&lt;=0,"",G48-(G48*C48%))</f>
        <v/>
      </c>
      <c r="G48" s="22" t="str">
        <f>IF(B48="","",(B48/B41)*M39)</f>
        <v/>
      </c>
      <c r="H48" s="501" t="s">
        <v>11</v>
      </c>
      <c r="I48" s="25" t="str">
        <f>IF(ISBLANK(B48),"",G48/G41)</f>
        <v/>
      </c>
      <c r="J48" s="73" t="s">
        <v>52</v>
      </c>
      <c r="K48" s="10"/>
      <c r="L48" s="12"/>
      <c r="M48" s="12"/>
      <c r="N48" s="1119"/>
      <c r="Q48" s="1299"/>
      <c r="R48" s="514"/>
      <c r="S48" s="514"/>
      <c r="T48" s="534" t="s">
        <v>485</v>
      </c>
      <c r="U48" s="514"/>
      <c r="V48" s="135"/>
      <c r="W48" s="135"/>
      <c r="X48" s="135"/>
      <c r="Y48" s="135"/>
      <c r="Z48" s="135"/>
      <c r="AA48" s="135"/>
      <c r="AB48" s="135"/>
      <c r="AC48" s="135"/>
      <c r="AD48" s="135"/>
      <c r="AE48" s="141"/>
      <c r="AF48" s="1299"/>
      <c r="AG48" s="230"/>
      <c r="AH48" s="1299"/>
      <c r="AI48" s="423"/>
      <c r="AJ48" s="427"/>
      <c r="AK48" s="427" t="s">
        <v>424</v>
      </c>
      <c r="AL48" s="427"/>
      <c r="AM48" s="427"/>
      <c r="AN48" s="55"/>
      <c r="AO48" s="135"/>
      <c r="AP48" s="135"/>
      <c r="AQ48" s="135"/>
      <c r="AR48" s="135"/>
      <c r="AS48" s="135"/>
      <c r="AT48" s="398"/>
      <c r="AU48" s="398"/>
      <c r="AV48" s="428"/>
      <c r="AW48" s="1299"/>
    </row>
    <row r="49" spans="1:49" ht="15.75" customHeight="1" x14ac:dyDescent="0.2">
      <c r="A49" s="1297"/>
      <c r="B49" s="16"/>
      <c r="C49" s="237"/>
      <c r="D49" s="19"/>
      <c r="E49" s="19"/>
      <c r="F49" s="40"/>
      <c r="G49" s="22" t="str">
        <f>IF(B49="","",(B49/B41)*M39)</f>
        <v/>
      </c>
      <c r="H49" s="699" t="s">
        <v>11</v>
      </c>
      <c r="I49" s="25" t="str">
        <f>IF(ISBLANK(B49),"",G49/G41)</f>
        <v/>
      </c>
      <c r="J49" s="12"/>
      <c r="K49" s="10"/>
      <c r="L49" s="12"/>
      <c r="M49" s="12"/>
      <c r="N49" s="1119"/>
      <c r="Q49" s="1299"/>
      <c r="R49" s="514"/>
      <c r="S49" s="514"/>
      <c r="T49" s="514"/>
      <c r="U49" s="514"/>
      <c r="V49" s="135"/>
      <c r="W49" s="135"/>
      <c r="X49" s="135"/>
      <c r="Y49" s="135"/>
      <c r="Z49" s="135"/>
      <c r="AA49" s="135"/>
      <c r="AB49" s="135"/>
      <c r="AC49" s="135"/>
      <c r="AD49" s="135"/>
      <c r="AE49" s="141"/>
      <c r="AF49" s="1299"/>
      <c r="AG49" s="230"/>
      <c r="AH49" s="1299"/>
      <c r="AI49" s="423"/>
      <c r="AJ49" s="427"/>
      <c r="AK49" s="427" t="s">
        <v>425</v>
      </c>
      <c r="AL49" s="427"/>
      <c r="AM49" s="427"/>
      <c r="AN49" s="55"/>
      <c r="AO49" s="135"/>
      <c r="AP49" s="135"/>
      <c r="AQ49" s="135"/>
      <c r="AR49" s="135"/>
      <c r="AS49" s="135"/>
      <c r="AT49" s="398"/>
      <c r="AU49" s="398"/>
      <c r="AV49" s="428"/>
      <c r="AW49" s="1299"/>
    </row>
    <row r="50" spans="1:49" ht="15.75" customHeight="1" x14ac:dyDescent="0.2">
      <c r="A50" s="1297"/>
      <c r="B50" s="741"/>
      <c r="C50" s="1046"/>
      <c r="D50" s="959"/>
      <c r="E50" s="959"/>
      <c r="F50" s="1034"/>
      <c r="G50" s="744"/>
      <c r="H50" s="22"/>
      <c r="I50" s="1045"/>
      <c r="J50" s="806"/>
      <c r="K50" s="742"/>
      <c r="L50" s="806"/>
      <c r="M50" s="806"/>
      <c r="N50" s="1143"/>
      <c r="Q50" s="1299"/>
      <c r="R50" s="542" t="s">
        <v>54</v>
      </c>
      <c r="S50" s="533" t="s">
        <v>482</v>
      </c>
      <c r="T50" s="534" t="s">
        <v>483</v>
      </c>
      <c r="U50" s="514"/>
      <c r="V50" s="135"/>
      <c r="W50" s="135"/>
      <c r="X50" s="135"/>
      <c r="Y50" s="135"/>
      <c r="Z50" s="135"/>
      <c r="AA50" s="135"/>
      <c r="AB50" s="135"/>
      <c r="AC50" s="135"/>
      <c r="AD50" s="135"/>
      <c r="AE50" s="141"/>
      <c r="AF50" s="1299"/>
      <c r="AG50" s="230"/>
      <c r="AH50" s="1299"/>
      <c r="AI50" s="423"/>
      <c r="AJ50" s="427"/>
      <c r="AK50" s="427" t="s">
        <v>426</v>
      </c>
      <c r="AL50" s="427"/>
      <c r="AM50" s="427"/>
      <c r="AN50" s="55"/>
      <c r="AO50" s="135"/>
      <c r="AP50" s="135"/>
      <c r="AQ50" s="135"/>
      <c r="AR50" s="135"/>
      <c r="AS50" s="135"/>
      <c r="AT50" s="135"/>
      <c r="AU50" s="135"/>
      <c r="AV50" s="418"/>
      <c r="AW50" s="1299"/>
    </row>
    <row r="51" spans="1:49" ht="15.75" customHeight="1" x14ac:dyDescent="0.25">
      <c r="A51" s="1297"/>
      <c r="B51" s="16"/>
      <c r="C51" s="51"/>
      <c r="D51" s="42" t="s">
        <v>17</v>
      </c>
      <c r="E51" s="232"/>
      <c r="F51" s="233" t="str">
        <f>IF(C51&lt;=0,"",#REF!-(#REF!*C51%))</f>
        <v/>
      </c>
      <c r="G51" s="236">
        <f>SUM(G53:G62)</f>
        <v>0.6</v>
      </c>
      <c r="H51" s="75" t="s">
        <v>11</v>
      </c>
      <c r="I51" s="45">
        <f>G51/G41</f>
        <v>0.6</v>
      </c>
      <c r="J51" s="46"/>
      <c r="K51" s="10" t="str">
        <f>D51</f>
        <v>APPAREIL CRÉMEUX</v>
      </c>
      <c r="L51" s="12"/>
      <c r="M51" s="12"/>
      <c r="N51" s="1119"/>
      <c r="Q51" s="1299"/>
      <c r="R51" s="567"/>
      <c r="S51" s="533"/>
      <c r="T51" s="534"/>
      <c r="U51" s="514"/>
      <c r="V51" s="135"/>
      <c r="W51" s="135"/>
      <c r="X51" s="135"/>
      <c r="Y51" s="135"/>
      <c r="Z51" s="135"/>
      <c r="AA51" s="135"/>
      <c r="AB51" s="135"/>
      <c r="AC51" s="135"/>
      <c r="AD51" s="135"/>
      <c r="AE51" s="141"/>
      <c r="AF51" s="1299"/>
      <c r="AG51" s="230"/>
      <c r="AH51" s="1299"/>
      <c r="AI51" s="423"/>
      <c r="AJ51" s="427"/>
      <c r="AK51" s="429" t="s">
        <v>427</v>
      </c>
      <c r="AL51" s="427"/>
      <c r="AM51" s="427"/>
      <c r="AN51" s="55"/>
      <c r="AO51" s="135"/>
      <c r="AP51" s="135"/>
      <c r="AQ51" s="135"/>
      <c r="AR51" s="135"/>
      <c r="AS51" s="1302" t="s">
        <v>963</v>
      </c>
      <c r="AT51" s="1303"/>
      <c r="AU51" s="1303"/>
      <c r="AV51" s="430" t="s">
        <v>960</v>
      </c>
      <c r="AW51" s="1299"/>
    </row>
    <row r="52" spans="1:49" ht="15.75" customHeight="1" thickBot="1" x14ac:dyDescent="0.3">
      <c r="A52" s="1297"/>
      <c r="B52" s="16"/>
      <c r="C52" s="237"/>
      <c r="D52" s="434" t="s">
        <v>18</v>
      </c>
      <c r="E52" s="23"/>
      <c r="F52" s="39" t="str">
        <f t="shared" ref="F52" si="4">IF(C52&lt;=0,"",G52-(G52*C52%))</f>
        <v/>
      </c>
      <c r="G52" s="22" t="str">
        <f>IF(B52="","",(B52/B41)*M39)</f>
        <v/>
      </c>
      <c r="H52" s="501"/>
      <c r="I52" s="20" t="str">
        <f>IF(ISBLANK(B52),"",G52/G41)</f>
        <v/>
      </c>
      <c r="J52" s="125"/>
      <c r="K52" s="10"/>
      <c r="L52" s="12"/>
      <c r="M52" s="12"/>
      <c r="N52" s="1119"/>
      <c r="Q52" s="1299"/>
      <c r="R52" s="709" t="s">
        <v>63</v>
      </c>
      <c r="S52" s="571"/>
      <c r="T52" s="572" t="s">
        <v>1004</v>
      </c>
      <c r="U52" s="514"/>
      <c r="V52" s="135"/>
      <c r="W52" s="135"/>
      <c r="X52" s="135"/>
      <c r="Y52" s="135"/>
      <c r="Z52" s="135"/>
      <c r="AA52" s="135"/>
      <c r="AB52" s="135"/>
      <c r="AC52" s="135"/>
      <c r="AD52" s="135"/>
      <c r="AE52" s="141"/>
      <c r="AF52" s="1299"/>
      <c r="AG52" s="230"/>
      <c r="AH52" s="1299"/>
      <c r="AI52" s="423"/>
      <c r="AJ52" s="427"/>
      <c r="AK52" s="427" t="s">
        <v>428</v>
      </c>
      <c r="AL52" s="427"/>
      <c r="AM52" s="427"/>
      <c r="AN52" s="55"/>
      <c r="AO52" s="135"/>
      <c r="AP52" s="135"/>
      <c r="AQ52" s="135"/>
      <c r="AR52" s="135"/>
      <c r="AS52" s="401"/>
      <c r="AT52" s="402">
        <v>2</v>
      </c>
      <c r="AU52" s="400" t="s">
        <v>10</v>
      </c>
      <c r="AV52" s="431">
        <f>AT52</f>
        <v>2</v>
      </c>
      <c r="AW52" s="1299"/>
    </row>
    <row r="53" spans="1:49" ht="15.75" customHeight="1" thickBot="1" x14ac:dyDescent="0.25">
      <c r="A53" s="1297"/>
      <c r="B53" s="16">
        <v>0.26500000000000001</v>
      </c>
      <c r="C53" s="43"/>
      <c r="D53" s="10" t="s">
        <v>19</v>
      </c>
      <c r="E53" s="10"/>
      <c r="F53" s="39" t="str">
        <f t="shared" ref="F53" si="5">IF(C53&lt;=0,"",G53-(G53*C53%))</f>
        <v/>
      </c>
      <c r="G53" s="22">
        <f>IF(B53="","",(B53/B41)*M39)</f>
        <v>0.26500000000000001</v>
      </c>
      <c r="H53" s="501" t="s">
        <v>11</v>
      </c>
      <c r="I53" s="20">
        <f>IF(ISBLANK(B53),"",G53/G41)</f>
        <v>0.26500000000000001</v>
      </c>
      <c r="J53" s="73" t="s">
        <v>32</v>
      </c>
      <c r="K53" s="10" t="s">
        <v>25</v>
      </c>
      <c r="L53" s="10"/>
      <c r="M53" s="10"/>
      <c r="N53" s="1133"/>
      <c r="Q53" s="1299"/>
      <c r="R53" s="708">
        <v>10</v>
      </c>
      <c r="S53" s="571" t="s">
        <v>996</v>
      </c>
      <c r="T53" s="534"/>
      <c r="U53" s="514"/>
      <c r="V53" s="514"/>
      <c r="W53" s="514"/>
      <c r="X53" s="514"/>
      <c r="Y53" s="514"/>
      <c r="Z53" s="55"/>
      <c r="AA53" s="55"/>
      <c r="AB53" s="55"/>
      <c r="AC53" s="55"/>
      <c r="AD53" s="55"/>
      <c r="AE53" s="226"/>
      <c r="AF53" s="1299"/>
      <c r="AG53" s="230"/>
      <c r="AH53" s="1299"/>
      <c r="AI53" s="423"/>
      <c r="AJ53" s="427"/>
      <c r="AK53" s="427" t="s">
        <v>429</v>
      </c>
      <c r="AL53" s="427"/>
      <c r="AM53" s="427"/>
      <c r="AN53" s="55"/>
      <c r="AO53" s="135"/>
      <c r="AP53" s="135"/>
      <c r="AQ53" s="135"/>
      <c r="AR53" s="55"/>
      <c r="AS53" s="401"/>
      <c r="AT53" s="89">
        <f>AT52*10</f>
        <v>20</v>
      </c>
      <c r="AU53" s="90" t="s">
        <v>431</v>
      </c>
      <c r="AV53" s="432">
        <f>AT52/10</f>
        <v>0.2</v>
      </c>
      <c r="AW53" s="1299"/>
    </row>
    <row r="54" spans="1:49" ht="15.75" customHeight="1" x14ac:dyDescent="0.2">
      <c r="A54" s="1297"/>
      <c r="B54" s="16">
        <v>0.13500000000000001</v>
      </c>
      <c r="C54" s="44">
        <v>5</v>
      </c>
      <c r="D54" s="10" t="s">
        <v>20</v>
      </c>
      <c r="E54" s="10"/>
      <c r="F54" s="39">
        <f>IF(C54&lt;=0,"",G54-(G54*C54%))</f>
        <v>0.12825</v>
      </c>
      <c r="G54" s="22">
        <f>IF(B54="","",(B54/B41)*M39)</f>
        <v>0.13500000000000001</v>
      </c>
      <c r="H54" s="501" t="s">
        <v>11</v>
      </c>
      <c r="I54" s="20">
        <f>IF(ISBLANK(B54),"",G54/G41)</f>
        <v>0.13500000000000001</v>
      </c>
      <c r="J54" s="73" t="s">
        <v>42</v>
      </c>
      <c r="K54" s="10" t="s">
        <v>26</v>
      </c>
      <c r="L54" s="10"/>
      <c r="M54" s="10"/>
      <c r="N54" s="1133"/>
      <c r="Q54" s="1299"/>
      <c r="S54" s="9"/>
      <c r="V54" s="514"/>
      <c r="W54" s="514"/>
      <c r="X54" s="514"/>
      <c r="Y54" s="514"/>
      <c r="Z54" s="55"/>
      <c r="AA54" s="55"/>
      <c r="AB54" s="55"/>
      <c r="AC54" s="55"/>
      <c r="AD54" s="55"/>
      <c r="AE54" s="226"/>
      <c r="AF54" s="1299"/>
      <c r="AG54" s="230"/>
      <c r="AH54" s="1299"/>
      <c r="AI54" s="423"/>
      <c r="AJ54" s="427"/>
      <c r="AK54" s="429" t="s">
        <v>430</v>
      </c>
      <c r="AL54" s="427"/>
      <c r="AM54" s="427"/>
      <c r="AN54" s="55"/>
      <c r="AO54" s="55"/>
      <c r="AP54" s="55"/>
      <c r="AQ54" s="55"/>
      <c r="AR54" s="55"/>
      <c r="AS54" s="403"/>
      <c r="AT54" s="89">
        <f>AT53*10</f>
        <v>200</v>
      </c>
      <c r="AU54" s="90" t="s">
        <v>432</v>
      </c>
      <c r="AV54" s="432">
        <f>AV53/10</f>
        <v>0.02</v>
      </c>
      <c r="AW54" s="1299"/>
    </row>
    <row r="55" spans="1:49" ht="15.75" customHeight="1" x14ac:dyDescent="0.25">
      <c r="A55" s="1297"/>
      <c r="B55" s="16">
        <v>0.04</v>
      </c>
      <c r="C55" s="43"/>
      <c r="D55" s="10" t="s">
        <v>21</v>
      </c>
      <c r="E55" s="10"/>
      <c r="F55" s="39" t="str">
        <f t="shared" ref="F55:F62" si="6">IF(C55&lt;=0,"",G55-(G55*C55%))</f>
        <v/>
      </c>
      <c r="G55" s="22">
        <f>IF(B55="","",(B55/B41)*M39)</f>
        <v>0.04</v>
      </c>
      <c r="H55" s="501" t="s">
        <v>11</v>
      </c>
      <c r="I55" s="20">
        <f>IF(ISBLANK(B55),"",G55/G41)</f>
        <v>0.04</v>
      </c>
      <c r="J55" s="73" t="s">
        <v>52</v>
      </c>
      <c r="K55" s="10" t="s">
        <v>27</v>
      </c>
      <c r="L55" s="10"/>
      <c r="M55" s="10"/>
      <c r="N55" s="1133"/>
      <c r="Q55" s="1299"/>
      <c r="R55" s="515" t="s">
        <v>71</v>
      </c>
      <c r="S55" s="576" t="s">
        <v>293</v>
      </c>
      <c r="T55" s="534" t="s">
        <v>754</v>
      </c>
      <c r="U55" s="514"/>
      <c r="V55" s="514"/>
      <c r="W55" s="514"/>
      <c r="X55" s="514"/>
      <c r="Y55" s="514"/>
      <c r="Z55" s="55"/>
      <c r="AA55" s="55"/>
      <c r="AB55" s="55"/>
      <c r="AC55" s="55"/>
      <c r="AD55" s="55"/>
      <c r="AE55" s="226"/>
      <c r="AF55" s="1299"/>
      <c r="AG55" s="230"/>
      <c r="AH55" s="1299"/>
      <c r="AI55" s="388"/>
      <c r="AJ55" s="8"/>
      <c r="AK55" s="425"/>
      <c r="AL55" s="425"/>
      <c r="AM55" s="426"/>
      <c r="AN55" s="8"/>
      <c r="AO55" s="1304" t="s">
        <v>961</v>
      </c>
      <c r="AP55" s="1305"/>
      <c r="AQ55" s="1305"/>
      <c r="AR55" s="1305"/>
      <c r="AS55" s="404"/>
      <c r="AT55" s="405">
        <f>AT54*10</f>
        <v>2000</v>
      </c>
      <c r="AU55" s="399" t="s">
        <v>433</v>
      </c>
      <c r="AV55" s="433">
        <f>AV54/10</f>
        <v>2E-3</v>
      </c>
      <c r="AW55" s="1299"/>
    </row>
    <row r="56" spans="1:49" ht="15.75" customHeight="1" x14ac:dyDescent="0.25">
      <c r="A56" s="1297"/>
      <c r="B56" s="16">
        <v>0.15</v>
      </c>
      <c r="C56" s="43"/>
      <c r="D56" s="10" t="s">
        <v>22</v>
      </c>
      <c r="E56" s="10"/>
      <c r="F56" s="39" t="str">
        <f t="shared" si="6"/>
        <v/>
      </c>
      <c r="G56" s="22">
        <f>IF(B56="","",(B56/B41)*M39)</f>
        <v>0.15</v>
      </c>
      <c r="H56" s="501" t="s">
        <v>11</v>
      </c>
      <c r="I56" s="20">
        <f>IF(ISBLANK(B56),"",G56/G41)</f>
        <v>0.15</v>
      </c>
      <c r="J56" s="73" t="s">
        <v>61</v>
      </c>
      <c r="K56" s="10" t="s">
        <v>28</v>
      </c>
      <c r="L56" s="10"/>
      <c r="M56" s="10"/>
      <c r="N56" s="1133"/>
      <c r="Q56" s="1299"/>
      <c r="S56" s="9"/>
      <c r="U56" s="514"/>
      <c r="V56" s="514"/>
      <c r="W56" s="514"/>
      <c r="X56" s="514"/>
      <c r="Y56" s="514"/>
      <c r="Z56" s="55"/>
      <c r="AA56" s="55"/>
      <c r="AB56" s="55"/>
      <c r="AC56" s="55"/>
      <c r="AD56" s="55"/>
      <c r="AE56" s="226"/>
      <c r="AF56" s="1299"/>
      <c r="AG56" s="230"/>
      <c r="AH56" s="1299"/>
      <c r="AI56" s="1306" t="s">
        <v>964</v>
      </c>
      <c r="AJ56" s="1307"/>
      <c r="AK56" s="1308" t="s">
        <v>775</v>
      </c>
      <c r="AL56" s="1309"/>
      <c r="AM56" s="1309"/>
      <c r="AN56" s="1310"/>
      <c r="AO56" s="1311" t="s">
        <v>962</v>
      </c>
      <c r="AP56" s="1312"/>
      <c r="AQ56" s="1312"/>
      <c r="AR56" s="1313"/>
      <c r="AS56" s="1314" t="s">
        <v>779</v>
      </c>
      <c r="AT56" s="1315"/>
      <c r="AU56" s="1315"/>
      <c r="AV56" s="1316"/>
      <c r="AW56" s="1299"/>
    </row>
    <row r="57" spans="1:49" ht="15.75" customHeight="1" x14ac:dyDescent="0.25">
      <c r="A57" s="1297"/>
      <c r="B57" s="16">
        <v>0.01</v>
      </c>
      <c r="C57" s="43"/>
      <c r="D57" s="10" t="s">
        <v>23</v>
      </c>
      <c r="E57" s="10"/>
      <c r="F57" s="39" t="str">
        <f t="shared" si="6"/>
        <v/>
      </c>
      <c r="G57" s="22">
        <f>IF(B57="","",(B57/B41)*M39)</f>
        <v>0.01</v>
      </c>
      <c r="H57" s="501" t="s">
        <v>11</v>
      </c>
      <c r="I57" s="20">
        <f>IF(ISBLANK(B57),"",G57/G41)</f>
        <v>0.01</v>
      </c>
      <c r="J57" s="73" t="s">
        <v>69</v>
      </c>
      <c r="K57" s="10"/>
      <c r="L57" s="10"/>
      <c r="M57" s="10"/>
      <c r="N57" s="1133"/>
      <c r="Q57" s="1299"/>
      <c r="R57" s="448" t="s">
        <v>83</v>
      </c>
      <c r="S57" s="9"/>
      <c r="T57" s="514"/>
      <c r="U57" s="514"/>
      <c r="V57" s="514"/>
      <c r="W57" s="514"/>
      <c r="X57" s="514"/>
      <c r="Y57" s="514"/>
      <c r="Z57" s="55"/>
      <c r="AA57" s="55"/>
      <c r="AB57" s="55"/>
      <c r="AC57" s="55"/>
      <c r="AD57" s="55"/>
      <c r="AE57" s="226"/>
      <c r="AF57" s="1299"/>
      <c r="AG57" s="230"/>
      <c r="AH57" s="1299"/>
      <c r="AI57" s="1317" t="s">
        <v>757</v>
      </c>
      <c r="AJ57" s="1318"/>
      <c r="AK57" s="386" t="s">
        <v>776</v>
      </c>
      <c r="AL57" s="382" t="s">
        <v>777</v>
      </c>
      <c r="AM57" s="382" t="s">
        <v>778</v>
      </c>
      <c r="AN57" s="387" t="s">
        <v>779</v>
      </c>
      <c r="AO57" s="408" t="s">
        <v>959</v>
      </c>
      <c r="AP57" s="409" t="s">
        <v>457</v>
      </c>
      <c r="AQ57" s="410" t="s">
        <v>452</v>
      </c>
      <c r="AR57" s="411" t="s">
        <v>456</v>
      </c>
      <c r="AS57" s="388"/>
      <c r="AT57" s="381" t="s">
        <v>758</v>
      </c>
      <c r="AU57" s="55"/>
      <c r="AV57" s="397" t="s">
        <v>762</v>
      </c>
      <c r="AW57" s="1299"/>
    </row>
    <row r="58" spans="1:49" ht="15.75" customHeight="1" x14ac:dyDescent="0.2">
      <c r="A58" s="1297"/>
      <c r="B58" s="16"/>
      <c r="C58" s="43"/>
      <c r="D58" s="10"/>
      <c r="E58" s="10"/>
      <c r="F58" s="39" t="str">
        <f t="shared" si="6"/>
        <v/>
      </c>
      <c r="G58" s="22" t="str">
        <f>IF(B58="","",(B58/B41)*M39)</f>
        <v/>
      </c>
      <c r="H58" s="501" t="s">
        <v>11</v>
      </c>
      <c r="I58" s="20" t="str">
        <f>IF(ISBLANK(B58),"",G58/G41)</f>
        <v/>
      </c>
      <c r="J58" s="73" t="s">
        <v>78</v>
      </c>
      <c r="K58" s="10"/>
      <c r="L58" s="10"/>
      <c r="M58" s="10"/>
      <c r="N58" s="1133"/>
      <c r="Q58" s="1299"/>
      <c r="R58" s="52">
        <v>10</v>
      </c>
      <c r="S58" s="576" t="s">
        <v>479</v>
      </c>
      <c r="T58" s="534" t="s">
        <v>997</v>
      </c>
      <c r="U58" s="514"/>
      <c r="V58" s="514"/>
      <c r="W58" s="514"/>
      <c r="X58" s="514"/>
      <c r="Y58" s="514"/>
      <c r="Z58" s="55"/>
      <c r="AA58" s="55"/>
      <c r="AB58" s="55"/>
      <c r="AC58" s="55"/>
      <c r="AD58" s="55"/>
      <c r="AE58" s="226"/>
      <c r="AF58" s="1299"/>
      <c r="AG58" s="230"/>
      <c r="AH58" s="1299"/>
      <c r="AI58" s="1317" t="s">
        <v>756</v>
      </c>
      <c r="AJ58" s="1318"/>
      <c r="AK58" s="383" t="s">
        <v>780</v>
      </c>
      <c r="AL58" s="384" t="s">
        <v>781</v>
      </c>
      <c r="AM58" s="384" t="s">
        <v>782</v>
      </c>
      <c r="AN58" s="385" t="s">
        <v>783</v>
      </c>
      <c r="AO58" s="395" t="s">
        <v>770</v>
      </c>
      <c r="AP58" s="406">
        <v>10</v>
      </c>
      <c r="AQ58" s="407">
        <v>0.05</v>
      </c>
      <c r="AR58" s="396">
        <f>AQ58*AP58</f>
        <v>0.5</v>
      </c>
      <c r="AS58" s="388"/>
      <c r="AT58" s="381" t="s">
        <v>759</v>
      </c>
      <c r="AU58" s="55"/>
      <c r="AV58" s="397" t="s">
        <v>763</v>
      </c>
      <c r="AW58" s="1299"/>
    </row>
    <row r="59" spans="1:49" ht="15.75" customHeight="1" x14ac:dyDescent="0.2">
      <c r="A59" s="1297"/>
      <c r="B59" s="16"/>
      <c r="C59" s="237"/>
      <c r="D59" s="10"/>
      <c r="E59" s="10"/>
      <c r="F59" s="39" t="str">
        <f t="shared" si="6"/>
        <v/>
      </c>
      <c r="G59" s="22" t="str">
        <f>IF(B59="","",(B59/B41)*M39)</f>
        <v/>
      </c>
      <c r="H59" s="501" t="s">
        <v>11</v>
      </c>
      <c r="I59" s="20" t="str">
        <f>IF(ISBLANK(B59),"",G59/G41)</f>
        <v/>
      </c>
      <c r="J59" s="73" t="s">
        <v>86</v>
      </c>
      <c r="K59" s="10"/>
      <c r="L59" s="10"/>
      <c r="M59" s="10"/>
      <c r="N59" s="1133"/>
      <c r="Q59" s="1299"/>
      <c r="R59" s="514"/>
      <c r="S59" s="514"/>
      <c r="T59" s="514"/>
      <c r="U59" s="514"/>
      <c r="V59" s="514"/>
      <c r="W59" s="514"/>
      <c r="X59" s="514"/>
      <c r="Y59" s="514"/>
      <c r="Z59" s="55"/>
      <c r="AA59" s="55"/>
      <c r="AB59" s="55"/>
      <c r="AC59" s="55"/>
      <c r="AD59" s="55"/>
      <c r="AE59" s="226"/>
      <c r="AF59" s="1299"/>
      <c r="AG59" s="230"/>
      <c r="AH59" s="1299"/>
      <c r="AI59" s="1317" t="s">
        <v>809</v>
      </c>
      <c r="AJ59" s="1318"/>
      <c r="AK59" s="383" t="s">
        <v>784</v>
      </c>
      <c r="AL59" s="384" t="s">
        <v>785</v>
      </c>
      <c r="AM59" s="384" t="s">
        <v>786</v>
      </c>
      <c r="AN59" s="385" t="s">
        <v>787</v>
      </c>
      <c r="AO59" s="395" t="s">
        <v>771</v>
      </c>
      <c r="AP59" s="406">
        <v>10</v>
      </c>
      <c r="AQ59" s="407">
        <v>0.02</v>
      </c>
      <c r="AR59" s="396">
        <f t="shared" ref="AR59:AR62" si="7">AQ59*AP59</f>
        <v>0.2</v>
      </c>
      <c r="AS59" s="388"/>
      <c r="AT59" s="381" t="s">
        <v>760</v>
      </c>
      <c r="AU59" s="55"/>
      <c r="AV59" s="397" t="s">
        <v>764</v>
      </c>
      <c r="AW59" s="1299"/>
    </row>
    <row r="60" spans="1:49" ht="15.75" customHeight="1" x14ac:dyDescent="0.2">
      <c r="A60" s="1297"/>
      <c r="B60" s="16"/>
      <c r="C60" s="237"/>
      <c r="D60" s="10"/>
      <c r="E60" s="10"/>
      <c r="F60" s="39" t="str">
        <f t="shared" si="6"/>
        <v/>
      </c>
      <c r="G60" s="22" t="str">
        <f>IF(B60="","",(B60/B41)*M39)</f>
        <v/>
      </c>
      <c r="H60" s="501" t="s">
        <v>11</v>
      </c>
      <c r="I60" s="20" t="str">
        <f>IF(ISBLANK(B60),"",G60/G41)</f>
        <v/>
      </c>
      <c r="J60" s="73" t="s">
        <v>96</v>
      </c>
      <c r="K60" s="10"/>
      <c r="L60" s="10"/>
      <c r="M60" s="10"/>
      <c r="N60" s="1133"/>
      <c r="Q60" s="1299"/>
      <c r="R60" s="514"/>
      <c r="S60" s="514"/>
      <c r="T60" s="514"/>
      <c r="U60" s="514"/>
      <c r="V60" s="514"/>
      <c r="W60" s="514"/>
      <c r="X60" s="55"/>
      <c r="Y60" s="55"/>
      <c r="Z60" s="55"/>
      <c r="AA60" s="55"/>
      <c r="AB60" s="55"/>
      <c r="AC60" s="55"/>
      <c r="AD60" s="55"/>
      <c r="AE60" s="226"/>
      <c r="AF60" s="1299"/>
      <c r="AG60" s="230"/>
      <c r="AH60" s="1299"/>
      <c r="AI60" s="1317" t="s">
        <v>766</v>
      </c>
      <c r="AJ60" s="1318"/>
      <c r="AK60" s="383" t="s">
        <v>788</v>
      </c>
      <c r="AL60" s="384" t="s">
        <v>789</v>
      </c>
      <c r="AM60" s="384" t="s">
        <v>790</v>
      </c>
      <c r="AN60" s="385" t="s">
        <v>791</v>
      </c>
      <c r="AO60" s="395" t="s">
        <v>772</v>
      </c>
      <c r="AP60" s="406">
        <v>10</v>
      </c>
      <c r="AQ60" s="407">
        <v>0.03</v>
      </c>
      <c r="AR60" s="396">
        <f t="shared" si="7"/>
        <v>0.3</v>
      </c>
      <c r="AS60" s="388"/>
      <c r="AT60" s="381" t="s">
        <v>761</v>
      </c>
      <c r="AU60" s="55"/>
      <c r="AV60" s="397" t="s">
        <v>765</v>
      </c>
      <c r="AW60" s="1299"/>
    </row>
    <row r="61" spans="1:49" ht="15.75" customHeight="1" x14ac:dyDescent="0.2">
      <c r="A61" s="1297"/>
      <c r="B61" s="16"/>
      <c r="C61" s="237"/>
      <c r="D61" s="10"/>
      <c r="E61" s="10"/>
      <c r="F61" s="39" t="str">
        <f t="shared" si="6"/>
        <v/>
      </c>
      <c r="G61" s="22" t="str">
        <f>IF(B61="","",(B61/B41)*M39)</f>
        <v/>
      </c>
      <c r="H61" s="501" t="s">
        <v>11</v>
      </c>
      <c r="I61" s="20" t="str">
        <f>IF(ISBLANK(B61),"",G61/G41)</f>
        <v/>
      </c>
      <c r="J61" s="73" t="s">
        <v>166</v>
      </c>
      <c r="K61" s="10"/>
      <c r="L61" s="10"/>
      <c r="M61" s="10"/>
      <c r="N61" s="1133"/>
      <c r="Q61" s="1299"/>
      <c r="R61" s="22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226"/>
      <c r="AF61" s="1299"/>
      <c r="AG61" s="230"/>
      <c r="AH61" s="1299"/>
      <c r="AI61" s="1317" t="s">
        <v>767</v>
      </c>
      <c r="AJ61" s="1318"/>
      <c r="AK61" s="383" t="s">
        <v>792</v>
      </c>
      <c r="AL61" s="384" t="s">
        <v>793</v>
      </c>
      <c r="AM61" s="384" t="s">
        <v>794</v>
      </c>
      <c r="AN61" s="385" t="s">
        <v>795</v>
      </c>
      <c r="AO61" s="395" t="s">
        <v>774</v>
      </c>
      <c r="AP61" s="406">
        <v>12</v>
      </c>
      <c r="AQ61" s="407">
        <v>0.05</v>
      </c>
      <c r="AR61" s="396">
        <f t="shared" si="7"/>
        <v>0.60000000000000009</v>
      </c>
      <c r="AS61" s="388"/>
      <c r="AT61" s="55"/>
      <c r="AU61" s="55"/>
      <c r="AV61" s="389"/>
      <c r="AW61" s="1299"/>
    </row>
    <row r="62" spans="1:49" ht="15.75" customHeight="1" x14ac:dyDescent="0.2">
      <c r="A62" s="1297"/>
      <c r="B62" s="16"/>
      <c r="C62" s="237"/>
      <c r="D62" s="10"/>
      <c r="E62" s="10"/>
      <c r="F62" s="39" t="str">
        <f t="shared" si="6"/>
        <v/>
      </c>
      <c r="G62" s="22" t="str">
        <f>IF(B62="","",(B62/B41)*M39)</f>
        <v/>
      </c>
      <c r="H62" s="501" t="s">
        <v>11</v>
      </c>
      <c r="I62" s="20" t="str">
        <f>IF(ISBLANK(B62),"",G62/G41)</f>
        <v/>
      </c>
      <c r="J62" s="73" t="s">
        <v>174</v>
      </c>
      <c r="K62" s="10"/>
      <c r="L62" s="10"/>
      <c r="M62" s="10"/>
      <c r="N62" s="1133"/>
      <c r="Q62" s="1299"/>
      <c r="R62" s="225"/>
      <c r="S62" s="1295" t="s">
        <v>958</v>
      </c>
      <c r="T62" s="1296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226"/>
      <c r="AF62" s="1299"/>
      <c r="AH62" s="1299"/>
      <c r="AI62" s="1317" t="s">
        <v>768</v>
      </c>
      <c r="AJ62" s="1318"/>
      <c r="AK62" s="388"/>
      <c r="AL62" s="55"/>
      <c r="AM62" s="55"/>
      <c r="AN62" s="389"/>
      <c r="AO62" s="395" t="s">
        <v>773</v>
      </c>
      <c r="AP62" s="406">
        <v>10</v>
      </c>
      <c r="AQ62" s="407">
        <v>8.0000000000000002E-3</v>
      </c>
      <c r="AR62" s="396">
        <f t="shared" si="7"/>
        <v>0.08</v>
      </c>
      <c r="AS62" s="388"/>
      <c r="AT62" s="55"/>
      <c r="AU62" s="55"/>
      <c r="AV62" s="389"/>
      <c r="AW62" s="1299"/>
    </row>
    <row r="63" spans="1:49" ht="15.75" thickBot="1" x14ac:dyDescent="0.25">
      <c r="A63" s="1298"/>
      <c r="B63" s="1135"/>
      <c r="C63" s="1136"/>
      <c r="D63" s="1136"/>
      <c r="E63" s="1136"/>
      <c r="F63" s="1136"/>
      <c r="G63" s="1136"/>
      <c r="H63" s="1136"/>
      <c r="I63" s="1136"/>
      <c r="J63" s="1136"/>
      <c r="K63" s="1136"/>
      <c r="L63" s="1136"/>
      <c r="M63" s="1136"/>
      <c r="N63" s="1137"/>
      <c r="Q63" s="1299"/>
      <c r="R63" s="227"/>
      <c r="S63" s="228"/>
      <c r="T63" s="228"/>
      <c r="U63" s="228"/>
      <c r="V63" s="228"/>
      <c r="W63" s="228"/>
      <c r="X63" s="228"/>
      <c r="Y63" s="228"/>
      <c r="Z63" s="228"/>
      <c r="AA63" s="228"/>
      <c r="AB63" s="228"/>
      <c r="AC63" s="228"/>
      <c r="AD63" s="228"/>
      <c r="AE63" s="229"/>
      <c r="AF63" s="1299"/>
      <c r="AH63" s="1299"/>
      <c r="AI63" s="390"/>
      <c r="AJ63" s="392"/>
      <c r="AK63" s="390"/>
      <c r="AL63" s="391"/>
      <c r="AM63" s="391"/>
      <c r="AN63" s="392"/>
      <c r="AO63" s="390"/>
      <c r="AP63" s="391"/>
      <c r="AQ63" s="391"/>
      <c r="AR63" s="392"/>
      <c r="AS63" s="390"/>
      <c r="AT63" s="391"/>
      <c r="AU63" s="391"/>
      <c r="AV63" s="392"/>
      <c r="AW63" s="1299"/>
    </row>
    <row r="65" spans="1:49" ht="19.5" customHeight="1" x14ac:dyDescent="0.2">
      <c r="A65" s="124" t="s">
        <v>451</v>
      </c>
      <c r="B65" s="120"/>
      <c r="C65" s="121" t="s">
        <v>450</v>
      </c>
      <c r="D65" s="122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4" t="s">
        <v>451</v>
      </c>
    </row>
    <row r="66" spans="1:49" ht="16.5" customHeight="1" thickBot="1" x14ac:dyDescent="0.25"/>
    <row r="67" spans="1:49" ht="18.75" x14ac:dyDescent="0.25">
      <c r="A67" s="1122" t="s">
        <v>449</v>
      </c>
      <c r="B67" s="1281" t="s">
        <v>966</v>
      </c>
      <c r="C67" s="1281"/>
      <c r="D67" s="1281"/>
      <c r="E67" s="1138"/>
      <c r="F67" s="1138"/>
      <c r="G67" s="1138"/>
      <c r="H67" s="1138"/>
      <c r="I67" s="1138"/>
      <c r="J67" s="1138"/>
      <c r="K67" s="1138"/>
      <c r="L67" s="1138"/>
      <c r="M67" s="1139" t="s">
        <v>83</v>
      </c>
      <c r="N67" s="1140"/>
      <c r="Q67" s="116" t="s">
        <v>449</v>
      </c>
      <c r="R67" s="137"/>
      <c r="S67" s="137"/>
      <c r="T67" s="137"/>
      <c r="U67" s="137"/>
      <c r="V67" s="137"/>
      <c r="W67" s="137"/>
      <c r="X67" s="137"/>
      <c r="Y67" s="137"/>
      <c r="Z67" s="137"/>
      <c r="AA67" s="137"/>
      <c r="AB67" s="137"/>
      <c r="AC67" s="137"/>
      <c r="AD67" s="137"/>
      <c r="AE67" s="138"/>
      <c r="AF67" s="116" t="s">
        <v>449</v>
      </c>
      <c r="AG67" s="230"/>
      <c r="AH67" s="116" t="s">
        <v>449</v>
      </c>
      <c r="AI67" s="412"/>
      <c r="AJ67" s="413"/>
      <c r="AK67" s="414"/>
      <c r="AL67" s="414"/>
      <c r="AM67" s="414"/>
      <c r="AN67" s="415"/>
      <c r="AO67" s="415"/>
      <c r="AP67" s="415"/>
      <c r="AQ67" s="415"/>
      <c r="AR67" s="415"/>
      <c r="AS67" s="415"/>
      <c r="AT67" s="415"/>
      <c r="AU67" s="415"/>
      <c r="AV67" s="416"/>
      <c r="AW67" s="116" t="s">
        <v>449</v>
      </c>
    </row>
    <row r="68" spans="1:49" ht="24" customHeight="1" x14ac:dyDescent="0.2">
      <c r="A68" s="1297" t="s">
        <v>967</v>
      </c>
      <c r="B68" s="41" t="s">
        <v>969</v>
      </c>
      <c r="C68" s="41"/>
      <c r="D68" s="46"/>
      <c r="E68" s="46"/>
      <c r="F68" s="46"/>
      <c r="G68" s="46"/>
      <c r="H68" s="46"/>
      <c r="I68" s="46"/>
      <c r="J68" s="46"/>
      <c r="K68" s="12"/>
      <c r="L68" s="38" t="s">
        <v>294</v>
      </c>
      <c r="M68" s="52">
        <v>10</v>
      </c>
      <c r="N68" s="1118" t="s">
        <v>295</v>
      </c>
      <c r="Q68" s="1299" t="s">
        <v>967</v>
      </c>
      <c r="R68" s="456" t="s">
        <v>454</v>
      </c>
      <c r="S68" s="139"/>
      <c r="T68" s="140"/>
      <c r="U68" s="140"/>
      <c r="V68" s="140"/>
      <c r="W68" s="135"/>
      <c r="X68" s="135"/>
      <c r="Y68" s="135"/>
      <c r="Z68" s="135"/>
      <c r="AA68" s="135"/>
      <c r="AB68" s="135"/>
      <c r="AC68" s="135"/>
      <c r="AD68" s="135"/>
      <c r="AE68" s="141"/>
      <c r="AF68" s="1299" t="s">
        <v>967</v>
      </c>
      <c r="AG68" s="230"/>
      <c r="AH68" s="1299" t="s">
        <v>967</v>
      </c>
      <c r="AI68" s="417" t="s">
        <v>420</v>
      </c>
      <c r="AJ68" s="139"/>
      <c r="AK68" s="140"/>
      <c r="AL68" s="140"/>
      <c r="AM68" s="140"/>
      <c r="AN68" s="135"/>
      <c r="AO68" s="135"/>
      <c r="AP68" s="135"/>
      <c r="AQ68" s="135"/>
      <c r="AR68" s="135"/>
      <c r="AS68" s="135"/>
      <c r="AT68" s="135"/>
      <c r="AU68" s="135"/>
      <c r="AV68" s="418"/>
      <c r="AW68" s="1299" t="s">
        <v>967</v>
      </c>
    </row>
    <row r="69" spans="1:49" ht="32.25" customHeight="1" thickBot="1" x14ac:dyDescent="0.3">
      <c r="A69" s="1297"/>
      <c r="B69" s="709" t="s">
        <v>63</v>
      </c>
      <c r="C69" s="219"/>
      <c r="D69" s="613"/>
      <c r="E69" s="12"/>
      <c r="F69" s="12"/>
      <c r="G69" s="12"/>
      <c r="H69" s="218"/>
      <c r="I69" s="12"/>
      <c r="J69" s="12"/>
      <c r="K69" s="218"/>
      <c r="L69" s="38" t="s">
        <v>296</v>
      </c>
      <c r="M69" s="36">
        <f>G70/M68</f>
        <v>0.55999999999999994</v>
      </c>
      <c r="N69" s="1119" t="s">
        <v>300</v>
      </c>
      <c r="Q69" s="1299"/>
      <c r="R69" s="457" t="s">
        <v>967</v>
      </c>
      <c r="S69" s="9"/>
      <c r="T69" s="9"/>
      <c r="U69" s="9"/>
      <c r="V69" s="135"/>
      <c r="W69" s="135"/>
      <c r="X69" s="135"/>
      <c r="Y69" s="135"/>
      <c r="Z69" s="135"/>
      <c r="AA69" s="135"/>
      <c r="AB69" s="135"/>
      <c r="AC69" s="135"/>
      <c r="AD69" s="135"/>
      <c r="AE69" s="141"/>
      <c r="AF69" s="1299"/>
      <c r="AG69" s="230"/>
      <c r="AH69" s="1299"/>
      <c r="AI69" s="457" t="s">
        <v>967</v>
      </c>
      <c r="AJ69" s="55"/>
      <c r="AK69" s="55"/>
      <c r="AL69" s="55"/>
      <c r="AM69" s="135"/>
      <c r="AN69" s="135"/>
      <c r="AO69" s="135"/>
      <c r="AP69" s="135"/>
      <c r="AQ69" s="135"/>
      <c r="AR69" s="135"/>
      <c r="AS69" s="135"/>
      <c r="AT69" s="135"/>
      <c r="AU69" s="135"/>
      <c r="AV69" s="418"/>
      <c r="AW69" s="1299"/>
    </row>
    <row r="70" spans="1:49" ht="24" customHeight="1" thickBot="1" x14ac:dyDescent="0.25">
      <c r="A70" s="1297"/>
      <c r="B70" s="708">
        <v>10</v>
      </c>
      <c r="C70" s="1319" t="s">
        <v>0</v>
      </c>
      <c r="D70" s="10" t="s">
        <v>13</v>
      </c>
      <c r="E70" s="10"/>
      <c r="F70" s="38" t="s">
        <v>14</v>
      </c>
      <c r="G70" s="17">
        <f>G73+G80</f>
        <v>5.6</v>
      </c>
      <c r="H70" s="21"/>
      <c r="I70" s="18">
        <f>SUM(I73,I80)</f>
        <v>1</v>
      </c>
      <c r="J70" s="21"/>
      <c r="K70" s="21" t="s">
        <v>293</v>
      </c>
      <c r="L70" s="21"/>
      <c r="M70" s="21"/>
      <c r="N70" s="1141"/>
      <c r="Q70" s="1299"/>
      <c r="R70" s="124" t="s">
        <v>451</v>
      </c>
      <c r="S70" s="121" t="s">
        <v>450</v>
      </c>
      <c r="T70" s="121"/>
      <c r="U70" s="122"/>
      <c r="V70" s="223"/>
      <c r="W70" s="223"/>
      <c r="X70" s="223"/>
      <c r="Y70" s="223"/>
      <c r="Z70" s="223"/>
      <c r="AA70" s="223"/>
      <c r="AB70" s="223"/>
      <c r="AC70" s="223"/>
      <c r="AD70" s="223"/>
      <c r="AE70" s="224"/>
      <c r="AF70" s="1299"/>
      <c r="AG70" s="230"/>
      <c r="AH70" s="1299"/>
      <c r="AI70" s="420" t="s">
        <v>451</v>
      </c>
      <c r="AJ70" s="121" t="s">
        <v>450</v>
      </c>
      <c r="AK70" s="121"/>
      <c r="AL70" s="122"/>
      <c r="AM70" s="223"/>
      <c r="AN70" s="223"/>
      <c r="AO70" s="223"/>
      <c r="AP70" s="223"/>
      <c r="AQ70" s="223"/>
      <c r="AR70" s="223"/>
      <c r="AS70" s="223"/>
      <c r="AT70" s="223"/>
      <c r="AU70" s="223"/>
      <c r="AV70" s="421"/>
      <c r="AW70" s="1299"/>
    </row>
    <row r="71" spans="1:49" ht="15.75" customHeight="1" x14ac:dyDescent="0.2">
      <c r="A71" s="1297"/>
      <c r="B71" s="131"/>
      <c r="C71" s="1320"/>
      <c r="D71" s="117"/>
      <c r="E71" s="117"/>
      <c r="F71" s="132" t="s">
        <v>299</v>
      </c>
      <c r="G71" s="133" t="s">
        <v>297</v>
      </c>
      <c r="H71" s="134"/>
      <c r="I71" s="117"/>
      <c r="J71" s="117"/>
      <c r="K71" s="117"/>
      <c r="L71" s="1295" t="s">
        <v>958</v>
      </c>
      <c r="M71" s="1296"/>
      <c r="N71" s="1121">
        <f>B70</f>
        <v>10</v>
      </c>
      <c r="Q71" s="1299"/>
      <c r="R71" s="530"/>
      <c r="S71" s="514"/>
      <c r="T71" s="514"/>
      <c r="U71" s="135"/>
      <c r="V71" s="135"/>
      <c r="W71" s="135"/>
      <c r="X71" s="135"/>
      <c r="Y71" s="135"/>
      <c r="Z71" s="135"/>
      <c r="AA71" s="135"/>
      <c r="AB71" s="135"/>
      <c r="AC71" s="449" t="s">
        <v>968</v>
      </c>
      <c r="AD71" s="135"/>
      <c r="AE71" s="141"/>
      <c r="AF71" s="1299"/>
      <c r="AG71" s="230"/>
      <c r="AH71" s="1299"/>
      <c r="AI71" s="388"/>
      <c r="AJ71" s="55"/>
      <c r="AK71" s="55"/>
      <c r="AL71" s="55"/>
      <c r="AM71" s="135"/>
      <c r="AN71" s="135"/>
      <c r="AO71" s="135"/>
      <c r="AP71" s="135"/>
      <c r="AQ71" s="135"/>
      <c r="AR71" s="135"/>
      <c r="AS71" s="135"/>
      <c r="AT71" s="135"/>
      <c r="AU71" s="135"/>
      <c r="AV71" s="418"/>
      <c r="AW71" s="1299"/>
    </row>
    <row r="72" spans="1:49" ht="15.75" customHeight="1" x14ac:dyDescent="0.25">
      <c r="A72" s="1297"/>
      <c r="B72" s="218" t="s">
        <v>44</v>
      </c>
      <c r="C72" s="542" t="s">
        <v>54</v>
      </c>
      <c r="D72" s="613" t="s">
        <v>34</v>
      </c>
      <c r="E72" s="12"/>
      <c r="F72" s="12"/>
      <c r="G72" s="12"/>
      <c r="H72" s="218"/>
      <c r="I72" s="12"/>
      <c r="J72" s="12"/>
      <c r="K72" s="218" t="s">
        <v>71</v>
      </c>
      <c r="L72" s="12"/>
      <c r="M72" s="957"/>
      <c r="N72" s="1142"/>
      <c r="Q72" s="1299"/>
      <c r="R72" s="532" t="s">
        <v>34</v>
      </c>
      <c r="S72" s="533" t="s">
        <v>13</v>
      </c>
      <c r="T72" s="534" t="s">
        <v>455</v>
      </c>
      <c r="U72" s="514"/>
      <c r="V72" s="135"/>
      <c r="W72" s="135"/>
      <c r="X72" s="135"/>
      <c r="Y72" s="135"/>
      <c r="Z72" s="135"/>
      <c r="AA72" s="135"/>
      <c r="AB72" s="447"/>
      <c r="AC72" s="448" t="s">
        <v>83</v>
      </c>
      <c r="AD72" s="447"/>
      <c r="AE72" s="141"/>
      <c r="AF72" s="1299"/>
      <c r="AG72" s="230"/>
      <c r="AH72" s="1299"/>
      <c r="AI72" s="422" t="s">
        <v>44</v>
      </c>
      <c r="AJ72" s="243" t="s">
        <v>456</v>
      </c>
      <c r="AK72" s="55"/>
      <c r="AL72" s="55"/>
      <c r="AM72" s="135"/>
      <c r="AN72" s="135"/>
      <c r="AO72" s="135"/>
      <c r="AP72" s="135"/>
      <c r="AQ72" s="135"/>
      <c r="AR72" s="135"/>
      <c r="AS72" s="135"/>
      <c r="AT72" s="135"/>
      <c r="AU72" s="135"/>
      <c r="AV72" s="418"/>
      <c r="AW72" s="1299"/>
    </row>
    <row r="73" spans="1:49" ht="15.75" customHeight="1" x14ac:dyDescent="0.2">
      <c r="A73" s="1297"/>
      <c r="B73" s="16"/>
      <c r="C73" s="127"/>
      <c r="D73" s="42" t="s">
        <v>973</v>
      </c>
      <c r="E73" s="232"/>
      <c r="F73" s="233"/>
      <c r="G73" s="236">
        <f>SUM(G75:G78)</f>
        <v>1.6</v>
      </c>
      <c r="H73" s="75" t="s">
        <v>11</v>
      </c>
      <c r="I73" s="45">
        <f>G73/G70</f>
        <v>0.28571428571428575</v>
      </c>
      <c r="J73" s="234"/>
      <c r="K73" s="235" t="str">
        <f>D73</f>
        <v>ICI……..APPAREIL MOUSSANT</v>
      </c>
      <c r="L73" s="12"/>
      <c r="M73" s="12"/>
      <c r="N73" s="1119"/>
      <c r="Q73" s="1299"/>
      <c r="R73" s="542"/>
      <c r="S73" s="533"/>
      <c r="T73" s="534"/>
      <c r="U73" s="514"/>
      <c r="V73" s="135"/>
      <c r="W73" s="135"/>
      <c r="X73" s="135"/>
      <c r="Y73" s="135"/>
      <c r="Z73" s="135"/>
      <c r="AA73" s="135"/>
      <c r="AB73" s="14" t="s">
        <v>294</v>
      </c>
      <c r="AC73" s="52">
        <v>10</v>
      </c>
      <c r="AD73" s="47" t="s">
        <v>295</v>
      </c>
      <c r="AE73" s="141"/>
      <c r="AF73" s="1299"/>
      <c r="AG73" s="230"/>
      <c r="AH73" s="1299"/>
      <c r="AI73" s="388"/>
      <c r="AJ73" s="55"/>
      <c r="AK73" s="55"/>
      <c r="AL73" s="55"/>
      <c r="AM73" s="135"/>
      <c r="AN73" s="135"/>
      <c r="AO73" s="135"/>
      <c r="AP73" s="135"/>
      <c r="AQ73" s="135"/>
      <c r="AR73" s="135"/>
      <c r="AS73" s="135"/>
      <c r="AT73" s="135"/>
      <c r="AU73" s="135"/>
      <c r="AV73" s="418"/>
      <c r="AW73" s="1299"/>
    </row>
    <row r="74" spans="1:49" ht="15.75" customHeight="1" x14ac:dyDescent="0.25">
      <c r="A74" s="1297"/>
      <c r="B74" s="16"/>
      <c r="C74" s="237"/>
      <c r="D74" s="10"/>
      <c r="E74" s="32"/>
      <c r="F74" s="40"/>
      <c r="G74" s="22"/>
      <c r="H74" s="501"/>
      <c r="I74" s="25" t="str">
        <f>IF(ISBLANK(B74),"",G74/#REF!)</f>
        <v/>
      </c>
      <c r="J74" s="50"/>
      <c r="K74" s="10"/>
      <c r="L74" s="12"/>
      <c r="M74" s="12"/>
      <c r="N74" s="1119"/>
      <c r="Q74" s="1299"/>
      <c r="R74" s="542" t="s">
        <v>44</v>
      </c>
      <c r="S74" s="533" t="s">
        <v>456</v>
      </c>
      <c r="T74" s="534" t="s">
        <v>480</v>
      </c>
      <c r="U74" s="514"/>
      <c r="V74" s="135"/>
      <c r="W74" s="135"/>
      <c r="X74" s="135"/>
      <c r="Y74" s="135"/>
      <c r="Z74" s="135"/>
      <c r="AA74" s="135"/>
      <c r="AB74" s="14" t="s">
        <v>296</v>
      </c>
      <c r="AC74" s="36">
        <v>0.1</v>
      </c>
      <c r="AD74" s="13" t="s">
        <v>300</v>
      </c>
      <c r="AE74" s="141"/>
      <c r="AF74" s="1299"/>
      <c r="AG74" s="230"/>
      <c r="AH74" s="1299"/>
      <c r="AI74" s="423"/>
      <c r="AJ74" s="424" t="s">
        <v>422</v>
      </c>
      <c r="AK74" s="425"/>
      <c r="AL74" s="425"/>
      <c r="AM74" s="426"/>
      <c r="AN74" s="55"/>
      <c r="AO74" s="135"/>
      <c r="AP74" s="424" t="s">
        <v>421</v>
      </c>
      <c r="AQ74" s="135"/>
      <c r="AR74" s="135"/>
      <c r="AS74" s="135"/>
      <c r="AT74" s="135"/>
      <c r="AU74" s="135"/>
      <c r="AV74" s="418"/>
      <c r="AW74" s="1299"/>
    </row>
    <row r="75" spans="1:49" ht="15.75" customHeight="1" x14ac:dyDescent="0.2">
      <c r="A75" s="1297"/>
      <c r="B75" s="16">
        <v>0.4</v>
      </c>
      <c r="C75" s="44">
        <v>10</v>
      </c>
      <c r="D75" s="10" t="s">
        <v>970</v>
      </c>
      <c r="E75" s="10"/>
      <c r="F75" s="39">
        <f>IF(C75&lt;=0,"",G75-(G75*C75%))</f>
        <v>0.36</v>
      </c>
      <c r="G75" s="22">
        <f>IF(B75="","",(B75/B70)*M68)</f>
        <v>0.4</v>
      </c>
      <c r="H75" s="501" t="s">
        <v>11</v>
      </c>
      <c r="I75" s="25">
        <f>IF(ISBLANK(B75),"",G75/G70)</f>
        <v>7.1428571428571438E-2</v>
      </c>
      <c r="J75" s="73" t="s">
        <v>32</v>
      </c>
      <c r="K75" s="10" t="s">
        <v>484</v>
      </c>
      <c r="L75" s="12"/>
      <c r="M75" s="12"/>
      <c r="N75" s="1119"/>
      <c r="Q75" s="1299"/>
      <c r="R75" s="542"/>
      <c r="S75" s="533"/>
      <c r="T75" s="553" t="s">
        <v>422</v>
      </c>
      <c r="U75" s="514"/>
      <c r="V75" s="135"/>
      <c r="W75" s="135"/>
      <c r="X75" s="135"/>
      <c r="Y75" s="135"/>
      <c r="Z75" s="135"/>
      <c r="AA75" s="135"/>
      <c r="AB75" s="135"/>
      <c r="AC75" s="135"/>
      <c r="AD75" s="135"/>
      <c r="AE75" s="141"/>
      <c r="AF75" s="1299"/>
      <c r="AG75" s="230"/>
      <c r="AH75" s="1299"/>
      <c r="AI75" s="423"/>
      <c r="AJ75" s="427" t="s">
        <v>956</v>
      </c>
      <c r="AK75" s="427"/>
      <c r="AL75" s="427"/>
      <c r="AM75" s="427"/>
      <c r="AN75" s="55"/>
      <c r="AO75" s="135"/>
      <c r="AP75" s="135"/>
      <c r="AQ75" s="135"/>
      <c r="AR75" s="135"/>
      <c r="AS75" s="135"/>
      <c r="AT75" s="135"/>
      <c r="AU75" s="135"/>
      <c r="AV75" s="418"/>
      <c r="AW75" s="1299"/>
    </row>
    <row r="76" spans="1:49" ht="15.75" customHeight="1" x14ac:dyDescent="0.2">
      <c r="A76" s="1297"/>
      <c r="B76" s="16">
        <v>0.4</v>
      </c>
      <c r="C76" s="44">
        <v>10</v>
      </c>
      <c r="D76" s="10" t="s">
        <v>970</v>
      </c>
      <c r="E76" s="10"/>
      <c r="F76" s="39">
        <f>IF(C76&lt;=0,"",G76-(G76*C76%))</f>
        <v>0.36</v>
      </c>
      <c r="G76" s="22">
        <f>IF(B76="","",(B76/B70)*M68)</f>
        <v>0.4</v>
      </c>
      <c r="H76" s="501" t="s">
        <v>11</v>
      </c>
      <c r="I76" s="25">
        <f>IF(ISBLANK(B76),"",G76/G70)</f>
        <v>7.1428571428571438E-2</v>
      </c>
      <c r="J76" s="73" t="s">
        <v>42</v>
      </c>
      <c r="K76" s="10"/>
      <c r="L76" s="12"/>
      <c r="M76" s="12"/>
      <c r="N76" s="1119"/>
      <c r="Q76" s="1299"/>
      <c r="R76" s="514"/>
      <c r="S76" s="514"/>
      <c r="T76" s="534" t="s">
        <v>755</v>
      </c>
      <c r="U76" s="514"/>
      <c r="V76" s="135"/>
      <c r="W76" s="135"/>
      <c r="X76" s="135"/>
      <c r="Y76" s="135"/>
      <c r="Z76" s="135"/>
      <c r="AA76" s="135"/>
      <c r="AB76" s="135"/>
      <c r="AC76" s="135"/>
      <c r="AD76" s="135"/>
      <c r="AE76" s="141"/>
      <c r="AF76" s="1299"/>
      <c r="AG76" s="230"/>
      <c r="AH76" s="1299"/>
      <c r="AI76" s="423"/>
      <c r="AJ76" s="427"/>
      <c r="AK76" s="427" t="s">
        <v>423</v>
      </c>
      <c r="AL76" s="427"/>
      <c r="AM76" s="427"/>
      <c r="AN76" s="55"/>
      <c r="AO76" s="135"/>
      <c r="AP76" s="135"/>
      <c r="AQ76" s="135"/>
      <c r="AR76" s="135"/>
      <c r="AS76" s="135"/>
      <c r="AT76" s="135"/>
      <c r="AU76" s="135"/>
      <c r="AV76" s="418"/>
      <c r="AW76" s="1299"/>
    </row>
    <row r="77" spans="1:49" ht="15.75" customHeight="1" x14ac:dyDescent="0.2">
      <c r="A77" s="1297"/>
      <c r="B77" s="16">
        <v>0.4</v>
      </c>
      <c r="C77" s="44">
        <v>10</v>
      </c>
      <c r="D77" s="10" t="s">
        <v>970</v>
      </c>
      <c r="E77" s="10"/>
      <c r="F77" s="39">
        <f>IF(C77&lt;=0,"",G77-(G77*C77%))</f>
        <v>0.36</v>
      </c>
      <c r="G77" s="22">
        <f>IF(B77="","",(B77/B70)*M68)</f>
        <v>0.4</v>
      </c>
      <c r="H77" s="501" t="s">
        <v>11</v>
      </c>
      <c r="I77" s="25">
        <f>IF(ISBLANK(B77),"",G77/G70)</f>
        <v>7.1428571428571438E-2</v>
      </c>
      <c r="J77" s="73" t="s">
        <v>52</v>
      </c>
      <c r="K77" s="10"/>
      <c r="L77" s="12"/>
      <c r="M77" s="12"/>
      <c r="N77" s="1119"/>
      <c r="Q77" s="1299"/>
      <c r="R77" s="514"/>
      <c r="S77" s="514"/>
      <c r="T77" s="534" t="s">
        <v>485</v>
      </c>
      <c r="U77" s="514"/>
      <c r="V77" s="135"/>
      <c r="W77" s="135"/>
      <c r="X77" s="135"/>
      <c r="Y77" s="135"/>
      <c r="Z77" s="135"/>
      <c r="AA77" s="135"/>
      <c r="AB77" s="135"/>
      <c r="AC77" s="135"/>
      <c r="AD77" s="135"/>
      <c r="AE77" s="141"/>
      <c r="AF77" s="1299"/>
      <c r="AG77" s="230"/>
      <c r="AH77" s="1299"/>
      <c r="AI77" s="423"/>
      <c r="AJ77" s="427"/>
      <c r="AK77" s="427" t="s">
        <v>424</v>
      </c>
      <c r="AL77" s="427"/>
      <c r="AM77" s="427"/>
      <c r="AN77" s="55"/>
      <c r="AO77" s="135"/>
      <c r="AP77" s="135"/>
      <c r="AQ77" s="135"/>
      <c r="AR77" s="135"/>
      <c r="AS77" s="135"/>
      <c r="AT77" s="398"/>
      <c r="AU77" s="398"/>
      <c r="AV77" s="428"/>
      <c r="AW77" s="1299"/>
    </row>
    <row r="78" spans="1:49" ht="15.75" customHeight="1" x14ac:dyDescent="0.2">
      <c r="A78" s="1297"/>
      <c r="B78" s="16">
        <v>0.4</v>
      </c>
      <c r="C78" s="44">
        <v>10</v>
      </c>
      <c r="D78" s="10" t="s">
        <v>970</v>
      </c>
      <c r="E78" s="19"/>
      <c r="F78" s="39">
        <f>IF(C78&lt;=0,"",G78-(G78*C78%))</f>
        <v>0.36</v>
      </c>
      <c r="G78" s="22">
        <f>IF(B78="","",(B78/B70)*M68)</f>
        <v>0.4</v>
      </c>
      <c r="H78" s="699" t="s">
        <v>11</v>
      </c>
      <c r="I78" s="25">
        <f>IF(ISBLANK(B78),"",G78/G70)</f>
        <v>7.1428571428571438E-2</v>
      </c>
      <c r="J78" s="73" t="s">
        <v>61</v>
      </c>
      <c r="K78" s="10"/>
      <c r="L78" s="12"/>
      <c r="M78" s="12"/>
      <c r="N78" s="1119"/>
      <c r="Q78" s="1299"/>
      <c r="R78" s="514"/>
      <c r="S78" s="514"/>
      <c r="T78" s="514"/>
      <c r="U78" s="514"/>
      <c r="V78" s="135"/>
      <c r="W78" s="135"/>
      <c r="X78" s="135"/>
      <c r="Y78" s="135"/>
      <c r="Z78" s="135"/>
      <c r="AA78" s="135"/>
      <c r="AB78" s="135"/>
      <c r="AC78" s="135"/>
      <c r="AD78" s="135"/>
      <c r="AE78" s="141"/>
      <c r="AF78" s="1299"/>
      <c r="AG78" s="230"/>
      <c r="AH78" s="1299"/>
      <c r="AI78" s="423"/>
      <c r="AJ78" s="427"/>
      <c r="AK78" s="427" t="s">
        <v>425</v>
      </c>
      <c r="AL78" s="427"/>
      <c r="AM78" s="427"/>
      <c r="AN78" s="55"/>
      <c r="AO78" s="135"/>
      <c r="AP78" s="135"/>
      <c r="AQ78" s="135"/>
      <c r="AR78" s="135"/>
      <c r="AS78" s="135"/>
      <c r="AT78" s="398"/>
      <c r="AU78" s="398"/>
      <c r="AV78" s="428"/>
      <c r="AW78" s="1299"/>
    </row>
    <row r="79" spans="1:49" ht="15.75" customHeight="1" x14ac:dyDescent="0.2">
      <c r="A79" s="1297"/>
      <c r="B79" s="741"/>
      <c r="C79" s="1035"/>
      <c r="D79" s="959"/>
      <c r="E79" s="959"/>
      <c r="F79" s="1034"/>
      <c r="G79" s="744"/>
      <c r="H79" s="22"/>
      <c r="I79" s="1045"/>
      <c r="J79" s="806"/>
      <c r="K79" s="742"/>
      <c r="L79" s="806"/>
      <c r="M79" s="806"/>
      <c r="N79" s="1143"/>
      <c r="Q79" s="1299"/>
      <c r="R79" s="542" t="s">
        <v>54</v>
      </c>
      <c r="S79" s="533" t="s">
        <v>482</v>
      </c>
      <c r="T79" s="534" t="s">
        <v>483</v>
      </c>
      <c r="U79" s="514"/>
      <c r="V79" s="135"/>
      <c r="W79" s="135"/>
      <c r="X79" s="135"/>
      <c r="Y79" s="135"/>
      <c r="Z79" s="135"/>
      <c r="AA79" s="135"/>
      <c r="AB79" s="135"/>
      <c r="AC79" s="135"/>
      <c r="AD79" s="135"/>
      <c r="AE79" s="141"/>
      <c r="AF79" s="1299"/>
      <c r="AG79" s="230"/>
      <c r="AH79" s="1299"/>
      <c r="AI79" s="423"/>
      <c r="AJ79" s="427"/>
      <c r="AK79" s="427" t="s">
        <v>426</v>
      </c>
      <c r="AL79" s="427"/>
      <c r="AM79" s="427"/>
      <c r="AN79" s="55"/>
      <c r="AO79" s="135"/>
      <c r="AP79" s="135"/>
      <c r="AQ79" s="135"/>
      <c r="AR79" s="135"/>
      <c r="AS79" s="135"/>
      <c r="AT79" s="135"/>
      <c r="AU79" s="135"/>
      <c r="AV79" s="418"/>
      <c r="AW79" s="1299"/>
    </row>
    <row r="80" spans="1:49" ht="15.75" customHeight="1" x14ac:dyDescent="0.25">
      <c r="A80" s="1297"/>
      <c r="B80" s="16"/>
      <c r="C80" s="43"/>
      <c r="D80" s="42" t="s">
        <v>972</v>
      </c>
      <c r="E80" s="232"/>
      <c r="F80" s="233" t="str">
        <f>IF(C80&lt;=0,"",#REF!-(#REF!*C80%))</f>
        <v/>
      </c>
      <c r="G80" s="236">
        <f>SUM(G82:G91)</f>
        <v>3.9999999999999996</v>
      </c>
      <c r="H80" s="75" t="s">
        <v>11</v>
      </c>
      <c r="I80" s="45">
        <f>G80/G70</f>
        <v>0.7142857142857143</v>
      </c>
      <c r="J80" s="46"/>
      <c r="K80" s="10" t="str">
        <f>D80</f>
        <v>ICI……..APPAREIL CRÉMEUX</v>
      </c>
      <c r="L80" s="12"/>
      <c r="M80" s="12"/>
      <c r="N80" s="1119"/>
      <c r="Q80" s="1299"/>
      <c r="R80" s="567"/>
      <c r="S80" s="533"/>
      <c r="T80" s="534"/>
      <c r="U80" s="514"/>
      <c r="V80" s="135"/>
      <c r="W80" s="135"/>
      <c r="X80" s="135"/>
      <c r="Y80" s="135"/>
      <c r="Z80" s="135"/>
      <c r="AA80" s="135"/>
      <c r="AB80" s="135"/>
      <c r="AC80" s="135"/>
      <c r="AD80" s="135"/>
      <c r="AE80" s="141"/>
      <c r="AF80" s="1299"/>
      <c r="AG80" s="230"/>
      <c r="AH80" s="1299"/>
      <c r="AI80" s="423"/>
      <c r="AJ80" s="427"/>
      <c r="AK80" s="429" t="s">
        <v>427</v>
      </c>
      <c r="AL80" s="427"/>
      <c r="AM80" s="427"/>
      <c r="AN80" s="55"/>
      <c r="AO80" s="135"/>
      <c r="AP80" s="135"/>
      <c r="AQ80" s="135"/>
      <c r="AR80" s="135"/>
      <c r="AS80" s="1302" t="s">
        <v>963</v>
      </c>
      <c r="AT80" s="1303"/>
      <c r="AU80" s="1303"/>
      <c r="AV80" s="430" t="s">
        <v>960</v>
      </c>
      <c r="AW80" s="1299"/>
    </row>
    <row r="81" spans="1:49" ht="15.75" customHeight="1" thickBot="1" x14ac:dyDescent="0.3">
      <c r="A81" s="1297"/>
      <c r="B81" s="16"/>
      <c r="C81" s="44"/>
      <c r="D81" s="434" t="s">
        <v>971</v>
      </c>
      <c r="E81" s="23"/>
      <c r="F81" s="39" t="str">
        <f t="shared" ref="F81:F82" si="8">IF(C81&lt;=0,"",G81-(G81*C81%))</f>
        <v/>
      </c>
      <c r="G81" s="22" t="str">
        <f>IF(B81="","",(B81/B70)*M68)</f>
        <v/>
      </c>
      <c r="H81" s="501"/>
      <c r="I81" s="20" t="str">
        <f>IF(ISBLANK(B81),"",G81/G70)</f>
        <v/>
      </c>
      <c r="J81" s="125"/>
      <c r="K81" s="10"/>
      <c r="L81" s="12"/>
      <c r="M81" s="12"/>
      <c r="N81" s="1119"/>
      <c r="Q81" s="1299"/>
      <c r="R81" s="709" t="s">
        <v>63</v>
      </c>
      <c r="S81" s="571"/>
      <c r="T81" s="572" t="s">
        <v>1004</v>
      </c>
      <c r="U81" s="514"/>
      <c r="V81" s="135"/>
      <c r="W81" s="135"/>
      <c r="X81" s="135"/>
      <c r="Y81" s="135"/>
      <c r="Z81" s="135"/>
      <c r="AA81" s="135"/>
      <c r="AB81" s="135"/>
      <c r="AC81" s="135"/>
      <c r="AD81" s="135"/>
      <c r="AE81" s="141"/>
      <c r="AF81" s="1299"/>
      <c r="AG81" s="230"/>
      <c r="AH81" s="1299"/>
      <c r="AI81" s="423"/>
      <c r="AJ81" s="427"/>
      <c r="AK81" s="427" t="s">
        <v>428</v>
      </c>
      <c r="AL81" s="427"/>
      <c r="AM81" s="427"/>
      <c r="AN81" s="55"/>
      <c r="AO81" s="135"/>
      <c r="AP81" s="135"/>
      <c r="AQ81" s="135"/>
      <c r="AR81" s="135"/>
      <c r="AS81" s="401"/>
      <c r="AT81" s="402">
        <v>2</v>
      </c>
      <c r="AU81" s="400" t="s">
        <v>10</v>
      </c>
      <c r="AV81" s="431">
        <f>AT81</f>
        <v>2</v>
      </c>
      <c r="AW81" s="1299"/>
    </row>
    <row r="82" spans="1:49" ht="15.75" customHeight="1" thickBot="1" x14ac:dyDescent="0.25">
      <c r="A82" s="1297"/>
      <c r="B82" s="16">
        <v>0.4</v>
      </c>
      <c r="C82" s="44">
        <v>10</v>
      </c>
      <c r="D82" s="10" t="s">
        <v>970</v>
      </c>
      <c r="E82" s="10"/>
      <c r="F82" s="39">
        <f t="shared" si="8"/>
        <v>0.36</v>
      </c>
      <c r="G82" s="22">
        <f>IF(B82="","",(B82/B70)*M68)</f>
        <v>0.4</v>
      </c>
      <c r="H82" s="501" t="s">
        <v>11</v>
      </c>
      <c r="I82" s="20">
        <f>IF(ISBLANK(B82),"",G82/G70)</f>
        <v>7.1428571428571438E-2</v>
      </c>
      <c r="J82" s="73" t="s">
        <v>32</v>
      </c>
      <c r="K82" s="10" t="s">
        <v>25</v>
      </c>
      <c r="L82" s="10"/>
      <c r="M82" s="10"/>
      <c r="N82" s="1133"/>
      <c r="Q82" s="1299"/>
      <c r="R82" s="708">
        <v>10</v>
      </c>
      <c r="S82" s="571" t="s">
        <v>996</v>
      </c>
      <c r="T82" s="534"/>
      <c r="U82" s="514"/>
      <c r="V82" s="514"/>
      <c r="W82" s="514"/>
      <c r="X82" s="514"/>
      <c r="Y82" s="514"/>
      <c r="Z82" s="55"/>
      <c r="AA82" s="55"/>
      <c r="AB82" s="55"/>
      <c r="AC82" s="55"/>
      <c r="AD82" s="55"/>
      <c r="AE82" s="226"/>
      <c r="AF82" s="1299"/>
      <c r="AG82" s="230"/>
      <c r="AH82" s="1299"/>
      <c r="AI82" s="423"/>
      <c r="AJ82" s="427"/>
      <c r="AK82" s="427" t="s">
        <v>429</v>
      </c>
      <c r="AL82" s="427"/>
      <c r="AM82" s="427"/>
      <c r="AN82" s="55"/>
      <c r="AO82" s="135"/>
      <c r="AP82" s="135"/>
      <c r="AQ82" s="135"/>
      <c r="AR82" s="55"/>
      <c r="AS82" s="401"/>
      <c r="AT82" s="89">
        <f>AT81*10</f>
        <v>20</v>
      </c>
      <c r="AU82" s="90" t="s">
        <v>431</v>
      </c>
      <c r="AV82" s="432">
        <f>AT81/10</f>
        <v>0.2</v>
      </c>
      <c r="AW82" s="1299"/>
    </row>
    <row r="83" spans="1:49" ht="15.75" customHeight="1" x14ac:dyDescent="0.2">
      <c r="A83" s="1297"/>
      <c r="B83" s="16">
        <v>0.4</v>
      </c>
      <c r="C83" s="44">
        <v>10</v>
      </c>
      <c r="D83" s="10" t="s">
        <v>970</v>
      </c>
      <c r="E83" s="10"/>
      <c r="F83" s="39">
        <f>IF(C83&lt;=0,"",G83-(G83*C83%))</f>
        <v>0.36</v>
      </c>
      <c r="G83" s="22">
        <f>IF(B83="","",(B83/B70)*M68)</f>
        <v>0.4</v>
      </c>
      <c r="H83" s="501" t="s">
        <v>11</v>
      </c>
      <c r="I83" s="20">
        <f>IF(ISBLANK(B83),"",G83/G70)</f>
        <v>7.1428571428571438E-2</v>
      </c>
      <c r="J83" s="73" t="s">
        <v>42</v>
      </c>
      <c r="K83" s="10"/>
      <c r="L83" s="10"/>
      <c r="M83" s="10"/>
      <c r="N83" s="1133"/>
      <c r="Q83" s="1299"/>
      <c r="S83" s="9"/>
      <c r="V83" s="514"/>
      <c r="W83" s="514"/>
      <c r="X83" s="514"/>
      <c r="Y83" s="514"/>
      <c r="Z83" s="55"/>
      <c r="AA83" s="55"/>
      <c r="AB83" s="55"/>
      <c r="AC83" s="55"/>
      <c r="AD83" s="55"/>
      <c r="AE83" s="226"/>
      <c r="AF83" s="1299"/>
      <c r="AG83" s="230"/>
      <c r="AH83" s="1299"/>
      <c r="AI83" s="423"/>
      <c r="AJ83" s="427"/>
      <c r="AK83" s="429" t="s">
        <v>430</v>
      </c>
      <c r="AL83" s="427"/>
      <c r="AM83" s="427"/>
      <c r="AN83" s="55"/>
      <c r="AO83" s="55"/>
      <c r="AP83" s="55"/>
      <c r="AQ83" s="55"/>
      <c r="AR83" s="55"/>
      <c r="AS83" s="403"/>
      <c r="AT83" s="89">
        <f>AT82*10</f>
        <v>200</v>
      </c>
      <c r="AU83" s="90" t="s">
        <v>432</v>
      </c>
      <c r="AV83" s="432">
        <f>AV82/10</f>
        <v>0.02</v>
      </c>
      <c r="AW83" s="1299"/>
    </row>
    <row r="84" spans="1:49" ht="15.75" customHeight="1" x14ac:dyDescent="0.25">
      <c r="A84" s="1297"/>
      <c r="B84" s="16">
        <v>0.4</v>
      </c>
      <c r="C84" s="44">
        <v>10</v>
      </c>
      <c r="D84" s="10" t="s">
        <v>970</v>
      </c>
      <c r="E84" s="10"/>
      <c r="F84" s="39">
        <f t="shared" ref="F84:F91" si="9">IF(C84&lt;=0,"",G84-(G84*C84%))</f>
        <v>0.36</v>
      </c>
      <c r="G84" s="22">
        <f>IF(B84="","",(B84/B70)*M68)</f>
        <v>0.4</v>
      </c>
      <c r="H84" s="501" t="s">
        <v>11</v>
      </c>
      <c r="I84" s="20">
        <f>IF(ISBLANK(B84),"",G84/G70)</f>
        <v>7.1428571428571438E-2</v>
      </c>
      <c r="J84" s="73" t="s">
        <v>52</v>
      </c>
      <c r="K84" s="10"/>
      <c r="L84" s="10"/>
      <c r="M84" s="10"/>
      <c r="N84" s="1133"/>
      <c r="Q84" s="1299"/>
      <c r="R84" s="515" t="s">
        <v>71</v>
      </c>
      <c r="S84" s="576" t="s">
        <v>293</v>
      </c>
      <c r="T84" s="534" t="s">
        <v>754</v>
      </c>
      <c r="U84" s="514"/>
      <c r="V84" s="514"/>
      <c r="W84" s="514"/>
      <c r="X84" s="514"/>
      <c r="Y84" s="514"/>
      <c r="Z84" s="55"/>
      <c r="AA84" s="55"/>
      <c r="AB84" s="55"/>
      <c r="AC84" s="55"/>
      <c r="AD84" s="55"/>
      <c r="AE84" s="226"/>
      <c r="AF84" s="1299"/>
      <c r="AG84" s="230"/>
      <c r="AH84" s="1299"/>
      <c r="AI84" s="388"/>
      <c r="AJ84" s="8"/>
      <c r="AK84" s="425"/>
      <c r="AL84" s="425"/>
      <c r="AM84" s="426"/>
      <c r="AN84" s="8"/>
      <c r="AO84" s="1304" t="s">
        <v>961</v>
      </c>
      <c r="AP84" s="1305"/>
      <c r="AQ84" s="1305"/>
      <c r="AR84" s="1305"/>
      <c r="AS84" s="404"/>
      <c r="AT84" s="405">
        <f>AT83*10</f>
        <v>2000</v>
      </c>
      <c r="AU84" s="399" t="s">
        <v>433</v>
      </c>
      <c r="AV84" s="433">
        <f>AV83/10</f>
        <v>2E-3</v>
      </c>
      <c r="AW84" s="1299"/>
    </row>
    <row r="85" spans="1:49" ht="15.75" customHeight="1" x14ac:dyDescent="0.25">
      <c r="A85" s="1297"/>
      <c r="B85" s="16">
        <v>0.4</v>
      </c>
      <c r="C85" s="44">
        <v>10</v>
      </c>
      <c r="D85" s="10" t="s">
        <v>970</v>
      </c>
      <c r="E85" s="10"/>
      <c r="F85" s="39">
        <f t="shared" si="9"/>
        <v>0.36</v>
      </c>
      <c r="G85" s="22">
        <f>IF(B85="","",(B85/B70)*M68)</f>
        <v>0.4</v>
      </c>
      <c r="H85" s="501" t="s">
        <v>11</v>
      </c>
      <c r="I85" s="20">
        <f>IF(ISBLANK(B85),"",G85/G70)</f>
        <v>7.1428571428571438E-2</v>
      </c>
      <c r="J85" s="73" t="s">
        <v>61</v>
      </c>
      <c r="K85" s="10"/>
      <c r="L85" s="10"/>
      <c r="M85" s="10"/>
      <c r="N85" s="1133"/>
      <c r="Q85" s="1299"/>
      <c r="S85" s="9"/>
      <c r="U85" s="514"/>
      <c r="V85" s="514"/>
      <c r="W85" s="514"/>
      <c r="X85" s="514"/>
      <c r="Y85" s="514"/>
      <c r="Z85" s="55"/>
      <c r="AA85" s="55"/>
      <c r="AB85" s="55"/>
      <c r="AC85" s="55"/>
      <c r="AD85" s="55"/>
      <c r="AE85" s="226"/>
      <c r="AF85" s="1299"/>
      <c r="AG85" s="230"/>
      <c r="AH85" s="1299"/>
      <c r="AI85" s="1306" t="s">
        <v>964</v>
      </c>
      <c r="AJ85" s="1307"/>
      <c r="AK85" s="1308" t="s">
        <v>775</v>
      </c>
      <c r="AL85" s="1309"/>
      <c r="AM85" s="1309"/>
      <c r="AN85" s="1310"/>
      <c r="AO85" s="1311" t="s">
        <v>962</v>
      </c>
      <c r="AP85" s="1312"/>
      <c r="AQ85" s="1312"/>
      <c r="AR85" s="1313"/>
      <c r="AS85" s="1314" t="s">
        <v>779</v>
      </c>
      <c r="AT85" s="1315"/>
      <c r="AU85" s="1315"/>
      <c r="AV85" s="1316"/>
      <c r="AW85" s="1299"/>
    </row>
    <row r="86" spans="1:49" ht="15.75" customHeight="1" x14ac:dyDescent="0.25">
      <c r="A86" s="1297"/>
      <c r="B86" s="16">
        <v>0.4</v>
      </c>
      <c r="C86" s="44">
        <v>10</v>
      </c>
      <c r="D86" s="10" t="s">
        <v>970</v>
      </c>
      <c r="E86" s="10"/>
      <c r="F86" s="39">
        <f t="shared" si="9"/>
        <v>0.36</v>
      </c>
      <c r="G86" s="22">
        <f>IF(B86="","",(B86/B70)*M68)</f>
        <v>0.4</v>
      </c>
      <c r="H86" s="501" t="s">
        <v>11</v>
      </c>
      <c r="I86" s="20">
        <f>IF(ISBLANK(B86),"",G86/G70)</f>
        <v>7.1428571428571438E-2</v>
      </c>
      <c r="J86" s="73" t="s">
        <v>69</v>
      </c>
      <c r="K86" s="10"/>
      <c r="L86" s="10"/>
      <c r="M86" s="10"/>
      <c r="N86" s="1133"/>
      <c r="Q86" s="1299"/>
      <c r="R86" s="448" t="s">
        <v>83</v>
      </c>
      <c r="S86" s="9"/>
      <c r="T86" s="514"/>
      <c r="U86" s="514"/>
      <c r="V86" s="514"/>
      <c r="W86" s="514"/>
      <c r="X86" s="514"/>
      <c r="Y86" s="514"/>
      <c r="Z86" s="55"/>
      <c r="AA86" s="55"/>
      <c r="AB86" s="55"/>
      <c r="AC86" s="55"/>
      <c r="AD86" s="55"/>
      <c r="AE86" s="226"/>
      <c r="AF86" s="1299"/>
      <c r="AG86" s="230"/>
      <c r="AH86" s="1299"/>
      <c r="AI86" s="1317" t="s">
        <v>757</v>
      </c>
      <c r="AJ86" s="1318"/>
      <c r="AK86" s="386" t="s">
        <v>776</v>
      </c>
      <c r="AL86" s="382" t="s">
        <v>777</v>
      </c>
      <c r="AM86" s="382" t="s">
        <v>778</v>
      </c>
      <c r="AN86" s="387" t="s">
        <v>779</v>
      </c>
      <c r="AO86" s="408" t="s">
        <v>959</v>
      </c>
      <c r="AP86" s="409" t="s">
        <v>457</v>
      </c>
      <c r="AQ86" s="410" t="s">
        <v>452</v>
      </c>
      <c r="AR86" s="411" t="s">
        <v>456</v>
      </c>
      <c r="AS86" s="388"/>
      <c r="AT86" s="381" t="s">
        <v>758</v>
      </c>
      <c r="AU86" s="55"/>
      <c r="AV86" s="397" t="s">
        <v>762</v>
      </c>
      <c r="AW86" s="1299"/>
    </row>
    <row r="87" spans="1:49" ht="15.75" customHeight="1" x14ac:dyDescent="0.2">
      <c r="A87" s="1297"/>
      <c r="B87" s="16">
        <v>0.4</v>
      </c>
      <c r="C87" s="44">
        <v>10</v>
      </c>
      <c r="D87" s="10" t="s">
        <v>970</v>
      </c>
      <c r="E87" s="10"/>
      <c r="F87" s="39">
        <f t="shared" si="9"/>
        <v>0.36</v>
      </c>
      <c r="G87" s="22">
        <f>IF(B87="","",(B87/B70)*M68)</f>
        <v>0.4</v>
      </c>
      <c r="H87" s="501" t="s">
        <v>11</v>
      </c>
      <c r="I87" s="20">
        <f>IF(ISBLANK(B87),"",G87/G70)</f>
        <v>7.1428571428571438E-2</v>
      </c>
      <c r="J87" s="73" t="s">
        <v>78</v>
      </c>
      <c r="K87" s="10"/>
      <c r="L87" s="10"/>
      <c r="M87" s="10"/>
      <c r="N87" s="1133"/>
      <c r="Q87" s="1299"/>
      <c r="R87" s="52">
        <v>10</v>
      </c>
      <c r="S87" s="576" t="s">
        <v>479</v>
      </c>
      <c r="T87" s="534" t="s">
        <v>997</v>
      </c>
      <c r="U87" s="514"/>
      <c r="V87" s="514"/>
      <c r="W87" s="514"/>
      <c r="X87" s="514"/>
      <c r="Y87" s="514"/>
      <c r="Z87" s="55"/>
      <c r="AA87" s="55"/>
      <c r="AB87" s="55"/>
      <c r="AC87" s="55"/>
      <c r="AD87" s="55"/>
      <c r="AE87" s="226"/>
      <c r="AF87" s="1299"/>
      <c r="AG87" s="230"/>
      <c r="AH87" s="1299"/>
      <c r="AI87" s="1317" t="s">
        <v>756</v>
      </c>
      <c r="AJ87" s="1318"/>
      <c r="AK87" s="383" t="s">
        <v>780</v>
      </c>
      <c r="AL87" s="384" t="s">
        <v>781</v>
      </c>
      <c r="AM87" s="384" t="s">
        <v>782</v>
      </c>
      <c r="AN87" s="385" t="s">
        <v>783</v>
      </c>
      <c r="AO87" s="395" t="s">
        <v>770</v>
      </c>
      <c r="AP87" s="406">
        <v>10</v>
      </c>
      <c r="AQ87" s="407">
        <v>0.05</v>
      </c>
      <c r="AR87" s="396">
        <f>AQ87*AP87</f>
        <v>0.5</v>
      </c>
      <c r="AS87" s="388"/>
      <c r="AT87" s="381" t="s">
        <v>759</v>
      </c>
      <c r="AU87" s="55"/>
      <c r="AV87" s="397" t="s">
        <v>763</v>
      </c>
      <c r="AW87" s="1299"/>
    </row>
    <row r="88" spans="1:49" ht="15.75" customHeight="1" x14ac:dyDescent="0.2">
      <c r="A88" s="1297"/>
      <c r="B88" s="16">
        <v>0.4</v>
      </c>
      <c r="C88" s="44">
        <v>10</v>
      </c>
      <c r="D88" s="10" t="s">
        <v>970</v>
      </c>
      <c r="E88" s="10"/>
      <c r="F88" s="39">
        <f t="shared" si="9"/>
        <v>0.36</v>
      </c>
      <c r="G88" s="22">
        <f>IF(B88="","",(B88/B70)*M68)</f>
        <v>0.4</v>
      </c>
      <c r="H88" s="501" t="s">
        <v>11</v>
      </c>
      <c r="I88" s="20">
        <f>IF(ISBLANK(B88),"",G88/G70)</f>
        <v>7.1428571428571438E-2</v>
      </c>
      <c r="J88" s="73" t="s">
        <v>86</v>
      </c>
      <c r="K88" s="10"/>
      <c r="L88" s="10"/>
      <c r="M88" s="10"/>
      <c r="N88" s="1133"/>
      <c r="Q88" s="1299"/>
      <c r="R88" s="514"/>
      <c r="S88" s="514"/>
      <c r="T88" s="514"/>
      <c r="U88" s="514"/>
      <c r="V88" s="514"/>
      <c r="W88" s="514"/>
      <c r="X88" s="514"/>
      <c r="Y88" s="514"/>
      <c r="Z88" s="55"/>
      <c r="AA88" s="55"/>
      <c r="AB88" s="55"/>
      <c r="AC88" s="55"/>
      <c r="AD88" s="55"/>
      <c r="AE88" s="226"/>
      <c r="AF88" s="1299"/>
      <c r="AG88" s="230"/>
      <c r="AH88" s="1299"/>
      <c r="AI88" s="1317" t="s">
        <v>809</v>
      </c>
      <c r="AJ88" s="1318"/>
      <c r="AK88" s="383" t="s">
        <v>784</v>
      </c>
      <c r="AL88" s="384" t="s">
        <v>785</v>
      </c>
      <c r="AM88" s="384" t="s">
        <v>786</v>
      </c>
      <c r="AN88" s="385" t="s">
        <v>787</v>
      </c>
      <c r="AO88" s="395" t="s">
        <v>771</v>
      </c>
      <c r="AP88" s="406">
        <v>10</v>
      </c>
      <c r="AQ88" s="407">
        <v>0.02</v>
      </c>
      <c r="AR88" s="396">
        <f t="shared" ref="AR88:AR91" si="10">AQ88*AP88</f>
        <v>0.2</v>
      </c>
      <c r="AS88" s="388"/>
      <c r="AT88" s="381" t="s">
        <v>760</v>
      </c>
      <c r="AU88" s="55"/>
      <c r="AV88" s="397" t="s">
        <v>764</v>
      </c>
      <c r="AW88" s="1299"/>
    </row>
    <row r="89" spans="1:49" ht="15.75" customHeight="1" x14ac:dyDescent="0.2">
      <c r="A89" s="1297"/>
      <c r="B89" s="16">
        <v>0.4</v>
      </c>
      <c r="C89" s="44">
        <v>10</v>
      </c>
      <c r="D89" s="10" t="s">
        <v>970</v>
      </c>
      <c r="E89" s="10"/>
      <c r="F89" s="39">
        <f t="shared" si="9"/>
        <v>0.36</v>
      </c>
      <c r="G89" s="22">
        <f>IF(B89="","",(B89/B70)*M68)</f>
        <v>0.4</v>
      </c>
      <c r="H89" s="501" t="s">
        <v>11</v>
      </c>
      <c r="I89" s="20">
        <f>IF(ISBLANK(B89),"",G89/G70)</f>
        <v>7.1428571428571438E-2</v>
      </c>
      <c r="J89" s="73" t="s">
        <v>96</v>
      </c>
      <c r="K89" s="10"/>
      <c r="L89" s="10"/>
      <c r="M89" s="10"/>
      <c r="N89" s="1133"/>
      <c r="Q89" s="1299"/>
      <c r="R89" s="514"/>
      <c r="S89" s="514"/>
      <c r="T89" s="514"/>
      <c r="U89" s="514"/>
      <c r="V89" s="514"/>
      <c r="W89" s="514"/>
      <c r="X89" s="514"/>
      <c r="Y89" s="514"/>
      <c r="Z89" s="55"/>
      <c r="AA89" s="55"/>
      <c r="AB89" s="55"/>
      <c r="AC89" s="55"/>
      <c r="AD89" s="55"/>
      <c r="AE89" s="226"/>
      <c r="AF89" s="1299"/>
      <c r="AG89" s="230"/>
      <c r="AH89" s="1299"/>
      <c r="AI89" s="1317" t="s">
        <v>766</v>
      </c>
      <c r="AJ89" s="1318"/>
      <c r="AK89" s="383" t="s">
        <v>788</v>
      </c>
      <c r="AL89" s="384" t="s">
        <v>789</v>
      </c>
      <c r="AM89" s="384" t="s">
        <v>790</v>
      </c>
      <c r="AN89" s="385" t="s">
        <v>791</v>
      </c>
      <c r="AO89" s="395" t="s">
        <v>772</v>
      </c>
      <c r="AP89" s="406">
        <v>10</v>
      </c>
      <c r="AQ89" s="407">
        <v>0.03</v>
      </c>
      <c r="AR89" s="396">
        <f t="shared" si="10"/>
        <v>0.3</v>
      </c>
      <c r="AS89" s="388"/>
      <c r="AT89" s="381" t="s">
        <v>761</v>
      </c>
      <c r="AU89" s="55"/>
      <c r="AV89" s="397" t="s">
        <v>765</v>
      </c>
      <c r="AW89" s="1299"/>
    </row>
    <row r="90" spans="1:49" ht="15.75" customHeight="1" x14ac:dyDescent="0.2">
      <c r="A90" s="1297"/>
      <c r="B90" s="16">
        <v>0.4</v>
      </c>
      <c r="C90" s="44">
        <v>10</v>
      </c>
      <c r="D90" s="10" t="s">
        <v>970</v>
      </c>
      <c r="E90" s="10"/>
      <c r="F90" s="39">
        <f t="shared" si="9"/>
        <v>0.36</v>
      </c>
      <c r="G90" s="22">
        <f>IF(B90="","",(B90/B70)*M68)</f>
        <v>0.4</v>
      </c>
      <c r="H90" s="501" t="s">
        <v>11</v>
      </c>
      <c r="I90" s="20">
        <f>IF(ISBLANK(B90),"",G90/G70)</f>
        <v>7.1428571428571438E-2</v>
      </c>
      <c r="J90" s="73" t="s">
        <v>166</v>
      </c>
      <c r="K90" s="10"/>
      <c r="L90" s="10"/>
      <c r="M90" s="10"/>
      <c r="N90" s="1133"/>
      <c r="Q90" s="1299"/>
      <c r="R90" s="514"/>
      <c r="S90" s="1260" t="s">
        <v>998</v>
      </c>
      <c r="T90" s="1260"/>
      <c r="U90" s="1260"/>
      <c r="V90" s="514"/>
      <c r="W90" s="514"/>
      <c r="X90" s="514"/>
      <c r="Y90" s="514"/>
      <c r="Z90" s="55"/>
      <c r="AA90" s="55"/>
      <c r="AB90" s="55"/>
      <c r="AC90" s="55"/>
      <c r="AD90" s="55"/>
      <c r="AE90" s="226"/>
      <c r="AF90" s="1299"/>
      <c r="AG90" s="230"/>
      <c r="AH90" s="1299"/>
      <c r="AI90" s="1317" t="s">
        <v>767</v>
      </c>
      <c r="AJ90" s="1318"/>
      <c r="AK90" s="383" t="s">
        <v>792</v>
      </c>
      <c r="AL90" s="384" t="s">
        <v>793</v>
      </c>
      <c r="AM90" s="384" t="s">
        <v>794</v>
      </c>
      <c r="AN90" s="385" t="s">
        <v>795</v>
      </c>
      <c r="AO90" s="395" t="s">
        <v>774</v>
      </c>
      <c r="AP90" s="406">
        <v>12</v>
      </c>
      <c r="AQ90" s="407">
        <v>0.05</v>
      </c>
      <c r="AR90" s="396">
        <f t="shared" si="10"/>
        <v>0.60000000000000009</v>
      </c>
      <c r="AS90" s="388"/>
      <c r="AT90" s="55"/>
      <c r="AU90" s="55"/>
      <c r="AV90" s="389"/>
      <c r="AW90" s="1299"/>
    </row>
    <row r="91" spans="1:49" ht="15.75" customHeight="1" x14ac:dyDescent="0.2">
      <c r="A91" s="1297"/>
      <c r="B91" s="16">
        <v>0.4</v>
      </c>
      <c r="C91" s="44">
        <v>10</v>
      </c>
      <c r="D91" s="10" t="s">
        <v>970</v>
      </c>
      <c r="E91" s="10"/>
      <c r="F91" s="39">
        <f t="shared" si="9"/>
        <v>0.36</v>
      </c>
      <c r="G91" s="22">
        <f>IF(B91="","",(B91/B70)*M68)</f>
        <v>0.4</v>
      </c>
      <c r="H91" s="501" t="s">
        <v>11</v>
      </c>
      <c r="I91" s="20">
        <f>IF(ISBLANK(B91),"",G91/G70)</f>
        <v>7.1428571428571438E-2</v>
      </c>
      <c r="J91" s="73" t="s">
        <v>174</v>
      </c>
      <c r="K91" s="10"/>
      <c r="L91" s="10"/>
      <c r="M91" s="10"/>
      <c r="N91" s="1133"/>
      <c r="Q91" s="1299"/>
      <c r="R91" s="514"/>
      <c r="S91" s="1280" t="s">
        <v>966</v>
      </c>
      <c r="T91" s="1280"/>
      <c r="U91" s="1280"/>
      <c r="V91" s="514"/>
      <c r="W91" s="514"/>
      <c r="X91" s="514"/>
      <c r="Y91" s="514"/>
      <c r="Z91" s="55"/>
      <c r="AA91" s="55"/>
      <c r="AB91" s="55"/>
      <c r="AC91" s="55"/>
      <c r="AD91" s="55"/>
      <c r="AE91" s="226"/>
      <c r="AF91" s="1299"/>
      <c r="AH91" s="1299"/>
      <c r="AI91" s="1317" t="s">
        <v>768</v>
      </c>
      <c r="AJ91" s="1318"/>
      <c r="AK91" s="388"/>
      <c r="AL91" s="55"/>
      <c r="AM91" s="55"/>
      <c r="AN91" s="389"/>
      <c r="AO91" s="395" t="s">
        <v>773</v>
      </c>
      <c r="AP91" s="406">
        <v>10</v>
      </c>
      <c r="AQ91" s="407">
        <v>8.0000000000000002E-3</v>
      </c>
      <c r="AR91" s="396">
        <f t="shared" si="10"/>
        <v>0.08</v>
      </c>
      <c r="AS91" s="388"/>
      <c r="AT91" s="55"/>
      <c r="AU91" s="55"/>
      <c r="AV91" s="389"/>
      <c r="AW91" s="1299"/>
    </row>
    <row r="92" spans="1:49" ht="15.75" thickBot="1" x14ac:dyDescent="0.25">
      <c r="A92" s="1298"/>
      <c r="B92" s="1135"/>
      <c r="C92" s="1136"/>
      <c r="D92" s="1136"/>
      <c r="E92" s="1136"/>
      <c r="F92" s="1136"/>
      <c r="G92" s="1136"/>
      <c r="H92" s="1136"/>
      <c r="I92" s="1136"/>
      <c r="J92" s="1136"/>
      <c r="K92" s="1136"/>
      <c r="L92" s="1136"/>
      <c r="M92" s="1136"/>
      <c r="N92" s="1137"/>
      <c r="Q92" s="1299"/>
      <c r="R92" s="603"/>
      <c r="S92" s="603"/>
      <c r="T92" s="603"/>
      <c r="U92" s="603"/>
      <c r="V92" s="603"/>
      <c r="W92" s="603"/>
      <c r="X92" s="603"/>
      <c r="Y92" s="603"/>
      <c r="Z92" s="228"/>
      <c r="AA92" s="228"/>
      <c r="AB92" s="228"/>
      <c r="AC92" s="228"/>
      <c r="AD92" s="228"/>
      <c r="AE92" s="229"/>
      <c r="AF92" s="1299"/>
      <c r="AH92" s="1299"/>
      <c r="AI92" s="390"/>
      <c r="AJ92" s="392"/>
      <c r="AK92" s="390"/>
      <c r="AL92" s="391"/>
      <c r="AM92" s="391"/>
      <c r="AN92" s="392"/>
      <c r="AO92" s="390"/>
      <c r="AP92" s="391"/>
      <c r="AQ92" s="391"/>
      <c r="AR92" s="392"/>
      <c r="AS92" s="390"/>
      <c r="AT92" s="391"/>
      <c r="AU92" s="391"/>
      <c r="AV92" s="392"/>
      <c r="AW92" s="1299"/>
    </row>
    <row r="95" spans="1:49" ht="20.25" x14ac:dyDescent="0.2">
      <c r="D95" s="1440" t="s">
        <v>1144</v>
      </c>
      <c r="E95" s="1440"/>
      <c r="F95" s="1440"/>
      <c r="G95" s="1440"/>
      <c r="H95" s="1440"/>
      <c r="I95" s="1440"/>
      <c r="J95" s="1440"/>
      <c r="K95" s="1440"/>
    </row>
    <row r="96" spans="1:49" ht="20.25" x14ac:dyDescent="0.2">
      <c r="D96" s="1440" t="s">
        <v>1145</v>
      </c>
      <c r="E96" s="1440"/>
      <c r="F96" s="1440"/>
      <c r="G96" s="1440"/>
      <c r="H96" s="1440"/>
      <c r="I96" s="1440"/>
      <c r="J96" s="1440"/>
      <c r="K96" s="1440"/>
    </row>
    <row r="97" spans="4:11" ht="20.25" x14ac:dyDescent="0.2">
      <c r="D97" s="1440" t="s">
        <v>1146</v>
      </c>
      <c r="E97" s="1440"/>
      <c r="F97" s="1440"/>
      <c r="G97" s="1440"/>
      <c r="H97" s="1440"/>
      <c r="I97" s="1440"/>
      <c r="J97" s="1440"/>
      <c r="K97" s="1440"/>
    </row>
    <row r="98" spans="4:11" ht="20.25" x14ac:dyDescent="0.2">
      <c r="D98" s="1440" t="s">
        <v>1147</v>
      </c>
      <c r="E98" s="1440"/>
      <c r="F98" s="1440"/>
      <c r="G98" s="1440"/>
      <c r="H98" s="1440"/>
      <c r="I98" s="1440"/>
      <c r="J98" s="1440"/>
      <c r="K98" s="1440"/>
    </row>
  </sheetData>
  <mergeCells count="73">
    <mergeCell ref="D95:K95"/>
    <mergeCell ref="D96:K96"/>
    <mergeCell ref="D97:K97"/>
    <mergeCell ref="D98:K98"/>
    <mergeCell ref="AS80:AU80"/>
    <mergeCell ref="AO84:AR84"/>
    <mergeCell ref="AK85:AN85"/>
    <mergeCell ref="AO85:AR85"/>
    <mergeCell ref="AS85:AV85"/>
    <mergeCell ref="A68:A92"/>
    <mergeCell ref="Q68:Q92"/>
    <mergeCell ref="AW39:AW63"/>
    <mergeCell ref="C41:C42"/>
    <mergeCell ref="L42:M42"/>
    <mergeCell ref="AS51:AU51"/>
    <mergeCell ref="AO55:AR55"/>
    <mergeCell ref="AI56:AJ56"/>
    <mergeCell ref="AK56:AN56"/>
    <mergeCell ref="AO56:AR56"/>
    <mergeCell ref="AS56:AV56"/>
    <mergeCell ref="AI57:AJ57"/>
    <mergeCell ref="AI58:AJ58"/>
    <mergeCell ref="AI59:AJ59"/>
    <mergeCell ref="AW68:AW92"/>
    <mergeCell ref="C70:C71"/>
    <mergeCell ref="AI88:AJ88"/>
    <mergeCell ref="AH39:AH63"/>
    <mergeCell ref="AI62:AJ62"/>
    <mergeCell ref="AF68:AF92"/>
    <mergeCell ref="AH68:AH92"/>
    <mergeCell ref="AI85:AJ85"/>
    <mergeCell ref="AI86:AJ86"/>
    <mergeCell ref="AI87:AJ87"/>
    <mergeCell ref="AI89:AJ89"/>
    <mergeCell ref="AI90:AJ90"/>
    <mergeCell ref="AI91:AJ91"/>
    <mergeCell ref="A39:A63"/>
    <mergeCell ref="Q39:Q63"/>
    <mergeCell ref="AF39:AF63"/>
    <mergeCell ref="AI60:AJ60"/>
    <mergeCell ref="AI61:AJ61"/>
    <mergeCell ref="S62:T62"/>
    <mergeCell ref="AI33:AJ33"/>
    <mergeCell ref="Q10:Q34"/>
    <mergeCell ref="AF10:AF34"/>
    <mergeCell ref="AH10:AH34"/>
    <mergeCell ref="B38:D38"/>
    <mergeCell ref="A10:A34"/>
    <mergeCell ref="AW10:AW34"/>
    <mergeCell ref="C12:C13"/>
    <mergeCell ref="L13:M13"/>
    <mergeCell ref="AS22:AU22"/>
    <mergeCell ref="AO26:AR26"/>
    <mergeCell ref="AI27:AJ27"/>
    <mergeCell ref="AK27:AN27"/>
    <mergeCell ref="AO27:AR27"/>
    <mergeCell ref="AS27:AV27"/>
    <mergeCell ref="AI28:AJ28"/>
    <mergeCell ref="AI29:AJ29"/>
    <mergeCell ref="AI30:AJ30"/>
    <mergeCell ref="AI31:AJ31"/>
    <mergeCell ref="AI32:AJ32"/>
    <mergeCell ref="S33:T33"/>
    <mergeCell ref="B2:N2"/>
    <mergeCell ref="B3:N3"/>
    <mergeCell ref="B4:N4"/>
    <mergeCell ref="S90:U90"/>
    <mergeCell ref="S91:U91"/>
    <mergeCell ref="B6:N6"/>
    <mergeCell ref="B7:N7"/>
    <mergeCell ref="B9:D9"/>
    <mergeCell ref="B67:D67"/>
    <mergeCell ref="L71:M71"/>
  </mergeCells>
  <hyperlinks>
    <hyperlink ref="AK54" r:id="rId1"/>
    <hyperlink ref="AK51" r:id="rId2"/>
    <hyperlink ref="AK25" r:id="rId3"/>
    <hyperlink ref="AK22" r:id="rId4"/>
    <hyperlink ref="AK83" r:id="rId5"/>
    <hyperlink ref="AK80" r:id="rId6"/>
  </hyperlinks>
  <pageMargins left="0.7" right="0.7" top="0.75" bottom="0.75" header="0.3" footer="0.3"/>
  <pageSetup paperSize="9" scale="70" orientation="portrait" r:id="rId7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99"/>
  <sheetViews>
    <sheetView showZeros="0" topLeftCell="A31" zoomScale="85" zoomScaleNormal="85" workbookViewId="0">
      <selection activeCell="D96" sqref="D96:K99"/>
    </sheetView>
  </sheetViews>
  <sheetFormatPr baseColWidth="10" defaultColWidth="10.28515625" defaultRowHeight="12.75" x14ac:dyDescent="0.2"/>
  <cols>
    <col min="1" max="1" width="2.28515625" style="503" customWidth="1"/>
    <col min="2" max="2" width="5.7109375" style="503" customWidth="1"/>
    <col min="3" max="3" width="4.7109375" style="503" customWidth="1"/>
    <col min="4" max="4" width="24.85546875" style="503" customWidth="1"/>
    <col min="5" max="5" width="4.140625" style="503" customWidth="1"/>
    <col min="6" max="6" width="6.140625" style="503" customWidth="1"/>
    <col min="7" max="7" width="8.5703125" style="503" customWidth="1"/>
    <col min="8" max="8" width="6.28515625" style="503" customWidth="1"/>
    <col min="9" max="9" width="8.85546875" style="503" customWidth="1"/>
    <col min="10" max="10" width="4" style="503" customWidth="1"/>
    <col min="11" max="11" width="21.7109375" style="503" customWidth="1"/>
    <col min="12" max="12" width="16.5703125" style="503" customWidth="1"/>
    <col min="13" max="13" width="6.85546875" style="503" customWidth="1"/>
    <col min="14" max="14" width="12.5703125" style="503" customWidth="1"/>
    <col min="15" max="15" width="1.7109375" style="503" customWidth="1"/>
    <col min="16" max="16" width="10.28515625" style="503"/>
    <col min="17" max="17" width="4.28515625" style="503" customWidth="1"/>
    <col min="18" max="18" width="12.140625" style="503" customWidth="1"/>
    <col min="19" max="19" width="35.85546875" style="503" customWidth="1"/>
    <col min="20" max="21" width="10.28515625" style="503"/>
    <col min="22" max="22" width="11.85546875" style="503" customWidth="1"/>
    <col min="23" max="23" width="12.140625" style="503" customWidth="1"/>
    <col min="24" max="24" width="15.7109375" style="503" customWidth="1"/>
    <col min="25" max="29" width="10.28515625" style="503"/>
    <col min="30" max="30" width="7.7109375" style="503" customWidth="1"/>
    <col min="31" max="31" width="23.5703125" style="503" customWidth="1"/>
    <col min="32" max="32" width="3.7109375" style="503" customWidth="1"/>
    <col min="33" max="33" width="10.28515625" style="503"/>
    <col min="34" max="34" width="3.42578125" style="503" customWidth="1"/>
    <col min="35" max="48" width="10.28515625" style="503"/>
    <col min="49" max="49" width="4" style="503" customWidth="1"/>
    <col min="50" max="16384" width="10.28515625" style="503"/>
  </cols>
  <sheetData>
    <row r="1" spans="1:49" ht="29.25" customHeight="1" thickBot="1" x14ac:dyDescent="0.25">
      <c r="A1" s="502"/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  <c r="M1" s="502"/>
    </row>
    <row r="2" spans="1:49" ht="24.75" customHeight="1" x14ac:dyDescent="0.2">
      <c r="A2" s="502"/>
      <c r="B2" s="1269" t="s">
        <v>965</v>
      </c>
      <c r="C2" s="1270"/>
      <c r="D2" s="1270"/>
      <c r="E2" s="1270"/>
      <c r="F2" s="1270"/>
      <c r="G2" s="1270"/>
      <c r="H2" s="1270"/>
      <c r="I2" s="1270"/>
      <c r="J2" s="1270"/>
      <c r="K2" s="1270"/>
      <c r="L2" s="1270"/>
      <c r="M2" s="1270"/>
      <c r="N2" s="1271"/>
    </row>
    <row r="3" spans="1:49" ht="24.75" customHeight="1" x14ac:dyDescent="0.2">
      <c r="A3" s="502"/>
      <c r="B3" s="1272" t="s">
        <v>753</v>
      </c>
      <c r="C3" s="1273"/>
      <c r="D3" s="1273"/>
      <c r="E3" s="1273"/>
      <c r="F3" s="1273"/>
      <c r="G3" s="1273"/>
      <c r="H3" s="1273"/>
      <c r="I3" s="1273"/>
      <c r="J3" s="1273"/>
      <c r="K3" s="1273"/>
      <c r="L3" s="1273"/>
      <c r="M3" s="1273"/>
      <c r="N3" s="1274"/>
    </row>
    <row r="4" spans="1:49" ht="24.75" customHeight="1" thickBot="1" x14ac:dyDescent="0.25">
      <c r="A4" s="502"/>
      <c r="B4" s="1275" t="s">
        <v>751</v>
      </c>
      <c r="C4" s="1276"/>
      <c r="D4" s="1276"/>
      <c r="E4" s="1276"/>
      <c r="F4" s="1276"/>
      <c r="G4" s="1276"/>
      <c r="H4" s="1276"/>
      <c r="I4" s="1276"/>
      <c r="J4" s="1276"/>
      <c r="K4" s="1276"/>
      <c r="L4" s="1276"/>
      <c r="M4" s="1276"/>
      <c r="N4" s="1277"/>
    </row>
    <row r="5" spans="1:49" ht="21.75" customHeight="1" x14ac:dyDescent="0.2">
      <c r="A5" s="502"/>
      <c r="B5" s="504"/>
      <c r="C5" s="502"/>
      <c r="D5" s="502"/>
      <c r="E5" s="502"/>
      <c r="F5" s="502"/>
      <c r="G5" s="502"/>
      <c r="H5" s="502"/>
      <c r="I5" s="502"/>
      <c r="J5" s="502"/>
      <c r="K5" s="502"/>
      <c r="L5" s="502"/>
      <c r="M5" s="502"/>
    </row>
    <row r="6" spans="1:49" ht="26.25" x14ac:dyDescent="0.4">
      <c r="A6" s="502"/>
      <c r="B6" s="1294" t="s">
        <v>1058</v>
      </c>
      <c r="C6" s="1294"/>
      <c r="D6" s="1294"/>
      <c r="E6" s="1294"/>
      <c r="F6" s="1294"/>
      <c r="G6" s="1294"/>
      <c r="H6" s="1294"/>
      <c r="I6" s="1294"/>
      <c r="J6" s="1294"/>
      <c r="K6" s="1294"/>
      <c r="L6" s="1294"/>
      <c r="M6" s="1294"/>
      <c r="N6" s="1294"/>
    </row>
    <row r="7" spans="1:49" ht="20.25" customHeight="1" x14ac:dyDescent="0.35">
      <c r="A7" s="502"/>
      <c r="B7" s="1279" t="s">
        <v>750</v>
      </c>
      <c r="C7" s="1279"/>
      <c r="D7" s="1279"/>
      <c r="E7" s="1279"/>
      <c r="F7" s="1279"/>
      <c r="G7" s="1279"/>
      <c r="H7" s="1279"/>
      <c r="I7" s="1279"/>
      <c r="J7" s="1279"/>
      <c r="K7" s="1279"/>
      <c r="L7" s="1279"/>
      <c r="M7" s="1279"/>
      <c r="N7" s="1279"/>
    </row>
    <row r="8" spans="1:49" ht="13.5" thickBot="1" x14ac:dyDescent="0.25">
      <c r="A8" s="502"/>
      <c r="B8" s="502"/>
      <c r="C8" s="502"/>
      <c r="D8" s="502"/>
      <c r="E8" s="502"/>
      <c r="F8" s="502"/>
      <c r="G8" s="502"/>
      <c r="H8" s="502"/>
      <c r="I8" s="502"/>
      <c r="J8" s="502"/>
      <c r="K8" s="502"/>
      <c r="L8" s="502"/>
      <c r="M8" s="502"/>
      <c r="P8" s="634"/>
    </row>
    <row r="9" spans="1:49" ht="19.5" thickBot="1" x14ac:dyDescent="0.3">
      <c r="A9" s="1077" t="s">
        <v>449</v>
      </c>
      <c r="B9" s="1261" t="s">
        <v>752</v>
      </c>
      <c r="C9" s="1261"/>
      <c r="D9" s="1261"/>
      <c r="E9" s="1078"/>
      <c r="F9" s="1078"/>
      <c r="G9" s="1078"/>
      <c r="H9" s="1078"/>
      <c r="I9" s="1078"/>
      <c r="J9" s="1078"/>
      <c r="K9" s="1078"/>
      <c r="L9" s="1096"/>
      <c r="M9" s="1097" t="s">
        <v>71</v>
      </c>
      <c r="N9" s="1098"/>
      <c r="Q9" s="505" t="s">
        <v>449</v>
      </c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220" t="s">
        <v>453</v>
      </c>
      <c r="AD9" s="137"/>
      <c r="AE9" s="138"/>
      <c r="AF9" s="505" t="s">
        <v>449</v>
      </c>
      <c r="AG9" s="506"/>
      <c r="AH9" s="505" t="s">
        <v>449</v>
      </c>
      <c r="AI9" s="507"/>
      <c r="AJ9" s="508"/>
      <c r="AK9" s="414"/>
      <c r="AL9" s="414"/>
      <c r="AM9" s="414"/>
      <c r="AN9" s="415"/>
      <c r="AO9" s="415"/>
      <c r="AP9" s="415"/>
      <c r="AQ9" s="415"/>
      <c r="AR9" s="415"/>
      <c r="AS9" s="415"/>
      <c r="AT9" s="415"/>
      <c r="AU9" s="415"/>
      <c r="AV9" s="416"/>
      <c r="AW9" s="505" t="s">
        <v>449</v>
      </c>
    </row>
    <row r="10" spans="1:49" ht="24" customHeight="1" thickTop="1" thickBot="1" x14ac:dyDescent="0.3">
      <c r="A10" s="1262" t="s">
        <v>999</v>
      </c>
      <c r="B10" s="509" t="s">
        <v>749</v>
      </c>
      <c r="C10" s="510"/>
      <c r="D10" s="511"/>
      <c r="E10" s="511"/>
      <c r="F10" s="511"/>
      <c r="G10" s="511"/>
      <c r="H10" s="511"/>
      <c r="I10" s="511"/>
      <c r="J10" s="511"/>
      <c r="K10" s="511"/>
      <c r="L10" s="639" t="s">
        <v>294</v>
      </c>
      <c r="M10" s="512">
        <v>1</v>
      </c>
      <c r="N10" s="1144" t="s">
        <v>300</v>
      </c>
      <c r="Q10" s="1240" t="s">
        <v>999</v>
      </c>
      <c r="R10" s="632" t="s">
        <v>454</v>
      </c>
      <c r="S10" s="513"/>
      <c r="T10" s="140"/>
      <c r="U10" s="140"/>
      <c r="V10" s="140"/>
      <c r="W10" s="135"/>
      <c r="X10" s="135"/>
      <c r="Y10" s="135"/>
      <c r="Z10" s="135"/>
      <c r="AA10" s="135"/>
      <c r="AB10" s="514"/>
      <c r="AC10" s="631" t="s">
        <v>71</v>
      </c>
      <c r="AD10" s="514"/>
      <c r="AE10" s="141"/>
      <c r="AF10" s="1240" t="s">
        <v>999</v>
      </c>
      <c r="AG10" s="506"/>
      <c r="AH10" s="1240" t="s">
        <v>999</v>
      </c>
      <c r="AI10" s="516" t="s">
        <v>420</v>
      </c>
      <c r="AJ10" s="513"/>
      <c r="AK10" s="140"/>
      <c r="AL10" s="140"/>
      <c r="AM10" s="140"/>
      <c r="AN10" s="135"/>
      <c r="AO10" s="135"/>
      <c r="AP10" s="135"/>
      <c r="AQ10" s="135"/>
      <c r="AR10" s="135"/>
      <c r="AS10" s="135"/>
      <c r="AT10" s="135"/>
      <c r="AU10" s="135"/>
      <c r="AV10" s="418"/>
      <c r="AW10" s="1240" t="s">
        <v>999</v>
      </c>
    </row>
    <row r="11" spans="1:49" ht="32.25" customHeight="1" thickBot="1" x14ac:dyDescent="0.3">
      <c r="A11" s="1262"/>
      <c r="B11" s="706" t="s">
        <v>1002</v>
      </c>
      <c r="C11" s="637"/>
      <c r="D11" s="637"/>
      <c r="E11" s="635"/>
      <c r="F11" s="635"/>
      <c r="G11" s="635"/>
      <c r="H11" s="637"/>
      <c r="I11" s="635"/>
      <c r="J11" s="635"/>
      <c r="K11" s="637"/>
      <c r="L11" s="635"/>
      <c r="M11" s="636"/>
      <c r="N11" s="1102"/>
      <c r="Q11" s="1240"/>
      <c r="R11" s="633" t="s">
        <v>999</v>
      </c>
      <c r="S11" s="502"/>
      <c r="T11" s="502"/>
      <c r="U11" s="502"/>
      <c r="V11" s="135"/>
      <c r="W11" s="135"/>
      <c r="X11" s="135"/>
      <c r="Y11" s="135"/>
      <c r="Z11" s="135"/>
      <c r="AA11" s="135"/>
      <c r="AB11" s="519" t="s">
        <v>294</v>
      </c>
      <c r="AC11" s="520">
        <v>1.89</v>
      </c>
      <c r="AD11" s="521" t="s">
        <v>300</v>
      </c>
      <c r="AE11" s="141"/>
      <c r="AF11" s="1240"/>
      <c r="AG11" s="506"/>
      <c r="AH11" s="1240"/>
      <c r="AI11" s="522" t="s">
        <v>481</v>
      </c>
      <c r="AJ11" s="514"/>
      <c r="AK11" s="514"/>
      <c r="AL11" s="514"/>
      <c r="AM11" s="135"/>
      <c r="AN11" s="135"/>
      <c r="AO11" s="135"/>
      <c r="AP11" s="135"/>
      <c r="AQ11" s="135"/>
      <c r="AR11" s="135"/>
      <c r="AS11" s="135"/>
      <c r="AT11" s="135"/>
      <c r="AU11" s="135"/>
      <c r="AV11" s="418"/>
      <c r="AW11" s="1240"/>
    </row>
    <row r="12" spans="1:49" ht="24" customHeight="1" thickBot="1" x14ac:dyDescent="0.25">
      <c r="A12" s="1262"/>
      <c r="B12" s="523">
        <f>SUM(B17:B33)</f>
        <v>1.0999999999999999</v>
      </c>
      <c r="C12" s="1266" t="s">
        <v>0</v>
      </c>
      <c r="D12" s="638" t="s">
        <v>13</v>
      </c>
      <c r="E12" s="638"/>
      <c r="F12" s="639" t="s">
        <v>14</v>
      </c>
      <c r="G12" s="640">
        <f>G15+G22</f>
        <v>1.0000000000000002</v>
      </c>
      <c r="H12" s="641"/>
      <c r="I12" s="642">
        <f>SUM(I15,I22)</f>
        <v>1</v>
      </c>
      <c r="J12" s="636"/>
      <c r="K12" s="636" t="s">
        <v>293</v>
      </c>
      <c r="L12" s="636"/>
      <c r="M12" s="636"/>
      <c r="N12" s="1102"/>
      <c r="Q12" s="1240"/>
      <c r="R12" s="526" t="s">
        <v>451</v>
      </c>
      <c r="S12" s="527" t="s">
        <v>450</v>
      </c>
      <c r="T12" s="527"/>
      <c r="U12" s="528"/>
      <c r="V12" s="223"/>
      <c r="W12" s="223"/>
      <c r="X12" s="223"/>
      <c r="Y12" s="223"/>
      <c r="Z12" s="223"/>
      <c r="AA12" s="223"/>
      <c r="AB12" s="223"/>
      <c r="AC12" s="223"/>
      <c r="AD12" s="223"/>
      <c r="AE12" s="224"/>
      <c r="AF12" s="1240"/>
      <c r="AG12" s="506"/>
      <c r="AH12" s="1240"/>
      <c r="AI12" s="529" t="s">
        <v>451</v>
      </c>
      <c r="AJ12" s="527" t="s">
        <v>450</v>
      </c>
      <c r="AK12" s="527"/>
      <c r="AL12" s="528"/>
      <c r="AM12" s="223"/>
      <c r="AN12" s="223"/>
      <c r="AO12" s="223"/>
      <c r="AP12" s="223"/>
      <c r="AQ12" s="223"/>
      <c r="AR12" s="223"/>
      <c r="AS12" s="223"/>
      <c r="AT12" s="223"/>
      <c r="AU12" s="223"/>
      <c r="AV12" s="421"/>
      <c r="AW12" s="1240"/>
    </row>
    <row r="13" spans="1:49" ht="15.75" x14ac:dyDescent="0.2">
      <c r="A13" s="1262"/>
      <c r="B13" s="647"/>
      <c r="C13" s="1267"/>
      <c r="D13" s="643"/>
      <c r="E13" s="643"/>
      <c r="F13" s="644" t="s">
        <v>299</v>
      </c>
      <c r="G13" s="645" t="s">
        <v>297</v>
      </c>
      <c r="H13" s="646"/>
      <c r="I13" s="643"/>
      <c r="J13" s="643"/>
      <c r="K13" s="643"/>
      <c r="L13" s="1322" t="s">
        <v>957</v>
      </c>
      <c r="M13" s="1323"/>
      <c r="N13" s="1086">
        <f>B12</f>
        <v>1.0999999999999999</v>
      </c>
      <c r="Q13" s="1240"/>
      <c r="R13" s="530"/>
      <c r="S13" s="514"/>
      <c r="T13" s="514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41"/>
      <c r="AF13" s="1240"/>
      <c r="AG13" s="506"/>
      <c r="AH13" s="1240"/>
      <c r="AI13" s="531"/>
      <c r="AJ13" s="514"/>
      <c r="AK13" s="514"/>
      <c r="AL13" s="514"/>
      <c r="AM13" s="135"/>
      <c r="AN13" s="135"/>
      <c r="AO13" s="135"/>
      <c r="AP13" s="135"/>
      <c r="AQ13" s="135"/>
      <c r="AR13" s="135"/>
      <c r="AS13" s="135"/>
      <c r="AT13" s="135"/>
      <c r="AU13" s="135"/>
      <c r="AV13" s="418"/>
      <c r="AW13" s="1240"/>
    </row>
    <row r="14" spans="1:49" ht="14.25" customHeight="1" x14ac:dyDescent="0.2">
      <c r="A14" s="1262"/>
      <c r="B14" s="648"/>
      <c r="C14" s="1104"/>
      <c r="D14" s="635"/>
      <c r="E14" s="635"/>
      <c r="F14" s="649"/>
      <c r="G14" s="1104"/>
      <c r="H14" s="1104"/>
      <c r="I14" s="1105"/>
      <c r="J14" s="1104"/>
      <c r="K14" s="1104"/>
      <c r="L14" s="635"/>
      <c r="M14" s="1145"/>
      <c r="N14" s="1146"/>
      <c r="Q14" s="1240"/>
      <c r="R14" s="532" t="s">
        <v>34</v>
      </c>
      <c r="S14" s="533" t="s">
        <v>13</v>
      </c>
      <c r="T14" s="534" t="s">
        <v>455</v>
      </c>
      <c r="U14" s="514"/>
      <c r="V14" s="135"/>
      <c r="W14" s="135"/>
      <c r="X14" s="135"/>
      <c r="Y14" s="135"/>
      <c r="Z14" s="135"/>
      <c r="AA14" s="135"/>
      <c r="AB14" s="135"/>
      <c r="AC14" s="135"/>
      <c r="AD14" s="135"/>
      <c r="AE14" s="141"/>
      <c r="AF14" s="1240"/>
      <c r="AG14" s="506"/>
      <c r="AH14" s="1240"/>
      <c r="AI14" s="535" t="s">
        <v>44</v>
      </c>
      <c r="AJ14" s="533" t="s">
        <v>456</v>
      </c>
      <c r="AK14" s="514"/>
      <c r="AL14" s="514"/>
      <c r="AM14" s="135"/>
      <c r="AN14" s="135"/>
      <c r="AO14" s="135"/>
      <c r="AP14" s="135"/>
      <c r="AQ14" s="135"/>
      <c r="AR14" s="135"/>
      <c r="AS14" s="135"/>
      <c r="AT14" s="135"/>
      <c r="AU14" s="135"/>
      <c r="AV14" s="418"/>
      <c r="AW14" s="1240"/>
    </row>
    <row r="15" spans="1:49" ht="15.75" customHeight="1" x14ac:dyDescent="0.2">
      <c r="A15" s="1262"/>
      <c r="B15" s="650"/>
      <c r="C15" s="651"/>
      <c r="D15" s="652" t="s">
        <v>487</v>
      </c>
      <c r="E15" s="653"/>
      <c r="F15" s="654"/>
      <c r="G15" s="655">
        <f>SUM(G17:G19)</f>
        <v>9.0909090909090925E-2</v>
      </c>
      <c r="H15" s="652" t="s">
        <v>11</v>
      </c>
      <c r="I15" s="656">
        <f>G15/G12</f>
        <v>9.0909090909090912E-2</v>
      </c>
      <c r="J15" s="657"/>
      <c r="K15" s="658" t="str">
        <f>D15</f>
        <v>PARTIE 1</v>
      </c>
      <c r="L15" s="635"/>
      <c r="M15" s="635"/>
      <c r="N15" s="1101"/>
      <c r="Q15" s="1240"/>
      <c r="R15" s="542"/>
      <c r="S15" s="533"/>
      <c r="T15" s="534"/>
      <c r="U15" s="514"/>
      <c r="V15" s="135"/>
      <c r="W15" s="135"/>
      <c r="X15" s="135"/>
      <c r="Y15" s="135"/>
      <c r="Z15" s="135"/>
      <c r="AA15" s="135"/>
      <c r="AB15" s="135"/>
      <c r="AC15" s="135"/>
      <c r="AD15" s="135"/>
      <c r="AE15" s="141"/>
      <c r="AF15" s="1240"/>
      <c r="AG15" s="506"/>
      <c r="AH15" s="1240"/>
      <c r="AI15" s="531"/>
      <c r="AJ15" s="514"/>
      <c r="AK15" s="514"/>
      <c r="AL15" s="514"/>
      <c r="AM15" s="135"/>
      <c r="AN15" s="135"/>
      <c r="AO15" s="135"/>
      <c r="AP15" s="135"/>
      <c r="AQ15" s="135"/>
      <c r="AR15" s="135"/>
      <c r="AS15" s="135"/>
      <c r="AT15" s="135"/>
      <c r="AU15" s="135"/>
      <c r="AV15" s="418"/>
      <c r="AW15" s="1240"/>
    </row>
    <row r="16" spans="1:49" ht="15.75" customHeight="1" thickBot="1" x14ac:dyDescent="0.3">
      <c r="A16" s="1262"/>
      <c r="B16" s="517" t="s">
        <v>44</v>
      </c>
      <c r="C16" s="517" t="s">
        <v>54</v>
      </c>
      <c r="D16" s="543" t="s">
        <v>34</v>
      </c>
      <c r="E16" s="518"/>
      <c r="F16" s="649"/>
      <c r="G16" s="1104"/>
      <c r="H16" s="517"/>
      <c r="I16" s="1105"/>
      <c r="J16" s="1106"/>
      <c r="K16" s="707" t="s">
        <v>63</v>
      </c>
      <c r="L16" s="518"/>
      <c r="M16" s="525"/>
      <c r="N16" s="1107"/>
      <c r="Q16" s="1240"/>
      <c r="R16" s="542" t="s">
        <v>44</v>
      </c>
      <c r="S16" s="533" t="s">
        <v>456</v>
      </c>
      <c r="T16" s="534" t="s">
        <v>480</v>
      </c>
      <c r="U16" s="514"/>
      <c r="V16" s="135"/>
      <c r="W16" s="135"/>
      <c r="X16" s="135"/>
      <c r="Y16" s="135"/>
      <c r="Z16" s="135"/>
      <c r="AA16" s="135"/>
      <c r="AB16" s="135"/>
      <c r="AC16" s="135"/>
      <c r="AD16" s="135"/>
      <c r="AE16" s="141"/>
      <c r="AF16" s="1240"/>
      <c r="AG16" s="506"/>
      <c r="AH16" s="1240"/>
      <c r="AI16" s="423"/>
      <c r="AJ16" s="544" t="s">
        <v>422</v>
      </c>
      <c r="AK16" s="545"/>
      <c r="AL16" s="545"/>
      <c r="AM16" s="546"/>
      <c r="AN16" s="514"/>
      <c r="AO16" s="135"/>
      <c r="AP16" s="544" t="s">
        <v>421</v>
      </c>
      <c r="AQ16" s="135"/>
      <c r="AR16" s="135"/>
      <c r="AS16" s="135"/>
      <c r="AT16" s="135"/>
      <c r="AU16" s="135"/>
      <c r="AV16" s="418"/>
      <c r="AW16" s="1240"/>
    </row>
    <row r="17" spans="1:49" ht="15.75" x14ac:dyDescent="0.2">
      <c r="A17" s="1262"/>
      <c r="B17" s="547">
        <v>0.1</v>
      </c>
      <c r="C17" s="341">
        <v>10</v>
      </c>
      <c r="D17" s="548" t="s">
        <v>486</v>
      </c>
      <c r="E17" s="638"/>
      <c r="F17" s="665">
        <f>IF(C17&lt;=0,"",G17-(G17*C17%))</f>
        <v>8.1818181818181832E-2</v>
      </c>
      <c r="G17" s="666">
        <f>IF(B17="","",(B17/B12)*M10)</f>
        <v>9.0909090909090925E-2</v>
      </c>
      <c r="H17" s="667" t="s">
        <v>11</v>
      </c>
      <c r="I17" s="668">
        <f>IF(ISBLANK(B17),"",G17/G12)</f>
        <v>9.0909090909090912E-2</v>
      </c>
      <c r="J17" s="550" t="s">
        <v>32</v>
      </c>
      <c r="K17" s="551" t="s">
        <v>484</v>
      </c>
      <c r="L17" s="552"/>
      <c r="M17" s="552"/>
      <c r="N17" s="1109"/>
      <c r="Q17" s="1240"/>
      <c r="R17" s="542"/>
      <c r="S17" s="533"/>
      <c r="T17" s="553" t="s">
        <v>422</v>
      </c>
      <c r="U17" s="514"/>
      <c r="V17" s="135"/>
      <c r="W17" s="135"/>
      <c r="X17" s="135"/>
      <c r="Y17" s="135"/>
      <c r="Z17" s="135"/>
      <c r="AA17" s="135"/>
      <c r="AB17" s="135"/>
      <c r="AC17" s="135"/>
      <c r="AD17" s="135"/>
      <c r="AE17" s="141"/>
      <c r="AF17" s="1240"/>
      <c r="AG17" s="506"/>
      <c r="AH17" s="1240"/>
      <c r="AI17" s="423"/>
      <c r="AJ17" s="554" t="s">
        <v>956</v>
      </c>
      <c r="AK17" s="554"/>
      <c r="AL17" s="554"/>
      <c r="AM17" s="554"/>
      <c r="AN17" s="514"/>
      <c r="AO17" s="135"/>
      <c r="AP17" s="135"/>
      <c r="AQ17" s="135"/>
      <c r="AR17" s="135"/>
      <c r="AS17" s="135"/>
      <c r="AT17" s="135"/>
      <c r="AU17" s="135"/>
      <c r="AV17" s="418"/>
      <c r="AW17" s="1240"/>
    </row>
    <row r="18" spans="1:49" ht="15.75" x14ac:dyDescent="0.2">
      <c r="A18" s="1262"/>
      <c r="B18" s="555"/>
      <c r="C18" s="237"/>
      <c r="D18" s="556"/>
      <c r="E18" s="638"/>
      <c r="F18" s="665" t="str">
        <f>IF(C18&lt;=0,"",G18-(G18*C18%))</f>
        <v/>
      </c>
      <c r="G18" s="666" t="str">
        <f>IF(B18="","",(B18/B12)*M10)</f>
        <v/>
      </c>
      <c r="H18" s="667" t="s">
        <v>11</v>
      </c>
      <c r="I18" s="668" t="str">
        <f>IF(ISBLANK(B18),"",G18/G12)</f>
        <v/>
      </c>
      <c r="J18" s="557" t="s">
        <v>42</v>
      </c>
      <c r="K18" s="558"/>
      <c r="L18" s="511"/>
      <c r="M18" s="511"/>
      <c r="N18" s="1090"/>
      <c r="Q18" s="1240"/>
      <c r="R18" s="514"/>
      <c r="S18" s="514"/>
      <c r="T18" s="534" t="s">
        <v>755</v>
      </c>
      <c r="U18" s="514"/>
      <c r="V18" s="135"/>
      <c r="W18" s="135"/>
      <c r="X18" s="135"/>
      <c r="Y18" s="135"/>
      <c r="Z18" s="135"/>
      <c r="AA18" s="135"/>
      <c r="AB18" s="135"/>
      <c r="AC18" s="135"/>
      <c r="AD18" s="135"/>
      <c r="AE18" s="141"/>
      <c r="AF18" s="1240"/>
      <c r="AG18" s="506"/>
      <c r="AH18" s="1240"/>
      <c r="AI18" s="423"/>
      <c r="AJ18" s="554"/>
      <c r="AK18" s="554" t="s">
        <v>423</v>
      </c>
      <c r="AL18" s="554"/>
      <c r="AM18" s="554"/>
      <c r="AN18" s="514"/>
      <c r="AO18" s="135"/>
      <c r="AP18" s="135"/>
      <c r="AQ18" s="135"/>
      <c r="AR18" s="135"/>
      <c r="AS18" s="135"/>
      <c r="AT18" s="135"/>
      <c r="AU18" s="135"/>
      <c r="AV18" s="418"/>
      <c r="AW18" s="1240"/>
    </row>
    <row r="19" spans="1:49" ht="15.75" x14ac:dyDescent="0.2">
      <c r="A19" s="1262"/>
      <c r="B19" s="555"/>
      <c r="C19" s="237"/>
      <c r="D19" s="556"/>
      <c r="E19" s="638"/>
      <c r="F19" s="665" t="str">
        <f>IF(C19&lt;=0,"",G19-(G19*C19%))</f>
        <v/>
      </c>
      <c r="G19" s="666" t="str">
        <f>IF(B19="","",(B19/B12)*M10)</f>
        <v/>
      </c>
      <c r="H19" s="667" t="s">
        <v>11</v>
      </c>
      <c r="I19" s="668" t="str">
        <f>IF(ISBLANK(B19),"",G19/G12)</f>
        <v/>
      </c>
      <c r="J19" s="557" t="s">
        <v>52</v>
      </c>
      <c r="K19" s="558"/>
      <c r="L19" s="511"/>
      <c r="M19" s="511"/>
      <c r="N19" s="1090"/>
      <c r="Q19" s="1240"/>
      <c r="R19" s="514"/>
      <c r="S19" s="514"/>
      <c r="T19" s="534" t="s">
        <v>485</v>
      </c>
      <c r="U19" s="514"/>
      <c r="V19" s="135"/>
      <c r="W19" s="135"/>
      <c r="X19" s="135"/>
      <c r="Y19" s="135"/>
      <c r="Z19" s="135"/>
      <c r="AA19" s="135"/>
      <c r="AB19" s="135"/>
      <c r="AC19" s="135"/>
      <c r="AD19" s="135"/>
      <c r="AE19" s="141"/>
      <c r="AF19" s="1240"/>
      <c r="AG19" s="506"/>
      <c r="AH19" s="1240"/>
      <c r="AI19" s="423"/>
      <c r="AJ19" s="554"/>
      <c r="AK19" s="554" t="s">
        <v>424</v>
      </c>
      <c r="AL19" s="554"/>
      <c r="AM19" s="554"/>
      <c r="AN19" s="514"/>
      <c r="AO19" s="135"/>
      <c r="AP19" s="135"/>
      <c r="AQ19" s="135"/>
      <c r="AR19" s="135"/>
      <c r="AS19" s="135"/>
      <c r="AT19" s="559"/>
      <c r="AU19" s="559"/>
      <c r="AV19" s="560"/>
      <c r="AW19" s="1240"/>
    </row>
    <row r="20" spans="1:49" ht="16.5" thickBot="1" x14ac:dyDescent="0.25">
      <c r="A20" s="1262"/>
      <c r="B20" s="561"/>
      <c r="C20" s="342"/>
      <c r="D20" s="562"/>
      <c r="E20" s="660"/>
      <c r="F20" s="669" t="str">
        <f>IF(C20&lt;=0,"",G20-(G20*C20%))</f>
        <v/>
      </c>
      <c r="G20" s="666" t="str">
        <f>IF(B20="","",(B20/B12)*M10)</f>
        <v/>
      </c>
      <c r="H20" s="670" t="s">
        <v>11</v>
      </c>
      <c r="I20" s="671" t="str">
        <f>IF(ISBLANK(B20),"",G20/G12)</f>
        <v/>
      </c>
      <c r="J20" s="564"/>
      <c r="K20" s="565"/>
      <c r="L20" s="566"/>
      <c r="M20" s="566"/>
      <c r="N20" s="1110"/>
      <c r="Q20" s="1240"/>
      <c r="R20" s="514"/>
      <c r="S20" s="514"/>
      <c r="T20" s="514"/>
      <c r="U20" s="514"/>
      <c r="V20" s="135"/>
      <c r="W20" s="135"/>
      <c r="X20" s="135"/>
      <c r="Y20" s="135"/>
      <c r="Z20" s="135"/>
      <c r="AA20" s="135"/>
      <c r="AB20" s="135"/>
      <c r="AC20" s="135"/>
      <c r="AD20" s="135"/>
      <c r="AE20" s="141"/>
      <c r="AF20" s="1240"/>
      <c r="AG20" s="506"/>
      <c r="AH20" s="1240"/>
      <c r="AI20" s="423"/>
      <c r="AJ20" s="554"/>
      <c r="AK20" s="554" t="s">
        <v>425</v>
      </c>
      <c r="AL20" s="554"/>
      <c r="AM20" s="554"/>
      <c r="AN20" s="514"/>
      <c r="AO20" s="135"/>
      <c r="AP20" s="135"/>
      <c r="AQ20" s="135"/>
      <c r="AR20" s="135"/>
      <c r="AS20" s="135"/>
      <c r="AT20" s="559"/>
      <c r="AU20" s="559"/>
      <c r="AV20" s="560"/>
      <c r="AW20" s="1240"/>
    </row>
    <row r="21" spans="1:49" ht="15.75" x14ac:dyDescent="0.2">
      <c r="A21" s="1262"/>
      <c r="B21" s="650"/>
      <c r="C21" s="659"/>
      <c r="D21" s="660"/>
      <c r="E21" s="1147"/>
      <c r="F21" s="1148"/>
      <c r="G21" s="1149"/>
      <c r="H21" s="661"/>
      <c r="I21" s="1150"/>
      <c r="J21" s="635"/>
      <c r="K21" s="638"/>
      <c r="L21" s="635"/>
      <c r="M21" s="635"/>
      <c r="N21" s="1101"/>
      <c r="Q21" s="1240"/>
      <c r="R21" s="542" t="s">
        <v>54</v>
      </c>
      <c r="S21" s="533" t="s">
        <v>482</v>
      </c>
      <c r="T21" s="534" t="s">
        <v>483</v>
      </c>
      <c r="U21" s="514"/>
      <c r="V21" s="135"/>
      <c r="W21" s="135"/>
      <c r="X21" s="135"/>
      <c r="Y21" s="135"/>
      <c r="Z21" s="135"/>
      <c r="AA21" s="135"/>
      <c r="AB21" s="135"/>
      <c r="AC21" s="135"/>
      <c r="AD21" s="135"/>
      <c r="AE21" s="141"/>
      <c r="AF21" s="1240"/>
      <c r="AG21" s="506"/>
      <c r="AH21" s="1240"/>
      <c r="AI21" s="423"/>
      <c r="AJ21" s="554"/>
      <c r="AK21" s="554" t="s">
        <v>426</v>
      </c>
      <c r="AL21" s="554"/>
      <c r="AM21" s="554"/>
      <c r="AN21" s="514"/>
      <c r="AO21" s="135"/>
      <c r="AP21" s="135"/>
      <c r="AQ21" s="135"/>
      <c r="AR21" s="135"/>
      <c r="AS21" s="135"/>
      <c r="AT21" s="135"/>
      <c r="AU21" s="135"/>
      <c r="AV21" s="418"/>
      <c r="AW21" s="1240"/>
    </row>
    <row r="22" spans="1:49" ht="26.25" customHeight="1" thickBot="1" x14ac:dyDescent="0.3">
      <c r="A22" s="1262"/>
      <c r="B22" s="662"/>
      <c r="C22" s="663"/>
      <c r="D22" s="664" t="s">
        <v>488</v>
      </c>
      <c r="E22" s="653"/>
      <c r="F22" s="654" t="str">
        <f>IF(C22&lt;=0,"",G22-(G22*C22%))</f>
        <v/>
      </c>
      <c r="G22" s="655">
        <f>SUM(G24:G33)</f>
        <v>0.90909090909090928</v>
      </c>
      <c r="H22" s="652" t="s">
        <v>11</v>
      </c>
      <c r="I22" s="656">
        <f>G22/G12</f>
        <v>0.90909090909090906</v>
      </c>
      <c r="J22" s="657"/>
      <c r="K22" s="658" t="str">
        <f>D22</f>
        <v>PARTIE 2</v>
      </c>
      <c r="L22" s="635"/>
      <c r="M22" s="635"/>
      <c r="N22" s="1101"/>
      <c r="Q22" s="1240"/>
      <c r="R22" s="567"/>
      <c r="S22" s="533"/>
      <c r="T22" s="534"/>
      <c r="U22" s="514"/>
      <c r="V22" s="135"/>
      <c r="W22" s="135"/>
      <c r="X22" s="135"/>
      <c r="Y22" s="135"/>
      <c r="Z22" s="135"/>
      <c r="AA22" s="135"/>
      <c r="AB22" s="135"/>
      <c r="AC22" s="135"/>
      <c r="AD22" s="135"/>
      <c r="AE22" s="141"/>
      <c r="AF22" s="1240"/>
      <c r="AG22" s="506"/>
      <c r="AH22" s="1240"/>
      <c r="AI22" s="423"/>
      <c r="AJ22" s="554"/>
      <c r="AK22" s="568" t="s">
        <v>427</v>
      </c>
      <c r="AL22" s="554"/>
      <c r="AM22" s="554"/>
      <c r="AN22" s="514"/>
      <c r="AO22" s="135"/>
      <c r="AP22" s="135"/>
      <c r="AQ22" s="135"/>
      <c r="AR22" s="135"/>
      <c r="AS22" s="1244" t="s">
        <v>963</v>
      </c>
      <c r="AT22" s="1245"/>
      <c r="AU22" s="1245"/>
      <c r="AV22" s="569" t="s">
        <v>960</v>
      </c>
      <c r="AW22" s="1240"/>
    </row>
    <row r="23" spans="1:49" ht="15.75" x14ac:dyDescent="0.2">
      <c r="A23" s="1262"/>
      <c r="B23" s="555"/>
      <c r="C23" s="237"/>
      <c r="D23" s="570" t="s">
        <v>489</v>
      </c>
      <c r="E23" s="672"/>
      <c r="F23" s="665"/>
      <c r="G23" s="666">
        <f>IF(B23="",0,(B23/B12)*M10)</f>
        <v>0</v>
      </c>
      <c r="H23" s="661"/>
      <c r="I23" s="668" t="str">
        <f>IF(ISBLANK(B23),"",G23/G12)</f>
        <v/>
      </c>
      <c r="J23" s="550"/>
      <c r="K23" s="551"/>
      <c r="L23" s="552"/>
      <c r="M23" s="552"/>
      <c r="N23" s="1109"/>
      <c r="Q23" s="1240"/>
      <c r="R23" s="542" t="s">
        <v>63</v>
      </c>
      <c r="S23" s="576" t="s">
        <v>293</v>
      </c>
      <c r="T23" s="534" t="s">
        <v>1000</v>
      </c>
      <c r="U23" s="514"/>
      <c r="V23" s="135"/>
      <c r="W23" s="135"/>
      <c r="X23" s="135"/>
      <c r="Y23" s="135"/>
      <c r="Z23" s="135"/>
      <c r="AA23" s="135"/>
      <c r="AB23" s="135"/>
      <c r="AC23" s="135"/>
      <c r="AD23" s="135"/>
      <c r="AE23" s="141"/>
      <c r="AF23" s="1240"/>
      <c r="AG23" s="506"/>
      <c r="AH23" s="1240"/>
      <c r="AI23" s="423"/>
      <c r="AJ23" s="554"/>
      <c r="AK23" s="554" t="s">
        <v>428</v>
      </c>
      <c r="AL23" s="554"/>
      <c r="AM23" s="554"/>
      <c r="AN23" s="514"/>
      <c r="AO23" s="135"/>
      <c r="AP23" s="135"/>
      <c r="AQ23" s="135"/>
      <c r="AR23" s="135"/>
      <c r="AS23" s="573"/>
      <c r="AT23" s="574">
        <v>2</v>
      </c>
      <c r="AU23" s="553" t="s">
        <v>10</v>
      </c>
      <c r="AV23" s="575">
        <f>AT23</f>
        <v>2</v>
      </c>
      <c r="AW23" s="1240"/>
    </row>
    <row r="24" spans="1:49" ht="15.75" x14ac:dyDescent="0.2">
      <c r="A24" s="1262"/>
      <c r="B24" s="555">
        <v>0.1</v>
      </c>
      <c r="C24" s="237">
        <v>10</v>
      </c>
      <c r="D24" s="556" t="s">
        <v>486</v>
      </c>
      <c r="E24" s="638"/>
      <c r="F24" s="665">
        <f>IF(C24&lt;=0,"",G24-(G24*C24%))</f>
        <v>8.1818181818181832E-2</v>
      </c>
      <c r="G24" s="666">
        <f>IF(B24="",0,(B24/B12)*M10)</f>
        <v>9.0909090909090925E-2</v>
      </c>
      <c r="H24" s="667" t="s">
        <v>11</v>
      </c>
      <c r="I24" s="668">
        <f>IF(ISBLANK(B24),"",G24/G12)</f>
        <v>9.0909090909090912E-2</v>
      </c>
      <c r="J24" s="557" t="s">
        <v>32</v>
      </c>
      <c r="K24" s="558" t="s">
        <v>79</v>
      </c>
      <c r="L24" s="558"/>
      <c r="M24" s="558"/>
      <c r="N24" s="1151"/>
      <c r="Q24" s="1240"/>
      <c r="R24" s="542"/>
      <c r="S24" s="576"/>
      <c r="T24" s="534"/>
      <c r="U24" s="514"/>
      <c r="V24" s="514"/>
      <c r="W24" s="514"/>
      <c r="X24" s="514"/>
      <c r="Y24" s="514"/>
      <c r="Z24" s="514"/>
      <c r="AA24" s="514"/>
      <c r="AB24" s="514"/>
      <c r="AC24" s="514"/>
      <c r="AD24" s="514"/>
      <c r="AE24" s="577"/>
      <c r="AF24" s="1240"/>
      <c r="AG24" s="506"/>
      <c r="AH24" s="1240"/>
      <c r="AI24" s="423"/>
      <c r="AJ24" s="554"/>
      <c r="AK24" s="554" t="s">
        <v>429</v>
      </c>
      <c r="AL24" s="554"/>
      <c r="AM24" s="554"/>
      <c r="AN24" s="514"/>
      <c r="AO24" s="135"/>
      <c r="AP24" s="135"/>
      <c r="AQ24" s="135"/>
      <c r="AR24" s="514"/>
      <c r="AS24" s="573"/>
      <c r="AT24" s="578">
        <f>AT23*10</f>
        <v>20</v>
      </c>
      <c r="AU24" s="579" t="s">
        <v>431</v>
      </c>
      <c r="AV24" s="580">
        <f>AT23/10</f>
        <v>0.2</v>
      </c>
      <c r="AW24" s="1240"/>
    </row>
    <row r="25" spans="1:49" ht="16.5" thickBot="1" x14ac:dyDescent="0.3">
      <c r="A25" s="1262"/>
      <c r="B25" s="555">
        <v>0.1</v>
      </c>
      <c r="C25" s="237">
        <v>10</v>
      </c>
      <c r="D25" s="556" t="s">
        <v>486</v>
      </c>
      <c r="E25" s="638"/>
      <c r="F25" s="665">
        <f t="shared" ref="F25:F33" si="0">IF(C25&lt;=0,"",G25-(G25*C25%))</f>
        <v>8.1818181818181832E-2</v>
      </c>
      <c r="G25" s="666">
        <f>IF(B25="",0,(B25/B12)*M10)</f>
        <v>9.0909090909090925E-2</v>
      </c>
      <c r="H25" s="667" t="s">
        <v>11</v>
      </c>
      <c r="I25" s="668">
        <f>IF(ISBLANK(B25),"",G25/G12)</f>
        <v>9.0909090909090912E-2</v>
      </c>
      <c r="J25" s="557" t="s">
        <v>42</v>
      </c>
      <c r="K25" s="558" t="s">
        <v>746</v>
      </c>
      <c r="L25" s="558"/>
      <c r="M25" s="558"/>
      <c r="N25" s="1151"/>
      <c r="Q25" s="1240"/>
      <c r="R25" s="631" t="s">
        <v>71</v>
      </c>
      <c r="U25" s="514"/>
      <c r="V25" s="514"/>
      <c r="W25" s="514"/>
      <c r="X25" s="514"/>
      <c r="Y25" s="514"/>
      <c r="Z25" s="514"/>
      <c r="AA25" s="514"/>
      <c r="AB25" s="514"/>
      <c r="AC25" s="514"/>
      <c r="AD25" s="514"/>
      <c r="AE25" s="577"/>
      <c r="AF25" s="1240"/>
      <c r="AG25" s="506"/>
      <c r="AH25" s="1240"/>
      <c r="AI25" s="423"/>
      <c r="AJ25" s="554"/>
      <c r="AK25" s="568" t="s">
        <v>430</v>
      </c>
      <c r="AL25" s="554"/>
      <c r="AM25" s="554"/>
      <c r="AN25" s="514"/>
      <c r="AO25" s="514"/>
      <c r="AP25" s="514"/>
      <c r="AQ25" s="514"/>
      <c r="AR25" s="514"/>
      <c r="AS25" s="581"/>
      <c r="AT25" s="578">
        <f>AT24*10</f>
        <v>200</v>
      </c>
      <c r="AU25" s="579" t="s">
        <v>432</v>
      </c>
      <c r="AV25" s="580">
        <f>AV24/10</f>
        <v>0.02</v>
      </c>
      <c r="AW25" s="1240"/>
    </row>
    <row r="26" spans="1:49" ht="16.5" thickBot="1" x14ac:dyDescent="0.25">
      <c r="A26" s="1262"/>
      <c r="B26" s="555">
        <v>0.1</v>
      </c>
      <c r="C26" s="237">
        <v>10</v>
      </c>
      <c r="D26" s="556" t="s">
        <v>486</v>
      </c>
      <c r="E26" s="638"/>
      <c r="F26" s="665">
        <f t="shared" si="0"/>
        <v>8.1818181818181832E-2</v>
      </c>
      <c r="G26" s="666">
        <f>IF(B26="",0,(B26/B12)*M10)</f>
        <v>9.0909090909090925E-2</v>
      </c>
      <c r="H26" s="667" t="s">
        <v>11</v>
      </c>
      <c r="I26" s="668">
        <f>IF(ISBLANK(B26),"",G26/G12)</f>
        <v>9.0909090909090912E-2</v>
      </c>
      <c r="J26" s="557" t="s">
        <v>52</v>
      </c>
      <c r="K26" s="558" t="s">
        <v>747</v>
      </c>
      <c r="L26" s="558"/>
      <c r="M26" s="558"/>
      <c r="N26" s="1151"/>
      <c r="Q26" s="1240"/>
      <c r="R26" s="512">
        <v>1</v>
      </c>
      <c r="S26" s="576" t="s">
        <v>479</v>
      </c>
      <c r="T26" s="534" t="s">
        <v>1001</v>
      </c>
      <c r="U26" s="514"/>
      <c r="V26" s="514"/>
      <c r="W26" s="514"/>
      <c r="X26" s="514"/>
      <c r="Y26" s="514"/>
      <c r="Z26" s="514"/>
      <c r="AA26" s="514"/>
      <c r="AB26" s="514"/>
      <c r="AC26" s="514"/>
      <c r="AD26" s="514"/>
      <c r="AE26" s="577"/>
      <c r="AF26" s="1240"/>
      <c r="AG26" s="506"/>
      <c r="AH26" s="1240"/>
      <c r="AI26" s="531"/>
      <c r="AJ26" s="530"/>
      <c r="AK26" s="545"/>
      <c r="AL26" s="545"/>
      <c r="AM26" s="546"/>
      <c r="AN26" s="530"/>
      <c r="AO26" s="1246" t="s">
        <v>961</v>
      </c>
      <c r="AP26" s="1247"/>
      <c r="AQ26" s="1247"/>
      <c r="AR26" s="1247"/>
      <c r="AS26" s="582"/>
      <c r="AT26" s="583">
        <f>AT25*10</f>
        <v>2000</v>
      </c>
      <c r="AU26" s="584" t="s">
        <v>433</v>
      </c>
      <c r="AV26" s="585">
        <f>AV25/10</f>
        <v>2E-3</v>
      </c>
      <c r="AW26" s="1240"/>
    </row>
    <row r="27" spans="1:49" ht="15.75" x14ac:dyDescent="0.25">
      <c r="A27" s="1262"/>
      <c r="B27" s="555">
        <v>0.1</v>
      </c>
      <c r="C27" s="237">
        <v>10</v>
      </c>
      <c r="D27" s="556" t="s">
        <v>486</v>
      </c>
      <c r="E27" s="638"/>
      <c r="F27" s="665">
        <f t="shared" si="0"/>
        <v>8.1818181818181832E-2</v>
      </c>
      <c r="G27" s="666">
        <f>IF(B27="",0,(B27/B12)*M10)</f>
        <v>9.0909090909090925E-2</v>
      </c>
      <c r="H27" s="667" t="s">
        <v>11</v>
      </c>
      <c r="I27" s="668">
        <f>IF(ISBLANK(B27),"",G27/G12)</f>
        <v>9.0909090909090912E-2</v>
      </c>
      <c r="J27" s="557" t="s">
        <v>61</v>
      </c>
      <c r="K27" s="558"/>
      <c r="L27" s="558"/>
      <c r="M27" s="558"/>
      <c r="N27" s="1151"/>
      <c r="Q27" s="1240"/>
      <c r="U27" s="514"/>
      <c r="V27" s="514"/>
      <c r="W27" s="514"/>
      <c r="X27" s="514"/>
      <c r="Y27" s="514"/>
      <c r="Z27" s="514"/>
      <c r="AA27" s="514"/>
      <c r="AB27" s="514"/>
      <c r="AC27" s="514"/>
      <c r="AD27" s="514"/>
      <c r="AE27" s="577"/>
      <c r="AF27" s="1240"/>
      <c r="AG27" s="506"/>
      <c r="AH27" s="1240"/>
      <c r="AI27" s="1248" t="s">
        <v>964</v>
      </c>
      <c r="AJ27" s="1249"/>
      <c r="AK27" s="1250" t="s">
        <v>775</v>
      </c>
      <c r="AL27" s="1251"/>
      <c r="AM27" s="1251"/>
      <c r="AN27" s="1252"/>
      <c r="AO27" s="1253" t="s">
        <v>962</v>
      </c>
      <c r="AP27" s="1254"/>
      <c r="AQ27" s="1254"/>
      <c r="AR27" s="1255"/>
      <c r="AS27" s="1257" t="s">
        <v>779</v>
      </c>
      <c r="AT27" s="1258"/>
      <c r="AU27" s="1258"/>
      <c r="AV27" s="1259"/>
      <c r="AW27" s="1240"/>
    </row>
    <row r="28" spans="1:49" ht="26.25" thickBot="1" x14ac:dyDescent="0.3">
      <c r="A28" s="1262"/>
      <c r="B28" s="555">
        <v>0.1</v>
      </c>
      <c r="C28" s="237">
        <v>10</v>
      </c>
      <c r="D28" s="556" t="s">
        <v>486</v>
      </c>
      <c r="E28" s="638"/>
      <c r="F28" s="665">
        <f t="shared" si="0"/>
        <v>8.1818181818181832E-2</v>
      </c>
      <c r="G28" s="666">
        <f>IF(B28="",0,(B28/B12)*M10)</f>
        <v>9.0909090909090925E-2</v>
      </c>
      <c r="H28" s="667" t="s">
        <v>11</v>
      </c>
      <c r="I28" s="668">
        <f>IF(ISBLANK(B28),"",G28/G12)</f>
        <v>9.0909090909090912E-2</v>
      </c>
      <c r="J28" s="557" t="s">
        <v>69</v>
      </c>
      <c r="K28" s="558"/>
      <c r="L28" s="558"/>
      <c r="M28" s="558"/>
      <c r="N28" s="1151"/>
      <c r="Q28" s="1240"/>
      <c r="R28" s="705" t="s">
        <v>1002</v>
      </c>
      <c r="S28" s="514"/>
      <c r="T28" s="514"/>
      <c r="U28" s="514"/>
      <c r="V28" s="514"/>
      <c r="W28" s="514"/>
      <c r="X28" s="514"/>
      <c r="Y28" s="514"/>
      <c r="Z28" s="514"/>
      <c r="AA28" s="514"/>
      <c r="AB28" s="514"/>
      <c r="AC28" s="514"/>
      <c r="AD28" s="514"/>
      <c r="AE28" s="577"/>
      <c r="AF28" s="1240"/>
      <c r="AG28" s="506"/>
      <c r="AH28" s="1240"/>
      <c r="AI28" s="1238" t="s">
        <v>757</v>
      </c>
      <c r="AJ28" s="1239"/>
      <c r="AK28" s="586" t="s">
        <v>776</v>
      </c>
      <c r="AL28" s="587" t="s">
        <v>777</v>
      </c>
      <c r="AM28" s="587" t="s">
        <v>778</v>
      </c>
      <c r="AN28" s="588" t="s">
        <v>779</v>
      </c>
      <c r="AO28" s="589" t="s">
        <v>959</v>
      </c>
      <c r="AP28" s="590" t="s">
        <v>457</v>
      </c>
      <c r="AQ28" s="591" t="s">
        <v>452</v>
      </c>
      <c r="AR28" s="592" t="s">
        <v>456</v>
      </c>
      <c r="AS28" s="531"/>
      <c r="AT28" s="593" t="s">
        <v>758</v>
      </c>
      <c r="AU28" s="514"/>
      <c r="AV28" s="594" t="s">
        <v>762</v>
      </c>
      <c r="AW28" s="1240"/>
    </row>
    <row r="29" spans="1:49" ht="16.5" thickBot="1" x14ac:dyDescent="0.25">
      <c r="A29" s="1262"/>
      <c r="B29" s="555">
        <v>0.1</v>
      </c>
      <c r="C29" s="237">
        <v>10</v>
      </c>
      <c r="D29" s="556" t="s">
        <v>486</v>
      </c>
      <c r="E29" s="638"/>
      <c r="F29" s="665">
        <f t="shared" si="0"/>
        <v>8.1818181818181832E-2</v>
      </c>
      <c r="G29" s="666">
        <f>IF(B29="",0,(B29/B12)*M10)</f>
        <v>9.0909090909090925E-2</v>
      </c>
      <c r="H29" s="667" t="s">
        <v>11</v>
      </c>
      <c r="I29" s="668">
        <f>IF(ISBLANK(B29),"",G29/G12)</f>
        <v>9.0909090909090912E-2</v>
      </c>
      <c r="J29" s="557" t="s">
        <v>78</v>
      </c>
      <c r="K29" s="558"/>
      <c r="L29" s="558"/>
      <c r="M29" s="558"/>
      <c r="N29" s="1151"/>
      <c r="Q29" s="1240"/>
      <c r="R29" s="704">
        <v>1.0999999999999999</v>
      </c>
      <c r="S29" s="702" t="s">
        <v>996</v>
      </c>
      <c r="T29" s="703" t="s">
        <v>1003</v>
      </c>
      <c r="U29" s="514"/>
      <c r="V29" s="514"/>
      <c r="W29" s="514"/>
      <c r="X29" s="514"/>
      <c r="Y29" s="514"/>
      <c r="Z29" s="514"/>
      <c r="AA29" s="514"/>
      <c r="AB29" s="514"/>
      <c r="AC29" s="514"/>
      <c r="AD29" s="514"/>
      <c r="AE29" s="577"/>
      <c r="AF29" s="1240"/>
      <c r="AG29" s="506"/>
      <c r="AH29" s="1240"/>
      <c r="AI29" s="1238" t="s">
        <v>756</v>
      </c>
      <c r="AJ29" s="1239"/>
      <c r="AK29" s="595" t="s">
        <v>780</v>
      </c>
      <c r="AL29" s="596" t="s">
        <v>781</v>
      </c>
      <c r="AM29" s="596" t="s">
        <v>782</v>
      </c>
      <c r="AN29" s="597" t="s">
        <v>783</v>
      </c>
      <c r="AO29" s="598" t="s">
        <v>770</v>
      </c>
      <c r="AP29" s="406">
        <v>10</v>
      </c>
      <c r="AQ29" s="407">
        <v>0.05</v>
      </c>
      <c r="AR29" s="599">
        <f>AQ29*AP29</f>
        <v>0.5</v>
      </c>
      <c r="AS29" s="531"/>
      <c r="AT29" s="593" t="s">
        <v>759</v>
      </c>
      <c r="AU29" s="514"/>
      <c r="AV29" s="594" t="s">
        <v>763</v>
      </c>
      <c r="AW29" s="1240"/>
    </row>
    <row r="30" spans="1:49" ht="15.75" x14ac:dyDescent="0.2">
      <c r="A30" s="1262"/>
      <c r="B30" s="555">
        <v>0.1</v>
      </c>
      <c r="C30" s="237">
        <v>10</v>
      </c>
      <c r="D30" s="556" t="s">
        <v>486</v>
      </c>
      <c r="E30" s="638"/>
      <c r="F30" s="665">
        <f t="shared" si="0"/>
        <v>8.1818181818181832E-2</v>
      </c>
      <c r="G30" s="666">
        <f>IF(B30="",0,(B30/B12)*M10)</f>
        <v>9.0909090909090925E-2</v>
      </c>
      <c r="H30" s="667" t="s">
        <v>11</v>
      </c>
      <c r="I30" s="668">
        <f>IF(ISBLANK(B30),"",G30/G12)</f>
        <v>9.0909090909090912E-2</v>
      </c>
      <c r="J30" s="557" t="s">
        <v>86</v>
      </c>
      <c r="K30" s="558"/>
      <c r="L30" s="558"/>
      <c r="M30" s="558"/>
      <c r="N30" s="1151"/>
      <c r="Q30" s="1240"/>
      <c r="R30" s="514"/>
      <c r="S30" s="514"/>
      <c r="T30" s="514"/>
      <c r="U30" s="514"/>
      <c r="V30" s="514"/>
      <c r="W30" s="514"/>
      <c r="X30" s="514"/>
      <c r="Y30" s="514"/>
      <c r="Z30" s="514"/>
      <c r="AA30" s="514"/>
      <c r="AB30" s="514"/>
      <c r="AC30" s="514"/>
      <c r="AD30" s="514"/>
      <c r="AE30" s="577"/>
      <c r="AF30" s="1240"/>
      <c r="AG30" s="506"/>
      <c r="AH30" s="1240"/>
      <c r="AI30" s="1238" t="s">
        <v>809</v>
      </c>
      <c r="AJ30" s="1239"/>
      <c r="AK30" s="595" t="s">
        <v>784</v>
      </c>
      <c r="AL30" s="596" t="s">
        <v>785</v>
      </c>
      <c r="AM30" s="596" t="s">
        <v>786</v>
      </c>
      <c r="AN30" s="597" t="s">
        <v>787</v>
      </c>
      <c r="AO30" s="598" t="s">
        <v>771</v>
      </c>
      <c r="AP30" s="406">
        <v>10</v>
      </c>
      <c r="AQ30" s="407">
        <v>0.02</v>
      </c>
      <c r="AR30" s="599">
        <f t="shared" ref="AR30:AR33" si="1">AQ30*AP30</f>
        <v>0.2</v>
      </c>
      <c r="AS30" s="531"/>
      <c r="AT30" s="593" t="s">
        <v>760</v>
      </c>
      <c r="AU30" s="514"/>
      <c r="AV30" s="594" t="s">
        <v>764</v>
      </c>
      <c r="AW30" s="1240"/>
    </row>
    <row r="31" spans="1:49" ht="15.75" x14ac:dyDescent="0.2">
      <c r="A31" s="1262"/>
      <c r="B31" s="555">
        <v>0.1</v>
      </c>
      <c r="C31" s="237">
        <v>10</v>
      </c>
      <c r="D31" s="556" t="s">
        <v>486</v>
      </c>
      <c r="E31" s="638"/>
      <c r="F31" s="665">
        <f t="shared" si="0"/>
        <v>8.1818181818181832E-2</v>
      </c>
      <c r="G31" s="666">
        <f>IF(B31="",0,(B31/B12)*M10)</f>
        <v>9.0909090909090925E-2</v>
      </c>
      <c r="H31" s="667" t="s">
        <v>11</v>
      </c>
      <c r="I31" s="668">
        <f>IF(ISBLANK(B31),"",G31/G12)</f>
        <v>9.0909090909090912E-2</v>
      </c>
      <c r="J31" s="557" t="s">
        <v>96</v>
      </c>
      <c r="K31" s="558"/>
      <c r="L31" s="558"/>
      <c r="M31" s="558"/>
      <c r="N31" s="1151"/>
      <c r="Q31" s="1240"/>
      <c r="R31" s="514"/>
      <c r="S31" s="514"/>
      <c r="T31" s="514"/>
      <c r="U31" s="514"/>
      <c r="V31" s="514"/>
      <c r="W31" s="514"/>
      <c r="X31" s="514"/>
      <c r="Y31" s="514"/>
      <c r="Z31" s="514"/>
      <c r="AA31" s="514"/>
      <c r="AB31" s="514"/>
      <c r="AC31" s="514"/>
      <c r="AD31" s="514"/>
      <c r="AE31" s="577"/>
      <c r="AF31" s="1240"/>
      <c r="AG31" s="506"/>
      <c r="AH31" s="1240"/>
      <c r="AI31" s="1238" t="s">
        <v>766</v>
      </c>
      <c r="AJ31" s="1239"/>
      <c r="AK31" s="595" t="s">
        <v>788</v>
      </c>
      <c r="AL31" s="596" t="s">
        <v>789</v>
      </c>
      <c r="AM31" s="596" t="s">
        <v>790</v>
      </c>
      <c r="AN31" s="597" t="s">
        <v>791</v>
      </c>
      <c r="AO31" s="598" t="s">
        <v>772</v>
      </c>
      <c r="AP31" s="406">
        <v>10</v>
      </c>
      <c r="AQ31" s="407">
        <v>0.03</v>
      </c>
      <c r="AR31" s="599">
        <f t="shared" si="1"/>
        <v>0.3</v>
      </c>
      <c r="AS31" s="531"/>
      <c r="AT31" s="593" t="s">
        <v>761</v>
      </c>
      <c r="AU31" s="514"/>
      <c r="AV31" s="594" t="s">
        <v>765</v>
      </c>
      <c r="AW31" s="1240"/>
    </row>
    <row r="32" spans="1:49" ht="15.75" x14ac:dyDescent="0.2">
      <c r="A32" s="1262"/>
      <c r="B32" s="555">
        <v>0.1</v>
      </c>
      <c r="C32" s="237">
        <v>10</v>
      </c>
      <c r="D32" s="556" t="s">
        <v>486</v>
      </c>
      <c r="E32" s="638"/>
      <c r="F32" s="665">
        <f t="shared" si="0"/>
        <v>8.1818181818181832E-2</v>
      </c>
      <c r="G32" s="666">
        <f>IF(B32="",0,(B32/B12)*M10)</f>
        <v>9.0909090909090925E-2</v>
      </c>
      <c r="H32" s="667" t="s">
        <v>11</v>
      </c>
      <c r="I32" s="668">
        <f>IF(ISBLANK(B32),"",G32/G12)</f>
        <v>9.0909090909090912E-2</v>
      </c>
      <c r="J32" s="557" t="s">
        <v>166</v>
      </c>
      <c r="K32" s="558"/>
      <c r="L32" s="558"/>
      <c r="M32" s="558"/>
      <c r="N32" s="1151"/>
      <c r="Q32" s="1240"/>
      <c r="R32" s="514"/>
      <c r="S32" s="1260" t="s">
        <v>998</v>
      </c>
      <c r="T32" s="1260"/>
      <c r="U32" s="1260"/>
      <c r="V32" s="514"/>
      <c r="W32" s="514"/>
      <c r="X32" s="514"/>
      <c r="Y32" s="514"/>
      <c r="Z32" s="514"/>
      <c r="AA32" s="514"/>
      <c r="AB32" s="514"/>
      <c r="AC32" s="514"/>
      <c r="AD32" s="514"/>
      <c r="AE32" s="577"/>
      <c r="AF32" s="1240"/>
      <c r="AG32" s="506"/>
      <c r="AH32" s="1240"/>
      <c r="AI32" s="1238" t="s">
        <v>767</v>
      </c>
      <c r="AJ32" s="1239"/>
      <c r="AK32" s="595" t="s">
        <v>792</v>
      </c>
      <c r="AL32" s="596" t="s">
        <v>793</v>
      </c>
      <c r="AM32" s="596" t="s">
        <v>794</v>
      </c>
      <c r="AN32" s="597" t="s">
        <v>795</v>
      </c>
      <c r="AO32" s="598" t="s">
        <v>774</v>
      </c>
      <c r="AP32" s="406">
        <v>12</v>
      </c>
      <c r="AQ32" s="407">
        <v>0.05</v>
      </c>
      <c r="AR32" s="599">
        <f t="shared" si="1"/>
        <v>0.60000000000000009</v>
      </c>
      <c r="AS32" s="531"/>
      <c r="AT32" s="514"/>
      <c r="AU32" s="514"/>
      <c r="AV32" s="600"/>
      <c r="AW32" s="1240"/>
    </row>
    <row r="33" spans="1:49" ht="19.5" thickBot="1" x14ac:dyDescent="0.25">
      <c r="A33" s="1262"/>
      <c r="B33" s="561">
        <v>0.1</v>
      </c>
      <c r="C33" s="342">
        <v>10</v>
      </c>
      <c r="D33" s="601" t="s">
        <v>486</v>
      </c>
      <c r="E33" s="638"/>
      <c r="F33" s="665">
        <f t="shared" si="0"/>
        <v>8.1818181818181832E-2</v>
      </c>
      <c r="G33" s="666">
        <f>IF(B33="",0,(B33/B12)*M10)</f>
        <v>9.0909090909090925E-2</v>
      </c>
      <c r="H33" s="667" t="s">
        <v>11</v>
      </c>
      <c r="I33" s="668">
        <f>IF(ISBLANK(B33),"",G33/G12)</f>
        <v>9.0909090909090912E-2</v>
      </c>
      <c r="J33" s="602" t="s">
        <v>174</v>
      </c>
      <c r="K33" s="565"/>
      <c r="L33" s="565"/>
      <c r="M33" s="565"/>
      <c r="N33" s="1152"/>
      <c r="Q33" s="1240"/>
      <c r="R33" s="514"/>
      <c r="S33" s="1264" t="s">
        <v>752</v>
      </c>
      <c r="T33" s="1264"/>
      <c r="U33" s="1264"/>
      <c r="V33" s="514"/>
      <c r="W33" s="514"/>
      <c r="X33" s="514"/>
      <c r="Y33" s="514"/>
      <c r="Z33" s="514"/>
      <c r="AA33" s="514"/>
      <c r="AB33" s="514"/>
      <c r="AC33" s="514"/>
      <c r="AD33" s="514"/>
      <c r="AE33" s="577"/>
      <c r="AF33" s="1240"/>
      <c r="AH33" s="1240"/>
      <c r="AI33" s="1238" t="s">
        <v>768</v>
      </c>
      <c r="AJ33" s="1239"/>
      <c r="AK33" s="531"/>
      <c r="AL33" s="514"/>
      <c r="AM33" s="514"/>
      <c r="AN33" s="600"/>
      <c r="AO33" s="598" t="s">
        <v>773</v>
      </c>
      <c r="AP33" s="406">
        <v>10</v>
      </c>
      <c r="AQ33" s="407">
        <v>8.0000000000000002E-3</v>
      </c>
      <c r="AR33" s="599">
        <f t="shared" si="1"/>
        <v>0.08</v>
      </c>
      <c r="AS33" s="531"/>
      <c r="AT33" s="514"/>
      <c r="AU33" s="514"/>
      <c r="AV33" s="600"/>
      <c r="AW33" s="1240"/>
    </row>
    <row r="34" spans="1:49" ht="13.5" thickBot="1" x14ac:dyDescent="0.25">
      <c r="A34" s="1263"/>
      <c r="B34" s="1091"/>
      <c r="C34" s="1092"/>
      <c r="D34" s="1092"/>
      <c r="E34" s="1092"/>
      <c r="F34" s="1092"/>
      <c r="G34" s="1092"/>
      <c r="H34" s="1092"/>
      <c r="I34" s="1092"/>
      <c r="J34" s="1092"/>
      <c r="K34" s="1092"/>
      <c r="L34" s="1092"/>
      <c r="M34" s="1092"/>
      <c r="N34" s="1093"/>
      <c r="Q34" s="1240"/>
      <c r="R34" s="603"/>
      <c r="S34" s="603"/>
      <c r="T34" s="603"/>
      <c r="U34" s="603"/>
      <c r="V34" s="603"/>
      <c r="W34" s="603"/>
      <c r="X34" s="603"/>
      <c r="Y34" s="603"/>
      <c r="Z34" s="603"/>
      <c r="AA34" s="603"/>
      <c r="AB34" s="603"/>
      <c r="AC34" s="603"/>
      <c r="AD34" s="603"/>
      <c r="AE34" s="604"/>
      <c r="AF34" s="1240"/>
      <c r="AH34" s="1240"/>
      <c r="AI34" s="605"/>
      <c r="AJ34" s="606"/>
      <c r="AK34" s="605"/>
      <c r="AL34" s="607"/>
      <c r="AM34" s="607"/>
      <c r="AN34" s="606"/>
      <c r="AO34" s="605"/>
      <c r="AP34" s="607"/>
      <c r="AQ34" s="607"/>
      <c r="AR34" s="606"/>
      <c r="AS34" s="605"/>
      <c r="AT34" s="607"/>
      <c r="AU34" s="607"/>
      <c r="AV34" s="606"/>
      <c r="AW34" s="1240"/>
    </row>
    <row r="36" spans="1:49" ht="19.5" customHeight="1" x14ac:dyDescent="0.2">
      <c r="A36" s="608" t="s">
        <v>451</v>
      </c>
      <c r="B36" s="609"/>
      <c r="C36" s="527" t="s">
        <v>450</v>
      </c>
      <c r="D36" s="528"/>
      <c r="E36" s="610"/>
      <c r="F36" s="610"/>
      <c r="G36" s="610"/>
      <c r="H36" s="610"/>
      <c r="I36" s="610"/>
      <c r="J36" s="610"/>
      <c r="K36" s="610"/>
      <c r="L36" s="610"/>
      <c r="M36" s="610"/>
      <c r="N36" s="610"/>
      <c r="O36" s="608" t="s">
        <v>451</v>
      </c>
    </row>
    <row r="37" spans="1:49" ht="16.5" customHeight="1" thickBot="1" x14ac:dyDescent="0.25"/>
    <row r="38" spans="1:49" ht="19.5" thickBot="1" x14ac:dyDescent="0.3">
      <c r="A38" s="1077" t="s">
        <v>449</v>
      </c>
      <c r="B38" s="1261" t="s">
        <v>752</v>
      </c>
      <c r="C38" s="1261"/>
      <c r="D38" s="1261"/>
      <c r="E38" s="1078"/>
      <c r="F38" s="1078"/>
      <c r="G38" s="1078"/>
      <c r="H38" s="1078"/>
      <c r="I38" s="1078"/>
      <c r="J38" s="1078"/>
      <c r="K38" s="1078"/>
      <c r="L38" s="1079"/>
      <c r="M38" s="1080" t="s">
        <v>71</v>
      </c>
      <c r="N38" s="1081"/>
      <c r="Q38" s="505" t="s">
        <v>449</v>
      </c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220" t="s">
        <v>453</v>
      </c>
      <c r="AD38" s="137"/>
      <c r="AE38" s="138"/>
      <c r="AF38" s="505" t="s">
        <v>449</v>
      </c>
      <c r="AG38" s="506"/>
      <c r="AH38" s="505" t="s">
        <v>449</v>
      </c>
      <c r="AI38" s="507"/>
      <c r="AJ38" s="508"/>
      <c r="AK38" s="414"/>
      <c r="AL38" s="414"/>
      <c r="AM38" s="414"/>
      <c r="AN38" s="415"/>
      <c r="AO38" s="415"/>
      <c r="AP38" s="415"/>
      <c r="AQ38" s="415"/>
      <c r="AR38" s="415"/>
      <c r="AS38" s="415"/>
      <c r="AT38" s="415"/>
      <c r="AU38" s="415"/>
      <c r="AV38" s="416"/>
      <c r="AW38" s="505" t="s">
        <v>449</v>
      </c>
    </row>
    <row r="39" spans="1:49" ht="24" customHeight="1" thickTop="1" thickBot="1" x14ac:dyDescent="0.3">
      <c r="A39" s="1262" t="s">
        <v>999</v>
      </c>
      <c r="B39" s="509" t="s">
        <v>12</v>
      </c>
      <c r="C39" s="510"/>
      <c r="D39" s="511"/>
      <c r="E39" s="511"/>
      <c r="F39" s="511"/>
      <c r="G39" s="511"/>
      <c r="H39" s="511"/>
      <c r="I39" s="511"/>
      <c r="J39" s="511"/>
      <c r="K39" s="511"/>
      <c r="L39" s="679" t="s">
        <v>294</v>
      </c>
      <c r="M39" s="512">
        <v>1.89</v>
      </c>
      <c r="N39" s="1082" t="s">
        <v>300</v>
      </c>
      <c r="Q39" s="1240" t="s">
        <v>999</v>
      </c>
      <c r="R39" s="632" t="s">
        <v>454</v>
      </c>
      <c r="S39" s="513"/>
      <c r="T39" s="140"/>
      <c r="U39" s="140"/>
      <c r="V39" s="140"/>
      <c r="W39" s="135"/>
      <c r="X39" s="135"/>
      <c r="Y39" s="135"/>
      <c r="Z39" s="135"/>
      <c r="AA39" s="135"/>
      <c r="AB39" s="514"/>
      <c r="AC39" s="631" t="s">
        <v>71</v>
      </c>
      <c r="AD39" s="514"/>
      <c r="AE39" s="141"/>
      <c r="AF39" s="1240" t="s">
        <v>999</v>
      </c>
      <c r="AG39" s="506"/>
      <c r="AH39" s="1240" t="s">
        <v>999</v>
      </c>
      <c r="AI39" s="516" t="s">
        <v>420</v>
      </c>
      <c r="AJ39" s="513"/>
      <c r="AK39" s="140"/>
      <c r="AL39" s="140"/>
      <c r="AM39" s="140"/>
      <c r="AN39" s="135"/>
      <c r="AO39" s="135"/>
      <c r="AP39" s="135"/>
      <c r="AQ39" s="135"/>
      <c r="AR39" s="135"/>
      <c r="AS39" s="135"/>
      <c r="AT39" s="135"/>
      <c r="AU39" s="135"/>
      <c r="AV39" s="418"/>
      <c r="AW39" s="1240" t="s">
        <v>999</v>
      </c>
    </row>
    <row r="40" spans="1:49" ht="32.25" customHeight="1" thickBot="1" x14ac:dyDescent="0.3">
      <c r="A40" s="1262"/>
      <c r="B40" s="705" t="s">
        <v>1002</v>
      </c>
      <c r="C40" s="677"/>
      <c r="D40" s="677"/>
      <c r="E40" s="675"/>
      <c r="F40" s="675"/>
      <c r="G40" s="675"/>
      <c r="H40" s="677"/>
      <c r="I40" s="675"/>
      <c r="J40" s="675"/>
      <c r="K40" s="677"/>
      <c r="L40" s="675"/>
      <c r="M40" s="676"/>
      <c r="N40" s="1085"/>
      <c r="Q40" s="1240"/>
      <c r="R40" s="633" t="s">
        <v>999</v>
      </c>
      <c r="S40" s="502"/>
      <c r="T40" s="502"/>
      <c r="U40" s="502"/>
      <c r="V40" s="135"/>
      <c r="W40" s="135"/>
      <c r="X40" s="135"/>
      <c r="Y40" s="135"/>
      <c r="Z40" s="135"/>
      <c r="AA40" s="135"/>
      <c r="AB40" s="519" t="s">
        <v>294</v>
      </c>
      <c r="AC40" s="520">
        <v>1.89</v>
      </c>
      <c r="AD40" s="521" t="s">
        <v>300</v>
      </c>
      <c r="AE40" s="141"/>
      <c r="AF40" s="1240"/>
      <c r="AG40" s="506"/>
      <c r="AH40" s="1240"/>
      <c r="AI40" s="522" t="s">
        <v>481</v>
      </c>
      <c r="AJ40" s="514"/>
      <c r="AK40" s="514"/>
      <c r="AL40" s="514"/>
      <c r="AM40" s="135"/>
      <c r="AN40" s="135"/>
      <c r="AO40" s="135"/>
      <c r="AP40" s="135"/>
      <c r="AQ40" s="135"/>
      <c r="AR40" s="135"/>
      <c r="AS40" s="135"/>
      <c r="AT40" s="135"/>
      <c r="AU40" s="135"/>
      <c r="AV40" s="418"/>
      <c r="AW40" s="1240"/>
    </row>
    <row r="41" spans="1:49" ht="24" customHeight="1" thickBot="1" x14ac:dyDescent="0.25">
      <c r="A41" s="1262"/>
      <c r="B41" s="611">
        <f>SUM(B46:B62)</f>
        <v>1</v>
      </c>
      <c r="C41" s="1241" t="s">
        <v>0</v>
      </c>
      <c r="D41" s="678" t="s">
        <v>13</v>
      </c>
      <c r="E41" s="678"/>
      <c r="F41" s="679" t="s">
        <v>14</v>
      </c>
      <c r="G41" s="680">
        <f>G44+G51</f>
        <v>1.89</v>
      </c>
      <c r="H41" s="681"/>
      <c r="I41" s="682">
        <f>SUM(I44,I51)</f>
        <v>1</v>
      </c>
      <c r="J41" s="676"/>
      <c r="K41" s="676" t="s">
        <v>293</v>
      </c>
      <c r="L41" s="676"/>
      <c r="M41" s="676"/>
      <c r="N41" s="1085"/>
      <c r="Q41" s="1240"/>
      <c r="R41" s="526" t="s">
        <v>451</v>
      </c>
      <c r="S41" s="527" t="s">
        <v>450</v>
      </c>
      <c r="T41" s="527"/>
      <c r="U41" s="528"/>
      <c r="V41" s="223"/>
      <c r="W41" s="223"/>
      <c r="X41" s="223"/>
      <c r="Y41" s="223"/>
      <c r="Z41" s="223"/>
      <c r="AA41" s="223"/>
      <c r="AB41" s="223"/>
      <c r="AC41" s="223"/>
      <c r="AD41" s="223"/>
      <c r="AE41" s="224"/>
      <c r="AF41" s="1240"/>
      <c r="AG41" s="506"/>
      <c r="AH41" s="1240"/>
      <c r="AI41" s="529" t="s">
        <v>451</v>
      </c>
      <c r="AJ41" s="527" t="s">
        <v>450</v>
      </c>
      <c r="AK41" s="527"/>
      <c r="AL41" s="528"/>
      <c r="AM41" s="223"/>
      <c r="AN41" s="223"/>
      <c r="AO41" s="223"/>
      <c r="AP41" s="223"/>
      <c r="AQ41" s="223"/>
      <c r="AR41" s="223"/>
      <c r="AS41" s="223"/>
      <c r="AT41" s="223"/>
      <c r="AU41" s="223"/>
      <c r="AV41" s="421"/>
      <c r="AW41" s="1240"/>
    </row>
    <row r="42" spans="1:49" ht="15.75" x14ac:dyDescent="0.2">
      <c r="A42" s="1262"/>
      <c r="B42" s="687"/>
      <c r="C42" s="1242"/>
      <c r="D42" s="683"/>
      <c r="E42" s="683"/>
      <c r="F42" s="684" t="s">
        <v>299</v>
      </c>
      <c r="G42" s="685" t="s">
        <v>297</v>
      </c>
      <c r="H42" s="686"/>
      <c r="I42" s="683"/>
      <c r="J42" s="683"/>
      <c r="K42" s="683"/>
      <c r="L42" s="1324" t="s">
        <v>957</v>
      </c>
      <c r="M42" s="1321"/>
      <c r="N42" s="1086">
        <f>B41</f>
        <v>1</v>
      </c>
      <c r="Q42" s="1240"/>
      <c r="R42" s="530"/>
      <c r="S42" s="514"/>
      <c r="T42" s="514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41"/>
      <c r="AF42" s="1240"/>
      <c r="AG42" s="506"/>
      <c r="AH42" s="1240"/>
      <c r="AI42" s="531"/>
      <c r="AJ42" s="514"/>
      <c r="AK42" s="514"/>
      <c r="AL42" s="514"/>
      <c r="AM42" s="135"/>
      <c r="AN42" s="135"/>
      <c r="AO42" s="135"/>
      <c r="AP42" s="135"/>
      <c r="AQ42" s="135"/>
      <c r="AR42" s="135"/>
      <c r="AS42" s="135"/>
      <c r="AT42" s="135"/>
      <c r="AU42" s="135"/>
      <c r="AV42" s="418"/>
      <c r="AW42" s="1240"/>
    </row>
    <row r="43" spans="1:49" ht="14.25" customHeight="1" x14ac:dyDescent="0.25">
      <c r="A43" s="1262"/>
      <c r="B43" s="515" t="s">
        <v>44</v>
      </c>
      <c r="C43" s="515" t="s">
        <v>54</v>
      </c>
      <c r="D43" s="613" t="s">
        <v>34</v>
      </c>
      <c r="E43" s="511"/>
      <c r="F43" s="688"/>
      <c r="G43" s="1087"/>
      <c r="H43" s="515"/>
      <c r="I43" s="1088"/>
      <c r="J43" s="514"/>
      <c r="K43" s="542" t="s">
        <v>63</v>
      </c>
      <c r="L43" s="511"/>
      <c r="M43" s="612"/>
      <c r="N43" s="1089"/>
      <c r="Q43" s="1240"/>
      <c r="R43" s="532" t="s">
        <v>34</v>
      </c>
      <c r="S43" s="533" t="s">
        <v>13</v>
      </c>
      <c r="T43" s="534" t="s">
        <v>455</v>
      </c>
      <c r="U43" s="514"/>
      <c r="V43" s="135"/>
      <c r="W43" s="135"/>
      <c r="X43" s="135"/>
      <c r="Y43" s="135"/>
      <c r="Z43" s="135"/>
      <c r="AA43" s="135"/>
      <c r="AB43" s="135"/>
      <c r="AC43" s="135"/>
      <c r="AD43" s="135"/>
      <c r="AE43" s="141"/>
      <c r="AF43" s="1240"/>
      <c r="AG43" s="506"/>
      <c r="AH43" s="1240"/>
      <c r="AI43" s="535" t="s">
        <v>44</v>
      </c>
      <c r="AJ43" s="533" t="s">
        <v>456</v>
      </c>
      <c r="AK43" s="514"/>
      <c r="AL43" s="514"/>
      <c r="AM43" s="135"/>
      <c r="AN43" s="135"/>
      <c r="AO43" s="135"/>
      <c r="AP43" s="135"/>
      <c r="AQ43" s="135"/>
      <c r="AR43" s="135"/>
      <c r="AS43" s="135"/>
      <c r="AT43" s="135"/>
      <c r="AU43" s="135"/>
      <c r="AV43" s="418"/>
      <c r="AW43" s="1240"/>
    </row>
    <row r="44" spans="1:49" ht="15.75" customHeight="1" x14ac:dyDescent="0.2">
      <c r="A44" s="1262"/>
      <c r="B44" s="614"/>
      <c r="C44" s="615"/>
      <c r="D44" s="616" t="s">
        <v>15</v>
      </c>
      <c r="E44" s="617"/>
      <c r="F44" s="618"/>
      <c r="G44" s="689">
        <f>SUM(G46:G48)</f>
        <v>0.75600000000000001</v>
      </c>
      <c r="H44" s="690" t="s">
        <v>11</v>
      </c>
      <c r="I44" s="691">
        <f>G44/G41</f>
        <v>0.4</v>
      </c>
      <c r="J44" s="619"/>
      <c r="K44" s="620" t="str">
        <f>D44</f>
        <v>APPAREIL MOUSSANT</v>
      </c>
      <c r="L44" s="511"/>
      <c r="M44" s="511"/>
      <c r="N44" s="1090"/>
      <c r="Q44" s="1240"/>
      <c r="R44" s="542"/>
      <c r="S44" s="533"/>
      <c r="T44" s="534"/>
      <c r="U44" s="514"/>
      <c r="V44" s="135"/>
      <c r="W44" s="135"/>
      <c r="X44" s="135"/>
      <c r="Y44" s="135"/>
      <c r="Z44" s="135"/>
      <c r="AA44" s="135"/>
      <c r="AB44" s="135"/>
      <c r="AC44" s="135"/>
      <c r="AD44" s="135"/>
      <c r="AE44" s="141"/>
      <c r="AF44" s="1240"/>
      <c r="AG44" s="506"/>
      <c r="AH44" s="1240"/>
      <c r="AI44" s="531"/>
      <c r="AJ44" s="514"/>
      <c r="AK44" s="514"/>
      <c r="AL44" s="514"/>
      <c r="AM44" s="135"/>
      <c r="AN44" s="135"/>
      <c r="AO44" s="135"/>
      <c r="AP44" s="135"/>
      <c r="AQ44" s="135"/>
      <c r="AR44" s="135"/>
      <c r="AS44" s="135"/>
      <c r="AT44" s="135"/>
      <c r="AU44" s="135"/>
      <c r="AV44" s="418"/>
      <c r="AW44" s="1240"/>
    </row>
    <row r="45" spans="1:49" ht="15.75" customHeight="1" x14ac:dyDescent="0.25">
      <c r="A45" s="1262"/>
      <c r="B45" s="614"/>
      <c r="C45" s="237"/>
      <c r="D45" s="621"/>
      <c r="E45" s="622"/>
      <c r="F45" s="623"/>
      <c r="G45" s="692"/>
      <c r="H45" s="693"/>
      <c r="I45" s="694"/>
      <c r="J45" s="624"/>
      <c r="K45" s="558"/>
      <c r="L45" s="511"/>
      <c r="M45" s="511"/>
      <c r="N45" s="1090"/>
      <c r="Q45" s="1240"/>
      <c r="R45" s="542" t="s">
        <v>44</v>
      </c>
      <c r="S45" s="533" t="s">
        <v>456</v>
      </c>
      <c r="T45" s="534" t="s">
        <v>480</v>
      </c>
      <c r="U45" s="514"/>
      <c r="V45" s="135"/>
      <c r="W45" s="135"/>
      <c r="X45" s="135"/>
      <c r="Y45" s="135"/>
      <c r="Z45" s="135"/>
      <c r="AA45" s="135"/>
      <c r="AB45" s="135"/>
      <c r="AC45" s="135"/>
      <c r="AD45" s="135"/>
      <c r="AE45" s="141"/>
      <c r="AF45" s="1240"/>
      <c r="AG45" s="506"/>
      <c r="AH45" s="1240"/>
      <c r="AI45" s="423"/>
      <c r="AJ45" s="544" t="s">
        <v>422</v>
      </c>
      <c r="AK45" s="545"/>
      <c r="AL45" s="545"/>
      <c r="AM45" s="546"/>
      <c r="AN45" s="514"/>
      <c r="AO45" s="135"/>
      <c r="AP45" s="544" t="s">
        <v>421</v>
      </c>
      <c r="AQ45" s="135"/>
      <c r="AR45" s="135"/>
      <c r="AS45" s="135"/>
      <c r="AT45" s="135"/>
      <c r="AU45" s="135"/>
      <c r="AV45" s="418"/>
      <c r="AW45" s="1240"/>
    </row>
    <row r="46" spans="1:49" ht="15.75" x14ac:dyDescent="0.2">
      <c r="A46" s="1262"/>
      <c r="B46" s="614">
        <v>0.4</v>
      </c>
      <c r="C46" s="237"/>
      <c r="D46" s="558" t="s">
        <v>16</v>
      </c>
      <c r="E46" s="558"/>
      <c r="F46" s="625" t="str">
        <f>IF(C46&lt;=0,"",G46-(G46*C46%))</f>
        <v/>
      </c>
      <c r="G46" s="692">
        <f>IF(B46="","",(B46/B41)*M39)</f>
        <v>0.75600000000000001</v>
      </c>
      <c r="H46" s="695" t="s">
        <v>11</v>
      </c>
      <c r="I46" s="694">
        <f>IF(ISBLANK(B46),"",G46/G41)</f>
        <v>0.4</v>
      </c>
      <c r="J46" s="626" t="s">
        <v>32</v>
      </c>
      <c r="K46" s="558" t="s">
        <v>484</v>
      </c>
      <c r="L46" s="511"/>
      <c r="M46" s="511"/>
      <c r="N46" s="1090"/>
      <c r="Q46" s="1240"/>
      <c r="R46" s="542"/>
      <c r="S46" s="533"/>
      <c r="T46" s="553" t="s">
        <v>422</v>
      </c>
      <c r="U46" s="514"/>
      <c r="V46" s="135"/>
      <c r="W46" s="135"/>
      <c r="X46" s="135"/>
      <c r="Y46" s="135"/>
      <c r="Z46" s="135"/>
      <c r="AA46" s="135"/>
      <c r="AB46" s="135"/>
      <c r="AC46" s="135"/>
      <c r="AD46" s="135"/>
      <c r="AE46" s="141"/>
      <c r="AF46" s="1240"/>
      <c r="AG46" s="506"/>
      <c r="AH46" s="1240"/>
      <c r="AI46" s="423"/>
      <c r="AJ46" s="554" t="s">
        <v>956</v>
      </c>
      <c r="AK46" s="554"/>
      <c r="AL46" s="554"/>
      <c r="AM46" s="554"/>
      <c r="AN46" s="514"/>
      <c r="AO46" s="135"/>
      <c r="AP46" s="135"/>
      <c r="AQ46" s="135"/>
      <c r="AR46" s="135"/>
      <c r="AS46" s="135"/>
      <c r="AT46" s="135"/>
      <c r="AU46" s="135"/>
      <c r="AV46" s="418"/>
      <c r="AW46" s="1240"/>
    </row>
    <row r="47" spans="1:49" ht="15.75" x14ac:dyDescent="0.2">
      <c r="A47" s="1262"/>
      <c r="B47" s="614"/>
      <c r="C47" s="237"/>
      <c r="D47" s="558"/>
      <c r="E47" s="558"/>
      <c r="F47" s="625" t="str">
        <f>IF(C47&lt;=0,"",G47-(G47*C47%))</f>
        <v/>
      </c>
      <c r="G47" s="692" t="str">
        <f>IF(B47="","",(B47/B41)*M39)</f>
        <v/>
      </c>
      <c r="H47" s="695" t="s">
        <v>11</v>
      </c>
      <c r="I47" s="694" t="str">
        <f>IF(ISBLANK(B47),"",G47/G41)</f>
        <v/>
      </c>
      <c r="J47" s="626" t="s">
        <v>42</v>
      </c>
      <c r="K47" s="558"/>
      <c r="L47" s="511"/>
      <c r="M47" s="511"/>
      <c r="N47" s="1090"/>
      <c r="Q47" s="1240"/>
      <c r="R47" s="514"/>
      <c r="S47" s="514"/>
      <c r="T47" s="534" t="s">
        <v>755</v>
      </c>
      <c r="U47" s="514"/>
      <c r="V47" s="135"/>
      <c r="W47" s="135"/>
      <c r="X47" s="135"/>
      <c r="Y47" s="135"/>
      <c r="Z47" s="135"/>
      <c r="AA47" s="135"/>
      <c r="AB47" s="135"/>
      <c r="AC47" s="135"/>
      <c r="AD47" s="135"/>
      <c r="AE47" s="141"/>
      <c r="AF47" s="1240"/>
      <c r="AG47" s="506"/>
      <c r="AH47" s="1240"/>
      <c r="AI47" s="423"/>
      <c r="AJ47" s="554"/>
      <c r="AK47" s="554" t="s">
        <v>423</v>
      </c>
      <c r="AL47" s="554"/>
      <c r="AM47" s="554"/>
      <c r="AN47" s="514"/>
      <c r="AO47" s="135"/>
      <c r="AP47" s="135"/>
      <c r="AQ47" s="135"/>
      <c r="AR47" s="135"/>
      <c r="AS47" s="135"/>
      <c r="AT47" s="135"/>
      <c r="AU47" s="135"/>
      <c r="AV47" s="418"/>
      <c r="AW47" s="1240"/>
    </row>
    <row r="48" spans="1:49" ht="15.75" x14ac:dyDescent="0.2">
      <c r="A48" s="1262"/>
      <c r="B48" s="614"/>
      <c r="C48" s="237"/>
      <c r="D48" s="558"/>
      <c r="E48" s="558"/>
      <c r="F48" s="625" t="str">
        <f>IF(C48&lt;=0,"",G48-(G48*C48%))</f>
        <v/>
      </c>
      <c r="G48" s="692" t="str">
        <f>IF(B48="","",(B48/B41)*M39)</f>
        <v/>
      </c>
      <c r="H48" s="695" t="s">
        <v>11</v>
      </c>
      <c r="I48" s="694" t="str">
        <f>IF(ISBLANK(B48),"",G48/G41)</f>
        <v/>
      </c>
      <c r="J48" s="626" t="s">
        <v>52</v>
      </c>
      <c r="K48" s="558"/>
      <c r="L48" s="511"/>
      <c r="M48" s="511"/>
      <c r="N48" s="1090"/>
      <c r="Q48" s="1240"/>
      <c r="R48" s="514"/>
      <c r="S48" s="514"/>
      <c r="T48" s="534" t="s">
        <v>485</v>
      </c>
      <c r="U48" s="514"/>
      <c r="V48" s="135"/>
      <c r="W48" s="135"/>
      <c r="X48" s="135"/>
      <c r="Y48" s="135"/>
      <c r="Z48" s="135"/>
      <c r="AA48" s="135"/>
      <c r="AB48" s="135"/>
      <c r="AC48" s="135"/>
      <c r="AD48" s="135"/>
      <c r="AE48" s="141"/>
      <c r="AF48" s="1240"/>
      <c r="AG48" s="506"/>
      <c r="AH48" s="1240"/>
      <c r="AI48" s="423"/>
      <c r="AJ48" s="554"/>
      <c r="AK48" s="554" t="s">
        <v>424</v>
      </c>
      <c r="AL48" s="554"/>
      <c r="AM48" s="554"/>
      <c r="AN48" s="514"/>
      <c r="AO48" s="135"/>
      <c r="AP48" s="135"/>
      <c r="AQ48" s="135"/>
      <c r="AR48" s="135"/>
      <c r="AS48" s="135"/>
      <c r="AT48" s="559"/>
      <c r="AU48" s="559"/>
      <c r="AV48" s="560"/>
      <c r="AW48" s="1240"/>
    </row>
    <row r="49" spans="1:49" ht="15.75" x14ac:dyDescent="0.2">
      <c r="A49" s="1262"/>
      <c r="B49" s="614"/>
      <c r="C49" s="237"/>
      <c r="D49" s="627"/>
      <c r="E49" s="627"/>
      <c r="F49" s="625" t="str">
        <f>IF(C49&lt;=0,"",G49-(G49*C49%))</f>
        <v/>
      </c>
      <c r="G49" s="692" t="str">
        <f>IF(B49="","",(B49/B41)*M39)</f>
        <v/>
      </c>
      <c r="H49" s="695" t="s">
        <v>11</v>
      </c>
      <c r="I49" s="694" t="str">
        <f>IF(ISBLANK(B49),"",G49/G41)</f>
        <v/>
      </c>
      <c r="J49" s="626" t="s">
        <v>61</v>
      </c>
      <c r="K49" s="558"/>
      <c r="L49" s="511"/>
      <c r="M49" s="511"/>
      <c r="N49" s="1090"/>
      <c r="Q49" s="1240"/>
      <c r="R49" s="514"/>
      <c r="S49" s="514"/>
      <c r="T49" s="514"/>
      <c r="U49" s="514"/>
      <c r="V49" s="135"/>
      <c r="W49" s="135"/>
      <c r="X49" s="135"/>
      <c r="Y49" s="135"/>
      <c r="Z49" s="135"/>
      <c r="AA49" s="135"/>
      <c r="AB49" s="135"/>
      <c r="AC49" s="135"/>
      <c r="AD49" s="135"/>
      <c r="AE49" s="141"/>
      <c r="AF49" s="1240"/>
      <c r="AG49" s="506"/>
      <c r="AH49" s="1240"/>
      <c r="AI49" s="423"/>
      <c r="AJ49" s="554"/>
      <c r="AK49" s="554" t="s">
        <v>425</v>
      </c>
      <c r="AL49" s="554"/>
      <c r="AM49" s="554"/>
      <c r="AN49" s="514"/>
      <c r="AO49" s="135"/>
      <c r="AP49" s="135"/>
      <c r="AQ49" s="135"/>
      <c r="AR49" s="135"/>
      <c r="AS49" s="135"/>
      <c r="AT49" s="559"/>
      <c r="AU49" s="559"/>
      <c r="AV49" s="560"/>
      <c r="AW49" s="1240"/>
    </row>
    <row r="50" spans="1:49" ht="15.75" x14ac:dyDescent="0.2">
      <c r="A50" s="1262"/>
      <c r="B50" s="1153"/>
      <c r="C50" s="1154"/>
      <c r="D50" s="1155"/>
      <c r="E50" s="1155"/>
      <c r="F50" s="1156"/>
      <c r="G50" s="1157"/>
      <c r="H50" s="1158"/>
      <c r="I50" s="1159"/>
      <c r="J50" s="1160"/>
      <c r="K50" s="1161"/>
      <c r="L50" s="1160"/>
      <c r="M50" s="1160"/>
      <c r="N50" s="1162"/>
      <c r="Q50" s="1240"/>
      <c r="R50" s="542" t="s">
        <v>54</v>
      </c>
      <c r="S50" s="533" t="s">
        <v>482</v>
      </c>
      <c r="T50" s="534" t="s">
        <v>483</v>
      </c>
      <c r="U50" s="514"/>
      <c r="V50" s="135"/>
      <c r="W50" s="135"/>
      <c r="X50" s="135"/>
      <c r="Y50" s="135"/>
      <c r="Z50" s="135"/>
      <c r="AA50" s="135"/>
      <c r="AB50" s="135"/>
      <c r="AC50" s="135"/>
      <c r="AD50" s="135"/>
      <c r="AE50" s="141"/>
      <c r="AF50" s="1240"/>
      <c r="AG50" s="506"/>
      <c r="AH50" s="1240"/>
      <c r="AI50" s="423"/>
      <c r="AJ50" s="554"/>
      <c r="AK50" s="554" t="s">
        <v>426</v>
      </c>
      <c r="AL50" s="554"/>
      <c r="AM50" s="554"/>
      <c r="AN50" s="514"/>
      <c r="AO50" s="135"/>
      <c r="AP50" s="135"/>
      <c r="AQ50" s="135"/>
      <c r="AR50" s="135"/>
      <c r="AS50" s="135"/>
      <c r="AT50" s="135"/>
      <c r="AU50" s="135"/>
      <c r="AV50" s="418"/>
      <c r="AW50" s="1240"/>
    </row>
    <row r="51" spans="1:49" ht="25.5" x14ac:dyDescent="0.25">
      <c r="A51" s="1262"/>
      <c r="B51" s="614"/>
      <c r="C51" s="628"/>
      <c r="D51" s="616" t="s">
        <v>17</v>
      </c>
      <c r="E51" s="617"/>
      <c r="F51" s="618" t="str">
        <f>IF(C51&lt;=0,"",G51-(G51*C51%))</f>
        <v/>
      </c>
      <c r="G51" s="689">
        <f>SUM(G53:G62)</f>
        <v>1.1339999999999999</v>
      </c>
      <c r="H51" s="690" t="s">
        <v>11</v>
      </c>
      <c r="I51" s="691">
        <f>G51/G41</f>
        <v>0.6</v>
      </c>
      <c r="J51" s="619"/>
      <c r="K51" s="620" t="str">
        <f>D51</f>
        <v>APPAREIL CRÉMEUX</v>
      </c>
      <c r="L51" s="511"/>
      <c r="M51" s="511"/>
      <c r="N51" s="1090"/>
      <c r="Q51" s="1240"/>
      <c r="R51" s="567"/>
      <c r="S51" s="533"/>
      <c r="T51" s="534"/>
      <c r="U51" s="514"/>
      <c r="V51" s="135"/>
      <c r="W51" s="135"/>
      <c r="X51" s="135"/>
      <c r="Y51" s="135"/>
      <c r="Z51" s="135"/>
      <c r="AA51" s="135"/>
      <c r="AB51" s="135"/>
      <c r="AC51" s="135"/>
      <c r="AD51" s="135"/>
      <c r="AE51" s="141"/>
      <c r="AF51" s="1240"/>
      <c r="AG51" s="506"/>
      <c r="AH51" s="1240"/>
      <c r="AI51" s="423"/>
      <c r="AJ51" s="554"/>
      <c r="AK51" s="568" t="s">
        <v>427</v>
      </c>
      <c r="AL51" s="554"/>
      <c r="AM51" s="554"/>
      <c r="AN51" s="514"/>
      <c r="AO51" s="135"/>
      <c r="AP51" s="135"/>
      <c r="AQ51" s="135"/>
      <c r="AR51" s="135"/>
      <c r="AS51" s="1244" t="s">
        <v>963</v>
      </c>
      <c r="AT51" s="1245"/>
      <c r="AU51" s="1245"/>
      <c r="AV51" s="569" t="s">
        <v>960</v>
      </c>
      <c r="AW51" s="1240"/>
    </row>
    <row r="52" spans="1:49" ht="15.75" x14ac:dyDescent="0.2">
      <c r="A52" s="1262"/>
      <c r="B52" s="614"/>
      <c r="C52" s="237"/>
      <c r="D52" s="629" t="s">
        <v>18</v>
      </c>
      <c r="E52" s="630"/>
      <c r="F52" s="625"/>
      <c r="G52" s="692">
        <f>IF(B52="",0,(B52/B41)*M39)</f>
        <v>0</v>
      </c>
      <c r="H52" s="695"/>
      <c r="I52" s="694" t="str">
        <f>IF(ISBLANK(B52),"",G52/G41)</f>
        <v/>
      </c>
      <c r="J52" s="626"/>
      <c r="K52" s="558"/>
      <c r="L52" s="511"/>
      <c r="M52" s="511"/>
      <c r="N52" s="1090"/>
      <c r="Q52" s="1240"/>
      <c r="R52" s="542" t="s">
        <v>63</v>
      </c>
      <c r="S52" s="576" t="s">
        <v>293</v>
      </c>
      <c r="T52" s="534" t="s">
        <v>1000</v>
      </c>
      <c r="U52" s="514"/>
      <c r="V52" s="135"/>
      <c r="W52" s="135"/>
      <c r="X52" s="135"/>
      <c r="Y52" s="135"/>
      <c r="Z52" s="135"/>
      <c r="AA52" s="135"/>
      <c r="AB52" s="135"/>
      <c r="AC52" s="135"/>
      <c r="AD52" s="135"/>
      <c r="AE52" s="141"/>
      <c r="AF52" s="1240"/>
      <c r="AG52" s="506"/>
      <c r="AH52" s="1240"/>
      <c r="AI52" s="423"/>
      <c r="AJ52" s="554"/>
      <c r="AK52" s="554" t="s">
        <v>428</v>
      </c>
      <c r="AL52" s="554"/>
      <c r="AM52" s="554"/>
      <c r="AN52" s="514"/>
      <c r="AO52" s="135"/>
      <c r="AP52" s="135"/>
      <c r="AQ52" s="135"/>
      <c r="AR52" s="135"/>
      <c r="AS52" s="573"/>
      <c r="AT52" s="574">
        <v>2</v>
      </c>
      <c r="AU52" s="553" t="s">
        <v>10</v>
      </c>
      <c r="AV52" s="575">
        <f>AT52</f>
        <v>2</v>
      </c>
      <c r="AW52" s="1240"/>
    </row>
    <row r="53" spans="1:49" ht="15.75" x14ac:dyDescent="0.2">
      <c r="A53" s="1262"/>
      <c r="B53" s="614">
        <v>0.26500000000000001</v>
      </c>
      <c r="C53" s="237"/>
      <c r="D53" s="558" t="s">
        <v>19</v>
      </c>
      <c r="E53" s="558"/>
      <c r="F53" s="625" t="str">
        <f>IF(C53&lt;=0,"",G53-(G53*C53%))</f>
        <v/>
      </c>
      <c r="G53" s="692">
        <f>IF(B53="",0,(B53/B41)*M39)</f>
        <v>0.50085000000000002</v>
      </c>
      <c r="H53" s="695" t="s">
        <v>11</v>
      </c>
      <c r="I53" s="694">
        <f>IF(ISBLANK(B53),"",G53/G41)</f>
        <v>0.26500000000000001</v>
      </c>
      <c r="J53" s="626" t="s">
        <v>32</v>
      </c>
      <c r="K53" s="558" t="s">
        <v>25</v>
      </c>
      <c r="L53" s="558"/>
      <c r="M53" s="558"/>
      <c r="N53" s="1151"/>
      <c r="Q53" s="1240"/>
      <c r="R53" s="542"/>
      <c r="S53" s="576"/>
      <c r="T53" s="534"/>
      <c r="U53" s="514"/>
      <c r="V53" s="514"/>
      <c r="W53" s="514"/>
      <c r="X53" s="514"/>
      <c r="Y53" s="514"/>
      <c r="Z53" s="514"/>
      <c r="AA53" s="514"/>
      <c r="AB53" s="514"/>
      <c r="AC53" s="514"/>
      <c r="AD53" s="514"/>
      <c r="AE53" s="577"/>
      <c r="AF53" s="1240"/>
      <c r="AG53" s="506"/>
      <c r="AH53" s="1240"/>
      <c r="AI53" s="423"/>
      <c r="AJ53" s="554"/>
      <c r="AK53" s="554" t="s">
        <v>429</v>
      </c>
      <c r="AL53" s="554"/>
      <c r="AM53" s="554"/>
      <c r="AN53" s="514"/>
      <c r="AO53" s="135"/>
      <c r="AP53" s="135"/>
      <c r="AQ53" s="135"/>
      <c r="AR53" s="514"/>
      <c r="AS53" s="573"/>
      <c r="AT53" s="578">
        <f>AT52*10</f>
        <v>20</v>
      </c>
      <c r="AU53" s="579" t="s">
        <v>431</v>
      </c>
      <c r="AV53" s="580">
        <f>AT52/10</f>
        <v>0.2</v>
      </c>
      <c r="AW53" s="1240"/>
    </row>
    <row r="54" spans="1:49" ht="16.5" thickBot="1" x14ac:dyDescent="0.3">
      <c r="A54" s="1262"/>
      <c r="B54" s="614">
        <v>0.13500000000000001</v>
      </c>
      <c r="C54" s="237">
        <v>5</v>
      </c>
      <c r="D54" s="558" t="s">
        <v>20</v>
      </c>
      <c r="E54" s="558"/>
      <c r="F54" s="625">
        <f t="shared" ref="F54:F62" si="2">IF(C54&lt;=0,"",G54-(G54*C54%))</f>
        <v>0.24239249999999998</v>
      </c>
      <c r="G54" s="692">
        <f>IF(B54="",0,(B54/B41)*M39)</f>
        <v>0.25514999999999999</v>
      </c>
      <c r="H54" s="695" t="s">
        <v>11</v>
      </c>
      <c r="I54" s="694">
        <f>IF(ISBLANK(B54),"",G54/G41)</f>
        <v>0.13500000000000001</v>
      </c>
      <c r="J54" s="626" t="s">
        <v>42</v>
      </c>
      <c r="K54" s="558" t="s">
        <v>26</v>
      </c>
      <c r="L54" s="558"/>
      <c r="M54" s="558"/>
      <c r="N54" s="1151"/>
      <c r="Q54" s="1240"/>
      <c r="R54" s="631" t="s">
        <v>71</v>
      </c>
      <c r="U54" s="514"/>
      <c r="V54" s="514"/>
      <c r="W54" s="514"/>
      <c r="X54" s="514"/>
      <c r="Y54" s="514"/>
      <c r="Z54" s="514"/>
      <c r="AA54" s="514"/>
      <c r="AB54" s="514"/>
      <c r="AC54" s="514"/>
      <c r="AD54" s="514"/>
      <c r="AE54" s="577"/>
      <c r="AF54" s="1240"/>
      <c r="AG54" s="506"/>
      <c r="AH54" s="1240"/>
      <c r="AI54" s="423"/>
      <c r="AJ54" s="554"/>
      <c r="AK54" s="568" t="s">
        <v>430</v>
      </c>
      <c r="AL54" s="554"/>
      <c r="AM54" s="554"/>
      <c r="AN54" s="514"/>
      <c r="AO54" s="514"/>
      <c r="AP54" s="514"/>
      <c r="AQ54" s="514"/>
      <c r="AR54" s="514"/>
      <c r="AS54" s="581"/>
      <c r="AT54" s="578">
        <f>AT53*10</f>
        <v>200</v>
      </c>
      <c r="AU54" s="579" t="s">
        <v>432</v>
      </c>
      <c r="AV54" s="580">
        <f>AV53/10</f>
        <v>0.02</v>
      </c>
      <c r="AW54" s="1240"/>
    </row>
    <row r="55" spans="1:49" ht="31.5" customHeight="1" thickBot="1" x14ac:dyDescent="0.25">
      <c r="A55" s="1262"/>
      <c r="B55" s="614">
        <v>0.04</v>
      </c>
      <c r="C55" s="237"/>
      <c r="D55" s="558" t="s">
        <v>21</v>
      </c>
      <c r="E55" s="558"/>
      <c r="F55" s="625" t="str">
        <f t="shared" si="2"/>
        <v/>
      </c>
      <c r="G55" s="692">
        <f>IF(B55="",0,(B55/B41)*M39)</f>
        <v>7.5600000000000001E-2</v>
      </c>
      <c r="H55" s="695" t="s">
        <v>11</v>
      </c>
      <c r="I55" s="694">
        <f>IF(ISBLANK(B55),"",G55/G41)</f>
        <v>0.04</v>
      </c>
      <c r="J55" s="626" t="s">
        <v>52</v>
      </c>
      <c r="K55" s="558" t="s">
        <v>27</v>
      </c>
      <c r="L55" s="558"/>
      <c r="M55" s="558"/>
      <c r="N55" s="1151"/>
      <c r="Q55" s="1240"/>
      <c r="R55" s="512">
        <v>1</v>
      </c>
      <c r="S55" s="576" t="s">
        <v>479</v>
      </c>
      <c r="T55" s="534" t="s">
        <v>1001</v>
      </c>
      <c r="U55" s="514"/>
      <c r="V55" s="514"/>
      <c r="W55" s="514"/>
      <c r="X55" s="514"/>
      <c r="Y55" s="514"/>
      <c r="Z55" s="514"/>
      <c r="AA55" s="514"/>
      <c r="AB55" s="514"/>
      <c r="AC55" s="514"/>
      <c r="AD55" s="514"/>
      <c r="AE55" s="577"/>
      <c r="AF55" s="1240"/>
      <c r="AG55" s="506"/>
      <c r="AH55" s="1240"/>
      <c r="AI55" s="531"/>
      <c r="AJ55" s="530"/>
      <c r="AK55" s="545"/>
      <c r="AL55" s="545"/>
      <c r="AM55" s="546"/>
      <c r="AN55" s="530"/>
      <c r="AO55" s="1246" t="s">
        <v>961</v>
      </c>
      <c r="AP55" s="1247"/>
      <c r="AQ55" s="1247"/>
      <c r="AR55" s="1247"/>
      <c r="AS55" s="582"/>
      <c r="AT55" s="583">
        <f>AT54*10</f>
        <v>2000</v>
      </c>
      <c r="AU55" s="584" t="s">
        <v>433</v>
      </c>
      <c r="AV55" s="585">
        <f>AV54/10</f>
        <v>2E-3</v>
      </c>
      <c r="AW55" s="1240"/>
    </row>
    <row r="56" spans="1:49" ht="15.75" x14ac:dyDescent="0.25">
      <c r="A56" s="1262"/>
      <c r="B56" s="614">
        <v>0.15</v>
      </c>
      <c r="C56" s="237"/>
      <c r="D56" s="558" t="s">
        <v>22</v>
      </c>
      <c r="E56" s="558"/>
      <c r="F56" s="625" t="str">
        <f t="shared" si="2"/>
        <v/>
      </c>
      <c r="G56" s="692">
        <f>IF(B56="",0,(B56/B41)*M39)</f>
        <v>0.28349999999999997</v>
      </c>
      <c r="H56" s="695" t="s">
        <v>11</v>
      </c>
      <c r="I56" s="694">
        <f>IF(ISBLANK(B56),"",G56/G41)</f>
        <v>0.15</v>
      </c>
      <c r="J56" s="626" t="s">
        <v>61</v>
      </c>
      <c r="K56" s="558" t="s">
        <v>28</v>
      </c>
      <c r="L56" s="558"/>
      <c r="M56" s="558"/>
      <c r="N56" s="1151"/>
      <c r="Q56" s="1240"/>
      <c r="U56" s="514"/>
      <c r="V56" s="514"/>
      <c r="W56" s="514"/>
      <c r="X56" s="514"/>
      <c r="Y56" s="514"/>
      <c r="Z56" s="514"/>
      <c r="AA56" s="514"/>
      <c r="AB56" s="514"/>
      <c r="AC56" s="514"/>
      <c r="AD56" s="514"/>
      <c r="AE56" s="577"/>
      <c r="AF56" s="1240"/>
      <c r="AG56" s="506"/>
      <c r="AH56" s="1240"/>
      <c r="AI56" s="1248" t="s">
        <v>964</v>
      </c>
      <c r="AJ56" s="1249"/>
      <c r="AK56" s="1250" t="s">
        <v>775</v>
      </c>
      <c r="AL56" s="1251"/>
      <c r="AM56" s="1251"/>
      <c r="AN56" s="1252"/>
      <c r="AO56" s="1253" t="s">
        <v>962</v>
      </c>
      <c r="AP56" s="1254"/>
      <c r="AQ56" s="1254"/>
      <c r="AR56" s="1255"/>
      <c r="AS56" s="1257" t="s">
        <v>779</v>
      </c>
      <c r="AT56" s="1258"/>
      <c r="AU56" s="1258"/>
      <c r="AV56" s="1259"/>
      <c r="AW56" s="1240"/>
    </row>
    <row r="57" spans="1:49" ht="26.25" thickBot="1" x14ac:dyDescent="0.3">
      <c r="A57" s="1262"/>
      <c r="B57" s="614">
        <v>0.01</v>
      </c>
      <c r="C57" s="237"/>
      <c r="D57" s="558" t="s">
        <v>23</v>
      </c>
      <c r="E57" s="558"/>
      <c r="F57" s="625" t="str">
        <f t="shared" si="2"/>
        <v/>
      </c>
      <c r="G57" s="692">
        <f>IF(B57="",0,(B57/B41)*M39)</f>
        <v>1.89E-2</v>
      </c>
      <c r="H57" s="695" t="s">
        <v>11</v>
      </c>
      <c r="I57" s="694">
        <f>IF(ISBLANK(B57),"",G57/G41)</f>
        <v>0.01</v>
      </c>
      <c r="J57" s="626" t="s">
        <v>69</v>
      </c>
      <c r="K57" s="558"/>
      <c r="L57" s="558"/>
      <c r="M57" s="558"/>
      <c r="N57" s="1151"/>
      <c r="Q57" s="1240"/>
      <c r="R57" s="705" t="s">
        <v>1002</v>
      </c>
      <c r="S57" s="514"/>
      <c r="T57" s="514"/>
      <c r="U57" s="514"/>
      <c r="V57" s="514"/>
      <c r="W57" s="514"/>
      <c r="X57" s="514"/>
      <c r="Y57" s="514"/>
      <c r="Z57" s="514"/>
      <c r="AA57" s="514"/>
      <c r="AB57" s="514"/>
      <c r="AC57" s="514"/>
      <c r="AD57" s="514"/>
      <c r="AE57" s="577"/>
      <c r="AF57" s="1240"/>
      <c r="AG57" s="506"/>
      <c r="AH57" s="1240"/>
      <c r="AI57" s="1238" t="s">
        <v>757</v>
      </c>
      <c r="AJ57" s="1239"/>
      <c r="AK57" s="586" t="s">
        <v>776</v>
      </c>
      <c r="AL57" s="587" t="s">
        <v>777</v>
      </c>
      <c r="AM57" s="587" t="s">
        <v>778</v>
      </c>
      <c r="AN57" s="588" t="s">
        <v>779</v>
      </c>
      <c r="AO57" s="589" t="s">
        <v>959</v>
      </c>
      <c r="AP57" s="590" t="s">
        <v>457</v>
      </c>
      <c r="AQ57" s="591" t="s">
        <v>452</v>
      </c>
      <c r="AR57" s="592" t="s">
        <v>456</v>
      </c>
      <c r="AS57" s="531"/>
      <c r="AT57" s="593" t="s">
        <v>758</v>
      </c>
      <c r="AU57" s="514"/>
      <c r="AV57" s="594" t="s">
        <v>762</v>
      </c>
      <c r="AW57" s="1240"/>
    </row>
    <row r="58" spans="1:49" ht="16.5" thickBot="1" x14ac:dyDescent="0.25">
      <c r="A58" s="1262"/>
      <c r="B58" s="614"/>
      <c r="C58" s="237"/>
      <c r="D58" s="558" t="s">
        <v>24</v>
      </c>
      <c r="E58" s="558"/>
      <c r="F58" s="625" t="str">
        <f t="shared" si="2"/>
        <v/>
      </c>
      <c r="G58" s="692">
        <f>IF(B58="",0,(B58/B41)*M39)</f>
        <v>0</v>
      </c>
      <c r="H58" s="695" t="s">
        <v>11</v>
      </c>
      <c r="I58" s="694" t="str">
        <f>IF(ISBLANK(B58),"",G58/G41)</f>
        <v/>
      </c>
      <c r="J58" s="626" t="s">
        <v>78</v>
      </c>
      <c r="K58" s="558"/>
      <c r="L58" s="558"/>
      <c r="M58" s="558"/>
      <c r="N58" s="1151"/>
      <c r="Q58" s="1240"/>
      <c r="R58" s="704">
        <v>1.0999999999999999</v>
      </c>
      <c r="S58" s="702" t="s">
        <v>996</v>
      </c>
      <c r="T58" s="703" t="s">
        <v>1003</v>
      </c>
      <c r="U58" s="514"/>
      <c r="V58" s="514"/>
      <c r="W58" s="514"/>
      <c r="X58" s="514"/>
      <c r="Y58" s="514"/>
      <c r="Z58" s="514"/>
      <c r="AA58" s="514"/>
      <c r="AB58" s="514"/>
      <c r="AC58" s="514"/>
      <c r="AD58" s="514"/>
      <c r="AE58" s="577"/>
      <c r="AF58" s="1240"/>
      <c r="AG58" s="506"/>
      <c r="AH58" s="1240"/>
      <c r="AI58" s="1238" t="s">
        <v>756</v>
      </c>
      <c r="AJ58" s="1239"/>
      <c r="AK58" s="595" t="s">
        <v>780</v>
      </c>
      <c r="AL58" s="596" t="s">
        <v>781</v>
      </c>
      <c r="AM58" s="596" t="s">
        <v>782</v>
      </c>
      <c r="AN58" s="597" t="s">
        <v>783</v>
      </c>
      <c r="AO58" s="598" t="s">
        <v>770</v>
      </c>
      <c r="AP58" s="406">
        <v>10</v>
      </c>
      <c r="AQ58" s="407">
        <v>0.05</v>
      </c>
      <c r="AR58" s="599">
        <f>AQ58*AP58</f>
        <v>0.5</v>
      </c>
      <c r="AS58" s="531"/>
      <c r="AT58" s="593" t="s">
        <v>759</v>
      </c>
      <c r="AU58" s="514"/>
      <c r="AV58" s="594" t="s">
        <v>763</v>
      </c>
      <c r="AW58" s="1240"/>
    </row>
    <row r="59" spans="1:49" ht="15.75" x14ac:dyDescent="0.2">
      <c r="A59" s="1262"/>
      <c r="B59" s="614"/>
      <c r="C59" s="237"/>
      <c r="D59" s="558"/>
      <c r="E59" s="558"/>
      <c r="F59" s="625" t="str">
        <f t="shared" si="2"/>
        <v/>
      </c>
      <c r="G59" s="692">
        <f>IF(B59="",0,(B59/B41)*M39)</f>
        <v>0</v>
      </c>
      <c r="H59" s="695" t="s">
        <v>11</v>
      </c>
      <c r="I59" s="694" t="str">
        <f>IF(ISBLANK(B59),"",G59/G41)</f>
        <v/>
      </c>
      <c r="J59" s="626" t="s">
        <v>86</v>
      </c>
      <c r="K59" s="558"/>
      <c r="L59" s="558"/>
      <c r="M59" s="558"/>
      <c r="N59" s="1151"/>
      <c r="Q59" s="1240"/>
      <c r="R59" s="514"/>
      <c r="S59" s="514"/>
      <c r="T59" s="514"/>
      <c r="U59" s="514"/>
      <c r="V59" s="514"/>
      <c r="W59" s="514"/>
      <c r="X59" s="514"/>
      <c r="Y59" s="514"/>
      <c r="Z59" s="514"/>
      <c r="AA59" s="514"/>
      <c r="AB59" s="514"/>
      <c r="AC59" s="514"/>
      <c r="AD59" s="514"/>
      <c r="AE59" s="577"/>
      <c r="AF59" s="1240"/>
      <c r="AG59" s="506"/>
      <c r="AH59" s="1240"/>
      <c r="AI59" s="1238" t="s">
        <v>809</v>
      </c>
      <c r="AJ59" s="1239"/>
      <c r="AK59" s="595" t="s">
        <v>784</v>
      </c>
      <c r="AL59" s="596" t="s">
        <v>785</v>
      </c>
      <c r="AM59" s="596" t="s">
        <v>786</v>
      </c>
      <c r="AN59" s="597" t="s">
        <v>787</v>
      </c>
      <c r="AO59" s="598" t="s">
        <v>771</v>
      </c>
      <c r="AP59" s="406">
        <v>10</v>
      </c>
      <c r="AQ59" s="407">
        <v>0.02</v>
      </c>
      <c r="AR59" s="599">
        <f t="shared" ref="AR59:AR62" si="3">AQ59*AP59</f>
        <v>0.2</v>
      </c>
      <c r="AS59" s="531"/>
      <c r="AT59" s="593" t="s">
        <v>760</v>
      </c>
      <c r="AU59" s="514"/>
      <c r="AV59" s="594" t="s">
        <v>764</v>
      </c>
      <c r="AW59" s="1240"/>
    </row>
    <row r="60" spans="1:49" ht="15.75" x14ac:dyDescent="0.2">
      <c r="A60" s="1262"/>
      <c r="B60" s="614"/>
      <c r="C60" s="237"/>
      <c r="D60" s="558"/>
      <c r="E60" s="558"/>
      <c r="F60" s="625" t="str">
        <f t="shared" si="2"/>
        <v/>
      </c>
      <c r="G60" s="692">
        <f>IF(B60="",0,(B60/B41)*M39)</f>
        <v>0</v>
      </c>
      <c r="H60" s="695" t="s">
        <v>11</v>
      </c>
      <c r="I60" s="694" t="str">
        <f>IF(ISBLANK(B60),"",G60/G41)</f>
        <v/>
      </c>
      <c r="J60" s="626" t="s">
        <v>96</v>
      </c>
      <c r="K60" s="558"/>
      <c r="L60" s="558"/>
      <c r="M60" s="558"/>
      <c r="N60" s="1151"/>
      <c r="Q60" s="1240"/>
      <c r="R60" s="514"/>
      <c r="S60" s="514"/>
      <c r="T60" s="514"/>
      <c r="U60" s="514"/>
      <c r="V60" s="514"/>
      <c r="W60" s="514"/>
      <c r="X60" s="514"/>
      <c r="Y60" s="514"/>
      <c r="Z60" s="514"/>
      <c r="AA60" s="514"/>
      <c r="AB60" s="514"/>
      <c r="AC60" s="514"/>
      <c r="AD60" s="514"/>
      <c r="AE60" s="577"/>
      <c r="AF60" s="1240"/>
      <c r="AG60" s="506"/>
      <c r="AH60" s="1240"/>
      <c r="AI60" s="1238" t="s">
        <v>766</v>
      </c>
      <c r="AJ60" s="1239"/>
      <c r="AK60" s="595" t="s">
        <v>788</v>
      </c>
      <c r="AL60" s="596" t="s">
        <v>789</v>
      </c>
      <c r="AM60" s="596" t="s">
        <v>790</v>
      </c>
      <c r="AN60" s="597" t="s">
        <v>791</v>
      </c>
      <c r="AO60" s="598" t="s">
        <v>772</v>
      </c>
      <c r="AP60" s="406">
        <v>10</v>
      </c>
      <c r="AQ60" s="407">
        <v>0.03</v>
      </c>
      <c r="AR60" s="599">
        <f t="shared" si="3"/>
        <v>0.3</v>
      </c>
      <c r="AS60" s="531"/>
      <c r="AT60" s="593" t="s">
        <v>761</v>
      </c>
      <c r="AU60" s="514"/>
      <c r="AV60" s="594" t="s">
        <v>765</v>
      </c>
      <c r="AW60" s="1240"/>
    </row>
    <row r="61" spans="1:49" ht="15.75" x14ac:dyDescent="0.2">
      <c r="A61" s="1262"/>
      <c r="B61" s="614"/>
      <c r="C61" s="237"/>
      <c r="D61" s="558"/>
      <c r="E61" s="558"/>
      <c r="F61" s="625" t="str">
        <f t="shared" si="2"/>
        <v/>
      </c>
      <c r="G61" s="692">
        <f>IF(B61="",0,(B61/B41)*M39)</f>
        <v>0</v>
      </c>
      <c r="H61" s="695" t="s">
        <v>11</v>
      </c>
      <c r="I61" s="694" t="str">
        <f>IF(ISBLANK(B61),"",G61/G41)</f>
        <v/>
      </c>
      <c r="J61" s="626" t="s">
        <v>166</v>
      </c>
      <c r="K61" s="558"/>
      <c r="L61" s="558"/>
      <c r="M61" s="558"/>
      <c r="N61" s="1151"/>
      <c r="Q61" s="1240"/>
      <c r="R61" s="514"/>
      <c r="S61" s="1260" t="s">
        <v>998</v>
      </c>
      <c r="T61" s="1260"/>
      <c r="U61" s="1260"/>
      <c r="V61" s="514"/>
      <c r="W61" s="514"/>
      <c r="X61" s="514"/>
      <c r="Y61" s="514"/>
      <c r="Z61" s="514"/>
      <c r="AA61" s="514"/>
      <c r="AB61" s="514"/>
      <c r="AC61" s="514"/>
      <c r="AD61" s="514"/>
      <c r="AE61" s="577"/>
      <c r="AF61" s="1240"/>
      <c r="AG61" s="506"/>
      <c r="AH61" s="1240"/>
      <c r="AI61" s="1238" t="s">
        <v>767</v>
      </c>
      <c r="AJ61" s="1239"/>
      <c r="AK61" s="595" t="s">
        <v>792</v>
      </c>
      <c r="AL61" s="596" t="s">
        <v>793</v>
      </c>
      <c r="AM61" s="596" t="s">
        <v>794</v>
      </c>
      <c r="AN61" s="597" t="s">
        <v>795</v>
      </c>
      <c r="AO61" s="598" t="s">
        <v>774</v>
      </c>
      <c r="AP61" s="406">
        <v>12</v>
      </c>
      <c r="AQ61" s="407">
        <v>0.05</v>
      </c>
      <c r="AR61" s="599">
        <f t="shared" si="3"/>
        <v>0.60000000000000009</v>
      </c>
      <c r="AS61" s="531"/>
      <c r="AT61" s="514"/>
      <c r="AU61" s="514"/>
      <c r="AV61" s="600"/>
      <c r="AW61" s="1240"/>
    </row>
    <row r="62" spans="1:49" ht="18.75" x14ac:dyDescent="0.2">
      <c r="A62" s="1262"/>
      <c r="B62" s="614"/>
      <c r="C62" s="237"/>
      <c r="D62" s="558"/>
      <c r="E62" s="558"/>
      <c r="F62" s="625" t="str">
        <f t="shared" si="2"/>
        <v/>
      </c>
      <c r="G62" s="692">
        <f>IF(B62="",0,(B62/B41)*M39)</f>
        <v>0</v>
      </c>
      <c r="H62" s="695" t="s">
        <v>11</v>
      </c>
      <c r="I62" s="694" t="str">
        <f>IF(ISBLANK(B62),"",G62/G41)</f>
        <v/>
      </c>
      <c r="J62" s="626" t="s">
        <v>174</v>
      </c>
      <c r="K62" s="558"/>
      <c r="L62" s="558"/>
      <c r="M62" s="558"/>
      <c r="N62" s="1151"/>
      <c r="Q62" s="1240"/>
      <c r="R62" s="514"/>
      <c r="S62" s="1264" t="s">
        <v>752</v>
      </c>
      <c r="T62" s="1264"/>
      <c r="U62" s="1264"/>
      <c r="V62" s="514"/>
      <c r="W62" s="514"/>
      <c r="X62" s="514"/>
      <c r="Y62" s="514"/>
      <c r="Z62" s="514"/>
      <c r="AA62" s="514"/>
      <c r="AB62" s="514"/>
      <c r="AC62" s="514"/>
      <c r="AD62" s="514"/>
      <c r="AE62" s="577"/>
      <c r="AF62" s="1240"/>
      <c r="AH62" s="1240"/>
      <c r="AI62" s="1238" t="s">
        <v>768</v>
      </c>
      <c r="AJ62" s="1239"/>
      <c r="AK62" s="531"/>
      <c r="AL62" s="514"/>
      <c r="AM62" s="514"/>
      <c r="AN62" s="600"/>
      <c r="AO62" s="598" t="s">
        <v>773</v>
      </c>
      <c r="AP62" s="406">
        <v>10</v>
      </c>
      <c r="AQ62" s="407">
        <v>8.0000000000000002E-3</v>
      </c>
      <c r="AR62" s="599">
        <f t="shared" si="3"/>
        <v>0.08</v>
      </c>
      <c r="AS62" s="531"/>
      <c r="AT62" s="514"/>
      <c r="AU62" s="514"/>
      <c r="AV62" s="600"/>
      <c r="AW62" s="1240"/>
    </row>
    <row r="63" spans="1:49" ht="13.5" thickBot="1" x14ac:dyDescent="0.25">
      <c r="A63" s="1263"/>
      <c r="B63" s="1091"/>
      <c r="C63" s="1092"/>
      <c r="D63" s="1092"/>
      <c r="E63" s="1092"/>
      <c r="F63" s="1092"/>
      <c r="G63" s="1092"/>
      <c r="H63" s="1092"/>
      <c r="I63" s="1092"/>
      <c r="J63" s="1092"/>
      <c r="K63" s="1092"/>
      <c r="L63" s="1092"/>
      <c r="M63" s="1092"/>
      <c r="N63" s="1093"/>
      <c r="Q63" s="1240"/>
      <c r="R63" s="603"/>
      <c r="S63" s="603"/>
      <c r="T63" s="603"/>
      <c r="U63" s="603"/>
      <c r="V63" s="603"/>
      <c r="W63" s="603"/>
      <c r="X63" s="603"/>
      <c r="Y63" s="603"/>
      <c r="Z63" s="603"/>
      <c r="AA63" s="603"/>
      <c r="AB63" s="603"/>
      <c r="AC63" s="603"/>
      <c r="AD63" s="603"/>
      <c r="AE63" s="604"/>
      <c r="AF63" s="1240"/>
      <c r="AH63" s="1240"/>
      <c r="AI63" s="605"/>
      <c r="AJ63" s="606"/>
      <c r="AK63" s="605"/>
      <c r="AL63" s="607"/>
      <c r="AM63" s="607"/>
      <c r="AN63" s="606"/>
      <c r="AO63" s="605"/>
      <c r="AP63" s="607"/>
      <c r="AQ63" s="607"/>
      <c r="AR63" s="606"/>
      <c r="AS63" s="605"/>
      <c r="AT63" s="607"/>
      <c r="AU63" s="607"/>
      <c r="AV63" s="606"/>
      <c r="AW63" s="1240"/>
    </row>
    <row r="66" spans="1:49" ht="19.5" customHeight="1" x14ac:dyDescent="0.2">
      <c r="A66" s="608" t="s">
        <v>451</v>
      </c>
      <c r="B66" s="609"/>
      <c r="C66" s="527" t="s">
        <v>450</v>
      </c>
      <c r="D66" s="528"/>
      <c r="E66" s="610"/>
      <c r="F66" s="610"/>
      <c r="G66" s="610"/>
      <c r="H66" s="610"/>
      <c r="I66" s="610"/>
      <c r="J66" s="610"/>
      <c r="K66" s="610"/>
      <c r="L66" s="610"/>
      <c r="M66" s="610"/>
      <c r="N66" s="610"/>
      <c r="O66" s="608" t="s">
        <v>451</v>
      </c>
    </row>
    <row r="67" spans="1:49" ht="16.5" customHeight="1" thickBot="1" x14ac:dyDescent="0.25"/>
    <row r="68" spans="1:49" ht="19.5" thickBot="1" x14ac:dyDescent="0.3">
      <c r="A68" s="1077" t="s">
        <v>449</v>
      </c>
      <c r="B68" s="1261" t="s">
        <v>752</v>
      </c>
      <c r="C68" s="1261"/>
      <c r="D68" s="1261"/>
      <c r="E68" s="1078"/>
      <c r="F68" s="1078"/>
      <c r="G68" s="1078"/>
      <c r="H68" s="1078"/>
      <c r="I68" s="1078"/>
      <c r="J68" s="1078"/>
      <c r="K68" s="1078"/>
      <c r="L68" s="1079"/>
      <c r="M68" s="1080" t="s">
        <v>71</v>
      </c>
      <c r="N68" s="1081"/>
      <c r="Q68" s="505" t="s">
        <v>449</v>
      </c>
      <c r="R68" s="137"/>
      <c r="S68" s="137"/>
      <c r="T68" s="137"/>
      <c r="U68" s="137"/>
      <c r="V68" s="137"/>
      <c r="W68" s="137"/>
      <c r="X68" s="137"/>
      <c r="Y68" s="137"/>
      <c r="Z68" s="137"/>
      <c r="AA68" s="137"/>
      <c r="AB68" s="137"/>
      <c r="AC68" s="220" t="s">
        <v>453</v>
      </c>
      <c r="AD68" s="137"/>
      <c r="AE68" s="138"/>
      <c r="AF68" s="505" t="s">
        <v>449</v>
      </c>
      <c r="AG68" s="506"/>
      <c r="AH68" s="505" t="s">
        <v>449</v>
      </c>
      <c r="AI68" s="507"/>
      <c r="AJ68" s="508"/>
      <c r="AK68" s="414"/>
      <c r="AL68" s="414"/>
      <c r="AM68" s="414"/>
      <c r="AN68" s="415"/>
      <c r="AO68" s="415"/>
      <c r="AP68" s="415"/>
      <c r="AQ68" s="415"/>
      <c r="AR68" s="415"/>
      <c r="AS68" s="415"/>
      <c r="AT68" s="415"/>
      <c r="AU68" s="415"/>
      <c r="AV68" s="416"/>
      <c r="AW68" s="505" t="s">
        <v>449</v>
      </c>
    </row>
    <row r="69" spans="1:49" ht="24" customHeight="1" thickTop="1" thickBot="1" x14ac:dyDescent="0.3">
      <c r="A69" s="1262" t="s">
        <v>999</v>
      </c>
      <c r="B69" s="509" t="s">
        <v>748</v>
      </c>
      <c r="C69" s="510"/>
      <c r="D69" s="511"/>
      <c r="E69" s="511"/>
      <c r="F69" s="511"/>
      <c r="G69" s="511"/>
      <c r="H69" s="511"/>
      <c r="I69" s="511"/>
      <c r="J69" s="511"/>
      <c r="K69" s="511"/>
      <c r="L69" s="679" t="s">
        <v>294</v>
      </c>
      <c r="M69" s="512">
        <v>1</v>
      </c>
      <c r="N69" s="1082" t="s">
        <v>300</v>
      </c>
      <c r="Q69" s="1240" t="s">
        <v>999</v>
      </c>
      <c r="R69" s="632" t="s">
        <v>454</v>
      </c>
      <c r="S69" s="513"/>
      <c r="T69" s="140"/>
      <c r="U69" s="140"/>
      <c r="V69" s="140"/>
      <c r="W69" s="135"/>
      <c r="X69" s="135"/>
      <c r="Y69" s="135"/>
      <c r="Z69" s="135"/>
      <c r="AA69" s="135"/>
      <c r="AB69" s="514"/>
      <c r="AC69" s="631" t="s">
        <v>71</v>
      </c>
      <c r="AD69" s="514"/>
      <c r="AE69" s="141"/>
      <c r="AF69" s="1240" t="s">
        <v>999</v>
      </c>
      <c r="AG69" s="506"/>
      <c r="AH69" s="1240" t="s">
        <v>999</v>
      </c>
      <c r="AI69" s="516" t="s">
        <v>420</v>
      </c>
      <c r="AJ69" s="513"/>
      <c r="AK69" s="140"/>
      <c r="AL69" s="140"/>
      <c r="AM69" s="140"/>
      <c r="AN69" s="135"/>
      <c r="AO69" s="135"/>
      <c r="AP69" s="135"/>
      <c r="AQ69" s="135"/>
      <c r="AR69" s="135"/>
      <c r="AS69" s="135"/>
      <c r="AT69" s="135"/>
      <c r="AU69" s="135"/>
      <c r="AV69" s="418"/>
      <c r="AW69" s="1240" t="s">
        <v>999</v>
      </c>
    </row>
    <row r="70" spans="1:49" ht="32.25" customHeight="1" thickBot="1" x14ac:dyDescent="0.3">
      <c r="A70" s="1262"/>
      <c r="B70" s="705" t="s">
        <v>1002</v>
      </c>
      <c r="C70" s="515"/>
      <c r="D70" s="515"/>
      <c r="E70" s="511"/>
      <c r="F70" s="511"/>
      <c r="G70" s="511"/>
      <c r="H70" s="515"/>
      <c r="I70" s="511"/>
      <c r="J70" s="511"/>
      <c r="K70" s="515"/>
      <c r="L70" s="675"/>
      <c r="M70" s="676"/>
      <c r="N70" s="1085"/>
      <c r="Q70" s="1240"/>
      <c r="R70" s="633" t="s">
        <v>999</v>
      </c>
      <c r="S70" s="502"/>
      <c r="T70" s="502"/>
      <c r="U70" s="502"/>
      <c r="V70" s="135"/>
      <c r="W70" s="135"/>
      <c r="X70" s="135"/>
      <c r="Y70" s="135"/>
      <c r="Z70" s="135"/>
      <c r="AA70" s="135"/>
      <c r="AB70" s="519" t="s">
        <v>294</v>
      </c>
      <c r="AC70" s="520">
        <v>1.89</v>
      </c>
      <c r="AD70" s="521" t="s">
        <v>300</v>
      </c>
      <c r="AE70" s="141"/>
      <c r="AF70" s="1240"/>
      <c r="AG70" s="506"/>
      <c r="AH70" s="1240"/>
      <c r="AI70" s="522" t="s">
        <v>481</v>
      </c>
      <c r="AJ70" s="514"/>
      <c r="AK70" s="514"/>
      <c r="AL70" s="514"/>
      <c r="AM70" s="135"/>
      <c r="AN70" s="135"/>
      <c r="AO70" s="135"/>
      <c r="AP70" s="135"/>
      <c r="AQ70" s="135"/>
      <c r="AR70" s="135"/>
      <c r="AS70" s="135"/>
      <c r="AT70" s="135"/>
      <c r="AU70" s="135"/>
      <c r="AV70" s="418"/>
      <c r="AW70" s="1240"/>
    </row>
    <row r="71" spans="1:49" ht="24" customHeight="1" thickBot="1" x14ac:dyDescent="0.25">
      <c r="A71" s="1262"/>
      <c r="B71" s="611">
        <f>SUM(B76:B92)</f>
        <v>1.0999999999999999</v>
      </c>
      <c r="C71" s="1241" t="s">
        <v>0</v>
      </c>
      <c r="D71" s="678" t="s">
        <v>13</v>
      </c>
      <c r="E71" s="678"/>
      <c r="F71" s="679" t="s">
        <v>14</v>
      </c>
      <c r="G71" s="680">
        <f>G74+G81</f>
        <v>1.0000000000000002</v>
      </c>
      <c r="H71" s="681"/>
      <c r="I71" s="682">
        <f>SUM(I74,I81)</f>
        <v>1</v>
      </c>
      <c r="J71" s="676"/>
      <c r="K71" s="676" t="s">
        <v>293</v>
      </c>
      <c r="L71" s="676"/>
      <c r="M71" s="676"/>
      <c r="N71" s="1085"/>
      <c r="Q71" s="1240"/>
      <c r="R71" s="608" t="s">
        <v>451</v>
      </c>
      <c r="S71" s="527" t="s">
        <v>450</v>
      </c>
      <c r="T71" s="527"/>
      <c r="U71" s="528"/>
      <c r="V71" s="223"/>
      <c r="W71" s="223"/>
      <c r="X71" s="223"/>
      <c r="Y71" s="223"/>
      <c r="Z71" s="223"/>
      <c r="AA71" s="223"/>
      <c r="AB71" s="223"/>
      <c r="AC71" s="223"/>
      <c r="AD71" s="223"/>
      <c r="AE71" s="224"/>
      <c r="AF71" s="1240"/>
      <c r="AG71" s="506"/>
      <c r="AH71" s="1240"/>
      <c r="AI71" s="529" t="s">
        <v>451</v>
      </c>
      <c r="AJ71" s="527" t="s">
        <v>450</v>
      </c>
      <c r="AK71" s="527"/>
      <c r="AL71" s="528"/>
      <c r="AM71" s="223"/>
      <c r="AN71" s="223"/>
      <c r="AO71" s="223"/>
      <c r="AP71" s="223"/>
      <c r="AQ71" s="223"/>
      <c r="AR71" s="223"/>
      <c r="AS71" s="223"/>
      <c r="AT71" s="223"/>
      <c r="AU71" s="223"/>
      <c r="AV71" s="421"/>
      <c r="AW71" s="1240"/>
    </row>
    <row r="72" spans="1:49" ht="15.75" x14ac:dyDescent="0.2">
      <c r="A72" s="1262"/>
      <c r="B72" s="687"/>
      <c r="C72" s="1242"/>
      <c r="D72" s="683"/>
      <c r="E72" s="683"/>
      <c r="F72" s="684" t="s">
        <v>299</v>
      </c>
      <c r="G72" s="685" t="s">
        <v>297</v>
      </c>
      <c r="H72" s="686"/>
      <c r="I72" s="683"/>
      <c r="J72" s="683"/>
      <c r="K72" s="683"/>
      <c r="L72" s="1321" t="s">
        <v>957</v>
      </c>
      <c r="M72" s="1321"/>
      <c r="N72" s="1163">
        <f>B71</f>
        <v>1.0999999999999999</v>
      </c>
      <c r="Q72" s="1240"/>
      <c r="R72" s="530"/>
      <c r="S72" s="514"/>
      <c r="T72" s="514"/>
      <c r="U72" s="135"/>
      <c r="V72" s="135"/>
      <c r="W72" s="135"/>
      <c r="X72" s="135"/>
      <c r="Y72" s="135"/>
      <c r="Z72" s="135"/>
      <c r="AA72" s="135"/>
      <c r="AB72" s="135"/>
      <c r="AC72" s="135"/>
      <c r="AD72" s="135"/>
      <c r="AE72" s="141"/>
      <c r="AF72" s="1240"/>
      <c r="AG72" s="506"/>
      <c r="AH72" s="1240"/>
      <c r="AI72" s="531"/>
      <c r="AJ72" s="514"/>
      <c r="AK72" s="514"/>
      <c r="AL72" s="514"/>
      <c r="AM72" s="135"/>
      <c r="AN72" s="135"/>
      <c r="AO72" s="135"/>
      <c r="AP72" s="135"/>
      <c r="AQ72" s="135"/>
      <c r="AR72" s="135"/>
      <c r="AS72" s="135"/>
      <c r="AT72" s="135"/>
      <c r="AU72" s="135"/>
      <c r="AV72" s="418"/>
      <c r="AW72" s="1240"/>
    </row>
    <row r="73" spans="1:49" ht="14.25" customHeight="1" x14ac:dyDescent="0.25">
      <c r="A73" s="1262"/>
      <c r="B73" s="515" t="s">
        <v>44</v>
      </c>
      <c r="C73" s="515" t="s">
        <v>54</v>
      </c>
      <c r="D73" s="613" t="s">
        <v>34</v>
      </c>
      <c r="E73" s="511"/>
      <c r="F73" s="688"/>
      <c r="G73" s="1087"/>
      <c r="H73" s="515"/>
      <c r="I73" s="1088"/>
      <c r="J73" s="514"/>
      <c r="K73" s="542" t="s">
        <v>63</v>
      </c>
      <c r="L73" s="511"/>
      <c r="M73" s="612"/>
      <c r="N73" s="1089"/>
      <c r="Q73" s="1240"/>
      <c r="R73" s="532" t="s">
        <v>34</v>
      </c>
      <c r="S73" s="533" t="s">
        <v>13</v>
      </c>
      <c r="T73" s="534" t="s">
        <v>455</v>
      </c>
      <c r="U73" s="514"/>
      <c r="V73" s="135"/>
      <c r="W73" s="135"/>
      <c r="X73" s="135"/>
      <c r="Y73" s="135"/>
      <c r="Z73" s="135"/>
      <c r="AA73" s="135"/>
      <c r="AB73" s="135"/>
      <c r="AC73" s="135"/>
      <c r="AD73" s="135"/>
      <c r="AE73" s="141"/>
      <c r="AF73" s="1240"/>
      <c r="AG73" s="506"/>
      <c r="AH73" s="1240"/>
      <c r="AI73" s="535" t="s">
        <v>44</v>
      </c>
      <c r="AJ73" s="533" t="s">
        <v>456</v>
      </c>
      <c r="AK73" s="514"/>
      <c r="AL73" s="514"/>
      <c r="AM73" s="135"/>
      <c r="AN73" s="135"/>
      <c r="AO73" s="135"/>
      <c r="AP73" s="135"/>
      <c r="AQ73" s="135"/>
      <c r="AR73" s="135"/>
      <c r="AS73" s="135"/>
      <c r="AT73" s="135"/>
      <c r="AU73" s="135"/>
      <c r="AV73" s="418"/>
      <c r="AW73" s="1240"/>
    </row>
    <row r="74" spans="1:49" ht="15.75" customHeight="1" x14ac:dyDescent="0.2">
      <c r="A74" s="1262"/>
      <c r="B74" s="614"/>
      <c r="C74" s="615"/>
      <c r="D74" s="616" t="s">
        <v>487</v>
      </c>
      <c r="E74" s="617"/>
      <c r="F74" s="697"/>
      <c r="G74" s="689">
        <f>SUM(G76:G78)</f>
        <v>9.0909090909090925E-2</v>
      </c>
      <c r="H74" s="690" t="s">
        <v>11</v>
      </c>
      <c r="I74" s="691">
        <f>G74/G71</f>
        <v>9.0909090909090912E-2</v>
      </c>
      <c r="J74" s="619"/>
      <c r="K74" s="620" t="str">
        <f>D74</f>
        <v>PARTIE 1</v>
      </c>
      <c r="L74" s="511"/>
      <c r="M74" s="511"/>
      <c r="N74" s="1090"/>
      <c r="Q74" s="1240"/>
      <c r="R74" s="542"/>
      <c r="S74" s="533"/>
      <c r="T74" s="534"/>
      <c r="U74" s="514"/>
      <c r="V74" s="135"/>
      <c r="W74" s="135"/>
      <c r="X74" s="135"/>
      <c r="Y74" s="135"/>
      <c r="Z74" s="135"/>
      <c r="AA74" s="135"/>
      <c r="AB74" s="135"/>
      <c r="AC74" s="135"/>
      <c r="AD74" s="135"/>
      <c r="AE74" s="141"/>
      <c r="AF74" s="1240"/>
      <c r="AG74" s="506"/>
      <c r="AH74" s="1240"/>
      <c r="AI74" s="531"/>
      <c r="AJ74" s="514"/>
      <c r="AK74" s="514"/>
      <c r="AL74" s="514"/>
      <c r="AM74" s="135"/>
      <c r="AN74" s="135"/>
      <c r="AO74" s="135"/>
      <c r="AP74" s="135"/>
      <c r="AQ74" s="135"/>
      <c r="AR74" s="135"/>
      <c r="AS74" s="135"/>
      <c r="AT74" s="135"/>
      <c r="AU74" s="135"/>
      <c r="AV74" s="418"/>
      <c r="AW74" s="1240"/>
    </row>
    <row r="75" spans="1:49" ht="15.75" customHeight="1" x14ac:dyDescent="0.25">
      <c r="A75" s="1262"/>
      <c r="B75" s="614"/>
      <c r="C75" s="237"/>
      <c r="D75" s="621"/>
      <c r="E75" s="622"/>
      <c r="F75" s="623"/>
      <c r="G75" s="692"/>
      <c r="H75" s="693"/>
      <c r="I75" s="694"/>
      <c r="J75" s="624"/>
      <c r="K75" s="558"/>
      <c r="L75" s="511"/>
      <c r="M75" s="511"/>
      <c r="N75" s="1090"/>
      <c r="Q75" s="1240"/>
      <c r="R75" s="542" t="s">
        <v>44</v>
      </c>
      <c r="S75" s="533" t="s">
        <v>456</v>
      </c>
      <c r="T75" s="534" t="s">
        <v>480</v>
      </c>
      <c r="U75" s="514"/>
      <c r="V75" s="135"/>
      <c r="W75" s="135"/>
      <c r="X75" s="135"/>
      <c r="Y75" s="135"/>
      <c r="Z75" s="135"/>
      <c r="AA75" s="135"/>
      <c r="AB75" s="135"/>
      <c r="AC75" s="135"/>
      <c r="AD75" s="135"/>
      <c r="AE75" s="141"/>
      <c r="AF75" s="1240"/>
      <c r="AG75" s="506"/>
      <c r="AH75" s="1240"/>
      <c r="AI75" s="423"/>
      <c r="AJ75" s="544" t="s">
        <v>422</v>
      </c>
      <c r="AK75" s="545"/>
      <c r="AL75" s="545"/>
      <c r="AM75" s="546"/>
      <c r="AN75" s="514"/>
      <c r="AO75" s="135"/>
      <c r="AP75" s="544" t="s">
        <v>421</v>
      </c>
      <c r="AQ75" s="135"/>
      <c r="AR75" s="135"/>
      <c r="AS75" s="135"/>
      <c r="AT75" s="135"/>
      <c r="AU75" s="135"/>
      <c r="AV75" s="418"/>
      <c r="AW75" s="1240"/>
    </row>
    <row r="76" spans="1:49" ht="15.75" x14ac:dyDescent="0.2">
      <c r="A76" s="1262"/>
      <c r="B76" s="614">
        <v>0.1</v>
      </c>
      <c r="C76" s="237">
        <v>10</v>
      </c>
      <c r="D76" s="558" t="s">
        <v>486</v>
      </c>
      <c r="E76" s="558"/>
      <c r="F76" s="625">
        <f>IF(C76&lt;=0,"",G76-(G76*C76%))</f>
        <v>8.1818181818181832E-2</v>
      </c>
      <c r="G76" s="692">
        <f>IF(B76="","",(B76/B71)*M69)</f>
        <v>9.0909090909090925E-2</v>
      </c>
      <c r="H76" s="695" t="s">
        <v>11</v>
      </c>
      <c r="I76" s="694">
        <f>IF(ISBLANK(B76),"",G76/G71)</f>
        <v>9.0909090909090912E-2</v>
      </c>
      <c r="J76" s="626" t="s">
        <v>32</v>
      </c>
      <c r="K76" s="558" t="s">
        <v>484</v>
      </c>
      <c r="L76" s="511"/>
      <c r="M76" s="511"/>
      <c r="N76" s="1090"/>
      <c r="Q76" s="1240"/>
      <c r="R76" s="542"/>
      <c r="S76" s="533"/>
      <c r="T76" s="553" t="s">
        <v>422</v>
      </c>
      <c r="U76" s="514"/>
      <c r="V76" s="135"/>
      <c r="W76" s="135"/>
      <c r="X76" s="135"/>
      <c r="Y76" s="135"/>
      <c r="Z76" s="135"/>
      <c r="AA76" s="135"/>
      <c r="AB76" s="135"/>
      <c r="AC76" s="135"/>
      <c r="AD76" s="135"/>
      <c r="AE76" s="141"/>
      <c r="AF76" s="1240"/>
      <c r="AG76" s="506"/>
      <c r="AH76" s="1240"/>
      <c r="AI76" s="423"/>
      <c r="AJ76" s="554" t="s">
        <v>956</v>
      </c>
      <c r="AK76" s="554"/>
      <c r="AL76" s="554"/>
      <c r="AM76" s="554"/>
      <c r="AN76" s="514"/>
      <c r="AO76" s="135"/>
      <c r="AP76" s="135"/>
      <c r="AQ76" s="135"/>
      <c r="AR76" s="135"/>
      <c r="AS76" s="135"/>
      <c r="AT76" s="135"/>
      <c r="AU76" s="135"/>
      <c r="AV76" s="418"/>
      <c r="AW76" s="1240"/>
    </row>
    <row r="77" spans="1:49" ht="15.75" x14ac:dyDescent="0.2">
      <c r="A77" s="1262"/>
      <c r="B77" s="614"/>
      <c r="C77" s="237"/>
      <c r="D77" s="558"/>
      <c r="E77" s="558"/>
      <c r="F77" s="625" t="str">
        <f>IF(C77&lt;=0,"",G77-(G77*C77%))</f>
        <v/>
      </c>
      <c r="G77" s="692" t="str">
        <f>IF(B77="","",(B77/B71)*M69)</f>
        <v/>
      </c>
      <c r="H77" s="695" t="s">
        <v>11</v>
      </c>
      <c r="I77" s="694" t="str">
        <f>IF(ISBLANK(B77),"",G77/G71)</f>
        <v/>
      </c>
      <c r="J77" s="626" t="s">
        <v>42</v>
      </c>
      <c r="K77" s="558"/>
      <c r="L77" s="511"/>
      <c r="M77" s="511"/>
      <c r="N77" s="1090"/>
      <c r="Q77" s="1240"/>
      <c r="R77" s="514"/>
      <c r="S77" s="514"/>
      <c r="T77" s="534" t="s">
        <v>755</v>
      </c>
      <c r="U77" s="514"/>
      <c r="V77" s="135"/>
      <c r="W77" s="135"/>
      <c r="X77" s="135"/>
      <c r="Y77" s="135"/>
      <c r="Z77" s="135"/>
      <c r="AA77" s="135"/>
      <c r="AB77" s="135"/>
      <c r="AC77" s="135"/>
      <c r="AD77" s="135"/>
      <c r="AE77" s="141"/>
      <c r="AF77" s="1240"/>
      <c r="AG77" s="506"/>
      <c r="AH77" s="1240"/>
      <c r="AI77" s="423"/>
      <c r="AJ77" s="554"/>
      <c r="AK77" s="554" t="s">
        <v>423</v>
      </c>
      <c r="AL77" s="554"/>
      <c r="AM77" s="554"/>
      <c r="AN77" s="514"/>
      <c r="AO77" s="135"/>
      <c r="AP77" s="135"/>
      <c r="AQ77" s="135"/>
      <c r="AR77" s="135"/>
      <c r="AS77" s="135"/>
      <c r="AT77" s="135"/>
      <c r="AU77" s="135"/>
      <c r="AV77" s="418"/>
      <c r="AW77" s="1240"/>
    </row>
    <row r="78" spans="1:49" ht="15.75" x14ac:dyDescent="0.2">
      <c r="A78" s="1262"/>
      <c r="B78" s="614"/>
      <c r="C78" s="237"/>
      <c r="D78" s="558"/>
      <c r="E78" s="558"/>
      <c r="F78" s="625" t="str">
        <f>IF(C78&lt;=0,"",G78-(G78*C78%))</f>
        <v/>
      </c>
      <c r="G78" s="692" t="str">
        <f>IF(B78="","",(B78/B71)*M69)</f>
        <v/>
      </c>
      <c r="H78" s="695" t="s">
        <v>11</v>
      </c>
      <c r="I78" s="694" t="str">
        <f>IF(ISBLANK(B78),"",G78/G71)</f>
        <v/>
      </c>
      <c r="J78" s="626" t="s">
        <v>52</v>
      </c>
      <c r="K78" s="558"/>
      <c r="L78" s="511"/>
      <c r="M78" s="511"/>
      <c r="N78" s="1090"/>
      <c r="Q78" s="1240"/>
      <c r="R78" s="514"/>
      <c r="S78" s="514"/>
      <c r="T78" s="534" t="s">
        <v>485</v>
      </c>
      <c r="U78" s="514"/>
      <c r="V78" s="135"/>
      <c r="W78" s="135"/>
      <c r="X78" s="135"/>
      <c r="Y78" s="135"/>
      <c r="Z78" s="135"/>
      <c r="AA78" s="135"/>
      <c r="AB78" s="135"/>
      <c r="AC78" s="135"/>
      <c r="AD78" s="135"/>
      <c r="AE78" s="141"/>
      <c r="AF78" s="1240"/>
      <c r="AG78" s="506"/>
      <c r="AH78" s="1240"/>
      <c r="AI78" s="423"/>
      <c r="AJ78" s="554"/>
      <c r="AK78" s="554" t="s">
        <v>424</v>
      </c>
      <c r="AL78" s="554"/>
      <c r="AM78" s="554"/>
      <c r="AN78" s="514"/>
      <c r="AO78" s="135"/>
      <c r="AP78" s="135"/>
      <c r="AQ78" s="135"/>
      <c r="AR78" s="135"/>
      <c r="AS78" s="135"/>
      <c r="AT78" s="559"/>
      <c r="AU78" s="559"/>
      <c r="AV78" s="560"/>
      <c r="AW78" s="1240"/>
    </row>
    <row r="79" spans="1:49" ht="15.75" x14ac:dyDescent="0.2">
      <c r="A79" s="1262"/>
      <c r="B79" s="614"/>
      <c r="C79" s="237"/>
      <c r="D79" s="627"/>
      <c r="E79" s="627"/>
      <c r="F79" s="625" t="str">
        <f>IF(C79&lt;=0,"",G79-(G79*C79%))</f>
        <v/>
      </c>
      <c r="G79" s="692" t="str">
        <f>IF(B79="","",(B79/B71)*M69)</f>
        <v/>
      </c>
      <c r="H79" s="695" t="s">
        <v>11</v>
      </c>
      <c r="I79" s="694" t="str">
        <f>IF(ISBLANK(B79),"",G79/G71)</f>
        <v/>
      </c>
      <c r="J79" s="511"/>
      <c r="K79" s="558"/>
      <c r="L79" s="511"/>
      <c r="M79" s="511"/>
      <c r="N79" s="1090"/>
      <c r="Q79" s="1240"/>
      <c r="R79" s="514"/>
      <c r="S79" s="514"/>
      <c r="T79" s="514"/>
      <c r="U79" s="514"/>
      <c r="V79" s="135"/>
      <c r="W79" s="135"/>
      <c r="X79" s="135"/>
      <c r="Y79" s="135"/>
      <c r="Z79" s="135"/>
      <c r="AA79" s="135"/>
      <c r="AB79" s="135"/>
      <c r="AC79" s="135"/>
      <c r="AD79" s="135"/>
      <c r="AE79" s="141"/>
      <c r="AF79" s="1240"/>
      <c r="AG79" s="506"/>
      <c r="AH79" s="1240"/>
      <c r="AI79" s="423"/>
      <c r="AJ79" s="554"/>
      <c r="AK79" s="554" t="s">
        <v>425</v>
      </c>
      <c r="AL79" s="554"/>
      <c r="AM79" s="554"/>
      <c r="AN79" s="514"/>
      <c r="AO79" s="135"/>
      <c r="AP79" s="135"/>
      <c r="AQ79" s="135"/>
      <c r="AR79" s="135"/>
      <c r="AS79" s="135"/>
      <c r="AT79" s="559"/>
      <c r="AU79" s="559"/>
      <c r="AV79" s="560"/>
      <c r="AW79" s="1240"/>
    </row>
    <row r="80" spans="1:49" ht="15.75" x14ac:dyDescent="0.2">
      <c r="A80" s="1262"/>
      <c r="B80" s="1153"/>
      <c r="C80" s="1154"/>
      <c r="D80" s="1155"/>
      <c r="E80" s="1155"/>
      <c r="F80" s="1164"/>
      <c r="G80" s="1157"/>
      <c r="H80" s="1158"/>
      <c r="I80" s="1159"/>
      <c r="J80" s="1160"/>
      <c r="K80" s="1161"/>
      <c r="L80" s="1160"/>
      <c r="M80" s="1160"/>
      <c r="N80" s="1162"/>
      <c r="Q80" s="1240"/>
      <c r="R80" s="542" t="s">
        <v>54</v>
      </c>
      <c r="S80" s="533" t="s">
        <v>482</v>
      </c>
      <c r="T80" s="534" t="s">
        <v>483</v>
      </c>
      <c r="U80" s="514"/>
      <c r="V80" s="135"/>
      <c r="W80" s="135"/>
      <c r="X80" s="135"/>
      <c r="Y80" s="135"/>
      <c r="Z80" s="135"/>
      <c r="AA80" s="135"/>
      <c r="AB80" s="135"/>
      <c r="AC80" s="135"/>
      <c r="AD80" s="135"/>
      <c r="AE80" s="141"/>
      <c r="AF80" s="1240"/>
      <c r="AG80" s="506"/>
      <c r="AH80" s="1240"/>
      <c r="AI80" s="423"/>
      <c r="AJ80" s="554"/>
      <c r="AK80" s="554" t="s">
        <v>426</v>
      </c>
      <c r="AL80" s="554"/>
      <c r="AM80" s="554"/>
      <c r="AN80" s="514"/>
      <c r="AO80" s="135"/>
      <c r="AP80" s="135"/>
      <c r="AQ80" s="135"/>
      <c r="AR80" s="135"/>
      <c r="AS80" s="135"/>
      <c r="AT80" s="135"/>
      <c r="AU80" s="135"/>
      <c r="AV80" s="418"/>
      <c r="AW80" s="1240"/>
    </row>
    <row r="81" spans="1:49" ht="25.5" customHeight="1" x14ac:dyDescent="0.25">
      <c r="A81" s="1262"/>
      <c r="B81" s="614"/>
      <c r="C81" s="628"/>
      <c r="D81" s="616" t="s">
        <v>488</v>
      </c>
      <c r="E81" s="617"/>
      <c r="F81" s="697" t="str">
        <f>IF(C81&lt;=0,"",G81-(G81*C81%))</f>
        <v/>
      </c>
      <c r="G81" s="689">
        <f>SUM(G83:G92)</f>
        <v>0.90909090909090928</v>
      </c>
      <c r="H81" s="690" t="s">
        <v>11</v>
      </c>
      <c r="I81" s="691">
        <f>G81/G71</f>
        <v>0.90909090909090906</v>
      </c>
      <c r="J81" s="619"/>
      <c r="K81" s="620" t="str">
        <f>D81</f>
        <v>PARTIE 2</v>
      </c>
      <c r="L81" s="511"/>
      <c r="M81" s="511"/>
      <c r="N81" s="1090"/>
      <c r="Q81" s="1240"/>
      <c r="R81" s="567"/>
      <c r="S81" s="533"/>
      <c r="T81" s="534"/>
      <c r="U81" s="514"/>
      <c r="V81" s="135"/>
      <c r="W81" s="135"/>
      <c r="X81" s="135"/>
      <c r="Y81" s="135"/>
      <c r="Z81" s="135"/>
      <c r="AA81" s="135"/>
      <c r="AB81" s="135"/>
      <c r="AC81" s="135"/>
      <c r="AD81" s="135"/>
      <c r="AE81" s="141"/>
      <c r="AF81" s="1240"/>
      <c r="AG81" s="506"/>
      <c r="AH81" s="1240"/>
      <c r="AI81" s="423"/>
      <c r="AJ81" s="554"/>
      <c r="AK81" s="568" t="s">
        <v>427</v>
      </c>
      <c r="AL81" s="554"/>
      <c r="AM81" s="554"/>
      <c r="AN81" s="514"/>
      <c r="AO81" s="135"/>
      <c r="AP81" s="135"/>
      <c r="AQ81" s="135"/>
      <c r="AR81" s="135"/>
      <c r="AS81" s="1244" t="s">
        <v>963</v>
      </c>
      <c r="AT81" s="1245"/>
      <c r="AU81" s="1245"/>
      <c r="AV81" s="569" t="s">
        <v>960</v>
      </c>
      <c r="AW81" s="1240"/>
    </row>
    <row r="82" spans="1:49" ht="15.75" x14ac:dyDescent="0.2">
      <c r="A82" s="1262"/>
      <c r="B82" s="614"/>
      <c r="C82" s="237"/>
      <c r="D82" s="629" t="s">
        <v>489</v>
      </c>
      <c r="E82" s="630"/>
      <c r="F82" s="698"/>
      <c r="G82" s="692">
        <f>IF(B82="",0,(B82/B71)*M69)</f>
        <v>0</v>
      </c>
      <c r="H82" s="696"/>
      <c r="I82" s="694" t="str">
        <f>IF(ISBLANK(B82),"",G82/G71)</f>
        <v/>
      </c>
      <c r="J82" s="626"/>
      <c r="K82" s="558"/>
      <c r="L82" s="511"/>
      <c r="M82" s="511"/>
      <c r="N82" s="1090"/>
      <c r="Q82" s="1240"/>
      <c r="R82" s="542" t="s">
        <v>63</v>
      </c>
      <c r="S82" s="576" t="s">
        <v>293</v>
      </c>
      <c r="T82" s="534" t="s">
        <v>1000</v>
      </c>
      <c r="U82" s="514"/>
      <c r="V82" s="135"/>
      <c r="W82" s="135"/>
      <c r="X82" s="135"/>
      <c r="Y82" s="135"/>
      <c r="Z82" s="135"/>
      <c r="AA82" s="135"/>
      <c r="AB82" s="135"/>
      <c r="AC82" s="135"/>
      <c r="AD82" s="135"/>
      <c r="AE82" s="141"/>
      <c r="AF82" s="1240"/>
      <c r="AG82" s="506"/>
      <c r="AH82" s="1240"/>
      <c r="AI82" s="423"/>
      <c r="AJ82" s="554"/>
      <c r="AK82" s="554" t="s">
        <v>428</v>
      </c>
      <c r="AL82" s="554"/>
      <c r="AM82" s="554"/>
      <c r="AN82" s="514"/>
      <c r="AO82" s="135"/>
      <c r="AP82" s="135"/>
      <c r="AQ82" s="135"/>
      <c r="AR82" s="135"/>
      <c r="AS82" s="573"/>
      <c r="AT82" s="574">
        <v>2</v>
      </c>
      <c r="AU82" s="553" t="s">
        <v>10</v>
      </c>
      <c r="AV82" s="575">
        <f>AT82</f>
        <v>2</v>
      </c>
      <c r="AW82" s="1240"/>
    </row>
    <row r="83" spans="1:49" ht="15.75" x14ac:dyDescent="0.2">
      <c r="A83" s="1262"/>
      <c r="B83" s="614">
        <v>0.1</v>
      </c>
      <c r="C83" s="237">
        <v>10</v>
      </c>
      <c r="D83" s="558" t="s">
        <v>486</v>
      </c>
      <c r="E83" s="558"/>
      <c r="F83" s="698">
        <f>IF(C83&lt;=0,"",G83-(G83*C83%))</f>
        <v>8.1818181818181832E-2</v>
      </c>
      <c r="G83" s="692">
        <f>IF(B83="",0,(B83/B71)*M69)</f>
        <v>9.0909090909090925E-2</v>
      </c>
      <c r="H83" s="695" t="s">
        <v>11</v>
      </c>
      <c r="I83" s="694">
        <f>IF(ISBLANK(B83),"",G83/G71)</f>
        <v>9.0909090909090912E-2</v>
      </c>
      <c r="J83" s="626" t="s">
        <v>32</v>
      </c>
      <c r="K83" s="558" t="s">
        <v>79</v>
      </c>
      <c r="L83" s="558"/>
      <c r="M83" s="558"/>
      <c r="N83" s="1151"/>
      <c r="Q83" s="1240"/>
      <c r="R83" s="542"/>
      <c r="S83" s="576"/>
      <c r="T83" s="534"/>
      <c r="U83" s="514"/>
      <c r="V83" s="514"/>
      <c r="W83" s="514"/>
      <c r="X83" s="514"/>
      <c r="Y83" s="514"/>
      <c r="Z83" s="514"/>
      <c r="AA83" s="514"/>
      <c r="AB83" s="514"/>
      <c r="AC83" s="514"/>
      <c r="AD83" s="514"/>
      <c r="AE83" s="577"/>
      <c r="AF83" s="1240"/>
      <c r="AG83" s="506"/>
      <c r="AH83" s="1240"/>
      <c r="AI83" s="423"/>
      <c r="AJ83" s="554"/>
      <c r="AK83" s="554" t="s">
        <v>429</v>
      </c>
      <c r="AL83" s="554"/>
      <c r="AM83" s="554"/>
      <c r="AN83" s="514"/>
      <c r="AO83" s="135"/>
      <c r="AP83" s="135"/>
      <c r="AQ83" s="135"/>
      <c r="AR83" s="514"/>
      <c r="AS83" s="573"/>
      <c r="AT83" s="578">
        <f>AT82*10</f>
        <v>20</v>
      </c>
      <c r="AU83" s="579" t="s">
        <v>431</v>
      </c>
      <c r="AV83" s="580">
        <f>AT82/10</f>
        <v>0.2</v>
      </c>
      <c r="AW83" s="1240"/>
    </row>
    <row r="84" spans="1:49" ht="16.5" thickBot="1" x14ac:dyDescent="0.3">
      <c r="A84" s="1262"/>
      <c r="B84" s="614">
        <v>0.1</v>
      </c>
      <c r="C84" s="237">
        <v>10</v>
      </c>
      <c r="D84" s="558" t="s">
        <v>486</v>
      </c>
      <c r="E84" s="558"/>
      <c r="F84" s="698">
        <f t="shared" ref="F84:F92" si="4">IF(C84&lt;=0,"",G84-(G84*C84%))</f>
        <v>8.1818181818181832E-2</v>
      </c>
      <c r="G84" s="692">
        <f>IF(B84="",0,(B84/B71)*M69)</f>
        <v>9.0909090909090925E-2</v>
      </c>
      <c r="H84" s="695" t="s">
        <v>11</v>
      </c>
      <c r="I84" s="694">
        <f>IF(ISBLANK(B84),"",G84/G71)</f>
        <v>9.0909090909090912E-2</v>
      </c>
      <c r="J84" s="626" t="s">
        <v>42</v>
      </c>
      <c r="K84" s="558" t="s">
        <v>746</v>
      </c>
      <c r="L84" s="558"/>
      <c r="M84" s="558"/>
      <c r="N84" s="1151"/>
      <c r="Q84" s="1240"/>
      <c r="R84" s="631" t="s">
        <v>71</v>
      </c>
      <c r="U84" s="514"/>
      <c r="V84" s="514"/>
      <c r="W84" s="514"/>
      <c r="X84" s="514"/>
      <c r="Y84" s="514"/>
      <c r="Z84" s="514"/>
      <c r="AA84" s="514"/>
      <c r="AB84" s="514"/>
      <c r="AC84" s="514"/>
      <c r="AD84" s="514"/>
      <c r="AE84" s="577"/>
      <c r="AF84" s="1240"/>
      <c r="AG84" s="506"/>
      <c r="AH84" s="1240"/>
      <c r="AI84" s="423"/>
      <c r="AJ84" s="554"/>
      <c r="AK84" s="568" t="s">
        <v>430</v>
      </c>
      <c r="AL84" s="554"/>
      <c r="AM84" s="554"/>
      <c r="AN84" s="514"/>
      <c r="AO84" s="514"/>
      <c r="AP84" s="514"/>
      <c r="AQ84" s="514"/>
      <c r="AR84" s="514"/>
      <c r="AS84" s="581"/>
      <c r="AT84" s="578">
        <f>AT83*10</f>
        <v>200</v>
      </c>
      <c r="AU84" s="579" t="s">
        <v>432</v>
      </c>
      <c r="AV84" s="580">
        <f>AV83/10</f>
        <v>0.02</v>
      </c>
      <c r="AW84" s="1240"/>
    </row>
    <row r="85" spans="1:49" ht="16.5" thickBot="1" x14ac:dyDescent="0.25">
      <c r="A85" s="1262"/>
      <c r="B85" s="614">
        <v>0.1</v>
      </c>
      <c r="C85" s="237">
        <v>10</v>
      </c>
      <c r="D85" s="558" t="s">
        <v>486</v>
      </c>
      <c r="E85" s="558"/>
      <c r="F85" s="698">
        <f t="shared" si="4"/>
        <v>8.1818181818181832E-2</v>
      </c>
      <c r="G85" s="692">
        <f>IF(B85="",0,(B85/B71)*M69)</f>
        <v>9.0909090909090925E-2</v>
      </c>
      <c r="H85" s="695" t="s">
        <v>11</v>
      </c>
      <c r="I85" s="694">
        <f>IF(ISBLANK(B85),"",G85/G71)</f>
        <v>9.0909090909090912E-2</v>
      </c>
      <c r="J85" s="626" t="s">
        <v>52</v>
      </c>
      <c r="K85" s="558" t="s">
        <v>747</v>
      </c>
      <c r="L85" s="558"/>
      <c r="M85" s="558"/>
      <c r="N85" s="1151"/>
      <c r="Q85" s="1240"/>
      <c r="R85" s="512">
        <v>1</v>
      </c>
      <c r="S85" s="576" t="s">
        <v>479</v>
      </c>
      <c r="T85" s="534" t="s">
        <v>1001</v>
      </c>
      <c r="U85" s="514"/>
      <c r="V85" s="514"/>
      <c r="W85" s="514"/>
      <c r="X85" s="514"/>
      <c r="Y85" s="514"/>
      <c r="Z85" s="514"/>
      <c r="AA85" s="514"/>
      <c r="AB85" s="514"/>
      <c r="AC85" s="514"/>
      <c r="AD85" s="514"/>
      <c r="AE85" s="577"/>
      <c r="AF85" s="1240"/>
      <c r="AG85" s="506"/>
      <c r="AH85" s="1240"/>
      <c r="AI85" s="531"/>
      <c r="AJ85" s="530"/>
      <c r="AK85" s="545"/>
      <c r="AL85" s="545"/>
      <c r="AM85" s="546"/>
      <c r="AN85" s="530"/>
      <c r="AO85" s="1246" t="s">
        <v>961</v>
      </c>
      <c r="AP85" s="1247"/>
      <c r="AQ85" s="1247"/>
      <c r="AR85" s="1247"/>
      <c r="AS85" s="582"/>
      <c r="AT85" s="583">
        <f>AT84*10</f>
        <v>2000</v>
      </c>
      <c r="AU85" s="584" t="s">
        <v>433</v>
      </c>
      <c r="AV85" s="585">
        <f>AV84/10</f>
        <v>2E-3</v>
      </c>
      <c r="AW85" s="1240"/>
    </row>
    <row r="86" spans="1:49" ht="15.75" x14ac:dyDescent="0.25">
      <c r="A86" s="1262"/>
      <c r="B86" s="614">
        <v>0.1</v>
      </c>
      <c r="C86" s="237">
        <v>10</v>
      </c>
      <c r="D86" s="558" t="s">
        <v>486</v>
      </c>
      <c r="E86" s="558"/>
      <c r="F86" s="698">
        <f t="shared" si="4"/>
        <v>8.1818181818181832E-2</v>
      </c>
      <c r="G86" s="692">
        <f>IF(B86="",0,(B86/B71)*M69)</f>
        <v>9.0909090909090925E-2</v>
      </c>
      <c r="H86" s="695" t="s">
        <v>11</v>
      </c>
      <c r="I86" s="694">
        <f>IF(ISBLANK(B86),"",G86/G71)</f>
        <v>9.0909090909090912E-2</v>
      </c>
      <c r="J86" s="626" t="s">
        <v>61</v>
      </c>
      <c r="K86" s="558"/>
      <c r="L86" s="558"/>
      <c r="M86" s="558"/>
      <c r="N86" s="1151"/>
      <c r="Q86" s="1240"/>
      <c r="U86" s="514"/>
      <c r="V86" s="514"/>
      <c r="W86" s="514"/>
      <c r="X86" s="514"/>
      <c r="Y86" s="514"/>
      <c r="Z86" s="514"/>
      <c r="AA86" s="514"/>
      <c r="AB86" s="514"/>
      <c r="AC86" s="514"/>
      <c r="AD86" s="514"/>
      <c r="AE86" s="577"/>
      <c r="AF86" s="1240"/>
      <c r="AG86" s="506"/>
      <c r="AH86" s="1240"/>
      <c r="AI86" s="1248" t="s">
        <v>964</v>
      </c>
      <c r="AJ86" s="1249"/>
      <c r="AK86" s="1250" t="s">
        <v>775</v>
      </c>
      <c r="AL86" s="1251"/>
      <c r="AM86" s="1251"/>
      <c r="AN86" s="1252"/>
      <c r="AO86" s="1253" t="s">
        <v>962</v>
      </c>
      <c r="AP86" s="1254"/>
      <c r="AQ86" s="1254"/>
      <c r="AR86" s="1255"/>
      <c r="AS86" s="1257" t="s">
        <v>779</v>
      </c>
      <c r="AT86" s="1258"/>
      <c r="AU86" s="1258"/>
      <c r="AV86" s="1259"/>
      <c r="AW86" s="1240"/>
    </row>
    <row r="87" spans="1:49" ht="26.25" thickBot="1" x14ac:dyDescent="0.3">
      <c r="A87" s="1262"/>
      <c r="B87" s="614">
        <v>0.1</v>
      </c>
      <c r="C87" s="237">
        <v>10</v>
      </c>
      <c r="D87" s="558" t="s">
        <v>486</v>
      </c>
      <c r="E87" s="558"/>
      <c r="F87" s="698">
        <f t="shared" si="4"/>
        <v>8.1818181818181832E-2</v>
      </c>
      <c r="G87" s="692">
        <f>IF(B87="",0,(B87/B71)*M69)</f>
        <v>9.0909090909090925E-2</v>
      </c>
      <c r="H87" s="695" t="s">
        <v>11</v>
      </c>
      <c r="I87" s="694">
        <f>IF(ISBLANK(B87),"",G87/G71)</f>
        <v>9.0909090909090912E-2</v>
      </c>
      <c r="J87" s="626" t="s">
        <v>69</v>
      </c>
      <c r="K87" s="558"/>
      <c r="L87" s="558"/>
      <c r="M87" s="558"/>
      <c r="N87" s="1151"/>
      <c r="Q87" s="1240"/>
      <c r="R87" s="705" t="s">
        <v>1002</v>
      </c>
      <c r="S87" s="514"/>
      <c r="T87" s="514"/>
      <c r="U87" s="514"/>
      <c r="V87" s="514"/>
      <c r="W87" s="514"/>
      <c r="X87" s="514"/>
      <c r="Y87" s="514"/>
      <c r="Z87" s="514"/>
      <c r="AA87" s="514"/>
      <c r="AB87" s="514"/>
      <c r="AC87" s="514"/>
      <c r="AD87" s="514"/>
      <c r="AE87" s="577"/>
      <c r="AF87" s="1240"/>
      <c r="AG87" s="506"/>
      <c r="AH87" s="1240"/>
      <c r="AI87" s="1238" t="s">
        <v>757</v>
      </c>
      <c r="AJ87" s="1239"/>
      <c r="AK87" s="586" t="s">
        <v>776</v>
      </c>
      <c r="AL87" s="587" t="s">
        <v>777</v>
      </c>
      <c r="AM87" s="587" t="s">
        <v>778</v>
      </c>
      <c r="AN87" s="588" t="s">
        <v>779</v>
      </c>
      <c r="AO87" s="589" t="s">
        <v>959</v>
      </c>
      <c r="AP87" s="590" t="s">
        <v>457</v>
      </c>
      <c r="AQ87" s="591" t="s">
        <v>452</v>
      </c>
      <c r="AR87" s="592" t="s">
        <v>456</v>
      </c>
      <c r="AS87" s="531"/>
      <c r="AT87" s="593" t="s">
        <v>758</v>
      </c>
      <c r="AU87" s="514"/>
      <c r="AV87" s="594" t="s">
        <v>762</v>
      </c>
      <c r="AW87" s="1240"/>
    </row>
    <row r="88" spans="1:49" ht="16.5" thickBot="1" x14ac:dyDescent="0.25">
      <c r="A88" s="1262"/>
      <c r="B88" s="614">
        <v>0.1</v>
      </c>
      <c r="C88" s="237">
        <v>10</v>
      </c>
      <c r="D88" s="558" t="s">
        <v>486</v>
      </c>
      <c r="E88" s="558"/>
      <c r="F88" s="698">
        <f t="shared" si="4"/>
        <v>8.1818181818181832E-2</v>
      </c>
      <c r="G88" s="692">
        <f>IF(B88="",0,(B88/B71)*M69)</f>
        <v>9.0909090909090925E-2</v>
      </c>
      <c r="H88" s="695" t="s">
        <v>11</v>
      </c>
      <c r="I88" s="694">
        <f>IF(ISBLANK(B88),"",G88/G71)</f>
        <v>9.0909090909090912E-2</v>
      </c>
      <c r="J88" s="626" t="s">
        <v>78</v>
      </c>
      <c r="K88" s="558"/>
      <c r="L88" s="558"/>
      <c r="M88" s="558"/>
      <c r="N88" s="1151"/>
      <c r="Q88" s="1240"/>
      <c r="R88" s="704">
        <v>1.0999999999999999</v>
      </c>
      <c r="S88" s="702" t="s">
        <v>996</v>
      </c>
      <c r="T88" s="703" t="s">
        <v>1003</v>
      </c>
      <c r="U88" s="514"/>
      <c r="V88" s="514"/>
      <c r="W88" s="514"/>
      <c r="X88" s="514"/>
      <c r="Y88" s="514"/>
      <c r="Z88" s="514"/>
      <c r="AA88" s="514"/>
      <c r="AB88" s="514"/>
      <c r="AC88" s="514"/>
      <c r="AD88" s="514"/>
      <c r="AE88" s="577"/>
      <c r="AF88" s="1240"/>
      <c r="AG88" s="506"/>
      <c r="AH88" s="1240"/>
      <c r="AI88" s="1238" t="s">
        <v>756</v>
      </c>
      <c r="AJ88" s="1239"/>
      <c r="AK88" s="595" t="s">
        <v>780</v>
      </c>
      <c r="AL88" s="596" t="s">
        <v>781</v>
      </c>
      <c r="AM88" s="596" t="s">
        <v>782</v>
      </c>
      <c r="AN88" s="597" t="s">
        <v>783</v>
      </c>
      <c r="AO88" s="598" t="s">
        <v>770</v>
      </c>
      <c r="AP88" s="406">
        <v>10</v>
      </c>
      <c r="AQ88" s="407">
        <v>0.05</v>
      </c>
      <c r="AR88" s="599">
        <f>AQ88*AP88</f>
        <v>0.5</v>
      </c>
      <c r="AS88" s="531"/>
      <c r="AT88" s="593" t="s">
        <v>759</v>
      </c>
      <c r="AU88" s="514"/>
      <c r="AV88" s="594" t="s">
        <v>763</v>
      </c>
      <c r="AW88" s="1240"/>
    </row>
    <row r="89" spans="1:49" ht="15.75" x14ac:dyDescent="0.2">
      <c r="A89" s="1262"/>
      <c r="B89" s="614">
        <v>0.1</v>
      </c>
      <c r="C89" s="237">
        <v>10</v>
      </c>
      <c r="D89" s="558" t="s">
        <v>486</v>
      </c>
      <c r="E89" s="558"/>
      <c r="F89" s="698">
        <f t="shared" si="4"/>
        <v>8.1818181818181832E-2</v>
      </c>
      <c r="G89" s="692">
        <f>IF(B89="",0,(B89/B71)*M69)</f>
        <v>9.0909090909090925E-2</v>
      </c>
      <c r="H89" s="695" t="s">
        <v>11</v>
      </c>
      <c r="I89" s="694">
        <f>IF(ISBLANK(B89),"",G89/G71)</f>
        <v>9.0909090909090912E-2</v>
      </c>
      <c r="J89" s="626" t="s">
        <v>86</v>
      </c>
      <c r="K89" s="558"/>
      <c r="L89" s="558"/>
      <c r="M89" s="558"/>
      <c r="N89" s="1151"/>
      <c r="Q89" s="1240"/>
      <c r="R89" s="514"/>
      <c r="S89" s="514"/>
      <c r="T89" s="514"/>
      <c r="U89" s="514"/>
      <c r="V89" s="514"/>
      <c r="W89" s="514"/>
      <c r="X89" s="514"/>
      <c r="Y89" s="514"/>
      <c r="Z89" s="514"/>
      <c r="AA89" s="514"/>
      <c r="AB89" s="514"/>
      <c r="AC89" s="514"/>
      <c r="AD89" s="514"/>
      <c r="AE89" s="577"/>
      <c r="AF89" s="1240"/>
      <c r="AG89" s="506"/>
      <c r="AH89" s="1240"/>
      <c r="AI89" s="1238" t="s">
        <v>809</v>
      </c>
      <c r="AJ89" s="1239"/>
      <c r="AK89" s="595" t="s">
        <v>784</v>
      </c>
      <c r="AL89" s="596" t="s">
        <v>785</v>
      </c>
      <c r="AM89" s="596" t="s">
        <v>786</v>
      </c>
      <c r="AN89" s="597" t="s">
        <v>787</v>
      </c>
      <c r="AO89" s="598" t="s">
        <v>771</v>
      </c>
      <c r="AP89" s="406">
        <v>10</v>
      </c>
      <c r="AQ89" s="407">
        <v>0.02</v>
      </c>
      <c r="AR89" s="599">
        <f t="shared" ref="AR89:AR92" si="5">AQ89*AP89</f>
        <v>0.2</v>
      </c>
      <c r="AS89" s="531"/>
      <c r="AT89" s="593" t="s">
        <v>760</v>
      </c>
      <c r="AU89" s="514"/>
      <c r="AV89" s="594" t="s">
        <v>764</v>
      </c>
      <c r="AW89" s="1240"/>
    </row>
    <row r="90" spans="1:49" ht="15.75" x14ac:dyDescent="0.2">
      <c r="A90" s="1262"/>
      <c r="B90" s="614">
        <v>0.1</v>
      </c>
      <c r="C90" s="237">
        <v>10</v>
      </c>
      <c r="D90" s="558" t="s">
        <v>486</v>
      </c>
      <c r="E90" s="558"/>
      <c r="F90" s="698">
        <f t="shared" si="4"/>
        <v>8.1818181818181832E-2</v>
      </c>
      <c r="G90" s="692">
        <f>IF(B90="",0,(B90/B71)*M69)</f>
        <v>9.0909090909090925E-2</v>
      </c>
      <c r="H90" s="695" t="s">
        <v>11</v>
      </c>
      <c r="I90" s="694">
        <f>IF(ISBLANK(B90),"",G90/G71)</f>
        <v>9.0909090909090912E-2</v>
      </c>
      <c r="J90" s="626" t="s">
        <v>96</v>
      </c>
      <c r="K90" s="558"/>
      <c r="L90" s="558"/>
      <c r="M90" s="558"/>
      <c r="N90" s="1151"/>
      <c r="Q90" s="1240"/>
      <c r="R90" s="514"/>
      <c r="S90" s="514"/>
      <c r="T90" s="514"/>
      <c r="U90" s="514"/>
      <c r="V90" s="514"/>
      <c r="W90" s="514"/>
      <c r="X90" s="514"/>
      <c r="Y90" s="514"/>
      <c r="Z90" s="514"/>
      <c r="AA90" s="514"/>
      <c r="AB90" s="514"/>
      <c r="AC90" s="514"/>
      <c r="AD90" s="514"/>
      <c r="AE90" s="577"/>
      <c r="AF90" s="1240"/>
      <c r="AG90" s="506"/>
      <c r="AH90" s="1240"/>
      <c r="AI90" s="1238" t="s">
        <v>766</v>
      </c>
      <c r="AJ90" s="1239"/>
      <c r="AK90" s="595" t="s">
        <v>788</v>
      </c>
      <c r="AL90" s="596" t="s">
        <v>789</v>
      </c>
      <c r="AM90" s="596" t="s">
        <v>790</v>
      </c>
      <c r="AN90" s="597" t="s">
        <v>791</v>
      </c>
      <c r="AO90" s="598" t="s">
        <v>772</v>
      </c>
      <c r="AP90" s="406">
        <v>10</v>
      </c>
      <c r="AQ90" s="407">
        <v>0.03</v>
      </c>
      <c r="AR90" s="599">
        <f t="shared" si="5"/>
        <v>0.3</v>
      </c>
      <c r="AS90" s="531"/>
      <c r="AT90" s="593" t="s">
        <v>761</v>
      </c>
      <c r="AU90" s="514"/>
      <c r="AV90" s="594" t="s">
        <v>765</v>
      </c>
      <c r="AW90" s="1240"/>
    </row>
    <row r="91" spans="1:49" ht="15.75" x14ac:dyDescent="0.2">
      <c r="A91" s="1262"/>
      <c r="B91" s="614">
        <v>0.1</v>
      </c>
      <c r="C91" s="237">
        <v>10</v>
      </c>
      <c r="D91" s="558" t="s">
        <v>486</v>
      </c>
      <c r="E91" s="558"/>
      <c r="F91" s="698">
        <f t="shared" si="4"/>
        <v>8.1818181818181832E-2</v>
      </c>
      <c r="G91" s="692">
        <f>IF(B91="",0,(B91/B71)*M69)</f>
        <v>9.0909090909090925E-2</v>
      </c>
      <c r="H91" s="695" t="s">
        <v>11</v>
      </c>
      <c r="I91" s="694">
        <f>IF(ISBLANK(B91),"",G91/G71)</f>
        <v>9.0909090909090912E-2</v>
      </c>
      <c r="J91" s="626" t="s">
        <v>166</v>
      </c>
      <c r="K91" s="558"/>
      <c r="L91" s="558"/>
      <c r="M91" s="558"/>
      <c r="N91" s="1151"/>
      <c r="Q91" s="1240"/>
      <c r="R91" s="514"/>
      <c r="S91" s="1260" t="s">
        <v>998</v>
      </c>
      <c r="T91" s="1260"/>
      <c r="U91" s="1260"/>
      <c r="V91" s="514"/>
      <c r="W91" s="514"/>
      <c r="X91" s="514"/>
      <c r="Y91" s="514"/>
      <c r="Z91" s="514"/>
      <c r="AA91" s="514"/>
      <c r="AB91" s="514"/>
      <c r="AC91" s="514"/>
      <c r="AD91" s="514"/>
      <c r="AE91" s="577"/>
      <c r="AF91" s="1240"/>
      <c r="AG91" s="506"/>
      <c r="AH91" s="1240"/>
      <c r="AI91" s="1238" t="s">
        <v>767</v>
      </c>
      <c r="AJ91" s="1239"/>
      <c r="AK91" s="595" t="s">
        <v>792</v>
      </c>
      <c r="AL91" s="596" t="s">
        <v>793</v>
      </c>
      <c r="AM91" s="596" t="s">
        <v>794</v>
      </c>
      <c r="AN91" s="597" t="s">
        <v>795</v>
      </c>
      <c r="AO91" s="598" t="s">
        <v>774</v>
      </c>
      <c r="AP91" s="406">
        <v>12</v>
      </c>
      <c r="AQ91" s="407">
        <v>0.05</v>
      </c>
      <c r="AR91" s="599">
        <f t="shared" si="5"/>
        <v>0.60000000000000009</v>
      </c>
      <c r="AS91" s="531"/>
      <c r="AT91" s="514"/>
      <c r="AU91" s="514"/>
      <c r="AV91" s="600"/>
      <c r="AW91" s="1240"/>
    </row>
    <row r="92" spans="1:49" ht="18.75" x14ac:dyDescent="0.2">
      <c r="A92" s="1262"/>
      <c r="B92" s="614">
        <v>0.1</v>
      </c>
      <c r="C92" s="237">
        <v>10</v>
      </c>
      <c r="D92" s="558" t="s">
        <v>486</v>
      </c>
      <c r="E92" s="558"/>
      <c r="F92" s="698">
        <f t="shared" si="4"/>
        <v>8.1818181818181832E-2</v>
      </c>
      <c r="G92" s="692">
        <f>IF(B92="",0,(B92/B71)*M69)</f>
        <v>9.0909090909090925E-2</v>
      </c>
      <c r="H92" s="695" t="s">
        <v>11</v>
      </c>
      <c r="I92" s="694">
        <f>IF(ISBLANK(B92),"",G92/G71)</f>
        <v>9.0909090909090912E-2</v>
      </c>
      <c r="J92" s="626" t="s">
        <v>174</v>
      </c>
      <c r="K92" s="558"/>
      <c r="L92" s="558"/>
      <c r="M92" s="558"/>
      <c r="N92" s="1151"/>
      <c r="Q92" s="1240"/>
      <c r="R92" s="514"/>
      <c r="S92" s="1264" t="s">
        <v>752</v>
      </c>
      <c r="T92" s="1264"/>
      <c r="U92" s="1264"/>
      <c r="V92" s="514"/>
      <c r="W92" s="514"/>
      <c r="X92" s="514"/>
      <c r="Y92" s="514"/>
      <c r="Z92" s="514"/>
      <c r="AA92" s="514"/>
      <c r="AB92" s="514"/>
      <c r="AC92" s="514"/>
      <c r="AD92" s="514"/>
      <c r="AE92" s="577"/>
      <c r="AF92" s="1240"/>
      <c r="AH92" s="1240"/>
      <c r="AI92" s="1238" t="s">
        <v>768</v>
      </c>
      <c r="AJ92" s="1239"/>
      <c r="AK92" s="531"/>
      <c r="AL92" s="514"/>
      <c r="AM92" s="514"/>
      <c r="AN92" s="600"/>
      <c r="AO92" s="598" t="s">
        <v>773</v>
      </c>
      <c r="AP92" s="406">
        <v>10</v>
      </c>
      <c r="AQ92" s="407">
        <v>8.0000000000000002E-3</v>
      </c>
      <c r="AR92" s="599">
        <f t="shared" si="5"/>
        <v>0.08</v>
      </c>
      <c r="AS92" s="531"/>
      <c r="AT92" s="514"/>
      <c r="AU92" s="514"/>
      <c r="AV92" s="600"/>
      <c r="AW92" s="1240"/>
    </row>
    <row r="93" spans="1:49" ht="13.5" thickBot="1" x14ac:dyDescent="0.25">
      <c r="A93" s="1263"/>
      <c r="B93" s="1091"/>
      <c r="C93" s="1092"/>
      <c r="D93" s="1092"/>
      <c r="E93" s="1092"/>
      <c r="F93" s="1092"/>
      <c r="G93" s="1092"/>
      <c r="H93" s="1092"/>
      <c r="I93" s="1092"/>
      <c r="J93" s="1092"/>
      <c r="K93" s="1092"/>
      <c r="L93" s="1092"/>
      <c r="M93" s="1092"/>
      <c r="N93" s="1093"/>
      <c r="Q93" s="1240"/>
      <c r="R93" s="603"/>
      <c r="S93" s="603"/>
      <c r="T93" s="603"/>
      <c r="U93" s="603"/>
      <c r="V93" s="603"/>
      <c r="W93" s="603"/>
      <c r="X93" s="603"/>
      <c r="Y93" s="603"/>
      <c r="Z93" s="603"/>
      <c r="AA93" s="603"/>
      <c r="AB93" s="603"/>
      <c r="AC93" s="603"/>
      <c r="AD93" s="603"/>
      <c r="AE93" s="604"/>
      <c r="AF93" s="1240"/>
      <c r="AH93" s="1240"/>
      <c r="AI93" s="605"/>
      <c r="AJ93" s="606"/>
      <c r="AK93" s="605"/>
      <c r="AL93" s="607"/>
      <c r="AM93" s="607"/>
      <c r="AN93" s="606"/>
      <c r="AO93" s="605"/>
      <c r="AP93" s="607"/>
      <c r="AQ93" s="607"/>
      <c r="AR93" s="606"/>
      <c r="AS93" s="605"/>
      <c r="AT93" s="607"/>
      <c r="AU93" s="607"/>
      <c r="AV93" s="606"/>
      <c r="AW93" s="1240"/>
    </row>
    <row r="96" spans="1:49" ht="20.25" x14ac:dyDescent="0.2">
      <c r="D96" s="1440" t="s">
        <v>1144</v>
      </c>
      <c r="E96" s="1440"/>
      <c r="F96" s="1440"/>
      <c r="G96" s="1440"/>
      <c r="H96" s="1440"/>
      <c r="I96" s="1440"/>
      <c r="J96" s="1440"/>
      <c r="K96" s="1440"/>
    </row>
    <row r="97" spans="4:11" ht="12.75" customHeight="1" x14ac:dyDescent="0.2">
      <c r="D97" s="1440" t="s">
        <v>1145</v>
      </c>
      <c r="E97" s="1440"/>
      <c r="F97" s="1440"/>
      <c r="G97" s="1440"/>
      <c r="H97" s="1440"/>
      <c r="I97" s="1440"/>
      <c r="J97" s="1440"/>
      <c r="K97" s="1440"/>
    </row>
    <row r="98" spans="4:11" ht="20.25" x14ac:dyDescent="0.2">
      <c r="D98" s="1440" t="s">
        <v>1146</v>
      </c>
      <c r="E98" s="1440"/>
      <c r="F98" s="1440"/>
      <c r="G98" s="1440"/>
      <c r="H98" s="1440"/>
      <c r="I98" s="1440"/>
      <c r="J98" s="1440"/>
      <c r="K98" s="1440"/>
    </row>
    <row r="99" spans="4:11" ht="20.25" x14ac:dyDescent="0.2">
      <c r="D99" s="1440" t="s">
        <v>1147</v>
      </c>
      <c r="E99" s="1440"/>
      <c r="F99" s="1440"/>
      <c r="G99" s="1440"/>
      <c r="H99" s="1440"/>
      <c r="I99" s="1440"/>
      <c r="J99" s="1440"/>
      <c r="K99" s="1440"/>
    </row>
  </sheetData>
  <sheetProtection formatCells="0" formatColumns="0" formatRows="0" insertColumns="0" insertRows="0" insertHyperlinks="0" deleteColumns="0" deleteRows="0" selectLockedCells="1"/>
  <mergeCells count="75">
    <mergeCell ref="D96:K96"/>
    <mergeCell ref="D97:K97"/>
    <mergeCell ref="D98:K98"/>
    <mergeCell ref="D99:K99"/>
    <mergeCell ref="AH10:AH34"/>
    <mergeCell ref="AW10:AW34"/>
    <mergeCell ref="AS22:AU22"/>
    <mergeCell ref="AO26:AR26"/>
    <mergeCell ref="AI27:AJ27"/>
    <mergeCell ref="AK27:AN27"/>
    <mergeCell ref="AO27:AR27"/>
    <mergeCell ref="AS27:AV27"/>
    <mergeCell ref="AI28:AJ28"/>
    <mergeCell ref="AI29:AJ29"/>
    <mergeCell ref="AI30:AJ30"/>
    <mergeCell ref="AI31:AJ31"/>
    <mergeCell ref="AI32:AJ32"/>
    <mergeCell ref="AI33:AJ33"/>
    <mergeCell ref="AH39:AH63"/>
    <mergeCell ref="AW39:AW63"/>
    <mergeCell ref="AS51:AU51"/>
    <mergeCell ref="AO55:AR55"/>
    <mergeCell ref="AI56:AJ56"/>
    <mergeCell ref="AK56:AN56"/>
    <mergeCell ref="AO56:AR56"/>
    <mergeCell ref="AS56:AV56"/>
    <mergeCell ref="AI57:AJ57"/>
    <mergeCell ref="AI58:AJ58"/>
    <mergeCell ref="AI59:AJ59"/>
    <mergeCell ref="AI60:AJ60"/>
    <mergeCell ref="AI61:AJ61"/>
    <mergeCell ref="AI62:AJ62"/>
    <mergeCell ref="AH69:AH93"/>
    <mergeCell ref="AW69:AW93"/>
    <mergeCell ref="AS81:AU81"/>
    <mergeCell ref="AO85:AR85"/>
    <mergeCell ref="AI86:AJ86"/>
    <mergeCell ref="AK86:AN86"/>
    <mergeCell ref="AO86:AR86"/>
    <mergeCell ref="AS86:AV86"/>
    <mergeCell ref="AI87:AJ87"/>
    <mergeCell ref="AI88:AJ88"/>
    <mergeCell ref="AI89:AJ89"/>
    <mergeCell ref="AI90:AJ90"/>
    <mergeCell ref="AI91:AJ91"/>
    <mergeCell ref="AI92:AJ92"/>
    <mergeCell ref="AF10:AF34"/>
    <mergeCell ref="C12:C13"/>
    <mergeCell ref="L13:M13"/>
    <mergeCell ref="AF69:AF93"/>
    <mergeCell ref="C71:C72"/>
    <mergeCell ref="C41:C42"/>
    <mergeCell ref="AF39:AF63"/>
    <mergeCell ref="L42:M42"/>
    <mergeCell ref="Q69:Q93"/>
    <mergeCell ref="S92:U92"/>
    <mergeCell ref="S91:U91"/>
    <mergeCell ref="S61:U61"/>
    <mergeCell ref="S62:U62"/>
    <mergeCell ref="S32:U32"/>
    <mergeCell ref="S33:U33"/>
    <mergeCell ref="A69:A93"/>
    <mergeCell ref="A10:A34"/>
    <mergeCell ref="B7:N7"/>
    <mergeCell ref="B9:D9"/>
    <mergeCell ref="B38:D38"/>
    <mergeCell ref="A39:A63"/>
    <mergeCell ref="L72:M72"/>
    <mergeCell ref="B68:D68"/>
    <mergeCell ref="B2:N2"/>
    <mergeCell ref="B3:N3"/>
    <mergeCell ref="B4:N4"/>
    <mergeCell ref="B6:N6"/>
    <mergeCell ref="Q39:Q63"/>
    <mergeCell ref="Q10:Q34"/>
  </mergeCells>
  <hyperlinks>
    <hyperlink ref="AK84" r:id="rId1"/>
    <hyperlink ref="AK81" r:id="rId2"/>
    <hyperlink ref="AK54" r:id="rId3"/>
    <hyperlink ref="AK51" r:id="rId4"/>
    <hyperlink ref="AK25" r:id="rId5"/>
    <hyperlink ref="AK22" r:id="rId6"/>
  </hyperlinks>
  <pageMargins left="0.7" right="0.7" top="0.75" bottom="0.75" header="0.3" footer="0.3"/>
  <pageSetup paperSize="9" scale="70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4</vt:i4>
      </vt:variant>
    </vt:vector>
  </HeadingPairs>
  <TitlesOfParts>
    <vt:vector size="19" baseType="lpstr">
      <vt:lpstr>Nota</vt:lpstr>
      <vt:lpstr>Recettes collectivité % pertes</vt:lpstr>
      <vt:lpstr>Modèle compta avec % pertes</vt:lpstr>
      <vt:lpstr>Modèle compta sans % pertes</vt:lpstr>
      <vt:lpstr>Mode d'emploi</vt:lpstr>
      <vt:lpstr>Poids-Modele-Simple</vt:lpstr>
      <vt:lpstr>Portions-Modèle-Simple</vt:lpstr>
      <vt:lpstr>Portion-Modèle-_2_parties</vt:lpstr>
      <vt:lpstr>Poids_Modele-2_parties</vt:lpstr>
      <vt:lpstr>COLLECTIVITE au poids</vt:lpstr>
      <vt:lpstr>COLLECTIVITE a la portion</vt:lpstr>
      <vt:lpstr>Vocabulaire </vt:lpstr>
      <vt:lpstr>Conversions en Kg</vt:lpstr>
      <vt:lpstr>Flèches et symboles</vt:lpstr>
      <vt:lpstr>images et numérotation</vt:lpstr>
      <vt:lpstr>'Mode d''emploi'!Zone_d_impression</vt:lpstr>
      <vt:lpstr>'Modèle compta avec % pertes'!Zone_d_impression</vt:lpstr>
      <vt:lpstr>'Modèle compta sans % pertes'!Zone_d_impression</vt:lpstr>
      <vt:lpstr>'Recettes collectivité % pertes'!Zone_d_impression</vt:lpstr>
    </vt:vector>
  </TitlesOfParts>
  <Company>PERSO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Fiche Fabrication B1 - 2009</dc:title>
  <dc:creator>Joel Leboucher</dc:creator>
  <cp:keywords>UPRT le partage des savoir faire</cp:keywords>
  <cp:lastModifiedBy>Joel Leboucher</cp:lastModifiedBy>
  <dcterms:created xsi:type="dcterms:W3CDTF">2010-12-21T18:32:28Z</dcterms:created>
  <dcterms:modified xsi:type="dcterms:W3CDTF">2017-02-15T09:58:16Z</dcterms:modified>
</cp:coreProperties>
</file>