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 MES SITES WEB\uprt.fr\re-recettes\re-plats-maj-02-2015\A RENOMMER\"/>
    </mc:Choice>
  </mc:AlternateContent>
  <bookViews>
    <workbookView xWindow="0" yWindow="0" windowWidth="21600" windowHeight="9435" firstSheet="1" activeTab="1"/>
  </bookViews>
  <sheets>
    <sheet name="Nota" sheetId="16" r:id="rId1"/>
    <sheet name="Recettes collectivité % pertes" sheetId="37" r:id="rId2"/>
    <sheet name="COLLECTIVITE a la portion" sheetId="31" r:id="rId3"/>
  </sheets>
  <externalReferences>
    <externalReference r:id="rId4"/>
  </externalReferences>
  <definedNames>
    <definedName name="_xlnm._FilterDatabase" localSheetId="0" hidden="1">Nota!#REF!</definedName>
    <definedName name="année">#REF!</definedName>
    <definedName name="conflit01">#REF!</definedName>
    <definedName name="fériés">#REF!</definedName>
    <definedName name="Hr">#REF!</definedName>
    <definedName name="j">#REF!</definedName>
    <definedName name="LISTE1">#REF!</definedName>
    <definedName name="moisan">#REF!</definedName>
    <definedName name="np">#REF!</definedName>
    <definedName name="pâques">#REF!</definedName>
    <definedName name="X_Werte">OFFSET('[1]Suivi d''activité'!$C$7,1,0,COUNTA('[1]Suivi d''activité'!$C$8:$C$20),1)</definedName>
    <definedName name="Y1_Werte">OFFSET('[1]Suivi d''activité'!$D$7,1,0,COUNT('[1]Suivi d''activité'!$D$8:$D$20),1)</definedName>
    <definedName name="Y2_Werte">OFFSET('[1]Suivi d''activité'!$E$7,1,0,COUNT('[1]Suivi d''activité'!$E$8:$E$20),1)</definedName>
    <definedName name="_xlnm.Print_Area" localSheetId="1">'Recettes collectivité % pertes'!$A$1:$O$4</definedName>
  </definedNames>
  <calcPr calcId="152511"/>
</workbook>
</file>

<file path=xl/calcChain.xml><?xml version="1.0" encoding="utf-8"?>
<calcChain xmlns="http://schemas.openxmlformats.org/spreadsheetml/2006/main">
  <c r="G12" i="37" l="1"/>
  <c r="M7" i="37" s="1"/>
  <c r="G13" i="37"/>
  <c r="K13" i="37" s="1"/>
  <c r="K14" i="37" s="1"/>
  <c r="G14" i="37"/>
  <c r="G15" i="37"/>
  <c r="G16" i="37"/>
  <c r="G17" i="37"/>
  <c r="F22" i="37"/>
  <c r="G23" i="37"/>
  <c r="G24" i="37"/>
  <c r="F25" i="37"/>
  <c r="G25" i="37"/>
  <c r="F26" i="37"/>
  <c r="G26" i="37"/>
  <c r="F27" i="37"/>
  <c r="G27" i="37"/>
  <c r="F28" i="37"/>
  <c r="G28" i="37"/>
  <c r="F29" i="37"/>
  <c r="G32" i="37"/>
  <c r="G31" i="37" s="1"/>
  <c r="F33" i="37"/>
  <c r="G33" i="37"/>
  <c r="F34" i="37"/>
  <c r="G34" i="37"/>
  <c r="F35" i="37"/>
  <c r="F36" i="37"/>
  <c r="F37" i="37"/>
  <c r="F38" i="37"/>
  <c r="K23" i="37" l="1"/>
  <c r="K24" i="37" s="1"/>
  <c r="F12" i="37"/>
  <c r="F32" i="37"/>
  <c r="F31" i="37" s="1"/>
  <c r="K31" i="37" s="1"/>
  <c r="K32" i="37" s="1"/>
  <c r="G22" i="37"/>
  <c r="I28" i="37" s="1"/>
  <c r="I34" i="37"/>
  <c r="I32" i="37"/>
  <c r="I33" i="37"/>
  <c r="I25" i="37"/>
  <c r="F24" i="37"/>
  <c r="F23" i="37"/>
  <c r="F51" i="31"/>
  <c r="I50" i="31"/>
  <c r="G50" i="31"/>
  <c r="F50" i="31"/>
  <c r="I49" i="31"/>
  <c r="G49" i="31"/>
  <c r="F49" i="31"/>
  <c r="I48" i="31"/>
  <c r="G48" i="31"/>
  <c r="F48" i="31"/>
  <c r="I47" i="31"/>
  <c r="G47" i="31"/>
  <c r="F47" i="31"/>
  <c r="G46" i="31"/>
  <c r="F46" i="31" s="1"/>
  <c r="G45" i="31"/>
  <c r="I43" i="31"/>
  <c r="F43" i="31"/>
  <c r="I42" i="31"/>
  <c r="G42" i="31"/>
  <c r="F42" i="31"/>
  <c r="I41" i="31"/>
  <c r="G41" i="31"/>
  <c r="F41" i="31"/>
  <c r="I40" i="31"/>
  <c r="G40" i="31"/>
  <c r="F40" i="31"/>
  <c r="I39" i="31"/>
  <c r="G39" i="31"/>
  <c r="F39" i="31"/>
  <c r="BI38" i="31"/>
  <c r="I38" i="31"/>
  <c r="G38" i="31"/>
  <c r="F38" i="31"/>
  <c r="BI37" i="31"/>
  <c r="I37" i="31"/>
  <c r="G37" i="31"/>
  <c r="F37" i="31"/>
  <c r="BI36" i="31"/>
  <c r="I36" i="31"/>
  <c r="G36" i="31"/>
  <c r="F36" i="31"/>
  <c r="BI35" i="31"/>
  <c r="I35" i="31"/>
  <c r="G35" i="31"/>
  <c r="F35" i="31"/>
  <c r="BI34" i="31"/>
  <c r="G34" i="31"/>
  <c r="F34" i="31" s="1"/>
  <c r="G33" i="31"/>
  <c r="K33" i="31" s="1"/>
  <c r="K34" i="31" s="1"/>
  <c r="F31" i="31"/>
  <c r="I30" i="31"/>
  <c r="G30" i="31"/>
  <c r="F30" i="31"/>
  <c r="BM29" i="31"/>
  <c r="BM30" i="31" s="1"/>
  <c r="BM31" i="31" s="1"/>
  <c r="BK29" i="31"/>
  <c r="BK30" i="31" s="1"/>
  <c r="BK31" i="31" s="1"/>
  <c r="I29" i="31"/>
  <c r="G29" i="31"/>
  <c r="F29" i="31"/>
  <c r="BM28" i="31"/>
  <c r="I28" i="31"/>
  <c r="G28" i="31"/>
  <c r="F28" i="31"/>
  <c r="I27" i="31"/>
  <c r="G27" i="31"/>
  <c r="F27" i="31"/>
  <c r="I26" i="31"/>
  <c r="G26" i="31"/>
  <c r="F26" i="31"/>
  <c r="I24" i="31"/>
  <c r="G24" i="31"/>
  <c r="F24" i="31"/>
  <c r="I23" i="31"/>
  <c r="G23" i="31"/>
  <c r="F23" i="31"/>
  <c r="I22" i="31"/>
  <c r="G22" i="31"/>
  <c r="F22" i="31"/>
  <c r="G21" i="31"/>
  <c r="F21" i="31" s="1"/>
  <c r="M17" i="31" s="1"/>
  <c r="N18" i="31"/>
  <c r="AV15" i="31"/>
  <c r="AE15" i="31"/>
  <c r="I27" i="37" l="1"/>
  <c r="I23" i="37"/>
  <c r="G8" i="37"/>
  <c r="I12" i="37" s="1"/>
  <c r="I24" i="37"/>
  <c r="I26" i="37"/>
  <c r="I8" i="37"/>
  <c r="I22" i="37"/>
  <c r="I31" i="37"/>
  <c r="F25" i="31"/>
  <c r="G25" i="31"/>
  <c r="G32" i="31"/>
  <c r="I46" i="31"/>
  <c r="K25" i="31"/>
  <c r="K26" i="31" s="1"/>
  <c r="I21" i="31"/>
  <c r="I20" i="31" s="1"/>
  <c r="I25" i="31"/>
  <c r="I34" i="31"/>
  <c r="F20" i="31"/>
  <c r="F33" i="31"/>
  <c r="F32" i="31" s="1"/>
  <c r="F45" i="31"/>
  <c r="F44" i="31" s="1"/>
  <c r="K44" i="31" s="1"/>
  <c r="K45" i="31" s="1"/>
  <c r="G20" i="31"/>
  <c r="G44" i="31"/>
  <c r="I33" i="31" l="1"/>
  <c r="I32" i="31" s="1"/>
  <c r="I45" i="31"/>
  <c r="I44" i="31" s="1"/>
  <c r="M16" i="31"/>
  <c r="G17" i="31"/>
  <c r="I17" i="31" l="1"/>
  <c r="F17" i="31" s="1"/>
</calcChain>
</file>

<file path=xl/sharedStrings.xml><?xml version="1.0" encoding="utf-8"?>
<sst xmlns="http://schemas.openxmlformats.org/spreadsheetml/2006/main" count="593" uniqueCount="287">
  <si>
    <t>% Perte</t>
  </si>
  <si>
    <t>L</t>
  </si>
  <si>
    <t>Kg</t>
  </si>
  <si>
    <t>Matière d'œuvre</t>
  </si>
  <si>
    <t>Quantité</t>
  </si>
  <si>
    <t>❶</t>
  </si>
  <si>
    <t>①</t>
  </si>
  <si>
    <t>❷</t>
  </si>
  <si>
    <t>②</t>
  </si>
  <si>
    <t>❸</t>
  </si>
  <si>
    <t>③</t>
  </si>
  <si>
    <t>❹</t>
  </si>
  <si>
    <t>④</t>
  </si>
  <si>
    <t>❺</t>
  </si>
  <si>
    <t>⑤</t>
  </si>
  <si>
    <t>❻</t>
  </si>
  <si>
    <t>⑥</t>
  </si>
  <si>
    <t>❼</t>
  </si>
  <si>
    <t>❽</t>
  </si>
  <si>
    <t>❾</t>
  </si>
  <si>
    <t>❿</t>
  </si>
  <si>
    <t>⓫</t>
  </si>
  <si>
    <t>Progression</t>
  </si>
  <si>
    <t>Dupliquée pour</t>
  </si>
  <si>
    <t>Portions</t>
  </si>
  <si>
    <t>Brut</t>
  </si>
  <si>
    <t>Poids Net</t>
  </si>
  <si>
    <t>Kg brut</t>
  </si>
  <si>
    <t>ÉLÉMENT PRINCIPAL</t>
  </si>
  <si>
    <t>GARNITURE AROMATIQUE</t>
  </si>
  <si>
    <t>PHASES ESSENTIELLES DE PROGRESSION</t>
  </si>
  <si>
    <t>Pour la couleur de numérotation cliquez sur Couleur de police et choisissez la couleur qui vous convient</t>
  </si>
  <si>
    <t>ESTOUFFADE DE BŒUF BOURGUIGNONNE</t>
  </si>
  <si>
    <t>boeuf (gite) morceaux 80g</t>
  </si>
  <si>
    <t>vin rouge</t>
  </si>
  <si>
    <t>fond brun clair de veau</t>
  </si>
  <si>
    <t>farine</t>
  </si>
  <si>
    <t>persil</t>
  </si>
  <si>
    <t>huile</t>
  </si>
  <si>
    <t>carottes en rondelles ou dés surgelés</t>
  </si>
  <si>
    <t>oignons émincés surgelés</t>
  </si>
  <si>
    <t>ail haché surgelé</t>
  </si>
  <si>
    <t>bouquet garni ou herbes de provence</t>
  </si>
  <si>
    <t>gros sel</t>
  </si>
  <si>
    <t>poivre</t>
  </si>
  <si>
    <t>litres de vin et de fond brun</t>
  </si>
  <si>
    <t>Kg par convive plus  0.056Kg d'exsudat</t>
  </si>
  <si>
    <t>"= 216 G de liquide par convive</t>
  </si>
  <si>
    <t>80g de sauce par convive suffit</t>
  </si>
  <si>
    <t>GARNITURE DE FINITION</t>
  </si>
  <si>
    <t>champignons boite 5/1</t>
  </si>
  <si>
    <t>petits oignons grelots</t>
  </si>
  <si>
    <t>poitrine fraiche</t>
  </si>
  <si>
    <t>Kg de garniture de finition poids net</t>
  </si>
  <si>
    <t xml:space="preserve">Kg par convive : c'est un peu trop </t>
  </si>
  <si>
    <t>généreux pour la collectivité</t>
  </si>
  <si>
    <t>Kg de carottes et oignons</t>
  </si>
  <si>
    <t>Kg par convive</t>
  </si>
  <si>
    <t>vous pouvez en mixer 100g maxi</t>
  </si>
  <si>
    <t>par litre de sauce. Le reste ?</t>
  </si>
  <si>
    <t>1 Mise en place du poste de travail</t>
  </si>
  <si>
    <t xml:space="preserve"> Vérifier les D.L.C., peser les denrées. sélectionner le matériel nécessaire.</t>
  </si>
  <si>
    <t xml:space="preserve"> Laver et désinfecter le matériel et le poste de travail en suivant les protocoles.</t>
  </si>
  <si>
    <t>2 Préparations préliminaires</t>
  </si>
  <si>
    <t xml:space="preserve">Déconditionner la viande suivant la procédure. Réserver au froid dans un bac GN 211 en polycarbonate muni d'une grille </t>
  </si>
  <si>
    <t>égouttoir et d'un couvercle.</t>
  </si>
  <si>
    <t>Déconditionner la boîte de champignons suivant la procédure. Egoutter les champi-gnons dans un bac GN 1/1 H 65 perforé</t>
  </si>
  <si>
    <t>Récupérer le jus des champignons dans une calotte.</t>
  </si>
  <si>
    <t xml:space="preserve"> Laver, désinfecter et hacher le persil au cutter. Réserver au froid dans une calotte filmée.</t>
  </si>
  <si>
    <t>3 Marquer la cuisson de l'estouffade</t>
  </si>
  <si>
    <t xml:space="preserve"> Préchauffer le four sur la position chaleur sèche à + 250 °C.</t>
  </si>
  <si>
    <t xml:space="preserve"> Mettre les morceaux de viande sur une épaisseur dans 5 bacs GN 1/1 H 65 perforés.</t>
  </si>
  <si>
    <t>Étager les bacs sur l'échelle de cuisson. Mettre dans le bas de l'échelle un bac pour récupérer les graisses de cuisson.</t>
  </si>
  <si>
    <t>Enfourner et saisir la viande au four durant 5 à 7 minutes.</t>
  </si>
  <si>
    <t>Pendant le saisissement de la viande, dans la sauteuse, faire revenir à l'huile les oignons émincés et les carottes.</t>
  </si>
  <si>
    <t>Décanter les oignons et les carottes dans un bac GN 111 H 100 perforé pour égoutter la graisse de cuisson.</t>
  </si>
  <si>
    <t>Eiiminer l'huile de rissolage et les particules carbonisées de la sauteuse.</t>
  </si>
  <si>
    <t>Déposer dans la sauteuse, la viande saisie. les oignons et les carottes revenus, l'ail et le bouquet garni. Singer avec la farine</t>
  </si>
  <si>
    <t xml:space="preserve"> Bien mélanger tous les éléments ensemble pour les enrober de farine. Laisser cuire la farine,</t>
  </si>
  <si>
    <t>Piquer la sonde de cuisson au coeur d'un morceau de viande.</t>
  </si>
  <si>
    <t xml:space="preserve">Mouiller avec le vin rouge. Porter à ébullition et flamber le vin afin de lui retirer son acidi­té. Ajouter le fond brun clair. </t>
  </si>
  <si>
    <t>Réduire la source de chaleur et laisser cuire environ 2 heures. Atteindre la température à coeur de + 95 / 97 °C.</t>
  </si>
  <si>
    <t>Pour la cuisson au four</t>
  </si>
  <si>
    <t xml:space="preserve">Procéder avec la même méthode que ci- dessus. Après avoir singer la viande, la répar­tir dans 4 bacs GN /1 H 100, </t>
  </si>
  <si>
    <t xml:space="preserve">Mouiller équitablement chaque bac. Poser la sonde. Couvrir. - Cuire au four en position mixte à la température de + 170 °C </t>
  </si>
  <si>
    <t xml:space="preserve">pendant 2 h 30 environ. NB : pour éviter des manutentions et gagner du temps, d'une façon moins tradition­nelle mais très </t>
  </si>
  <si>
    <t xml:space="preserve"> efficace, tout en gardant les valeurs gustatives, on peut cuire l'estouf­fade selon la même méthode que la daube niçoise </t>
  </si>
  <si>
    <t xml:space="preserve"> (voir la recette).</t>
  </si>
  <si>
    <t>Glacer les petits oignons grelots (voir la recette au chapitre des légumes).</t>
  </si>
  <si>
    <t>Tailler la poitrine fraîche en petits lardons (pour une grosse quantité, utiliser le trancheur). Mettre les lardons dans</t>
  </si>
  <si>
    <t xml:space="preserve"> un bac GN 1/1 H 65 perforé,</t>
  </si>
  <si>
    <t>Cuire les lardons au four réglé sur la position vapeur pendant 5 minutes.</t>
  </si>
  <si>
    <t>Passer les champignons au four réglé sur la position vapeur pendant 3 minutes.</t>
  </si>
  <si>
    <t>5 Décanter l'estouffade</t>
  </si>
  <si>
    <t>Décanter les morceaux de boeuf dans 4 bacs GN 1/1 H 100.</t>
  </si>
  <si>
    <t>Répartir la garniture sur la viande. Réserver au chaud en attente de finition.</t>
  </si>
  <si>
    <t>6 Terminer la préparation de l'estouffade</t>
  </si>
  <si>
    <t>Au besoin, réduire le fond de cuisson de l'estouffade.</t>
  </si>
  <si>
    <t>Dépouiller et dégraisser la surface.</t>
  </si>
  <si>
    <t>Vérifier l'assaisonnement et la consistance de la sauce.</t>
  </si>
  <si>
    <t>Répartir la sauce sur la viande. Agiter les bacs d'un mouvement circulaire de façon à lier tous les éléments.</t>
  </si>
  <si>
    <t>Respecter la procédure de fin de cuisson.</t>
  </si>
  <si>
    <t>7 Dresser et servir</t>
  </si>
  <si>
    <t>Servir à l'assiette deux morceaux de viande et de la garniture. - Napper de sauce et persiller au départ de l'assiette.</t>
  </si>
  <si>
    <t>4 Porter à ébullition. Saler et poivrer.</t>
  </si>
  <si>
    <t>5 Préparer la garniture</t>
  </si>
  <si>
    <t>LA CUISINE COLLECTIVE Edi.BPI 2006  Michel Grossmann et Alain Le franc</t>
  </si>
  <si>
    <t>RECETTE EXTRAITE DU LIVRE :</t>
  </si>
  <si>
    <t>poids brut</t>
  </si>
  <si>
    <t>ATTENTION : pour la cuisine de collectivité on ne peut pas  mutiplier un recettes de restauration "classique"</t>
  </si>
  <si>
    <t>regardez ce qui se passe pour la cuisson</t>
  </si>
  <si>
    <t xml:space="preserve">j'ai  756 l de liquides (cuisson + exsudats) </t>
  </si>
  <si>
    <t>il me faut 80g de sauce par convive ( x 3500) = 280 litres de sauce</t>
  </si>
  <si>
    <t>j'ai 140 kg de garniture aromatique cuite</t>
  </si>
  <si>
    <t>je peux en mixer 100 g par litre de sauce pour liaison à condition de diminuer l'amidon</t>
  </si>
  <si>
    <t>soit (280l X 100g) = 28 Kg</t>
  </si>
  <si>
    <t>que faire des 112 Kg qui restent</t>
  </si>
  <si>
    <t>LA CUISINE DE COLLECTIVITÉ  demande une formation et une adaptation spécifique</t>
  </si>
  <si>
    <t>Couvrir et stocker en armoire chaude. Maintenir à la température de + 63 °C en attente de consommation.</t>
  </si>
  <si>
    <t>Cuisiniers : PESEZ …..Evitez les volumes , n'utilisez que les poids comme les pâtissiers</t>
  </si>
  <si>
    <t>les ¼ de botte de fines herbes en 0,25</t>
  </si>
  <si>
    <t xml:space="preserve">Convertissez tout de suite les volumes en poids sur la base de 1L = 1Kg </t>
  </si>
  <si>
    <t xml:space="preserve">Pour le lait entier, la densité donnée habituellement est de 1,03 par rapport à l'eau qui est de 1. </t>
  </si>
  <si>
    <t xml:space="preserve">On peut donc considérer que les 0,03 corespondent à la graisse du lait entier. </t>
  </si>
  <si>
    <t xml:space="preserve">Pour le lait demi-écrémé, la graisse ne devrait représenter que 0,03/2, donc 0,015. </t>
  </si>
  <si>
    <t>Donc la masse d'un litre de lait demi-écrémé doit être de 1,015 Kg (1015 g).</t>
  </si>
  <si>
    <t>l'huile = 0,920 Kg/L</t>
  </si>
  <si>
    <t>Alcool = 0,800 Kg/L</t>
  </si>
  <si>
    <t>eau salée nature = 1,130 Kg/L en fonction du sel ajouté</t>
  </si>
  <si>
    <t>densité des liquides pour cocktails</t>
  </si>
  <si>
    <t>dl</t>
  </si>
  <si>
    <t>cl</t>
  </si>
  <si>
    <t>ml</t>
  </si>
  <si>
    <t>Ces documents sont les fruits :</t>
  </si>
  <si>
    <t>de mon expérience et des utilitaires de la restauration collective</t>
  </si>
  <si>
    <t>de documents mis sur le net par des passionnés de cuisine</t>
  </si>
  <si>
    <t>Je les mets à disposition des professionnels et des jeunes cuisiniers en formation .</t>
  </si>
  <si>
    <t>A chacun de faire évoluer ces documents et de les modifier pour son utilisation.......</t>
  </si>
  <si>
    <t>Transmettez votre savoir et votre savoir faire  peu importe qui le récupère; pourvu qu'un plus grand nombre puisse en bénéficier.</t>
  </si>
  <si>
    <t>Joël LEBOUCHER …Octobre 2015</t>
  </si>
  <si>
    <t>Cuisine Centrale de Rochefort sur Mer  jusqu'en 2013</t>
  </si>
  <si>
    <t>Adhérent de :</t>
  </si>
  <si>
    <r>
      <t xml:space="preserve">l'UPRT : </t>
    </r>
    <r>
      <rPr>
        <sz val="22"/>
        <color indexed="9"/>
        <rFont val="Arial"/>
        <family val="2"/>
      </rPr>
      <t>Union des Personnels dela Restauration Territoriale</t>
    </r>
  </si>
  <si>
    <r>
      <t xml:space="preserve">l'ACEHF   </t>
    </r>
    <r>
      <rPr>
        <sz val="22"/>
        <color indexed="9"/>
        <rFont val="Arial"/>
        <family val="2"/>
      </rPr>
      <t>Association Culinaire des Etablissements Hospitaliers de France</t>
    </r>
  </si>
  <si>
    <r>
      <t>Restau'Co :</t>
    </r>
    <r>
      <rPr>
        <sz val="22"/>
        <color indexed="9"/>
        <rFont val="Arial"/>
        <family val="2"/>
      </rPr>
      <t xml:space="preserve"> réseau animateur au service de la restauration collective</t>
    </r>
  </si>
  <si>
    <t>l'Académie Nationale de Cuisine</t>
  </si>
  <si>
    <r>
      <t xml:space="preserve">Participant : </t>
    </r>
    <r>
      <rPr>
        <sz val="22"/>
        <color indexed="9"/>
        <rFont val="Arial"/>
        <family val="2"/>
      </rPr>
      <t>au site National de ressources "Hotellerie-Restauration"</t>
    </r>
  </si>
  <si>
    <t>Jury AFPA : cuisiniers et Agents de Restauration</t>
  </si>
  <si>
    <t>ICI</t>
  </si>
  <si>
    <t>AVANT de saisir quoique ce soit dans une cellule vérifiez bien qu'il n'y ait pas de formule en cliquant dessus</t>
  </si>
  <si>
    <t>?</t>
  </si>
  <si>
    <t>Poids unitaire</t>
  </si>
  <si>
    <t>Comment remplir cette fiche en respectant un ordre logique</t>
  </si>
  <si>
    <t>1 - saisir les Denrées</t>
  </si>
  <si>
    <t>Poids Brut</t>
  </si>
  <si>
    <t>Nb d'unités</t>
  </si>
  <si>
    <t>polices</t>
  </si>
  <si>
    <t>Wingdings</t>
  </si>
  <si>
    <t>Wingdings2</t>
  </si>
  <si>
    <t>Wingdings3</t>
  </si>
  <si>
    <t>¡</t>
  </si>
  <si>
    <t>&amp;</t>
  </si>
  <si>
    <t>s</t>
  </si>
  <si>
    <t>q</t>
  </si>
  <si>
    <t>u</t>
  </si>
  <si>
    <t>ARIAL</t>
  </si>
  <si>
    <t xml:space="preserve">Dupliquée pour : </t>
  </si>
  <si>
    <t>2 - saisir les poids de votre recette Uniquement les POIDS dans cette colonne</t>
  </si>
  <si>
    <t>% de perte</t>
  </si>
  <si>
    <t>3 - pourcentage de perte FACULTATIF pour obtenir un poids net assiette - perte à l'épluchage -au parage - en cuisson - etc..</t>
  </si>
  <si>
    <t>si vous saisissez 2 œufs dans cette colonne cela faussera le poids total   Excel calculera 2 comme 2 Kg</t>
  </si>
  <si>
    <t>Arial</t>
  </si>
  <si>
    <t>Raccourcis</t>
  </si>
  <si>
    <t>Alt + 0220</t>
  </si>
  <si>
    <t>Ü</t>
  </si>
  <si>
    <t>Webdings</t>
  </si>
  <si>
    <t>Windgins</t>
  </si>
  <si>
    <t>Windings 2</t>
  </si>
  <si>
    <t>Windgings 3</t>
  </si>
  <si>
    <t>ABSENT DU CLAVIER</t>
  </si>
  <si>
    <t>Alt + 0190</t>
  </si>
  <si>
    <t>¾</t>
  </si>
  <si>
    <t>ne rien saisir dans les cellules grisées…</t>
  </si>
  <si>
    <t>OU ? FAUT-IL SAISIR partout sauf dans les parties grisées</t>
  </si>
  <si>
    <t xml:space="preserve">Ce modèle vous permet de coller en se suivant autant de recettes qu'Excel pourra en supporter </t>
  </si>
  <si>
    <t xml:space="preserve"> ¼ de botte de fines herbes -  allez expliquer cela à Excel</t>
  </si>
  <si>
    <t>1 Décalite (dal) 10 L</t>
  </si>
  <si>
    <t>1 Hectolitre (hl) 100L</t>
  </si>
  <si>
    <t>1 Milligramme (mg) 0.001g</t>
  </si>
  <si>
    <t>1 Centigramme (cg) 0.01g</t>
  </si>
  <si>
    <t>1 Décigramme (dg) 0.1g</t>
  </si>
  <si>
    <t>1 gramme (g) 1g</t>
  </si>
  <si>
    <t>1 décagramme (dag) 10g</t>
  </si>
  <si>
    <t>1 hectogramme (hg) 100g</t>
  </si>
  <si>
    <t>1 kilogramme (kg) 1000g</t>
  </si>
  <si>
    <t>1 quintal (q) 100kg</t>
  </si>
  <si>
    <t>1 décilitre (dl) 0.1L</t>
  </si>
  <si>
    <t>1 centilitre (cl) 0.01L</t>
  </si>
  <si>
    <t>1 millilitre (ml) 0.001L</t>
  </si>
  <si>
    <t>Œufs entiers</t>
  </si>
  <si>
    <t>Jaunes d'oeufs</t>
  </si>
  <si>
    <t>Blanc d'oeufs</t>
  </si>
  <si>
    <t>Baton de vanille</t>
  </si>
  <si>
    <t>1douzaine œufs</t>
  </si>
  <si>
    <t>Estimation litres en liquide</t>
  </si>
  <si>
    <t>Litre L</t>
  </si>
  <si>
    <t>décilitre dl</t>
  </si>
  <si>
    <t>Centilitre cl</t>
  </si>
  <si>
    <t>Poids</t>
  </si>
  <si>
    <t>1 litre</t>
  </si>
  <si>
    <t>10 dl</t>
  </si>
  <si>
    <t>100 cl</t>
  </si>
  <si>
    <t>1 kg (eau)</t>
  </si>
  <si>
    <t>1/2 litre</t>
  </si>
  <si>
    <t>5 dl</t>
  </si>
  <si>
    <t>50 cl</t>
  </si>
  <si>
    <t>500 g (eau)</t>
  </si>
  <si>
    <t>1/4 litre</t>
  </si>
  <si>
    <t>2.5 dl</t>
  </si>
  <si>
    <t>25 cl</t>
  </si>
  <si>
    <t>250 g (eau)</t>
  </si>
  <si>
    <t>1/8 litre</t>
  </si>
  <si>
    <t>1.25 dl</t>
  </si>
  <si>
    <t>12.5 cl</t>
  </si>
  <si>
    <t>125 g (eau)</t>
  </si>
  <si>
    <t>1 Litre (L) 1L</t>
  </si>
  <si>
    <t>Convertissez  les volumes en poids sur la base de 1L = 1Kg  et le nombre de pièces en Kg</t>
  </si>
  <si>
    <r>
      <t xml:space="preserve">sauf cas exeptionnel pour recettes </t>
    </r>
    <r>
      <rPr>
        <b/>
        <sz val="11"/>
        <rFont val="Arial"/>
        <family val="2"/>
      </rPr>
      <t xml:space="preserve">de précision </t>
    </r>
  </si>
  <si>
    <t>PORTIONS qui étaient prévues</t>
  </si>
  <si>
    <t>denrées</t>
  </si>
  <si>
    <t>Équivalence Poids</t>
  </si>
  <si>
    <t>Saisissez votre Nb d'unités (encre rouge)</t>
  </si>
  <si>
    <t>modifier si besoin le poids unitaire (encre bleue)</t>
  </si>
  <si>
    <t>Saisissez votre Volume (encre rouge)</t>
  </si>
  <si>
    <t>Volumes</t>
  </si>
  <si>
    <t>MODE D'EMPLOI des fiches modèles comptabilité 2009</t>
  </si>
  <si>
    <t>SERVICE A LA PORTION</t>
  </si>
  <si>
    <t>CUISSON</t>
  </si>
  <si>
    <t>PROGRESSION PREMIÈRE PARTIE</t>
  </si>
  <si>
    <t>PROGRESSION (suite)</t>
  </si>
  <si>
    <t>!!!!!</t>
  </si>
  <si>
    <t>SAISIES SUR CES LIGNES</t>
  </si>
  <si>
    <t>Net</t>
  </si>
  <si>
    <t>Poids perte</t>
  </si>
  <si>
    <t>pour un rôti vous n'avez qu'une viande</t>
  </si>
  <si>
    <t>Mais pour un couscous…une potée..une paélla ?</t>
  </si>
  <si>
    <t>4 - faire court : un verbe une action  OU Annotations spécifique à la recette</t>
  </si>
  <si>
    <t>5 - a vous de saisir le poids en fonction de votre utilisation</t>
  </si>
  <si>
    <t>portion de viande de</t>
  </si>
  <si>
    <t>Kg net</t>
  </si>
  <si>
    <t>LA RECETTE EST CALCULÉE AU NOMBRE DE PORTIONS</t>
  </si>
  <si>
    <t>SEVIES AVEC LE POIDS DES VIANDES</t>
  </si>
  <si>
    <t>LA RECETTE EST CALCULÉE AVEC LE NOMBRE DE PORTIONS SERVIES AVEC (la ou les) VIANDE(s) MIS EN ŒUVRE EN ÉLÉMENT PRINCIPAL</t>
  </si>
  <si>
    <t>Fiche de fabrication COLLECTIVITÉ  SERVICE A LA PORTION avec % de perte Modèle B3 -2009</t>
  </si>
  <si>
    <t>Cette recette est calculée sur le le nombre de portions servies avec le poids de viande</t>
  </si>
  <si>
    <t>Votre recette était prévue pour COMBIEN DE PORTIONS</t>
  </si>
  <si>
    <t>Fiche de fabrication COLLECTIVITÉ  SERVICE A LA PORTION avec % de perte Modèle B3 -2008</t>
  </si>
  <si>
    <t>On ne peut pas dupliquer une recette classique</t>
  </si>
  <si>
    <t xml:space="preserve"> pour la collectivité sans adaptation</t>
  </si>
  <si>
    <t>Saisissez votre nombre d'unité (encre rouge)- Modifiez le poids unitaire (encre bleue) s'il n'est pas excact</t>
  </si>
  <si>
    <t>Fiche de fabrication COLLECTIVITÉ A LA PORTION Modèle 2009</t>
  </si>
  <si>
    <t>Un tableau de conversion</t>
  </si>
  <si>
    <t>Des modèles de FLECHES à copier et coller dans vos fiches et des Raccourcis claviers à partir de la colonne AC</t>
  </si>
  <si>
    <t>Des modèles d'IMAGES et de NUMÉROTATION à copier et coller dans vos fiches</t>
  </si>
  <si>
    <t>VOUS AVEZ AUSSI :</t>
  </si>
  <si>
    <t>Avec mode d'emploi et des modèles vierges pour vos utilisation</t>
  </si>
  <si>
    <t>Un vocabulare professionnel</t>
  </si>
  <si>
    <t xml:space="preserve"> </t>
  </si>
  <si>
    <t>La perte peut être a l'épluchage - au parage - en cuisson - au conditionnement etc,,,</t>
  </si>
  <si>
    <t>POIDS NET assiette colonne F / POIDS BRUT à commander colonne G</t>
  </si>
  <si>
    <t>sans adaptation</t>
  </si>
  <si>
    <t>classique pour la collectivité</t>
  </si>
  <si>
    <t>On ne peut pas dupliquer une recette</t>
  </si>
  <si>
    <t>de bœuf cuit</t>
  </si>
  <si>
    <t>ELEMENT PRINCIPAL</t>
  </si>
  <si>
    <t>Cellule B55 indiquez pour conbien de couverts l'auteur à prévu sa recette</t>
  </si>
  <si>
    <t>Annotations</t>
  </si>
  <si>
    <t>portion de bœuf de</t>
  </si>
  <si>
    <t>saisissez le nombre de portions que vous voulez servir cellule M53</t>
  </si>
  <si>
    <t>MODE D'EMPLOI FICHE DE FABRICATION A LA PORTION AVEC % DE PERTE COLONNE C</t>
  </si>
  <si>
    <t>FICHE DE FABRICATION A LA PORTION AVEC % DE PERTE</t>
  </si>
  <si>
    <t>Ce document est composé de  14 onglets Recettes Modèle Compta 2015</t>
  </si>
  <si>
    <t>Différence entre un fichier XLS et XLSX (ou XLSM)</t>
  </si>
  <si>
    <t>Vous pouvez retrouver ce modèle de fiche sur le site UPRT</t>
  </si>
  <si>
    <t>Onglet - Documents de travail - les Documents du Chef</t>
  </si>
  <si>
    <t>FF-MODÈLES DE FICHES TECHNIQUES</t>
  </si>
  <si>
    <t>ff-16-O-compta_2009.xlsx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</si>
</sst>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#,##0.00\ &quot;€&quot;"/>
    <numFmt numFmtId="166" formatCode="0.0%"/>
    <numFmt numFmtId="167" formatCode="0&quot;%&quot;"/>
    <numFmt numFmtId="168" formatCode="0.000&quot; Kg&quot;"/>
    <numFmt numFmtId="169" formatCode="#,##0.000"/>
    <numFmt numFmtId="170" formatCode="0&quot; Kg&quot;"/>
  </numFmts>
  <fonts count="16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10"/>
      <name val="MS Sans Serif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5"/>
      <color indexed="12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22"/>
      <color indexed="9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sz val="10"/>
      <color rgb="FF00B050"/>
      <name val="Arial"/>
      <family val="2"/>
    </font>
    <font>
      <b/>
      <sz val="12"/>
      <color rgb="FF008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sz val="10"/>
      <color rgb="FFFF0000"/>
      <name val="Arial"/>
      <family val="2"/>
    </font>
    <font>
      <b/>
      <sz val="18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8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1" tint="0.499984740745262"/>
      <name val="Arial"/>
      <family val="2"/>
    </font>
    <font>
      <sz val="12"/>
      <color rgb="FF0070C0"/>
      <name val="Calibri"/>
      <family val="2"/>
      <scheme val="minor"/>
    </font>
    <font>
      <sz val="9"/>
      <color theme="9" tint="-0.249977111117893"/>
      <name val="Arial"/>
      <family val="2"/>
    </font>
    <font>
      <b/>
      <sz val="14"/>
      <color theme="6" tint="-0.499984740745262"/>
      <name val="Calibri"/>
      <family val="2"/>
      <scheme val="minor"/>
    </font>
    <font>
      <sz val="9"/>
      <color rgb="FF7030A0"/>
      <name val="Arial"/>
      <family val="2"/>
    </font>
    <font>
      <b/>
      <sz val="14"/>
      <color rgb="FF0070C0"/>
      <name val="Calibri"/>
      <family val="2"/>
      <scheme val="minor"/>
    </font>
    <font>
      <sz val="9"/>
      <color rgb="FF0070C0"/>
      <name val="Arial"/>
      <family val="2"/>
    </font>
    <font>
      <b/>
      <sz val="14"/>
      <color rgb="FF7030A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9"/>
      <color rgb="FFC0000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</font>
    <font>
      <b/>
      <sz val="22"/>
      <color theme="6" tint="-0.249977111117893"/>
      <name val="Verdana"/>
      <family val="2"/>
    </font>
    <font>
      <sz val="22"/>
      <color theme="0"/>
      <name val="Verdana"/>
      <family val="2"/>
    </font>
    <font>
      <sz val="18"/>
      <color rgb="FF7030A0"/>
      <name val="Arial"/>
      <family val="2"/>
    </font>
    <font>
      <sz val="22"/>
      <color theme="1"/>
      <name val="Verdana"/>
      <family val="2"/>
    </font>
    <font>
      <b/>
      <sz val="22"/>
      <color theme="6" tint="-0.249977111117893"/>
      <name val="Arial"/>
      <family val="2"/>
    </font>
    <font>
      <b/>
      <sz val="22"/>
      <color theme="0"/>
      <name val="Arial"/>
      <family val="2"/>
    </font>
    <font>
      <sz val="22"/>
      <color theme="0"/>
      <name val="Arial"/>
      <family val="2"/>
    </font>
    <font>
      <b/>
      <sz val="11"/>
      <color theme="0"/>
      <name val="Arial"/>
      <family val="2"/>
    </font>
    <font>
      <b/>
      <sz val="18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6" tint="-0.249977111117893"/>
      <name val="Calibri"/>
      <family val="2"/>
      <scheme val="minor"/>
    </font>
    <font>
      <sz val="12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Calibri"/>
      <family val="2"/>
    </font>
    <font>
      <b/>
      <sz val="11"/>
      <color rgb="FF7030A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4"/>
      <color indexed="17"/>
      <name val="Calibri"/>
      <family val="2"/>
      <scheme val="minor"/>
    </font>
    <font>
      <sz val="8"/>
      <color theme="6" tint="-0.499984740745262"/>
      <name val="Calibri"/>
      <family val="2"/>
      <scheme val="minor"/>
    </font>
    <font>
      <sz val="18"/>
      <name val="Wingdings 2"/>
      <family val="1"/>
      <charset val="2"/>
    </font>
    <font>
      <sz val="18"/>
      <name val="Wingdings 3"/>
      <family val="1"/>
      <charset val="2"/>
    </font>
    <font>
      <sz val="18"/>
      <name val="Wingdings"/>
      <charset val="2"/>
    </font>
    <font>
      <b/>
      <sz val="18"/>
      <name val="Arial Narrow"/>
      <family val="2"/>
    </font>
    <font>
      <sz val="18"/>
      <name val="Webdings"/>
      <family val="1"/>
      <charset val="2"/>
    </font>
    <font>
      <b/>
      <sz val="11"/>
      <color theme="6" tint="-0.24997711111789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0"/>
      <name val="Calibri"/>
      <family val="2"/>
    </font>
    <font>
      <sz val="10"/>
      <color theme="8" tint="-0.499984740745262"/>
      <name val="Calibri"/>
      <family val="2"/>
    </font>
    <font>
      <sz val="10"/>
      <color theme="9" tint="-0.249977111117893"/>
      <name val="Calibri"/>
      <family val="2"/>
    </font>
    <font>
      <sz val="10"/>
      <color rgb="FFFF0000"/>
      <name val="Calibri"/>
      <family val="2"/>
    </font>
    <font>
      <b/>
      <sz val="18"/>
      <color rgb="FFC00000"/>
      <name val="Calibri"/>
      <family val="2"/>
      <scheme val="minor"/>
    </font>
    <font>
      <i/>
      <sz val="10"/>
      <name val="Arial"/>
      <family val="2"/>
    </font>
    <font>
      <i/>
      <sz val="9"/>
      <name val="Calibri"/>
      <family val="2"/>
      <scheme val="minor"/>
    </font>
    <font>
      <sz val="14"/>
      <color rgb="FFC00000"/>
      <name val="Calibri"/>
      <family val="2"/>
      <scheme val="minor"/>
    </font>
    <font>
      <sz val="24"/>
      <name val="Arial"/>
      <family val="2"/>
    </font>
    <font>
      <b/>
      <sz val="12"/>
      <color theme="8" tint="-0.499984740745262"/>
      <name val="Calibri"/>
      <family val="2"/>
    </font>
    <font>
      <b/>
      <i/>
      <sz val="10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2"/>
      <color rgb="FF7030A0"/>
      <name val="Arial"/>
      <family val="2"/>
    </font>
    <font>
      <b/>
      <sz val="14"/>
      <color theme="8" tint="-0.499984740745262"/>
      <name val="Calibri"/>
      <family val="2"/>
    </font>
    <font>
      <b/>
      <sz val="24"/>
      <name val="Arial"/>
      <family val="2"/>
    </font>
    <font>
      <b/>
      <sz val="20"/>
      <color theme="0"/>
      <name val="Arial"/>
      <family val="2"/>
    </font>
    <font>
      <b/>
      <sz val="36"/>
      <color theme="0"/>
      <name val="Arial"/>
      <family val="2"/>
    </font>
    <font>
      <b/>
      <i/>
      <sz val="18"/>
      <color theme="0"/>
      <name val="Arial"/>
      <family val="2"/>
    </font>
    <font>
      <b/>
      <sz val="20"/>
      <name val="Calibri"/>
      <family val="2"/>
    </font>
    <font>
      <b/>
      <sz val="24"/>
      <name val="Wingdings"/>
      <charset val="2"/>
    </font>
    <font>
      <sz val="24"/>
      <name val="Wingdings"/>
      <charset val="2"/>
    </font>
    <font>
      <b/>
      <sz val="24"/>
      <color rgb="FFC00000"/>
      <name val="Wingdings 2"/>
      <family val="1"/>
      <charset val="2"/>
    </font>
    <font>
      <b/>
      <sz val="24"/>
      <color rgb="FFC00000"/>
      <name val="Wingdings 3"/>
      <family val="1"/>
      <charset val="2"/>
    </font>
    <font>
      <sz val="24"/>
      <color theme="9" tint="-0.249977111117893"/>
      <name val="Wingdings 3"/>
      <family val="1"/>
      <charset val="2"/>
    </font>
    <font>
      <b/>
      <sz val="24"/>
      <color rgb="FFC00000"/>
      <name val="Arial"/>
      <family val="2"/>
    </font>
    <font>
      <sz val="24"/>
      <color theme="9" tint="-0.249977111117893"/>
      <name val="Arial"/>
      <family val="2"/>
    </font>
    <font>
      <sz val="24"/>
      <color rgb="FFC00000"/>
      <name val="Arial"/>
      <family val="2"/>
    </font>
    <font>
      <sz val="20"/>
      <color theme="8"/>
      <name val="Arial"/>
      <family val="2"/>
    </font>
    <font>
      <sz val="20"/>
      <color rgb="FF7030A0"/>
      <name val="Calibri"/>
      <family val="2"/>
      <scheme val="minor"/>
    </font>
    <font>
      <b/>
      <sz val="20"/>
      <color rgb="FF7030A0"/>
      <name val="Calibri"/>
      <family val="2"/>
      <scheme val="minor"/>
    </font>
    <font>
      <sz val="20"/>
      <color theme="9" tint="-0.249977111117893"/>
      <name val="Calibri"/>
      <family val="2"/>
      <scheme val="minor"/>
    </font>
    <font>
      <sz val="20"/>
      <color theme="9"/>
      <name val="Calibri"/>
      <family val="2"/>
      <scheme val="minor"/>
    </font>
    <font>
      <sz val="20"/>
      <color rgb="FFC00000"/>
      <name val="Calibri"/>
      <family val="2"/>
      <scheme val="minor"/>
    </font>
    <font>
      <sz val="20"/>
      <color theme="8" tint="-0.249977111117893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sz val="12"/>
      <color theme="9" tint="-0.249977111117893"/>
      <name val="Arial"/>
      <family val="2"/>
    </font>
    <font>
      <b/>
      <sz val="12"/>
      <color rgb="FFC00000"/>
      <name val="Arial"/>
      <family val="2"/>
    </font>
    <font>
      <b/>
      <sz val="14"/>
      <color theme="0"/>
      <name val="Arial"/>
      <family val="2"/>
    </font>
    <font>
      <u/>
      <sz val="24"/>
      <color indexed="12"/>
      <name val="Arial"/>
      <family val="2"/>
    </font>
    <font>
      <b/>
      <sz val="16"/>
      <color rgb="FF92D050"/>
      <name val="Arial"/>
      <family val="2"/>
    </font>
    <font>
      <b/>
      <sz val="11"/>
      <color rgb="FF92D05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gray0625"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>
      <left style="hair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34998626667073579"/>
      </top>
      <bottom/>
      <diagonal/>
    </border>
    <border>
      <left/>
      <right style="thin">
        <color theme="1" tint="0.499984740745262"/>
      </right>
      <top style="thin">
        <color theme="1" tint="0.34998626667073579"/>
      </top>
      <bottom/>
      <diagonal/>
    </border>
    <border>
      <left/>
      <right style="thin">
        <color theme="1" tint="0.499984740745262"/>
      </right>
      <top style="thin">
        <color theme="1" tint="0.34998626667073579"/>
      </top>
      <bottom style="hair">
        <color theme="1" tint="0.34998626667073579"/>
      </bottom>
      <diagonal/>
    </border>
    <border>
      <left/>
      <right style="thin">
        <color theme="1" tint="0.499984740745262"/>
      </right>
      <top/>
      <bottom style="thin">
        <color theme="1" tint="0.34998626667073579"/>
      </bottom>
      <diagonal/>
    </border>
    <border>
      <left/>
      <right/>
      <top style="medium">
        <color rgb="FF7030A0"/>
      </top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/>
      <right/>
      <top/>
      <bottom style="hair">
        <color auto="1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auto="1"/>
      </left>
      <right/>
      <top/>
      <bottom style="medium">
        <color theme="2" tint="-0.49998474074526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5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15" borderId="1" applyNumberFormat="0" applyAlignment="0" applyProtection="0"/>
    <xf numFmtId="0" fontId="7" fillId="0" borderId="2" applyNumberFormat="0" applyFill="0" applyAlignment="0" applyProtection="0"/>
    <xf numFmtId="0" fontId="8" fillId="4" borderId="3" applyNumberFormat="0" applyFont="0" applyAlignment="0" applyProtection="0"/>
    <xf numFmtId="0" fontId="9" fillId="3" borderId="1" applyNumberFormat="0" applyAlignment="0" applyProtection="0"/>
    <xf numFmtId="44" fontId="2" fillId="0" borderId="0" applyFont="0" applyFill="0" applyBorder="0" applyAlignment="0" applyProtection="0"/>
    <xf numFmtId="0" fontId="10" fillId="16" borderId="0" applyNumberFormat="0" applyBorder="0" applyAlignment="0" applyProtection="0"/>
    <xf numFmtId="0" fontId="1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0" fontId="12" fillId="8" borderId="0" applyNumberFormat="0" applyBorder="0" applyAlignment="0" applyProtection="0"/>
    <xf numFmtId="0" fontId="13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8" fillId="0" borderId="0"/>
    <xf numFmtId="0" fontId="14" fillId="0" borderId="0"/>
    <xf numFmtId="0" fontId="15" fillId="17" borderId="0" applyNumberFormat="0" applyBorder="0" applyAlignment="0" applyProtection="0"/>
    <xf numFmtId="0" fontId="16" fillId="15" borderId="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8" borderId="9" applyNumberFormat="0" applyAlignment="0" applyProtection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28">
    <xf numFmtId="0" fontId="0" fillId="0" borderId="0" xfId="0"/>
    <xf numFmtId="0" fontId="8" fillId="0" borderId="0" xfId="38" applyProtection="1">
      <protection hidden="1"/>
    </xf>
    <xf numFmtId="0" fontId="8" fillId="0" borderId="0" xfId="38" applyFont="1" applyFill="1" applyAlignment="1">
      <alignment vertical="center"/>
    </xf>
    <xf numFmtId="0" fontId="8" fillId="0" borderId="0" xfId="38" applyFont="1" applyAlignment="1">
      <alignment vertical="center"/>
    </xf>
    <xf numFmtId="0" fontId="8" fillId="0" borderId="0" xfId="38" applyFont="1"/>
    <xf numFmtId="0" fontId="37" fillId="0" borderId="0" xfId="38" applyFont="1" applyBorder="1" applyAlignment="1" applyProtection="1">
      <alignment horizontal="left" vertical="center"/>
      <protection hidden="1"/>
    </xf>
    <xf numFmtId="0" fontId="8" fillId="0" borderId="0" xfId="38" applyBorder="1" applyProtection="1">
      <protection hidden="1"/>
    </xf>
    <xf numFmtId="0" fontId="8" fillId="20" borderId="0" xfId="38" applyFill="1" applyProtection="1">
      <protection hidden="1"/>
    </xf>
    <xf numFmtId="0" fontId="37" fillId="20" borderId="0" xfId="38" applyFont="1" applyFill="1" applyBorder="1" applyAlignment="1" applyProtection="1">
      <alignment horizontal="left" vertical="center"/>
      <protection hidden="1"/>
    </xf>
    <xf numFmtId="0" fontId="37" fillId="20" borderId="0" xfId="38" applyFont="1" applyFill="1" applyBorder="1" applyAlignment="1" applyProtection="1">
      <alignment vertical="center"/>
      <protection hidden="1"/>
    </xf>
    <xf numFmtId="0" fontId="37" fillId="20" borderId="0" xfId="38" applyFont="1" applyFill="1" applyAlignment="1" applyProtection="1">
      <alignment vertical="center"/>
      <protection hidden="1"/>
    </xf>
    <xf numFmtId="0" fontId="37" fillId="20" borderId="0" xfId="38" applyFont="1" applyFill="1" applyAlignment="1" applyProtection="1">
      <alignment horizontal="right" vertical="center"/>
      <protection hidden="1"/>
    </xf>
    <xf numFmtId="164" fontId="39" fillId="20" borderId="0" xfId="38" applyNumberFormat="1" applyFont="1" applyFill="1" applyBorder="1" applyAlignment="1" applyProtection="1">
      <alignment horizontal="left" vertical="center"/>
      <protection hidden="1"/>
    </xf>
    <xf numFmtId="164" fontId="40" fillId="20" borderId="0" xfId="38" applyNumberFormat="1" applyFont="1" applyFill="1" applyBorder="1" applyAlignment="1" applyProtection="1">
      <alignment horizontal="center" vertical="center"/>
      <protection hidden="1"/>
    </xf>
    <xf numFmtId="166" fontId="38" fillId="20" borderId="0" xfId="38" applyNumberFormat="1" applyFont="1" applyFill="1" applyBorder="1" applyAlignment="1" applyProtection="1">
      <alignment horizontal="left" vertical="center"/>
      <protection hidden="1"/>
    </xf>
    <xf numFmtId="0" fontId="41" fillId="20" borderId="0" xfId="38" applyFont="1" applyFill="1" applyBorder="1" applyAlignment="1" applyProtection="1">
      <alignment horizontal="left" vertical="center"/>
      <protection hidden="1"/>
    </xf>
    <xf numFmtId="166" fontId="37" fillId="20" borderId="0" xfId="38" applyNumberFormat="1" applyFont="1" applyFill="1" applyBorder="1" applyAlignment="1" applyProtection="1">
      <alignment horizontal="left" vertical="center"/>
      <protection hidden="1"/>
    </xf>
    <xf numFmtId="0" fontId="8" fillId="20" borderId="0" xfId="38" applyFill="1" applyBorder="1" applyAlignment="1" applyProtection="1">
      <alignment vertical="center"/>
      <protection hidden="1"/>
    </xf>
    <xf numFmtId="164" fontId="37" fillId="20" borderId="0" xfId="38" applyNumberFormat="1" applyFont="1" applyFill="1" applyBorder="1" applyAlignment="1" applyProtection="1">
      <alignment horizontal="left" vertical="center"/>
      <protection hidden="1"/>
    </xf>
    <xf numFmtId="0" fontId="42" fillId="20" borderId="0" xfId="38" applyFont="1" applyFill="1" applyBorder="1" applyAlignment="1" applyProtection="1">
      <alignment horizontal="left" vertical="center"/>
      <protection hidden="1"/>
    </xf>
    <xf numFmtId="10" fontId="37" fillId="20" borderId="0" xfId="38" applyNumberFormat="1" applyFont="1" applyFill="1" applyBorder="1" applyAlignment="1" applyProtection="1">
      <alignment horizontal="left" vertical="center"/>
      <protection hidden="1"/>
    </xf>
    <xf numFmtId="166" fontId="37" fillId="20" borderId="0" xfId="38" applyNumberFormat="1" applyFont="1" applyFill="1" applyBorder="1" applyAlignment="1" applyProtection="1">
      <alignment horizontal="center" vertical="center"/>
      <protection hidden="1"/>
    </xf>
    <xf numFmtId="0" fontId="39" fillId="20" borderId="0" xfId="38" applyFont="1" applyFill="1" applyBorder="1" applyAlignment="1" applyProtection="1">
      <alignment vertical="center"/>
      <protection hidden="1"/>
    </xf>
    <xf numFmtId="0" fontId="44" fillId="20" borderId="0" xfId="38" applyFont="1" applyFill="1" applyBorder="1" applyAlignment="1">
      <alignment horizontal="center" vertical="center"/>
    </xf>
    <xf numFmtId="0" fontId="8" fillId="20" borderId="0" xfId="38" applyFont="1" applyFill="1"/>
    <xf numFmtId="0" fontId="8" fillId="20" borderId="0" xfId="38" applyFont="1" applyFill="1" applyAlignment="1">
      <alignment vertical="center"/>
    </xf>
    <xf numFmtId="0" fontId="46" fillId="20" borderId="0" xfId="38" applyFont="1" applyFill="1" applyBorder="1" applyAlignment="1" applyProtection="1">
      <alignment horizontal="left" vertical="center"/>
      <protection hidden="1"/>
    </xf>
    <xf numFmtId="0" fontId="47" fillId="20" borderId="0" xfId="38" applyFont="1" applyFill="1" applyBorder="1" applyAlignment="1" applyProtection="1">
      <alignment vertical="center"/>
      <protection hidden="1"/>
    </xf>
    <xf numFmtId="0" fontId="49" fillId="20" borderId="0" xfId="38" applyFont="1" applyFill="1" applyBorder="1" applyAlignment="1" applyProtection="1">
      <alignment vertical="center"/>
      <protection hidden="1"/>
    </xf>
    <xf numFmtId="0" fontId="51" fillId="20" borderId="0" xfId="38" applyFont="1" applyFill="1" applyBorder="1" applyAlignment="1" applyProtection="1">
      <alignment horizontal="left" vertical="center"/>
      <protection hidden="1"/>
    </xf>
    <xf numFmtId="164" fontId="52" fillId="20" borderId="0" xfId="38" applyNumberFormat="1" applyFont="1" applyFill="1" applyBorder="1" applyAlignment="1" applyProtection="1">
      <alignment horizontal="center" vertical="center"/>
      <protection hidden="1"/>
    </xf>
    <xf numFmtId="167" fontId="53" fillId="19" borderId="0" xfId="0" applyNumberFormat="1" applyFont="1" applyFill="1" applyBorder="1" applyAlignment="1" applyProtection="1">
      <alignment horizontal="center" vertical="center"/>
      <protection locked="0"/>
    </xf>
    <xf numFmtId="0" fontId="37" fillId="20" borderId="0" xfId="38" applyFont="1" applyFill="1" applyBorder="1" applyAlignment="1" applyProtection="1">
      <alignment horizontal="right" vertical="center"/>
      <protection hidden="1"/>
    </xf>
    <xf numFmtId="164" fontId="54" fillId="20" borderId="0" xfId="38" applyNumberFormat="1" applyFont="1" applyFill="1" applyBorder="1" applyAlignment="1" applyProtection="1">
      <alignment horizontal="left" vertical="center"/>
      <protection hidden="1"/>
    </xf>
    <xf numFmtId="0" fontId="55" fillId="20" borderId="0" xfId="38" applyFont="1" applyFill="1" applyBorder="1" applyAlignment="1" applyProtection="1">
      <alignment horizontal="left" vertical="center"/>
      <protection hidden="1"/>
    </xf>
    <xf numFmtId="0" fontId="57" fillId="20" borderId="0" xfId="38" applyFont="1" applyFill="1" applyBorder="1" applyAlignment="1" applyProtection="1">
      <alignment horizontal="left" vertical="center"/>
      <protection hidden="1"/>
    </xf>
    <xf numFmtId="164" fontId="58" fillId="20" borderId="0" xfId="38" applyNumberFormat="1" applyFont="1" applyFill="1" applyBorder="1" applyAlignment="1" applyProtection="1">
      <alignment horizontal="left" vertical="center"/>
      <protection hidden="1"/>
    </xf>
    <xf numFmtId="167" fontId="58" fillId="19" borderId="0" xfId="0" applyNumberFormat="1" applyFont="1" applyFill="1" applyBorder="1" applyAlignment="1" applyProtection="1">
      <alignment horizontal="center" vertical="center"/>
      <protection locked="0"/>
    </xf>
    <xf numFmtId="166" fontId="57" fillId="20" borderId="0" xfId="38" applyNumberFormat="1" applyFont="1" applyFill="1" applyBorder="1" applyAlignment="1" applyProtection="1">
      <alignment horizontal="center" vertical="center"/>
      <protection hidden="1"/>
    </xf>
    <xf numFmtId="0" fontId="59" fillId="20" borderId="0" xfId="38" applyFont="1" applyFill="1" applyBorder="1" applyAlignment="1" applyProtection="1">
      <alignment vertical="center"/>
      <protection hidden="1"/>
    </xf>
    <xf numFmtId="0" fontId="59" fillId="20" borderId="0" xfId="38" applyFont="1" applyFill="1" applyAlignment="1" applyProtection="1">
      <alignment vertical="center"/>
      <protection hidden="1"/>
    </xf>
    <xf numFmtId="0" fontId="60" fillId="20" borderId="0" xfId="38" applyFont="1" applyFill="1" applyBorder="1" applyAlignment="1" applyProtection="1">
      <alignment horizontal="left" vertical="center"/>
      <protection hidden="1"/>
    </xf>
    <xf numFmtId="166" fontId="61" fillId="20" borderId="0" xfId="38" applyNumberFormat="1" applyFont="1" applyFill="1" applyBorder="1" applyAlignment="1" applyProtection="1">
      <alignment horizontal="center" vertical="center"/>
      <protection hidden="1"/>
    </xf>
    <xf numFmtId="0" fontId="61" fillId="20" borderId="0" xfId="38" applyFont="1" applyFill="1" applyBorder="1" applyAlignment="1" applyProtection="1">
      <alignment vertical="center"/>
      <protection hidden="1"/>
    </xf>
    <xf numFmtId="164" fontId="62" fillId="20" borderId="0" xfId="38" applyNumberFormat="1" applyFont="1" applyFill="1" applyBorder="1" applyAlignment="1" applyProtection="1">
      <alignment horizontal="left" vertical="center"/>
      <protection hidden="1"/>
    </xf>
    <xf numFmtId="1" fontId="63" fillId="20" borderId="0" xfId="38" applyNumberFormat="1" applyFont="1" applyFill="1" applyBorder="1" applyAlignment="1" applyProtection="1">
      <alignment horizontal="center" vertical="center"/>
      <protection hidden="1"/>
    </xf>
    <xf numFmtId="0" fontId="48" fillId="20" borderId="0" xfId="38" applyFont="1" applyFill="1" applyBorder="1" applyProtection="1">
      <protection hidden="1"/>
    </xf>
    <xf numFmtId="0" fontId="8" fillId="20" borderId="0" xfId="38" applyFill="1" applyBorder="1" applyProtection="1">
      <protection hidden="1"/>
    </xf>
    <xf numFmtId="0" fontId="37" fillId="20" borderId="0" xfId="38" applyFont="1" applyFill="1" applyProtection="1">
      <protection hidden="1"/>
    </xf>
    <xf numFmtId="0" fontId="64" fillId="20" borderId="0" xfId="38" applyFont="1" applyFill="1" applyBorder="1" applyAlignment="1" applyProtection="1">
      <alignment horizontal="left" vertical="center"/>
      <protection hidden="1"/>
    </xf>
    <xf numFmtId="0" fontId="43" fillId="20" borderId="0" xfId="39" applyFont="1" applyFill="1" applyBorder="1" applyAlignment="1">
      <alignment horizontal="center" vertical="center"/>
    </xf>
    <xf numFmtId="0" fontId="66" fillId="20" borderId="0" xfId="38" applyFont="1" applyFill="1" applyBorder="1" applyAlignment="1" applyProtection="1">
      <alignment horizontal="left" vertical="center"/>
      <protection hidden="1"/>
    </xf>
    <xf numFmtId="0" fontId="67" fillId="20" borderId="0" xfId="38" applyFont="1" applyFill="1" applyBorder="1" applyAlignment="1" applyProtection="1">
      <alignment horizontal="left" vertical="center"/>
      <protection hidden="1"/>
    </xf>
    <xf numFmtId="167" fontId="70" fillId="19" borderId="0" xfId="0" applyNumberFormat="1" applyFont="1" applyFill="1" applyBorder="1" applyAlignment="1" applyProtection="1">
      <alignment horizontal="center" vertical="center"/>
      <protection locked="0"/>
    </xf>
    <xf numFmtId="0" fontId="28" fillId="20" borderId="0" xfId="38" applyFont="1" applyFill="1" applyProtection="1">
      <protection hidden="1"/>
    </xf>
    <xf numFmtId="164" fontId="37" fillId="20" borderId="0" xfId="38" applyNumberFormat="1" applyFont="1" applyFill="1" applyBorder="1" applyAlignment="1" applyProtection="1">
      <alignment horizontal="right" vertical="center"/>
      <protection hidden="1"/>
    </xf>
    <xf numFmtId="164" fontId="69" fillId="20" borderId="0" xfId="38" applyNumberFormat="1" applyFont="1" applyFill="1" applyBorder="1" applyAlignment="1" applyProtection="1">
      <alignment horizontal="right" vertical="center"/>
      <protection hidden="1"/>
    </xf>
    <xf numFmtId="0" fontId="69" fillId="20" borderId="0" xfId="38" applyFont="1" applyFill="1" applyBorder="1" applyAlignment="1" applyProtection="1">
      <alignment horizontal="right" vertical="center"/>
      <protection hidden="1"/>
    </xf>
    <xf numFmtId="0" fontId="69" fillId="20" borderId="0" xfId="38" applyFont="1" applyFill="1" applyBorder="1" applyAlignment="1" applyProtection="1">
      <alignment horizontal="left" vertical="center"/>
      <protection hidden="1"/>
    </xf>
    <xf numFmtId="164" fontId="72" fillId="20" borderId="0" xfId="38" applyNumberFormat="1" applyFont="1" applyFill="1" applyBorder="1" applyAlignment="1" applyProtection="1">
      <alignment horizontal="right" vertical="center"/>
      <protection hidden="1"/>
    </xf>
    <xf numFmtId="0" fontId="72" fillId="20" borderId="0" xfId="38" applyFont="1" applyFill="1" applyBorder="1" applyAlignment="1" applyProtection="1">
      <alignment vertical="center"/>
      <protection hidden="1"/>
    </xf>
    <xf numFmtId="0" fontId="73" fillId="20" borderId="0" xfId="38" applyFont="1" applyFill="1" applyBorder="1" applyAlignment="1">
      <alignment horizontal="center" vertical="center"/>
    </xf>
    <xf numFmtId="0" fontId="63" fillId="20" borderId="0" xfId="38" applyFont="1" applyFill="1" applyBorder="1" applyAlignment="1" applyProtection="1">
      <alignment horizontal="left" vertical="center"/>
      <protection hidden="1"/>
    </xf>
    <xf numFmtId="0" fontId="74" fillId="20" borderId="0" xfId="38" applyFont="1" applyFill="1" applyBorder="1" applyAlignment="1" applyProtection="1">
      <alignment horizontal="left" vertical="center"/>
      <protection hidden="1"/>
    </xf>
    <xf numFmtId="0" fontId="75" fillId="20" borderId="0" xfId="38" applyFont="1" applyFill="1" applyBorder="1" applyAlignment="1">
      <alignment horizontal="center" vertical="center"/>
    </xf>
    <xf numFmtId="0" fontId="25" fillId="0" borderId="0" xfId="38" applyFont="1" applyAlignment="1" applyProtection="1">
      <alignment vertical="center"/>
      <protection hidden="1"/>
    </xf>
    <xf numFmtId="0" fontId="76" fillId="20" borderId="0" xfId="43" applyNumberFormat="1" applyFont="1" applyFill="1" applyBorder="1" applyAlignment="1">
      <alignment horizontal="left" vertical="center"/>
    </xf>
    <xf numFmtId="0" fontId="77" fillId="20" borderId="0" xfId="38" applyFont="1" applyFill="1" applyBorder="1" applyAlignment="1">
      <alignment horizontal="center" vertical="center"/>
    </xf>
    <xf numFmtId="0" fontId="78" fillId="20" borderId="0" xfId="43" applyNumberFormat="1" applyFont="1" applyFill="1" applyBorder="1" applyAlignment="1">
      <alignment horizontal="left" vertical="center"/>
    </xf>
    <xf numFmtId="0" fontId="79" fillId="20" borderId="0" xfId="43" applyNumberFormat="1" applyFont="1" applyFill="1" applyBorder="1" applyAlignment="1">
      <alignment horizontal="left" vertical="center"/>
    </xf>
    <xf numFmtId="0" fontId="80" fillId="20" borderId="0" xfId="38" applyFont="1" applyFill="1" applyBorder="1" applyAlignment="1">
      <alignment horizontal="center" vertical="center"/>
    </xf>
    <xf numFmtId="0" fontId="37" fillId="20" borderId="0" xfId="43" applyNumberFormat="1" applyFont="1" applyFill="1" applyBorder="1" applyAlignment="1">
      <alignment horizontal="left" vertical="center"/>
    </xf>
    <xf numFmtId="0" fontId="81" fillId="24" borderId="0" xfId="38" applyFont="1" applyFill="1" applyAlignment="1" applyProtection="1">
      <alignment vertical="center"/>
      <protection hidden="1"/>
    </xf>
    <xf numFmtId="0" fontId="82" fillId="24" borderId="0" xfId="38" applyFont="1" applyFill="1" applyProtection="1">
      <protection hidden="1"/>
    </xf>
    <xf numFmtId="0" fontId="36" fillId="0" borderId="0" xfId="41"/>
    <xf numFmtId="0" fontId="8" fillId="20" borderId="0" xfId="39" applyFill="1" applyBorder="1" applyAlignment="1">
      <alignment horizontal="center" vertical="center"/>
    </xf>
    <xf numFmtId="0" fontId="8" fillId="20" borderId="0" xfId="39" applyFill="1" applyBorder="1" applyAlignment="1">
      <alignment horizontal="left" vertical="center"/>
    </xf>
    <xf numFmtId="0" fontId="8" fillId="26" borderId="0" xfId="38" applyFill="1" applyProtection="1">
      <protection hidden="1"/>
    </xf>
    <xf numFmtId="0" fontId="36" fillId="26" borderId="0" xfId="41" applyFill="1"/>
    <xf numFmtId="0" fontId="8" fillId="26" borderId="0" xfId="38" applyFont="1" applyFill="1" applyAlignment="1">
      <alignment vertical="center"/>
    </xf>
    <xf numFmtId="0" fontId="84" fillId="26" borderId="0" xfId="38" applyFont="1" applyFill="1" applyAlignment="1">
      <alignment vertical="center"/>
    </xf>
    <xf numFmtId="0" fontId="85" fillId="26" borderId="0" xfId="38" applyFont="1" applyFill="1" applyAlignment="1">
      <alignment vertical="center"/>
    </xf>
    <xf numFmtId="0" fontId="86" fillId="26" borderId="0" xfId="38" applyFont="1" applyFill="1" applyAlignment="1">
      <alignment vertical="center"/>
    </xf>
    <xf numFmtId="0" fontId="87" fillId="26" borderId="0" xfId="38" applyFont="1" applyFill="1" applyAlignment="1">
      <alignment vertical="center"/>
    </xf>
    <xf numFmtId="0" fontId="88" fillId="26" borderId="0" xfId="38" applyFont="1" applyFill="1" applyAlignment="1">
      <alignment vertical="center"/>
    </xf>
    <xf numFmtId="0" fontId="88" fillId="26" borderId="0" xfId="38" applyFont="1" applyFill="1" applyProtection="1">
      <protection hidden="1"/>
    </xf>
    <xf numFmtId="0" fontId="8" fillId="26" borderId="0" xfId="38" applyFill="1" applyAlignment="1" applyProtection="1">
      <alignment vertical="center"/>
      <protection hidden="1"/>
    </xf>
    <xf numFmtId="0" fontId="88" fillId="26" borderId="0" xfId="38" applyFont="1" applyFill="1" applyAlignment="1" applyProtection="1">
      <alignment vertical="center"/>
      <protection hidden="1"/>
    </xf>
    <xf numFmtId="0" fontId="89" fillId="26" borderId="0" xfId="38" applyFont="1" applyFill="1" applyAlignment="1" applyProtection="1">
      <alignment vertical="center"/>
      <protection hidden="1"/>
    </xf>
    <xf numFmtId="0" fontId="90" fillId="26" borderId="0" xfId="38" applyFont="1" applyFill="1" applyAlignment="1" applyProtection="1">
      <alignment vertical="center"/>
      <protection hidden="1"/>
    </xf>
    <xf numFmtId="0" fontId="8" fillId="26" borderId="0" xfId="38" applyFont="1" applyFill="1"/>
    <xf numFmtId="0" fontId="34" fillId="0" borderId="0" xfId="38" applyFont="1" applyProtection="1">
      <protection hidden="1"/>
    </xf>
    <xf numFmtId="0" fontId="34" fillId="0" borderId="0" xfId="38" applyFont="1" applyAlignment="1" applyProtection="1">
      <alignment horizontal="left"/>
      <protection hidden="1"/>
    </xf>
    <xf numFmtId="0" fontId="28" fillId="28" borderId="0" xfId="38" applyFont="1" applyFill="1" applyAlignment="1" applyProtection="1">
      <alignment horizontal="center" vertical="center" textRotation="90"/>
      <protection hidden="1"/>
    </xf>
    <xf numFmtId="0" fontId="37" fillId="20" borderId="10" xfId="38" applyFont="1" applyFill="1" applyBorder="1" applyAlignment="1" applyProtection="1">
      <alignment vertical="center"/>
      <protection hidden="1"/>
    </xf>
    <xf numFmtId="0" fontId="96" fillId="20" borderId="0" xfId="38" applyFont="1" applyFill="1" applyBorder="1" applyAlignment="1" applyProtection="1">
      <alignment horizontal="left" vertical="center"/>
      <protection hidden="1"/>
    </xf>
    <xf numFmtId="164" fontId="69" fillId="20" borderId="0" xfId="38" applyNumberFormat="1" applyFont="1" applyFill="1" applyBorder="1" applyAlignment="1" applyProtection="1">
      <alignment horizontal="left" vertical="center"/>
      <protection hidden="1"/>
    </xf>
    <xf numFmtId="0" fontId="50" fillId="29" borderId="0" xfId="39" applyFont="1" applyFill="1" applyBorder="1" applyAlignment="1">
      <alignment horizontal="center" vertical="center"/>
    </xf>
    <xf numFmtId="165" fontId="26" fillId="29" borderId="0" xfId="39" applyNumberFormat="1" applyFont="1" applyFill="1" applyBorder="1" applyAlignment="1" applyProtection="1">
      <alignment horizontal="left" vertical="center"/>
      <protection hidden="1"/>
    </xf>
    <xf numFmtId="164" fontId="71" fillId="29" borderId="0" xfId="39" applyNumberFormat="1" applyFont="1" applyFill="1" applyBorder="1" applyAlignment="1" applyProtection="1">
      <alignment horizontal="center" vertical="center"/>
      <protection hidden="1"/>
    </xf>
    <xf numFmtId="0" fontId="97" fillId="29" borderId="0" xfId="39" applyFont="1" applyFill="1" applyBorder="1" applyAlignment="1">
      <alignment horizontal="center" vertical="center"/>
    </xf>
    <xf numFmtId="0" fontId="98" fillId="24" borderId="0" xfId="39" applyFont="1" applyFill="1" applyBorder="1" applyAlignment="1">
      <alignment horizontal="center" vertical="center"/>
    </xf>
    <xf numFmtId="164" fontId="99" fillId="20" borderId="0" xfId="38" applyNumberFormat="1" applyFont="1" applyFill="1" applyBorder="1" applyAlignment="1" applyProtection="1">
      <alignment vertical="center" textRotation="90"/>
      <protection hidden="1"/>
    </xf>
    <xf numFmtId="0" fontId="38" fillId="20" borderId="0" xfId="38" applyFont="1" applyFill="1" applyBorder="1" applyAlignment="1" applyProtection="1">
      <alignment vertical="center"/>
      <protection hidden="1"/>
    </xf>
    <xf numFmtId="0" fontId="45" fillId="20" borderId="0" xfId="38" applyFont="1" applyFill="1" applyBorder="1" applyAlignment="1" applyProtection="1">
      <alignment vertical="center"/>
      <protection hidden="1"/>
    </xf>
    <xf numFmtId="0" fontId="40" fillId="20" borderId="10" xfId="38" applyFont="1" applyFill="1" applyBorder="1" applyAlignment="1" applyProtection="1">
      <alignment vertical="center"/>
      <protection hidden="1"/>
    </xf>
    <xf numFmtId="164" fontId="95" fillId="20" borderId="10" xfId="38" applyNumberFormat="1" applyFont="1" applyFill="1" applyBorder="1" applyAlignment="1" applyProtection="1">
      <alignment horizontal="center" vertical="center"/>
      <protection hidden="1"/>
    </xf>
    <xf numFmtId="0" fontId="24" fillId="20" borderId="0" xfId="42" applyFont="1" applyFill="1" applyBorder="1" applyAlignment="1" applyProtection="1">
      <alignment vertical="center"/>
      <protection locked="0"/>
    </xf>
    <xf numFmtId="0" fontId="37" fillId="20" borderId="0" xfId="0" applyFont="1" applyFill="1" applyBorder="1" applyAlignment="1">
      <alignment horizontal="left" vertical="center"/>
    </xf>
    <xf numFmtId="0" fontId="100" fillId="20" borderId="0" xfId="0" applyFont="1" applyFill="1" applyBorder="1"/>
    <xf numFmtId="0" fontId="100" fillId="20" borderId="0" xfId="42" applyFont="1" applyFill="1" applyBorder="1" applyAlignment="1" applyProtection="1">
      <alignment vertical="center"/>
      <protection locked="0"/>
    </xf>
    <xf numFmtId="0" fontId="24" fillId="20" borderId="21" xfId="42" applyFont="1" applyFill="1" applyBorder="1" applyAlignment="1" applyProtection="1">
      <alignment vertical="center"/>
      <protection locked="0"/>
    </xf>
    <xf numFmtId="0" fontId="24" fillId="20" borderId="0" xfId="42" applyFont="1" applyFill="1" applyBorder="1" applyAlignment="1">
      <alignment vertical="center"/>
    </xf>
    <xf numFmtId="0" fontId="8" fillId="0" borderId="25" xfId="39" applyBorder="1"/>
    <xf numFmtId="0" fontId="102" fillId="20" borderId="0" xfId="39" applyFont="1" applyFill="1" applyBorder="1" applyAlignment="1">
      <alignment horizontal="center"/>
    </xf>
    <xf numFmtId="0" fontId="93" fillId="20" borderId="0" xfId="39" applyFont="1" applyFill="1" applyBorder="1" applyAlignment="1">
      <alignment horizontal="center"/>
    </xf>
    <xf numFmtId="0" fontId="102" fillId="20" borderId="25" xfId="39" applyFont="1" applyFill="1" applyBorder="1" applyAlignment="1">
      <alignment horizontal="center" vertical="center"/>
    </xf>
    <xf numFmtId="0" fontId="8" fillId="0" borderId="25" xfId="38" applyBorder="1" applyProtection="1">
      <protection hidden="1"/>
    </xf>
    <xf numFmtId="0" fontId="24" fillId="29" borderId="0" xfId="42" applyFont="1" applyFill="1" applyBorder="1" applyAlignment="1" applyProtection="1">
      <alignment vertical="center"/>
      <protection locked="0"/>
    </xf>
    <xf numFmtId="0" fontId="24" fillId="29" borderId="21" xfId="42" applyFont="1" applyFill="1" applyBorder="1" applyAlignment="1" applyProtection="1">
      <alignment vertical="center"/>
      <protection locked="0"/>
    </xf>
    <xf numFmtId="0" fontId="8" fillId="20" borderId="25" xfId="38" applyFill="1" applyBorder="1" applyProtection="1">
      <protection hidden="1"/>
    </xf>
    <xf numFmtId="0" fontId="8" fillId="20" borderId="21" xfId="38" applyFill="1" applyBorder="1" applyProtection="1">
      <protection hidden="1"/>
    </xf>
    <xf numFmtId="0" fontId="8" fillId="20" borderId="22" xfId="38" applyFill="1" applyBorder="1" applyProtection="1">
      <protection hidden="1"/>
    </xf>
    <xf numFmtId="0" fontId="8" fillId="20" borderId="10" xfId="38" applyFill="1" applyBorder="1" applyProtection="1">
      <protection hidden="1"/>
    </xf>
    <xf numFmtId="0" fontId="8" fillId="20" borderId="23" xfId="38" applyFill="1" applyBorder="1" applyProtection="1">
      <protection hidden="1"/>
    </xf>
    <xf numFmtId="0" fontId="8" fillId="0" borderId="0" xfId="38" applyFont="1" applyFill="1" applyAlignment="1" applyProtection="1">
      <protection hidden="1"/>
    </xf>
    <xf numFmtId="0" fontId="107" fillId="20" borderId="0" xfId="38" applyFont="1" applyFill="1" applyBorder="1" applyAlignment="1" applyProtection="1">
      <alignment horizontal="left" vertical="center"/>
      <protection hidden="1"/>
    </xf>
    <xf numFmtId="0" fontId="93" fillId="20" borderId="25" xfId="39" applyFont="1" applyFill="1" applyBorder="1" applyAlignment="1">
      <alignment horizontal="center"/>
    </xf>
    <xf numFmtId="0" fontId="66" fillId="20" borderId="25" xfId="0" applyFont="1" applyFill="1" applyBorder="1" applyAlignment="1">
      <alignment horizontal="left" vertical="center"/>
    </xf>
    <xf numFmtId="0" fontId="98" fillId="24" borderId="25" xfId="39" applyFont="1" applyFill="1" applyBorder="1" applyAlignment="1">
      <alignment horizontal="center" vertical="center"/>
    </xf>
    <xf numFmtId="0" fontId="25" fillId="20" borderId="25" xfId="38" applyFont="1" applyFill="1" applyBorder="1" applyAlignment="1" applyProtection="1">
      <alignment vertical="center"/>
      <protection hidden="1"/>
    </xf>
    <xf numFmtId="0" fontId="37" fillId="20" borderId="0" xfId="39" applyFont="1" applyFill="1" applyBorder="1" applyAlignment="1" applyProtection="1">
      <alignment horizontal="left" vertical="center"/>
      <protection hidden="1"/>
    </xf>
    <xf numFmtId="0" fontId="37" fillId="20" borderId="0" xfId="39" applyFont="1" applyFill="1" applyBorder="1" applyAlignment="1" applyProtection="1">
      <alignment horizontal="left" vertical="center" wrapText="1"/>
      <protection hidden="1"/>
    </xf>
    <xf numFmtId="0" fontId="29" fillId="0" borderId="0" xfId="0" applyFont="1"/>
    <xf numFmtId="0" fontId="112" fillId="0" borderId="26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/>
    </xf>
    <xf numFmtId="0" fontId="113" fillId="0" borderId="26" xfId="0" applyFont="1" applyBorder="1" applyAlignment="1">
      <alignment horizontal="center" vertical="center"/>
    </xf>
    <xf numFmtId="0" fontId="111" fillId="0" borderId="26" xfId="0" applyFont="1" applyBorder="1" applyAlignment="1">
      <alignment horizontal="center" vertical="center"/>
    </xf>
    <xf numFmtId="0" fontId="109" fillId="0" borderId="26" xfId="0" applyFont="1" applyBorder="1" applyAlignment="1">
      <alignment horizontal="center" vertical="center"/>
    </xf>
    <xf numFmtId="0" fontId="110" fillId="0" borderId="26" xfId="0" applyFont="1" applyBorder="1" applyAlignment="1">
      <alignment horizontal="center" vertical="center"/>
    </xf>
    <xf numFmtId="0" fontId="52" fillId="20" borderId="0" xfId="39" applyFont="1" applyFill="1" applyBorder="1" applyAlignment="1" applyProtection="1">
      <alignment horizontal="left" vertical="center"/>
      <protection hidden="1"/>
    </xf>
    <xf numFmtId="0" fontId="38" fillId="20" borderId="0" xfId="38" applyFont="1" applyFill="1" applyBorder="1" applyProtection="1">
      <protection hidden="1"/>
    </xf>
    <xf numFmtId="0" fontId="38" fillId="20" borderId="0" xfId="38" applyFont="1" applyFill="1" applyBorder="1" applyAlignment="1" applyProtection="1">
      <alignment horizontal="center"/>
      <protection hidden="1"/>
    </xf>
    <xf numFmtId="0" fontId="65" fillId="20" borderId="0" xfId="38" applyFont="1" applyFill="1" applyBorder="1" applyAlignment="1" applyProtection="1">
      <alignment horizontal="center"/>
      <protection hidden="1"/>
    </xf>
    <xf numFmtId="0" fontId="38" fillId="0" borderId="32" xfId="38" applyFont="1" applyBorder="1" applyAlignment="1" applyProtection="1">
      <alignment horizontal="center"/>
      <protection hidden="1"/>
    </xf>
    <xf numFmtId="0" fontId="38" fillId="0" borderId="0" xfId="38" applyFont="1" applyBorder="1" applyAlignment="1" applyProtection="1">
      <alignment horizontal="center"/>
      <protection hidden="1"/>
    </xf>
    <xf numFmtId="0" fontId="38" fillId="0" borderId="33" xfId="38" applyFont="1" applyBorder="1" applyAlignment="1" applyProtection="1">
      <alignment horizontal="center"/>
      <protection hidden="1"/>
    </xf>
    <xf numFmtId="0" fontId="65" fillId="20" borderId="32" xfId="38" applyFont="1" applyFill="1" applyBorder="1" applyAlignment="1" applyProtection="1">
      <alignment horizontal="center"/>
      <protection hidden="1"/>
    </xf>
    <xf numFmtId="0" fontId="65" fillId="20" borderId="33" xfId="38" applyFont="1" applyFill="1" applyBorder="1" applyAlignment="1" applyProtection="1">
      <alignment horizontal="center"/>
      <protection hidden="1"/>
    </xf>
    <xf numFmtId="0" fontId="8" fillId="20" borderId="32" xfId="38" applyFill="1" applyBorder="1" applyProtection="1">
      <protection hidden="1"/>
    </xf>
    <xf numFmtId="0" fontId="8" fillId="20" borderId="33" xfId="38" applyFill="1" applyBorder="1" applyProtection="1">
      <protection hidden="1"/>
    </xf>
    <xf numFmtId="0" fontId="8" fillId="20" borderId="34" xfId="38" applyFill="1" applyBorder="1" applyProtection="1">
      <protection hidden="1"/>
    </xf>
    <xf numFmtId="0" fontId="8" fillId="20" borderId="35" xfId="38" applyFill="1" applyBorder="1" applyProtection="1">
      <protection hidden="1"/>
    </xf>
    <xf numFmtId="0" fontId="8" fillId="20" borderId="36" xfId="38" applyFill="1" applyBorder="1" applyProtection="1">
      <protection hidden="1"/>
    </xf>
    <xf numFmtId="0" fontId="38" fillId="20" borderId="32" xfId="38" applyFont="1" applyFill="1" applyBorder="1" applyAlignment="1" applyProtection="1">
      <alignment horizontal="right"/>
      <protection hidden="1"/>
    </xf>
    <xf numFmtId="168" fontId="65" fillId="20" borderId="33" xfId="39" applyNumberFormat="1" applyFont="1" applyFill="1" applyBorder="1" applyAlignment="1">
      <alignment horizontal="center" vertical="center"/>
    </xf>
    <xf numFmtId="0" fontId="38" fillId="20" borderId="33" xfId="38" applyFont="1" applyFill="1" applyBorder="1" applyProtection="1">
      <protection hidden="1"/>
    </xf>
    <xf numFmtId="0" fontId="38" fillId="20" borderId="0" xfId="39" applyFont="1" applyFill="1" applyBorder="1" applyAlignment="1" applyProtection="1">
      <alignment wrapText="1"/>
      <protection hidden="1"/>
    </xf>
    <xf numFmtId="0" fontId="8" fillId="20" borderId="39" xfId="39" applyFill="1" applyBorder="1" applyAlignment="1">
      <alignment horizontal="left" vertical="center"/>
    </xf>
    <xf numFmtId="0" fontId="52" fillId="20" borderId="0" xfId="39" applyFont="1" applyFill="1" applyBorder="1" applyAlignment="1">
      <alignment horizontal="left" vertical="center"/>
    </xf>
    <xf numFmtId="0" fontId="38" fillId="20" borderId="37" xfId="39" applyFont="1" applyFill="1" applyBorder="1" applyProtection="1">
      <protection hidden="1"/>
    </xf>
    <xf numFmtId="0" fontId="68" fillId="23" borderId="0" xfId="39" applyFont="1" applyFill="1" applyBorder="1" applyAlignment="1">
      <alignment horizontal="center" vertical="center"/>
    </xf>
    <xf numFmtId="0" fontId="8" fillId="20" borderId="37" xfId="38" applyFill="1" applyBorder="1" applyProtection="1">
      <protection hidden="1"/>
    </xf>
    <xf numFmtId="0" fontId="8" fillId="20" borderId="38" xfId="38" applyFill="1" applyBorder="1" applyProtection="1">
      <protection hidden="1"/>
    </xf>
    <xf numFmtId="0" fontId="8" fillId="20" borderId="39" xfId="39" applyFill="1" applyBorder="1" applyAlignment="1">
      <alignment horizontal="center" vertical="center"/>
    </xf>
    <xf numFmtId="3" fontId="115" fillId="23" borderId="0" xfId="42" applyNumberFormat="1" applyFont="1" applyFill="1" applyBorder="1" applyAlignment="1" applyProtection="1">
      <alignment horizontal="center" vertical="center"/>
      <protection locked="0"/>
    </xf>
    <xf numFmtId="169" fontId="106" fillId="25" borderId="0" xfId="42" applyNumberFormat="1" applyFont="1" applyFill="1" applyBorder="1" applyAlignment="1" applyProtection="1">
      <alignment horizontal="center" vertical="center"/>
      <protection locked="0"/>
    </xf>
    <xf numFmtId="0" fontId="65" fillId="20" borderId="32" xfId="38" applyFont="1" applyFill="1" applyBorder="1" applyAlignment="1" applyProtection="1">
      <alignment horizontal="center" vertical="center"/>
      <protection hidden="1"/>
    </xf>
    <xf numFmtId="0" fontId="115" fillId="20" borderId="28" xfId="39" applyFont="1" applyFill="1" applyBorder="1" applyAlignment="1" applyProtection="1">
      <alignment horizontal="center" vertical="center" wrapText="1"/>
      <protection hidden="1"/>
    </xf>
    <xf numFmtId="0" fontId="106" fillId="20" borderId="0" xfId="39" applyFont="1" applyFill="1" applyBorder="1" applyAlignment="1" applyProtection="1">
      <alignment horizontal="center" vertical="center" wrapText="1"/>
      <protection hidden="1"/>
    </xf>
    <xf numFmtId="0" fontId="65" fillId="20" borderId="33" xfId="39" applyFont="1" applyFill="1" applyBorder="1" applyAlignment="1" applyProtection="1">
      <alignment horizontal="right" vertical="center"/>
      <protection hidden="1"/>
    </xf>
    <xf numFmtId="0" fontId="66" fillId="20" borderId="32" xfId="0" applyFont="1" applyFill="1" applyBorder="1" applyAlignment="1">
      <alignment horizontal="left" vertical="center"/>
    </xf>
    <xf numFmtId="0" fontId="24" fillId="20" borderId="33" xfId="42" applyFont="1" applyFill="1" applyBorder="1" applyAlignment="1" applyProtection="1">
      <alignment vertical="center"/>
      <protection locked="0"/>
    </xf>
    <xf numFmtId="0" fontId="25" fillId="20" borderId="32" xfId="38" applyFont="1" applyFill="1" applyBorder="1" applyAlignment="1" applyProtection="1">
      <alignment vertical="center"/>
      <protection hidden="1"/>
    </xf>
    <xf numFmtId="0" fontId="98" fillId="24" borderId="32" xfId="39" applyFont="1" applyFill="1" applyBorder="1" applyAlignment="1">
      <alignment horizontal="center" vertical="center"/>
    </xf>
    <xf numFmtId="0" fontId="24" fillId="29" borderId="33" xfId="42" applyFont="1" applyFill="1" applyBorder="1" applyAlignment="1" applyProtection="1">
      <alignment vertical="center"/>
      <protection locked="0"/>
    </xf>
    <xf numFmtId="0" fontId="102" fillId="20" borderId="32" xfId="39" applyFont="1" applyFill="1" applyBorder="1" applyAlignment="1">
      <alignment horizontal="center" vertical="center"/>
    </xf>
    <xf numFmtId="0" fontId="24" fillId="20" borderId="32" xfId="42" applyFont="1" applyFill="1" applyBorder="1" applyAlignment="1" applyProtection="1">
      <alignment vertical="center"/>
      <protection locked="0"/>
    </xf>
    <xf numFmtId="0" fontId="26" fillId="20" borderId="0" xfId="39" applyFont="1" applyFill="1" applyBorder="1" applyProtection="1">
      <protection hidden="1"/>
    </xf>
    <xf numFmtId="0" fontId="33" fillId="20" borderId="0" xfId="39" applyFont="1" applyFill="1" applyBorder="1" applyProtection="1">
      <protection hidden="1"/>
    </xf>
    <xf numFmtId="0" fontId="8" fillId="20" borderId="0" xfId="39" applyFill="1" applyBorder="1" applyProtection="1">
      <protection hidden="1"/>
    </xf>
    <xf numFmtId="0" fontId="33" fillId="20" borderId="0" xfId="39" applyFont="1" applyFill="1" applyBorder="1" applyAlignment="1" applyProtection="1">
      <alignment vertical="center"/>
      <protection hidden="1"/>
    </xf>
    <xf numFmtId="0" fontId="38" fillId="20" borderId="33" xfId="39" applyFont="1" applyFill="1" applyBorder="1" applyAlignment="1" applyProtection="1">
      <alignment wrapText="1"/>
      <protection hidden="1"/>
    </xf>
    <xf numFmtId="0" fontId="83" fillId="20" borderId="0" xfId="34" applyFont="1" applyFill="1" applyBorder="1" applyAlignment="1" applyProtection="1">
      <alignment vertical="center"/>
      <protection hidden="1"/>
    </xf>
    <xf numFmtId="0" fontId="65" fillId="20" borderId="48" xfId="39" applyFont="1" applyFill="1" applyBorder="1" applyAlignment="1" applyProtection="1">
      <alignment horizontal="left" vertical="center" wrapText="1"/>
      <protection hidden="1"/>
    </xf>
    <xf numFmtId="170" fontId="65" fillId="20" borderId="33" xfId="39" applyNumberFormat="1" applyFont="1" applyFill="1" applyBorder="1" applyAlignment="1">
      <alignment horizontal="left" vertical="center"/>
    </xf>
    <xf numFmtId="168" fontId="65" fillId="20" borderId="33" xfId="39" applyNumberFormat="1" applyFont="1" applyFill="1" applyBorder="1" applyAlignment="1">
      <alignment horizontal="left" vertical="center"/>
    </xf>
    <xf numFmtId="168" fontId="65" fillId="20" borderId="49" xfId="39" applyNumberFormat="1" applyFont="1" applyFill="1" applyBorder="1" applyAlignment="1">
      <alignment horizontal="left" vertical="center"/>
    </xf>
    <xf numFmtId="0" fontId="118" fillId="20" borderId="0" xfId="38" applyFont="1" applyFill="1" applyBorder="1" applyAlignment="1" applyProtection="1">
      <alignment horizontal="left" vertical="center"/>
      <protection hidden="1"/>
    </xf>
    <xf numFmtId="0" fontId="52" fillId="20" borderId="0" xfId="38" applyFont="1" applyFill="1" applyBorder="1" applyAlignment="1" applyProtection="1">
      <alignment horizontal="left" vertical="center"/>
      <protection hidden="1"/>
    </xf>
    <xf numFmtId="164" fontId="39" fillId="20" borderId="10" xfId="38" applyNumberFormat="1" applyFont="1" applyFill="1" applyBorder="1" applyAlignment="1" applyProtection="1">
      <alignment horizontal="left" vertical="center"/>
      <protection hidden="1"/>
    </xf>
    <xf numFmtId="0" fontId="37" fillId="20" borderId="10" xfId="38" applyFont="1" applyFill="1" applyBorder="1" applyAlignment="1" applyProtection="1">
      <alignment horizontal="left" vertical="center"/>
      <protection hidden="1"/>
    </xf>
    <xf numFmtId="164" fontId="54" fillId="20" borderId="10" xfId="38" applyNumberFormat="1" applyFont="1" applyFill="1" applyBorder="1" applyAlignment="1" applyProtection="1">
      <alignment horizontal="left" vertical="center"/>
      <protection hidden="1"/>
    </xf>
    <xf numFmtId="0" fontId="8" fillId="20" borderId="50" xfId="38" applyFill="1" applyBorder="1" applyProtection="1">
      <protection hidden="1"/>
    </xf>
    <xf numFmtId="0" fontId="37" fillId="20" borderId="0" xfId="38" applyFont="1" applyFill="1" applyBorder="1" applyProtection="1">
      <protection hidden="1"/>
    </xf>
    <xf numFmtId="0" fontId="37" fillId="20" borderId="51" xfId="38" applyFont="1" applyFill="1" applyBorder="1" applyProtection="1">
      <protection hidden="1"/>
    </xf>
    <xf numFmtId="0" fontId="37" fillId="20" borderId="50" xfId="38" applyFont="1" applyFill="1" applyBorder="1" applyProtection="1">
      <protection hidden="1"/>
    </xf>
    <xf numFmtId="0" fontId="38" fillId="20" borderId="50" xfId="38" applyFont="1" applyFill="1" applyBorder="1" applyProtection="1">
      <protection hidden="1"/>
    </xf>
    <xf numFmtId="0" fontId="8" fillId="20" borderId="52" xfId="38" applyFill="1" applyBorder="1" applyProtection="1">
      <protection hidden="1"/>
    </xf>
    <xf numFmtId="0" fontId="37" fillId="20" borderId="53" xfId="38" applyFont="1" applyFill="1" applyBorder="1" applyProtection="1">
      <protection hidden="1"/>
    </xf>
    <xf numFmtId="0" fontId="8" fillId="20" borderId="54" xfId="38" applyFill="1" applyBorder="1" applyProtection="1">
      <protection hidden="1"/>
    </xf>
    <xf numFmtId="0" fontId="37" fillId="20" borderId="55" xfId="38" applyFont="1" applyFill="1" applyBorder="1" applyProtection="1">
      <protection hidden="1"/>
    </xf>
    <xf numFmtId="0" fontId="37" fillId="20" borderId="56" xfId="38" applyFont="1" applyFill="1" applyBorder="1" applyProtection="1">
      <protection hidden="1"/>
    </xf>
    <xf numFmtId="0" fontId="38" fillId="20" borderId="56" xfId="38" applyFont="1" applyFill="1" applyBorder="1" applyProtection="1">
      <protection hidden="1"/>
    </xf>
    <xf numFmtId="0" fontId="8" fillId="20" borderId="56" xfId="38" applyFill="1" applyBorder="1" applyProtection="1">
      <protection hidden="1"/>
    </xf>
    <xf numFmtId="0" fontId="8" fillId="20" borderId="57" xfId="38" applyFill="1" applyBorder="1" applyProtection="1">
      <protection hidden="1"/>
    </xf>
    <xf numFmtId="0" fontId="119" fillId="20" borderId="53" xfId="38" applyFont="1" applyFill="1" applyBorder="1" applyProtection="1">
      <protection hidden="1"/>
    </xf>
    <xf numFmtId="0" fontId="41" fillId="20" borderId="10" xfId="38" applyFont="1" applyFill="1" applyBorder="1" applyAlignment="1" applyProtection="1">
      <alignment horizontal="left" vertical="center"/>
      <protection hidden="1"/>
    </xf>
    <xf numFmtId="0" fontId="103" fillId="20" borderId="19" xfId="0" applyNumberFormat="1" applyFont="1" applyFill="1" applyBorder="1" applyAlignment="1"/>
    <xf numFmtId="0" fontId="103" fillId="20" borderId="19" xfId="42" applyNumberFormat="1" applyFont="1" applyFill="1" applyBorder="1" applyAlignment="1" applyProtection="1">
      <alignment vertical="center"/>
      <protection locked="0"/>
    </xf>
    <xf numFmtId="0" fontId="103" fillId="20" borderId="20" xfId="42" applyNumberFormat="1" applyFont="1" applyFill="1" applyBorder="1" applyAlignment="1" applyProtection="1">
      <alignment vertical="center"/>
      <protection locked="0"/>
    </xf>
    <xf numFmtId="0" fontId="103" fillId="20" borderId="0" xfId="0" applyNumberFormat="1" applyFont="1" applyFill="1" applyBorder="1" applyAlignment="1">
      <alignment horizontal="left" vertical="center"/>
    </xf>
    <xf numFmtId="0" fontId="103" fillId="20" borderId="0" xfId="0" applyNumberFormat="1" applyFont="1" applyFill="1" applyBorder="1" applyAlignment="1"/>
    <xf numFmtId="0" fontId="103" fillId="20" borderId="0" xfId="42" applyNumberFormat="1" applyFont="1" applyFill="1" applyBorder="1" applyAlignment="1" applyProtection="1">
      <alignment vertical="center"/>
      <protection locked="0"/>
    </xf>
    <xf numFmtId="0" fontId="103" fillId="20" borderId="21" xfId="42" applyNumberFormat="1" applyFont="1" applyFill="1" applyBorder="1" applyAlignment="1" applyProtection="1">
      <alignment vertical="center"/>
      <protection locked="0"/>
    </xf>
    <xf numFmtId="0" fontId="103" fillId="20" borderId="0" xfId="38" applyNumberFormat="1" applyFont="1" applyFill="1" applyBorder="1" applyAlignment="1" applyProtection="1">
      <alignment vertical="center"/>
      <protection hidden="1"/>
    </xf>
    <xf numFmtId="0" fontId="103" fillId="20" borderId="0" xfId="38" applyNumberFormat="1" applyFont="1" applyFill="1" applyBorder="1" applyAlignment="1" applyProtection="1">
      <protection hidden="1"/>
    </xf>
    <xf numFmtId="0" fontId="121" fillId="20" borderId="0" xfId="39" applyNumberFormat="1" applyFont="1" applyFill="1" applyBorder="1" applyAlignment="1">
      <alignment horizontal="center" vertical="center"/>
    </xf>
    <xf numFmtId="0" fontId="103" fillId="20" borderId="0" xfId="42" applyNumberFormat="1" applyFont="1" applyFill="1" applyBorder="1" applyAlignment="1" applyProtection="1">
      <alignment horizontal="center" vertical="center"/>
      <protection locked="0"/>
    </xf>
    <xf numFmtId="0" fontId="122" fillId="20" borderId="0" xfId="39" applyNumberFormat="1" applyFont="1" applyFill="1" applyBorder="1" applyAlignment="1">
      <alignment horizontal="center" vertical="center"/>
    </xf>
    <xf numFmtId="0" fontId="123" fillId="20" borderId="0" xfId="38" applyNumberFormat="1" applyFont="1" applyFill="1" applyBorder="1" applyAlignment="1" applyProtection="1">
      <alignment horizontal="center" vertical="center"/>
      <protection hidden="1"/>
    </xf>
    <xf numFmtId="0" fontId="123" fillId="20" borderId="0" xfId="38" applyNumberFormat="1" applyFont="1" applyFill="1" applyBorder="1" applyAlignment="1" applyProtection="1">
      <alignment vertical="center"/>
      <protection hidden="1"/>
    </xf>
    <xf numFmtId="0" fontId="103" fillId="20" borderId="0" xfId="38" applyNumberFormat="1" applyFont="1" applyFill="1" applyBorder="1" applyAlignment="1" applyProtection="1">
      <alignment horizontal="center" vertical="center"/>
      <protection hidden="1"/>
    </xf>
    <xf numFmtId="0" fontId="124" fillId="20" borderId="0" xfId="39" applyNumberFormat="1" applyFont="1" applyFill="1" applyBorder="1" applyAlignment="1">
      <alignment horizontal="center"/>
    </xf>
    <xf numFmtId="0" fontId="103" fillId="20" borderId="21" xfId="38" applyNumberFormat="1" applyFont="1" applyFill="1" applyBorder="1" applyAlignment="1" applyProtection="1">
      <protection hidden="1"/>
    </xf>
    <xf numFmtId="0" fontId="125" fillId="20" borderId="19" xfId="38" applyFont="1" applyFill="1" applyBorder="1" applyAlignment="1" applyProtection="1">
      <alignment horizontal="left" vertical="center"/>
      <protection hidden="1"/>
    </xf>
    <xf numFmtId="0" fontId="49" fillId="20" borderId="19" xfId="38" applyFont="1" applyFill="1" applyBorder="1" applyAlignment="1" applyProtection="1">
      <alignment vertical="center"/>
      <protection hidden="1"/>
    </xf>
    <xf numFmtId="0" fontId="49" fillId="20" borderId="0" xfId="38" applyFont="1" applyFill="1" applyBorder="1" applyAlignment="1" applyProtection="1">
      <alignment horizontal="right" vertical="center"/>
      <protection hidden="1"/>
    </xf>
    <xf numFmtId="0" fontId="121" fillId="20" borderId="0" xfId="39" applyNumberFormat="1" applyFont="1" applyFill="1" applyBorder="1" applyAlignment="1" applyProtection="1">
      <alignment vertical="center"/>
      <protection hidden="1"/>
    </xf>
    <xf numFmtId="0" fontId="101" fillId="0" borderId="0" xfId="0" applyFont="1" applyAlignment="1">
      <alignment vertical="center" wrapText="1"/>
    </xf>
    <xf numFmtId="0" fontId="101" fillId="0" borderId="21" xfId="0" applyFont="1" applyBorder="1" applyAlignment="1">
      <alignment vertical="center" wrapText="1"/>
    </xf>
    <xf numFmtId="0" fontId="38" fillId="20" borderId="0" xfId="38" applyFont="1" applyFill="1" applyBorder="1" applyAlignment="1" applyProtection="1">
      <alignment horizontal="left" vertical="center"/>
      <protection hidden="1"/>
    </xf>
    <xf numFmtId="0" fontId="38" fillId="20" borderId="10" xfId="38" applyFont="1" applyFill="1" applyBorder="1" applyAlignment="1" applyProtection="1">
      <alignment horizontal="left" vertical="center"/>
      <protection hidden="1"/>
    </xf>
    <xf numFmtId="0" fontId="101" fillId="20" borderId="0" xfId="39" applyFont="1" applyFill="1" applyBorder="1" applyAlignment="1" applyProtection="1">
      <alignment horizontal="center"/>
    </xf>
    <xf numFmtId="164" fontId="38" fillId="20" borderId="0" xfId="38" applyNumberFormat="1" applyFont="1" applyFill="1" applyBorder="1" applyAlignment="1" applyProtection="1">
      <alignment horizontal="left" vertical="center"/>
      <protection hidden="1"/>
    </xf>
    <xf numFmtId="0" fontId="37" fillId="20" borderId="58" xfId="38" applyFont="1" applyFill="1" applyBorder="1" applyAlignment="1" applyProtection="1">
      <alignment horizontal="left" vertical="center"/>
      <protection hidden="1"/>
    </xf>
    <xf numFmtId="0" fontId="38" fillId="20" borderId="58" xfId="38" applyFont="1" applyFill="1" applyBorder="1" applyAlignment="1" applyProtection="1">
      <alignment horizontal="left" vertical="center"/>
      <protection hidden="1"/>
    </xf>
    <xf numFmtId="0" fontId="37" fillId="20" borderId="58" xfId="38" applyFont="1" applyFill="1" applyBorder="1" applyAlignment="1" applyProtection="1">
      <alignment vertical="center"/>
      <protection hidden="1"/>
    </xf>
    <xf numFmtId="164" fontId="39" fillId="20" borderId="58" xfId="38" applyNumberFormat="1" applyFont="1" applyFill="1" applyBorder="1" applyAlignment="1" applyProtection="1">
      <alignment horizontal="left" vertical="center"/>
      <protection hidden="1"/>
    </xf>
    <xf numFmtId="167" fontId="70" fillId="19" borderId="58" xfId="0" applyNumberFormat="1" applyFont="1" applyFill="1" applyBorder="1" applyAlignment="1" applyProtection="1">
      <alignment horizontal="center" vertical="center"/>
      <protection locked="0"/>
    </xf>
    <xf numFmtId="164" fontId="54" fillId="20" borderId="58" xfId="38" applyNumberFormat="1" applyFont="1" applyFill="1" applyBorder="1" applyAlignment="1" applyProtection="1">
      <alignment horizontal="left" vertical="center"/>
      <protection hidden="1"/>
    </xf>
    <xf numFmtId="164" fontId="37" fillId="20" borderId="58" xfId="38" applyNumberFormat="1" applyFont="1" applyFill="1" applyBorder="1" applyAlignment="1" applyProtection="1">
      <alignment horizontal="left" vertical="center"/>
      <protection hidden="1"/>
    </xf>
    <xf numFmtId="0" fontId="126" fillId="20" borderId="10" xfId="38" applyFont="1" applyFill="1" applyBorder="1" applyAlignment="1" applyProtection="1">
      <alignment horizontal="center" vertical="center"/>
      <protection hidden="1"/>
    </xf>
    <xf numFmtId="164" fontId="127" fillId="20" borderId="0" xfId="38" applyNumberFormat="1" applyFont="1" applyFill="1" applyBorder="1" applyAlignment="1" applyProtection="1">
      <alignment horizontal="center" vertical="center"/>
      <protection hidden="1"/>
    </xf>
    <xf numFmtId="0" fontId="37" fillId="20" borderId="19" xfId="38" applyFont="1" applyFill="1" applyBorder="1" applyAlignment="1" applyProtection="1">
      <alignment horizontal="left" vertical="center"/>
      <protection hidden="1"/>
    </xf>
    <xf numFmtId="164" fontId="37" fillId="20" borderId="19" xfId="38" applyNumberFormat="1" applyFont="1" applyFill="1" applyBorder="1" applyAlignment="1" applyProtection="1">
      <alignment horizontal="left" vertical="center"/>
      <protection hidden="1"/>
    </xf>
    <xf numFmtId="164" fontId="127" fillId="20" borderId="19" xfId="38" applyNumberFormat="1" applyFont="1" applyFill="1" applyBorder="1" applyAlignment="1" applyProtection="1">
      <alignment horizontal="center" vertical="center"/>
      <protection hidden="1"/>
    </xf>
    <xf numFmtId="0" fontId="102" fillId="20" borderId="0" xfId="39" applyFont="1" applyFill="1" applyBorder="1" applyAlignment="1">
      <alignment horizontal="left"/>
    </xf>
    <xf numFmtId="2" fontId="40" fillId="20" borderId="0" xfId="38" applyNumberFormat="1" applyFont="1" applyFill="1" applyBorder="1" applyAlignment="1" applyProtection="1">
      <alignment horizontal="center" vertical="center"/>
      <protection hidden="1"/>
    </xf>
    <xf numFmtId="2" fontId="127" fillId="20" borderId="0" xfId="38" applyNumberFormat="1" applyFont="1" applyFill="1" applyBorder="1" applyAlignment="1" applyProtection="1">
      <alignment horizontal="center" vertical="center"/>
      <protection hidden="1"/>
    </xf>
    <xf numFmtId="0" fontId="101" fillId="20" borderId="60" xfId="39" applyFont="1" applyFill="1" applyBorder="1" applyAlignment="1" applyProtection="1">
      <alignment horizontal="center"/>
    </xf>
    <xf numFmtId="0" fontId="128" fillId="20" borderId="0" xfId="38" applyFont="1" applyFill="1" applyBorder="1" applyProtection="1">
      <protection locked="0"/>
    </xf>
    <xf numFmtId="0" fontId="125" fillId="20" borderId="24" xfId="38" applyFont="1" applyFill="1" applyBorder="1" applyAlignment="1" applyProtection="1">
      <alignment horizontal="left" vertical="center"/>
      <protection hidden="1"/>
    </xf>
    <xf numFmtId="0" fontId="102" fillId="20" borderId="25" xfId="39" applyFont="1" applyFill="1" applyBorder="1" applyAlignment="1">
      <alignment horizontal="center"/>
    </xf>
    <xf numFmtId="0" fontId="114" fillId="20" borderId="25" xfId="39" applyFont="1" applyFill="1" applyBorder="1" applyAlignment="1">
      <alignment horizontal="center"/>
    </xf>
    <xf numFmtId="0" fontId="37" fillId="20" borderId="19" xfId="38" applyFont="1" applyFill="1" applyBorder="1" applyAlignment="1" applyProtection="1">
      <alignment vertical="center"/>
      <protection hidden="1"/>
    </xf>
    <xf numFmtId="0" fontId="130" fillId="20" borderId="0" xfId="38" applyNumberFormat="1" applyFont="1" applyFill="1" applyBorder="1" applyAlignment="1" applyProtection="1">
      <alignment vertical="center"/>
      <protection hidden="1"/>
    </xf>
    <xf numFmtId="164" fontId="127" fillId="20" borderId="58" xfId="38" applyNumberFormat="1" applyFont="1" applyFill="1" applyBorder="1" applyAlignment="1" applyProtection="1">
      <alignment horizontal="center" vertical="center"/>
      <protection hidden="1"/>
    </xf>
    <xf numFmtId="167" fontId="70" fillId="19" borderId="10" xfId="0" applyNumberFormat="1" applyFont="1" applyFill="1" applyBorder="1" applyAlignment="1" applyProtection="1">
      <alignment horizontal="center" vertical="center"/>
      <protection locked="0"/>
    </xf>
    <xf numFmtId="164" fontId="38" fillId="20" borderId="10" xfId="38" applyNumberFormat="1" applyFont="1" applyFill="1" applyBorder="1" applyAlignment="1" applyProtection="1">
      <alignment horizontal="left" vertical="center"/>
      <protection hidden="1"/>
    </xf>
    <xf numFmtId="164" fontId="127" fillId="20" borderId="10" xfId="38" applyNumberFormat="1" applyFont="1" applyFill="1" applyBorder="1" applyAlignment="1" applyProtection="1">
      <alignment horizontal="center" vertical="center"/>
      <protection hidden="1"/>
    </xf>
    <xf numFmtId="1" fontId="117" fillId="20" borderId="59" xfId="38" applyNumberFormat="1" applyFont="1" applyFill="1" applyBorder="1" applyAlignment="1" applyProtection="1">
      <alignment horizontal="left" vertical="center"/>
      <protection hidden="1"/>
    </xf>
    <xf numFmtId="1" fontId="117" fillId="20" borderId="59" xfId="38" applyNumberFormat="1" applyFont="1" applyFill="1" applyBorder="1" applyAlignment="1" applyProtection="1">
      <alignment horizontal="center" vertical="center"/>
      <protection hidden="1"/>
    </xf>
    <xf numFmtId="0" fontId="104" fillId="20" borderId="0" xfId="39" applyFont="1" applyFill="1" applyBorder="1" applyAlignment="1" applyProtection="1">
      <alignment horizontal="left" vertical="center"/>
      <protection locked="0"/>
    </xf>
    <xf numFmtId="164" fontId="131" fillId="20" borderId="0" xfId="38" applyNumberFormat="1" applyFont="1" applyFill="1" applyBorder="1" applyAlignment="1" applyProtection="1">
      <alignment horizontal="left" vertical="center"/>
      <protection hidden="1"/>
    </xf>
    <xf numFmtId="164" fontId="51" fillId="20" borderId="0" xfId="38" applyNumberFormat="1" applyFont="1" applyFill="1" applyBorder="1" applyAlignment="1" applyProtection="1">
      <alignment horizontal="left" vertical="center"/>
      <protection hidden="1"/>
    </xf>
    <xf numFmtId="164" fontId="132" fillId="20" borderId="0" xfId="38" applyNumberFormat="1" applyFont="1" applyFill="1" applyBorder="1" applyAlignment="1" applyProtection="1">
      <alignment horizontal="center" vertical="center"/>
      <protection hidden="1"/>
    </xf>
    <xf numFmtId="0" fontId="125" fillId="20" borderId="0" xfId="38" applyFont="1" applyFill="1" applyBorder="1" applyAlignment="1" applyProtection="1">
      <alignment horizontal="left" vertical="center"/>
      <protection hidden="1"/>
    </xf>
    <xf numFmtId="0" fontId="125" fillId="20" borderId="25" xfId="38" applyFont="1" applyFill="1" applyBorder="1" applyAlignment="1" applyProtection="1">
      <alignment horizontal="left" vertical="center"/>
      <protection hidden="1"/>
    </xf>
    <xf numFmtId="0" fontId="133" fillId="20" borderId="10" xfId="38" applyFont="1" applyFill="1" applyBorder="1" applyProtection="1">
      <protection hidden="1"/>
    </xf>
    <xf numFmtId="0" fontId="103" fillId="20" borderId="10" xfId="38" applyNumberFormat="1" applyFont="1" applyFill="1" applyBorder="1" applyAlignment="1" applyProtection="1">
      <protection hidden="1"/>
    </xf>
    <xf numFmtId="0" fontId="134" fillId="20" borderId="0" xfId="38" applyNumberFormat="1" applyFont="1" applyFill="1" applyBorder="1" applyAlignment="1" applyProtection="1">
      <alignment vertical="center"/>
      <protection hidden="1"/>
    </xf>
    <xf numFmtId="0" fontId="104" fillId="20" borderId="0" xfId="39" applyFont="1" applyFill="1" applyBorder="1" applyAlignment="1">
      <alignment horizontal="center"/>
    </xf>
    <xf numFmtId="0" fontId="75" fillId="20" borderId="58" xfId="38" applyFont="1" applyFill="1" applyBorder="1" applyAlignment="1">
      <alignment horizontal="center" vertical="center"/>
    </xf>
    <xf numFmtId="0" fontId="75" fillId="20" borderId="10" xfId="38" applyFont="1" applyFill="1" applyBorder="1" applyAlignment="1">
      <alignment horizontal="center" vertical="center"/>
    </xf>
    <xf numFmtId="0" fontId="50" fillId="20" borderId="0" xfId="38" applyFont="1" applyFill="1" applyBorder="1" applyAlignment="1" applyProtection="1">
      <alignment vertical="center"/>
      <protection hidden="1"/>
    </xf>
    <xf numFmtId="0" fontId="120" fillId="20" borderId="0" xfId="38" applyFont="1" applyFill="1" applyBorder="1" applyAlignment="1">
      <alignment horizontal="left" vertical="center"/>
    </xf>
    <xf numFmtId="0" fontId="8" fillId="20" borderId="10" xfId="38" applyFill="1" applyBorder="1" applyAlignment="1" applyProtection="1">
      <alignment vertical="center"/>
      <protection hidden="1"/>
    </xf>
    <xf numFmtId="0" fontId="92" fillId="26" borderId="0" xfId="38" applyFont="1" applyFill="1" applyAlignment="1" applyProtection="1">
      <alignment vertical="center"/>
      <protection hidden="1"/>
    </xf>
    <xf numFmtId="0" fontId="137" fillId="26" borderId="0" xfId="38" applyFont="1" applyFill="1" applyAlignment="1" applyProtection="1">
      <alignment vertical="center"/>
      <protection hidden="1"/>
    </xf>
    <xf numFmtId="0" fontId="138" fillId="26" borderId="0" xfId="38" applyFont="1" applyFill="1" applyAlignment="1" applyProtection="1">
      <alignment vertical="center"/>
      <protection hidden="1"/>
    </xf>
    <xf numFmtId="0" fontId="112" fillId="0" borderId="0" xfId="0" applyFont="1" applyAlignment="1">
      <alignment horizontal="center" vertical="center"/>
    </xf>
    <xf numFmtId="0" fontId="139" fillId="0" borderId="0" xfId="0" applyFont="1" applyAlignment="1">
      <alignment horizontal="center" vertical="center"/>
    </xf>
    <xf numFmtId="0" fontId="29" fillId="0" borderId="24" xfId="39" applyFont="1" applyBorder="1" applyAlignment="1">
      <alignment horizontal="center" vertical="center" wrapText="1"/>
    </xf>
    <xf numFmtId="0" fontId="30" fillId="0" borderId="19" xfId="39" applyFont="1" applyBorder="1" applyAlignment="1">
      <alignment horizontal="center" vertical="center"/>
    </xf>
    <xf numFmtId="0" fontId="30" fillId="0" borderId="20" xfId="39" applyFont="1" applyBorder="1" applyAlignment="1">
      <alignment horizontal="center" vertical="center"/>
    </xf>
    <xf numFmtId="0" fontId="140" fillId="0" borderId="0" xfId="39" applyFont="1" applyBorder="1" applyAlignment="1" applyProtection="1">
      <alignment horizontal="center" vertical="center"/>
      <protection hidden="1"/>
    </xf>
    <xf numFmtId="0" fontId="141" fillId="0" borderId="0" xfId="39" applyFont="1" applyBorder="1" applyAlignment="1" applyProtection="1">
      <alignment horizontal="center" vertical="center"/>
      <protection hidden="1"/>
    </xf>
    <xf numFmtId="0" fontId="142" fillId="0" borderId="0" xfId="39" applyFont="1" applyBorder="1" applyAlignment="1" applyProtection="1">
      <alignment horizontal="center" vertical="center"/>
      <protection hidden="1"/>
    </xf>
    <xf numFmtId="0" fontId="143" fillId="0" borderId="0" xfId="39" applyFont="1" applyBorder="1" applyAlignment="1" applyProtection="1">
      <alignment horizontal="center" vertical="center"/>
      <protection hidden="1"/>
    </xf>
    <xf numFmtId="0" fontId="144" fillId="0" borderId="0" xfId="39" applyFont="1" applyBorder="1" applyAlignment="1" applyProtection="1">
      <alignment horizontal="center" vertical="center"/>
      <protection hidden="1"/>
    </xf>
    <xf numFmtId="0" fontId="143" fillId="20" borderId="21" xfId="39" applyFont="1" applyFill="1" applyBorder="1" applyAlignment="1" applyProtection="1">
      <alignment horizontal="center" vertical="center" wrapText="1"/>
      <protection hidden="1"/>
    </xf>
    <xf numFmtId="0" fontId="135" fillId="0" borderId="10" xfId="39" applyFont="1" applyBorder="1" applyAlignment="1" applyProtection="1">
      <alignment horizontal="center" vertical="center"/>
      <protection hidden="1"/>
    </xf>
    <xf numFmtId="0" fontId="129" fillId="0" borderId="10" xfId="39" applyFont="1" applyBorder="1" applyAlignment="1" applyProtection="1">
      <alignment horizontal="center" vertical="center"/>
      <protection hidden="1"/>
    </xf>
    <xf numFmtId="0" fontId="145" fillId="0" borderId="10" xfId="39" applyFont="1" applyBorder="1" applyAlignment="1" applyProtection="1">
      <alignment horizontal="center" vertical="center"/>
      <protection hidden="1"/>
    </xf>
    <xf numFmtId="0" fontId="146" fillId="0" borderId="10" xfId="39" applyFont="1" applyBorder="1" applyAlignment="1" applyProtection="1">
      <alignment horizontal="center" vertical="center"/>
      <protection hidden="1"/>
    </xf>
    <xf numFmtId="0" fontId="147" fillId="0" borderId="23" xfId="39" applyFont="1" applyBorder="1" applyAlignment="1" applyProtection="1">
      <alignment horizontal="center" vertical="center"/>
      <protection hidden="1"/>
    </xf>
    <xf numFmtId="0" fontId="29" fillId="0" borderId="22" xfId="39" applyFont="1" applyBorder="1" applyAlignment="1">
      <alignment horizontal="center" vertical="center" wrapText="1"/>
    </xf>
    <xf numFmtId="0" fontId="148" fillId="0" borderId="0" xfId="39" applyFont="1" applyBorder="1" applyAlignment="1">
      <alignment horizontal="center" vertical="center"/>
    </xf>
    <xf numFmtId="0" fontId="32" fillId="0" borderId="0" xfId="39" applyFont="1" applyBorder="1" applyAlignment="1">
      <alignment horizontal="center" vertical="center"/>
    </xf>
    <xf numFmtId="0" fontId="149" fillId="20" borderId="0" xfId="39" applyFont="1" applyFill="1" applyBorder="1" applyAlignment="1">
      <alignment horizontal="center" vertical="center"/>
    </xf>
    <xf numFmtId="0" fontId="150" fillId="20" borderId="0" xfId="39" applyFont="1" applyFill="1" applyBorder="1" applyAlignment="1">
      <alignment horizontal="center" vertical="center"/>
    </xf>
    <xf numFmtId="0" fontId="136" fillId="21" borderId="0" xfId="39" applyFont="1" applyFill="1" applyAlignment="1">
      <alignment horizontal="center" vertical="center"/>
    </xf>
    <xf numFmtId="0" fontId="151" fillId="20" borderId="0" xfId="39" applyFont="1" applyFill="1" applyBorder="1" applyAlignment="1">
      <alignment horizontal="center" vertical="center"/>
    </xf>
    <xf numFmtId="0" fontId="152" fillId="20" borderId="0" xfId="39" applyFont="1" applyFill="1" applyBorder="1" applyAlignment="1">
      <alignment horizontal="center" vertical="center"/>
    </xf>
    <xf numFmtId="0" fontId="153" fillId="20" borderId="0" xfId="39" applyFont="1" applyFill="1" applyBorder="1" applyAlignment="1">
      <alignment horizontal="center" vertical="center"/>
    </xf>
    <xf numFmtId="0" fontId="154" fillId="20" borderId="0" xfId="39" applyFont="1" applyFill="1" applyBorder="1" applyAlignment="1">
      <alignment horizontal="center" vertical="center"/>
    </xf>
    <xf numFmtId="0" fontId="8" fillId="20" borderId="19" xfId="38" applyFill="1" applyBorder="1" applyAlignment="1" applyProtection="1">
      <alignment vertical="center"/>
      <protection hidden="1"/>
    </xf>
    <xf numFmtId="166" fontId="37" fillId="20" borderId="19" xfId="38" applyNumberFormat="1" applyFont="1" applyFill="1" applyBorder="1" applyAlignment="1" applyProtection="1">
      <alignment horizontal="center" vertical="center"/>
      <protection hidden="1"/>
    </xf>
    <xf numFmtId="0" fontId="41" fillId="20" borderId="19" xfId="38" applyFont="1" applyFill="1" applyBorder="1" applyAlignment="1" applyProtection="1">
      <alignment horizontal="left" vertical="center"/>
      <protection hidden="1"/>
    </xf>
    <xf numFmtId="0" fontId="37" fillId="20" borderId="0" xfId="38" applyFont="1" applyFill="1" applyBorder="1" applyAlignment="1" applyProtection="1">
      <alignment horizontal="center" vertical="center"/>
      <protection hidden="1"/>
    </xf>
    <xf numFmtId="166" fontId="37" fillId="20" borderId="19" xfId="38" applyNumberFormat="1" applyFont="1" applyFill="1" applyBorder="1" applyAlignment="1" applyProtection="1">
      <alignment vertical="center"/>
      <protection hidden="1"/>
    </xf>
    <xf numFmtId="0" fontId="37" fillId="0" borderId="0" xfId="38" applyFont="1" applyAlignment="1" applyProtection="1">
      <alignment horizontal="left" vertical="center"/>
      <protection hidden="1"/>
    </xf>
    <xf numFmtId="0" fontId="8" fillId="0" borderId="0" xfId="38" applyAlignment="1" applyProtection="1">
      <alignment vertical="center"/>
      <protection hidden="1"/>
    </xf>
    <xf numFmtId="164" fontId="8" fillId="0" borderId="0" xfId="38" applyNumberFormat="1" applyBorder="1" applyAlignment="1" applyProtection="1">
      <alignment horizontal="right"/>
      <protection hidden="1"/>
    </xf>
    <xf numFmtId="0" fontId="8" fillId="0" borderId="0" xfId="38" applyAlignment="1" applyProtection="1">
      <alignment horizontal="center"/>
      <protection hidden="1"/>
    </xf>
    <xf numFmtId="0" fontId="39" fillId="20" borderId="19" xfId="38" applyFont="1" applyFill="1" applyBorder="1" applyAlignment="1" applyProtection="1">
      <alignment horizontal="left" vertical="center"/>
      <protection hidden="1"/>
    </xf>
    <xf numFmtId="0" fontId="37" fillId="0" borderId="0" xfId="38" applyFont="1" applyProtection="1">
      <protection hidden="1"/>
    </xf>
    <xf numFmtId="0" fontId="37" fillId="0" borderId="0" xfId="38" applyFont="1" applyBorder="1" applyProtection="1">
      <protection hidden="1"/>
    </xf>
    <xf numFmtId="0" fontId="55" fillId="20" borderId="19" xfId="38" applyFont="1" applyFill="1" applyBorder="1" applyAlignment="1" applyProtection="1">
      <alignment horizontal="left" vertical="center"/>
      <protection hidden="1"/>
    </xf>
    <xf numFmtId="164" fontId="58" fillId="20" borderId="19" xfId="38" applyNumberFormat="1" applyFont="1" applyFill="1" applyBorder="1" applyAlignment="1" applyProtection="1">
      <alignment horizontal="left" vertical="center"/>
      <protection hidden="1"/>
    </xf>
    <xf numFmtId="0" fontId="27" fillId="0" borderId="0" xfId="38" applyFont="1" applyProtection="1">
      <protection hidden="1"/>
    </xf>
    <xf numFmtId="0" fontId="38" fillId="20" borderId="19" xfId="38" applyFont="1" applyFill="1" applyBorder="1" applyAlignment="1" applyProtection="1">
      <alignment vertical="center"/>
      <protection hidden="1"/>
    </xf>
    <xf numFmtId="0" fontId="26" fillId="0" borderId="0" xfId="38" applyFont="1" applyAlignment="1" applyProtection="1">
      <alignment vertical="center"/>
      <protection hidden="1"/>
    </xf>
    <xf numFmtId="0" fontId="156" fillId="20" borderId="0" xfId="38" applyFont="1" applyFill="1" applyBorder="1" applyAlignment="1" applyProtection="1">
      <alignment vertical="center"/>
      <protection hidden="1"/>
    </xf>
    <xf numFmtId="0" fontId="8" fillId="23" borderId="0" xfId="38" applyFont="1" applyFill="1" applyProtection="1">
      <protection hidden="1"/>
    </xf>
    <xf numFmtId="164" fontId="58" fillId="20" borderId="10" xfId="38" applyNumberFormat="1" applyFont="1" applyFill="1" applyBorder="1" applyAlignment="1" applyProtection="1">
      <alignment vertical="center" textRotation="90"/>
      <protection hidden="1"/>
    </xf>
    <xf numFmtId="164" fontId="58" fillId="20" borderId="0" xfId="38" applyNumberFormat="1" applyFont="1" applyFill="1" applyBorder="1" applyAlignment="1" applyProtection="1">
      <alignment vertical="center" textRotation="90"/>
      <protection hidden="1"/>
    </xf>
    <xf numFmtId="0" fontId="157" fillId="0" borderId="0" xfId="38" applyFont="1" applyAlignment="1" applyProtection="1">
      <alignment vertical="center"/>
      <protection hidden="1"/>
    </xf>
    <xf numFmtId="0" fontId="8" fillId="26" borderId="0" xfId="39" applyFill="1" applyProtection="1">
      <protection hidden="1"/>
    </xf>
    <xf numFmtId="0" fontId="2" fillId="26" borderId="0" xfId="39" applyFont="1" applyFill="1" applyAlignment="1">
      <alignment vertical="center"/>
    </xf>
    <xf numFmtId="0" fontId="2" fillId="20" borderId="0" xfId="39" applyFont="1" applyFill="1" applyAlignment="1">
      <alignment vertical="center"/>
    </xf>
    <xf numFmtId="0" fontId="2" fillId="0" borderId="0" xfId="39" applyFont="1" applyFill="1" applyAlignment="1">
      <alignment vertical="center"/>
    </xf>
    <xf numFmtId="0" fontId="8" fillId="20" borderId="0" xfId="38" applyFill="1" applyBorder="1" applyAlignment="1" applyProtection="1">
      <alignment horizontal="right" vertical="center"/>
      <protection hidden="1"/>
    </xf>
    <xf numFmtId="0" fontId="8" fillId="20" borderId="0" xfId="38" applyFill="1" applyBorder="1" applyAlignment="1" applyProtection="1">
      <alignment horizontal="center" vertical="center"/>
      <protection hidden="1"/>
    </xf>
    <xf numFmtId="10" fontId="37" fillId="0" borderId="0" xfId="38" applyNumberFormat="1" applyFont="1" applyBorder="1" applyAlignment="1" applyProtection="1">
      <alignment horizontal="left"/>
      <protection hidden="1"/>
    </xf>
    <xf numFmtId="0" fontId="59" fillId="20" borderId="65" xfId="38" applyFont="1" applyFill="1" applyBorder="1" applyAlignment="1" applyProtection="1">
      <alignment vertical="center"/>
      <protection hidden="1"/>
    </xf>
    <xf numFmtId="0" fontId="37" fillId="20" borderId="65" xfId="38" applyFont="1" applyFill="1" applyBorder="1" applyAlignment="1" applyProtection="1">
      <alignment vertical="center"/>
      <protection hidden="1"/>
    </xf>
    <xf numFmtId="0" fontId="28" fillId="28" borderId="61" xfId="38" applyFont="1" applyFill="1" applyBorder="1" applyAlignment="1" applyProtection="1">
      <alignment horizontal="center" vertical="center" textRotation="90"/>
      <protection hidden="1"/>
    </xf>
    <xf numFmtId="0" fontId="37" fillId="20" borderId="65" xfId="38" applyFont="1" applyFill="1" applyBorder="1" applyAlignment="1" applyProtection="1">
      <alignment horizontal="left" vertical="center"/>
      <protection hidden="1"/>
    </xf>
    <xf numFmtId="0" fontId="8" fillId="20" borderId="65" xfId="38" applyFill="1" applyBorder="1" applyAlignment="1" applyProtection="1">
      <alignment vertical="center"/>
      <protection hidden="1"/>
    </xf>
    <xf numFmtId="0" fontId="8" fillId="20" borderId="69" xfId="38" applyFill="1" applyBorder="1" applyAlignment="1" applyProtection="1">
      <alignment vertical="center"/>
      <protection hidden="1"/>
    </xf>
    <xf numFmtId="0" fontId="37" fillId="20" borderId="69" xfId="38" applyFont="1" applyFill="1" applyBorder="1" applyAlignment="1" applyProtection="1">
      <alignment horizontal="left" vertical="center"/>
      <protection hidden="1"/>
    </xf>
    <xf numFmtId="0" fontId="8" fillId="0" borderId="67" xfId="38" applyBorder="1" applyProtection="1">
      <protection hidden="1"/>
    </xf>
    <xf numFmtId="0" fontId="8" fillId="20" borderId="0" xfId="38" applyFill="1" applyBorder="1" applyAlignment="1" applyProtection="1">
      <alignment horizontal="center"/>
      <protection hidden="1"/>
    </xf>
    <xf numFmtId="0" fontId="8" fillId="0" borderId="68" xfId="38" applyBorder="1" applyProtection="1">
      <protection hidden="1"/>
    </xf>
    <xf numFmtId="0" fontId="37" fillId="20" borderId="71" xfId="38" applyFont="1" applyFill="1" applyBorder="1" applyAlignment="1" applyProtection="1">
      <alignment vertical="center"/>
      <protection hidden="1"/>
    </xf>
    <xf numFmtId="0" fontId="25" fillId="0" borderId="0" xfId="38" applyFont="1" applyBorder="1" applyAlignment="1" applyProtection="1">
      <alignment vertical="center"/>
      <protection hidden="1"/>
    </xf>
    <xf numFmtId="1" fontId="94" fillId="24" borderId="65" xfId="39" applyNumberFormat="1" applyFont="1" applyFill="1" applyBorder="1" applyAlignment="1" applyProtection="1">
      <alignment horizontal="center" vertical="center"/>
      <protection hidden="1"/>
    </xf>
    <xf numFmtId="0" fontId="82" fillId="24" borderId="67" xfId="38" applyFont="1" applyFill="1" applyBorder="1" applyProtection="1">
      <protection hidden="1"/>
    </xf>
    <xf numFmtId="164" fontId="54" fillId="20" borderId="67" xfId="38" applyNumberFormat="1" applyFont="1" applyFill="1" applyBorder="1" applyAlignment="1" applyProtection="1">
      <alignment horizontal="left" vertical="center"/>
      <protection hidden="1"/>
    </xf>
    <xf numFmtId="0" fontId="25" fillId="0" borderId="65" xfId="38" applyFont="1" applyBorder="1" applyAlignment="1" applyProtection="1">
      <alignment vertical="center"/>
      <protection hidden="1"/>
    </xf>
    <xf numFmtId="0" fontId="69" fillId="20" borderId="0" xfId="38" applyFont="1" applyFill="1" applyBorder="1" applyAlignment="1" applyProtection="1">
      <alignment vertical="center"/>
      <protection hidden="1"/>
    </xf>
    <xf numFmtId="0" fontId="68" fillId="20" borderId="0" xfId="38" applyFont="1" applyFill="1" applyBorder="1" applyAlignment="1" applyProtection="1">
      <alignment vertical="center"/>
      <protection hidden="1"/>
    </xf>
    <xf numFmtId="0" fontId="8" fillId="20" borderId="70" xfId="38" applyFill="1" applyBorder="1" applyAlignment="1" applyProtection="1">
      <alignment vertical="center"/>
      <protection hidden="1"/>
    </xf>
    <xf numFmtId="0" fontId="37" fillId="20" borderId="64" xfId="38" applyFont="1" applyFill="1" applyBorder="1" applyAlignment="1" applyProtection="1">
      <alignment vertical="center"/>
      <protection hidden="1"/>
    </xf>
    <xf numFmtId="164" fontId="39" fillId="20" borderId="64" xfId="38" applyNumberFormat="1" applyFont="1" applyFill="1" applyBorder="1" applyAlignment="1" applyProtection="1">
      <alignment horizontal="left" vertical="center"/>
      <protection hidden="1"/>
    </xf>
    <xf numFmtId="0" fontId="40" fillId="20" borderId="64" xfId="38" applyFont="1" applyFill="1" applyBorder="1" applyAlignment="1" applyProtection="1">
      <alignment vertical="center"/>
      <protection hidden="1"/>
    </xf>
    <xf numFmtId="0" fontId="39" fillId="20" borderId="72" xfId="38" applyFont="1" applyFill="1" applyBorder="1" applyAlignment="1" applyProtection="1">
      <alignment horizontal="left" vertical="center"/>
      <protection hidden="1"/>
    </xf>
    <xf numFmtId="164" fontId="39" fillId="20" borderId="72" xfId="38" applyNumberFormat="1" applyFont="1" applyFill="1" applyBorder="1" applyAlignment="1" applyProtection="1">
      <alignment horizontal="left" vertical="center"/>
      <protection hidden="1"/>
    </xf>
    <xf numFmtId="0" fontId="37" fillId="0" borderId="64" xfId="38" applyFont="1" applyBorder="1" applyProtection="1">
      <protection hidden="1"/>
    </xf>
    <xf numFmtId="0" fontId="37" fillId="0" borderId="65" xfId="38" applyFont="1" applyBorder="1" applyAlignment="1" applyProtection="1">
      <alignment horizontal="left" vertical="center"/>
      <protection hidden="1"/>
    </xf>
    <xf numFmtId="0" fontId="8" fillId="20" borderId="64" xfId="38" applyFill="1" applyBorder="1" applyProtection="1">
      <protection hidden="1"/>
    </xf>
    <xf numFmtId="0" fontId="8" fillId="20" borderId="65" xfId="38" applyFill="1" applyBorder="1" applyProtection="1">
      <protection hidden="1"/>
    </xf>
    <xf numFmtId="0" fontId="56" fillId="20" borderId="64" xfId="38" applyFont="1" applyFill="1" applyBorder="1" applyAlignment="1" applyProtection="1">
      <alignment vertical="center"/>
      <protection hidden="1"/>
    </xf>
    <xf numFmtId="1" fontId="155" fillId="20" borderId="64" xfId="38" applyNumberFormat="1" applyFont="1" applyFill="1" applyBorder="1" applyAlignment="1" applyProtection="1">
      <alignment horizontal="left" vertical="center"/>
      <protection hidden="1"/>
    </xf>
    <xf numFmtId="0" fontId="74" fillId="20" borderId="64" xfId="38" applyFont="1" applyFill="1" applyBorder="1" applyAlignment="1" applyProtection="1">
      <alignment horizontal="left" vertical="center"/>
      <protection hidden="1"/>
    </xf>
    <xf numFmtId="0" fontId="63" fillId="20" borderId="64" xfId="38" applyFont="1" applyFill="1" applyBorder="1" applyAlignment="1" applyProtection="1">
      <alignment horizontal="left" vertical="center"/>
      <protection hidden="1"/>
    </xf>
    <xf numFmtId="0" fontId="28" fillId="20" borderId="0" xfId="38" applyFont="1" applyFill="1" applyBorder="1" applyProtection="1">
      <protection hidden="1"/>
    </xf>
    <xf numFmtId="0" fontId="76" fillId="20" borderId="64" xfId="43" applyNumberFormat="1" applyFont="1" applyFill="1" applyBorder="1" applyAlignment="1">
      <alignment horizontal="left" vertical="center"/>
    </xf>
    <xf numFmtId="0" fontId="78" fillId="20" borderId="64" xfId="43" applyNumberFormat="1" applyFont="1" applyFill="1" applyBorder="1" applyAlignment="1">
      <alignment horizontal="left" vertical="center"/>
    </xf>
    <xf numFmtId="0" fontId="79" fillId="20" borderId="64" xfId="43" applyNumberFormat="1" applyFont="1" applyFill="1" applyBorder="1" applyAlignment="1">
      <alignment horizontal="left" vertical="center"/>
    </xf>
    <xf numFmtId="0" fontId="8" fillId="20" borderId="66" xfId="38" applyFill="1" applyBorder="1" applyProtection="1">
      <protection hidden="1"/>
    </xf>
    <xf numFmtId="0" fontId="8" fillId="20" borderId="67" xfId="38" applyFill="1" applyBorder="1" applyProtection="1">
      <protection hidden="1"/>
    </xf>
    <xf numFmtId="0" fontId="8" fillId="20" borderId="68" xfId="38" applyFill="1" applyBorder="1" applyProtection="1">
      <protection hidden="1"/>
    </xf>
    <xf numFmtId="0" fontId="159" fillId="30" borderId="0" xfId="32" applyFont="1" applyFill="1" applyAlignment="1">
      <alignment horizontal="center" vertical="center"/>
    </xf>
    <xf numFmtId="0" fontId="161" fillId="31" borderId="0" xfId="42" applyFont="1" applyFill="1" applyAlignment="1">
      <alignment horizontal="center" vertical="center" wrapText="1"/>
    </xf>
    <xf numFmtId="0" fontId="91" fillId="22" borderId="0" xfId="38" applyFont="1" applyFill="1" applyAlignment="1" applyProtection="1">
      <alignment horizontal="center" vertical="center"/>
      <protection hidden="1"/>
    </xf>
    <xf numFmtId="0" fontId="70" fillId="20" borderId="0" xfId="38" applyFont="1" applyFill="1" applyBorder="1" applyAlignment="1" applyProtection="1">
      <alignment horizontal="center" vertical="center" textRotation="90"/>
      <protection hidden="1"/>
    </xf>
    <xf numFmtId="0" fontId="70" fillId="20" borderId="10" xfId="38" applyFont="1" applyFill="1" applyBorder="1" applyAlignment="1" applyProtection="1">
      <alignment horizontal="center" vertical="center" textRotation="90"/>
      <protection hidden="1"/>
    </xf>
    <xf numFmtId="0" fontId="92" fillId="24" borderId="61" xfId="38" applyFont="1" applyFill="1" applyBorder="1" applyAlignment="1" applyProtection="1">
      <alignment horizontal="center"/>
      <protection hidden="1"/>
    </xf>
    <xf numFmtId="0" fontId="92" fillId="24" borderId="62" xfId="38" applyFont="1" applyFill="1" applyBorder="1" applyAlignment="1" applyProtection="1">
      <alignment horizontal="center"/>
      <protection hidden="1"/>
    </xf>
    <xf numFmtId="0" fontId="92" fillId="24" borderId="63" xfId="38" applyFont="1" applyFill="1" applyBorder="1" applyAlignment="1" applyProtection="1">
      <alignment horizontal="center"/>
      <protection hidden="1"/>
    </xf>
    <xf numFmtId="0" fontId="158" fillId="22" borderId="0" xfId="38" applyFont="1" applyFill="1" applyAlignment="1" applyProtection="1">
      <alignment horizontal="center"/>
      <protection hidden="1"/>
    </xf>
    <xf numFmtId="0" fontId="25" fillId="0" borderId="64" xfId="38" applyFont="1" applyBorder="1" applyAlignment="1" applyProtection="1">
      <alignment horizontal="center" vertical="center"/>
      <protection hidden="1"/>
    </xf>
    <xf numFmtId="0" fontId="25" fillId="0" borderId="0" xfId="38" applyFont="1" applyBorder="1" applyAlignment="1" applyProtection="1">
      <alignment horizontal="center" vertical="center"/>
      <protection hidden="1"/>
    </xf>
    <xf numFmtId="0" fontId="25" fillId="0" borderId="65" xfId="38" applyFont="1" applyBorder="1" applyAlignment="1" applyProtection="1">
      <alignment horizontal="center" vertical="center"/>
      <protection hidden="1"/>
    </xf>
    <xf numFmtId="0" fontId="160" fillId="31" borderId="0" xfId="42" applyFont="1" applyFill="1" applyAlignment="1">
      <alignment horizontal="center" vertical="center" wrapText="1"/>
    </xf>
    <xf numFmtId="0" fontId="28" fillId="20" borderId="17" xfId="38" applyFont="1" applyFill="1" applyBorder="1" applyAlignment="1" applyProtection="1">
      <alignment horizontal="center" vertical="center"/>
      <protection hidden="1"/>
    </xf>
    <xf numFmtId="0" fontId="28" fillId="20" borderId="0" xfId="38" applyFont="1" applyFill="1" applyBorder="1" applyAlignment="1" applyProtection="1">
      <alignment horizontal="center" vertical="center"/>
      <protection hidden="1"/>
    </xf>
    <xf numFmtId="0" fontId="28" fillId="20" borderId="18" xfId="38" applyFont="1" applyFill="1" applyBorder="1" applyAlignment="1" applyProtection="1">
      <alignment horizontal="center" vertical="center"/>
      <protection hidden="1"/>
    </xf>
    <xf numFmtId="0" fontId="32" fillId="20" borderId="11" xfId="38" applyFont="1" applyFill="1" applyBorder="1" applyAlignment="1" applyProtection="1">
      <alignment horizontal="center" vertical="center"/>
      <protection hidden="1"/>
    </xf>
    <xf numFmtId="0" fontId="32" fillId="20" borderId="12" xfId="38" applyFont="1" applyFill="1" applyBorder="1" applyAlignment="1" applyProtection="1">
      <alignment horizontal="center" vertical="center"/>
      <protection hidden="1"/>
    </xf>
    <xf numFmtId="0" fontId="32" fillId="20" borderId="13" xfId="38" applyFont="1" applyFill="1" applyBorder="1" applyAlignment="1" applyProtection="1">
      <alignment horizontal="center" vertical="center"/>
      <protection hidden="1"/>
    </xf>
    <xf numFmtId="0" fontId="29" fillId="27" borderId="0" xfId="38" applyFont="1" applyFill="1" applyAlignment="1" applyProtection="1">
      <alignment horizontal="center"/>
      <protection hidden="1"/>
    </xf>
    <xf numFmtId="0" fontId="115" fillId="20" borderId="41" xfId="38" applyFont="1" applyFill="1" applyBorder="1" applyAlignment="1" applyProtection="1">
      <alignment horizontal="center" vertical="center" wrapText="1"/>
      <protection hidden="1"/>
    </xf>
    <xf numFmtId="0" fontId="115" fillId="20" borderId="42" xfId="38" applyFont="1" applyFill="1" applyBorder="1" applyAlignment="1" applyProtection="1">
      <alignment horizontal="center" vertical="center" wrapText="1"/>
      <protection hidden="1"/>
    </xf>
    <xf numFmtId="0" fontId="115" fillId="20" borderId="29" xfId="38" applyFont="1" applyFill="1" applyBorder="1" applyAlignment="1" applyProtection="1">
      <alignment horizontal="center"/>
      <protection hidden="1"/>
    </xf>
    <xf numFmtId="0" fontId="115" fillId="20" borderId="30" xfId="38" applyFont="1" applyFill="1" applyBorder="1" applyAlignment="1" applyProtection="1">
      <alignment horizontal="center"/>
      <protection hidden="1"/>
    </xf>
    <xf numFmtId="0" fontId="52" fillId="20" borderId="29" xfId="38" applyFont="1" applyFill="1" applyBorder="1" applyAlignment="1" applyProtection="1">
      <alignment horizontal="center" vertical="center"/>
      <protection hidden="1"/>
    </xf>
    <xf numFmtId="0" fontId="52" fillId="20" borderId="30" xfId="38" applyFont="1" applyFill="1" applyBorder="1" applyAlignment="1" applyProtection="1">
      <alignment horizontal="center" vertical="center"/>
      <protection hidden="1"/>
    </xf>
    <xf numFmtId="0" fontId="52" fillId="20" borderId="31" xfId="38" applyFont="1" applyFill="1" applyBorder="1" applyAlignment="1" applyProtection="1">
      <alignment horizontal="center" vertical="center"/>
      <protection hidden="1"/>
    </xf>
    <xf numFmtId="0" fontId="106" fillId="20" borderId="43" xfId="38" applyFont="1" applyFill="1" applyBorder="1" applyAlignment="1" applyProtection="1">
      <alignment horizontal="center"/>
      <protection hidden="1"/>
    </xf>
    <xf numFmtId="0" fontId="106" fillId="20" borderId="44" xfId="38" applyFont="1" applyFill="1" applyBorder="1" applyAlignment="1" applyProtection="1">
      <alignment horizontal="center"/>
      <protection hidden="1"/>
    </xf>
    <xf numFmtId="0" fontId="106" fillId="20" borderId="45" xfId="38" applyFont="1" applyFill="1" applyBorder="1" applyAlignment="1" applyProtection="1">
      <alignment horizontal="center"/>
      <protection hidden="1"/>
    </xf>
    <xf numFmtId="0" fontId="52" fillId="20" borderId="46" xfId="38" applyFont="1" applyFill="1" applyBorder="1" applyAlignment="1" applyProtection="1">
      <alignment horizontal="center"/>
      <protection hidden="1"/>
    </xf>
    <xf numFmtId="0" fontId="52" fillId="20" borderId="40" xfId="38" applyFont="1" applyFill="1" applyBorder="1" applyAlignment="1" applyProtection="1">
      <alignment horizontal="center"/>
      <protection hidden="1"/>
    </xf>
    <xf numFmtId="0" fontId="52" fillId="20" borderId="47" xfId="38" applyFont="1" applyFill="1" applyBorder="1" applyAlignment="1" applyProtection="1">
      <alignment horizontal="center"/>
      <protection hidden="1"/>
    </xf>
    <xf numFmtId="164" fontId="108" fillId="20" borderId="0" xfId="38" applyNumberFormat="1" applyFont="1" applyFill="1" applyBorder="1" applyAlignment="1" applyProtection="1">
      <alignment horizontal="center" vertical="center" textRotation="90"/>
      <protection hidden="1"/>
    </xf>
    <xf numFmtId="164" fontId="108" fillId="20" borderId="10" xfId="38" applyNumberFormat="1" applyFont="1" applyFill="1" applyBorder="1" applyAlignment="1" applyProtection="1">
      <alignment horizontal="center" vertical="center" textRotation="90"/>
      <protection hidden="1"/>
    </xf>
    <xf numFmtId="0" fontId="52" fillId="0" borderId="29" xfId="38" applyFont="1" applyBorder="1" applyAlignment="1" applyProtection="1">
      <alignment horizontal="center"/>
      <protection hidden="1"/>
    </xf>
    <xf numFmtId="0" fontId="52" fillId="0" borderId="31" xfId="38" applyFont="1" applyBorder="1" applyAlignment="1" applyProtection="1">
      <alignment horizontal="center"/>
      <protection hidden="1"/>
    </xf>
    <xf numFmtId="0" fontId="38" fillId="20" borderId="32" xfId="38" applyFont="1" applyFill="1" applyBorder="1" applyAlignment="1" applyProtection="1">
      <alignment horizontal="center"/>
      <protection hidden="1"/>
    </xf>
    <xf numFmtId="0" fontId="38" fillId="20" borderId="33" xfId="38" applyFont="1" applyFill="1" applyBorder="1" applyAlignment="1" applyProtection="1">
      <alignment horizontal="center"/>
      <protection hidden="1"/>
    </xf>
    <xf numFmtId="0" fontId="54" fillId="20" borderId="0" xfId="38" applyFont="1" applyFill="1" applyBorder="1" applyAlignment="1" applyProtection="1">
      <alignment horizontal="center" vertical="center"/>
      <protection hidden="1"/>
    </xf>
    <xf numFmtId="0" fontId="98" fillId="24" borderId="62" xfId="38" applyFont="1" applyFill="1" applyBorder="1" applyAlignment="1" applyProtection="1">
      <alignment horizontal="center" vertical="center"/>
      <protection hidden="1"/>
    </xf>
    <xf numFmtId="0" fontId="92" fillId="24" borderId="14" xfId="38" applyFont="1" applyFill="1" applyBorder="1" applyAlignment="1" applyProtection="1">
      <alignment horizontal="center" vertical="center"/>
      <protection hidden="1"/>
    </xf>
    <xf numFmtId="0" fontId="92" fillId="24" borderId="15" xfId="38" applyFont="1" applyFill="1" applyBorder="1" applyAlignment="1" applyProtection="1">
      <alignment horizontal="center" vertical="center"/>
      <protection hidden="1"/>
    </xf>
    <xf numFmtId="0" fontId="92" fillId="24" borderId="16" xfId="38" applyFont="1" applyFill="1" applyBorder="1" applyAlignment="1" applyProtection="1">
      <alignment horizontal="center" vertical="center"/>
      <protection hidden="1"/>
    </xf>
    <xf numFmtId="0" fontId="32" fillId="20" borderId="0" xfId="38" applyFont="1" applyFill="1" applyAlignment="1" applyProtection="1">
      <alignment horizontal="center"/>
      <protection hidden="1"/>
    </xf>
    <xf numFmtId="0" fontId="105" fillId="24" borderId="64" xfId="38" applyFont="1" applyFill="1" applyBorder="1" applyAlignment="1" applyProtection="1">
      <alignment horizontal="center" vertical="center" textRotation="90"/>
      <protection hidden="1"/>
    </xf>
    <xf numFmtId="0" fontId="105" fillId="24" borderId="66" xfId="38" applyFont="1" applyFill="1" applyBorder="1" applyAlignment="1" applyProtection="1">
      <alignment horizontal="center" vertical="center" textRotation="90"/>
      <protection hidden="1"/>
    </xf>
    <xf numFmtId="0" fontId="105" fillId="24" borderId="0" xfId="38" applyFont="1" applyFill="1" applyAlignment="1" applyProtection="1">
      <alignment horizontal="center" vertical="center" textRotation="90"/>
      <protection hidden="1"/>
    </xf>
    <xf numFmtId="0" fontId="116" fillId="24" borderId="27" xfId="39" applyFont="1" applyFill="1" applyBorder="1" applyAlignment="1" applyProtection="1">
      <alignment horizontal="right" vertical="center"/>
      <protection hidden="1"/>
    </xf>
    <xf numFmtId="0" fontId="116" fillId="24" borderId="10" xfId="39" applyFont="1" applyFill="1" applyBorder="1" applyAlignment="1" applyProtection="1">
      <alignment horizontal="right" vertical="center"/>
      <protection hidden="1"/>
    </xf>
    <xf numFmtId="0" fontId="98" fillId="24" borderId="0" xfId="38" applyFont="1" applyFill="1" applyBorder="1" applyAlignment="1" applyProtection="1">
      <alignment horizontal="center" vertical="center"/>
      <protection hidden="1"/>
    </xf>
    <xf numFmtId="0" fontId="51" fillId="20" borderId="62" xfId="38" applyFont="1" applyFill="1" applyBorder="1" applyAlignment="1" applyProtection="1">
      <alignment horizontal="center" vertical="center" wrapText="1"/>
      <protection hidden="1"/>
    </xf>
    <xf numFmtId="0" fontId="51" fillId="20" borderId="63" xfId="38" applyFont="1" applyFill="1" applyBorder="1" applyAlignment="1" applyProtection="1">
      <alignment horizontal="center" vertical="center" wrapText="1"/>
      <protection hidden="1"/>
    </xf>
  </cellXfs>
  <cellStyles count="56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Euro" xfId="30"/>
    <cellStyle name="Insatisfaisant" xfId="31" builtinId="27" customBuiltin="1"/>
    <cellStyle name="Lien hypertexte 2" xfId="32"/>
    <cellStyle name="Lien hypertexte 2 2" xfId="55"/>
    <cellStyle name="Lien hypertexte 3" xfId="33"/>
    <cellStyle name="Lien hypertexte 4" xfId="34"/>
    <cellStyle name="Milliers 2" xfId="35"/>
    <cellStyle name="Neutre" xfId="36" builtinId="28" customBuiltin="1"/>
    <cellStyle name="Non d‚fini" xfId="37"/>
    <cellStyle name="Normal" xfId="0" builtinId="0"/>
    <cellStyle name="Normal 2" xfId="38"/>
    <cellStyle name="Normal 2 2" xfId="39"/>
    <cellStyle name="Normal 3" xfId="40"/>
    <cellStyle name="Normal 4" xfId="41"/>
    <cellStyle name="Normal 4 3" xfId="54"/>
    <cellStyle name="Normal_Comparer recettes 2009 OK" xfId="42"/>
    <cellStyle name="Normal_Forum Marais 15 09 2001" xfId="43"/>
    <cellStyle name="Satisfaisant" xfId="44" builtinId="26" customBuiltin="1"/>
    <cellStyle name="Sortie" xfId="45" builtinId="21" customBuiltin="1"/>
    <cellStyle name="Texte explicatif" xfId="46" builtinId="53" customBuiltin="1"/>
    <cellStyle name="Titre" xfId="47" builtinId="15" customBuiltin="1"/>
    <cellStyle name="Titre 1" xfId="48" builtinId="16" customBuiltin="1"/>
    <cellStyle name="Titre 2" xfId="49" builtinId="17" customBuiltin="1"/>
    <cellStyle name="Titre 3" xfId="50" builtinId="18" customBuiltin="1"/>
    <cellStyle name="Titre 4" xfId="51" builtinId="19" customBuiltin="1"/>
    <cellStyle name="Total" xfId="52" builtinId="25" customBuiltin="1"/>
    <cellStyle name="Vérification" xfId="53" builtinId="23" customBuiltin="1"/>
  </cellStyles>
  <dxfs count="0"/>
  <tableStyles count="0" defaultTableStyle="TableStyleMedium9" defaultPivotStyle="PivotStyleLight16"/>
  <colors>
    <mruColors>
      <color rgb="FFFF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171762</xdr:colOff>
      <xdr:row>15</xdr:row>
      <xdr:rowOff>31230</xdr:rowOff>
    </xdr:from>
    <xdr:to>
      <xdr:col>4</xdr:col>
      <xdr:colOff>933762</xdr:colOff>
      <xdr:row>15</xdr:row>
      <xdr:rowOff>602730</xdr:rowOff>
    </xdr:to>
    <xdr:pic>
      <xdr:nvPicPr>
        <xdr:cNvPr id="2" name="Image 7" descr="Résultat de recherche d'images pour &quot;tartelette icone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5246" y="14084509"/>
          <a:ext cx="762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prm.pagesperso-orange.fr/LE%20ROUZIC/Mes%20documents/1%20SAUVEGARDE%20A%20en%20cours%20et%20fonctionnement/1%20Diagrammes%20de%20Gantt/Diagr%202%20aide%20ok/sp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fr/webhp?sourceid=chrome-instant&amp;ion=1&amp;espv=2&amp;ie=UTF-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fr.answers.yahoo.com/question/index?qid=20090730080951AAKkgPl" TargetMode="External"/><Relationship Id="rId1" Type="http://schemas.openxmlformats.org/officeDocument/2006/relationships/hyperlink" Target="http://www.1001cocktails.com/magazine/savoir-faire/cocktails-a-etag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showZeros="0" showWhiteSpace="0" zoomScale="61" zoomScaleNormal="61" zoomScalePageLayoutView="58" workbookViewId="0">
      <selection activeCell="B14" sqref="B14"/>
    </sheetView>
  </sheetViews>
  <sheetFormatPr baseColWidth="10" defaultRowHeight="15" x14ac:dyDescent="0.25"/>
  <cols>
    <col min="1" max="1" width="14.5703125" style="1" customWidth="1"/>
    <col min="2" max="4" width="11.42578125" style="1"/>
    <col min="5" max="5" width="15.140625" style="1" customWidth="1"/>
    <col min="6" max="6" width="21.7109375" style="1" customWidth="1"/>
    <col min="7" max="7" width="22" style="1" customWidth="1"/>
    <col min="8" max="8" width="21.85546875" style="1" customWidth="1"/>
    <col min="9" max="9" width="22.28515625" style="1" customWidth="1"/>
    <col min="10" max="10" width="24" style="1" customWidth="1"/>
    <col min="11" max="11" width="23.5703125" style="1" customWidth="1"/>
    <col min="12" max="12" width="9.140625" style="74" bestFit="1" customWidth="1"/>
    <col min="13" max="13" width="20.85546875" style="74" customWidth="1"/>
    <col min="14" max="14" width="24.5703125" style="74" customWidth="1"/>
    <col min="15" max="15" width="19.5703125" style="74" bestFit="1" customWidth="1"/>
    <col min="16" max="16" width="21.42578125" style="74" bestFit="1" customWidth="1"/>
    <col min="17" max="17" width="16.5703125" style="2" bestFit="1" customWidth="1"/>
    <col min="18" max="18" width="19.5703125" style="2" bestFit="1" customWidth="1"/>
    <col min="19" max="19" width="21.42578125" style="2" bestFit="1" customWidth="1"/>
    <col min="20" max="16384" width="11.42578125" style="2"/>
  </cols>
  <sheetData>
    <row r="1" spans="1:31" ht="51.7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8"/>
      <c r="M1" s="78"/>
      <c r="N1" s="78"/>
      <c r="O1" s="78"/>
      <c r="P1" s="78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25"/>
      <c r="AE1" s="25"/>
    </row>
    <row r="2" spans="1:31" ht="51.75" customHeight="1" x14ac:dyDescent="0.2">
      <c r="A2" s="88"/>
      <c r="B2" s="279" t="s">
        <v>281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79"/>
      <c r="AD2" s="25"/>
      <c r="AE2" s="25"/>
    </row>
    <row r="3" spans="1:31" ht="51.75" customHeight="1" x14ac:dyDescent="0.2">
      <c r="A3" s="88"/>
      <c r="B3" s="88" t="s">
        <v>265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79"/>
      <c r="AD3" s="25"/>
      <c r="AE3" s="25"/>
    </row>
    <row r="4" spans="1:31" ht="51.75" customHeight="1" x14ac:dyDescent="0.2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79"/>
      <c r="AD4" s="25"/>
      <c r="AE4" s="25"/>
    </row>
    <row r="5" spans="1:31" ht="51.75" customHeight="1" x14ac:dyDescent="0.2">
      <c r="A5" s="88"/>
      <c r="B5" s="88"/>
      <c r="C5" s="88" t="s">
        <v>264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79"/>
      <c r="AD5" s="25"/>
      <c r="AE5" s="25"/>
    </row>
    <row r="6" spans="1:31" ht="51.75" customHeight="1" x14ac:dyDescent="0.2">
      <c r="A6" s="88"/>
      <c r="B6" s="88"/>
      <c r="C6" s="88"/>
      <c r="D6" s="88" t="s">
        <v>266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79"/>
      <c r="AD6" s="25"/>
      <c r="AE6" s="25"/>
    </row>
    <row r="7" spans="1:31" ht="51.75" customHeight="1" x14ac:dyDescent="0.2">
      <c r="A7" s="88"/>
      <c r="B7" s="88"/>
      <c r="C7" s="88"/>
      <c r="D7" s="88" t="s">
        <v>261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79"/>
      <c r="AD7" s="25"/>
      <c r="AE7" s="25"/>
    </row>
    <row r="8" spans="1:31" ht="51.75" customHeight="1" x14ac:dyDescent="0.2">
      <c r="A8" s="88"/>
      <c r="B8" s="88"/>
      <c r="C8" s="88"/>
      <c r="D8" s="88"/>
      <c r="E8" s="280" t="s">
        <v>226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79"/>
      <c r="AD8" s="25"/>
      <c r="AE8" s="25"/>
    </row>
    <row r="9" spans="1:31" ht="51.75" customHeight="1" x14ac:dyDescent="0.2">
      <c r="A9" s="88"/>
      <c r="B9" s="88"/>
      <c r="C9" s="88"/>
      <c r="D9" s="88"/>
      <c r="E9" s="280" t="s">
        <v>259</v>
      </c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79"/>
      <c r="AD9" s="25"/>
      <c r="AE9" s="25"/>
    </row>
    <row r="10" spans="1:31" ht="51.75" customHeight="1" x14ac:dyDescent="0.2">
      <c r="A10" s="88"/>
      <c r="B10" s="88"/>
      <c r="C10" s="88"/>
      <c r="D10" s="88" t="s">
        <v>262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79"/>
      <c r="AD10" s="25"/>
      <c r="AE10" s="25"/>
    </row>
    <row r="11" spans="1:31" ht="51.75" customHeight="1" x14ac:dyDescent="0.35">
      <c r="A11" s="88"/>
      <c r="B11" s="88"/>
      <c r="C11" s="88"/>
      <c r="D11" s="88"/>
      <c r="E11" s="283" t="s">
        <v>156</v>
      </c>
      <c r="F11" s="284" t="s">
        <v>157</v>
      </c>
      <c r="G11" s="284" t="s">
        <v>157</v>
      </c>
      <c r="H11" s="284" t="s">
        <v>158</v>
      </c>
      <c r="I11" s="284" t="s">
        <v>159</v>
      </c>
      <c r="J11" s="284" t="s">
        <v>159</v>
      </c>
      <c r="K11" s="285" t="s">
        <v>159</v>
      </c>
      <c r="L11" s="88"/>
      <c r="M11" s="133" t="s">
        <v>179</v>
      </c>
      <c r="N11"/>
      <c r="O11" s="282" t="s">
        <v>171</v>
      </c>
      <c r="P11" s="282" t="s">
        <v>175</v>
      </c>
      <c r="Q11" s="282" t="s">
        <v>176</v>
      </c>
      <c r="R11" s="282" t="s">
        <v>177</v>
      </c>
      <c r="S11" s="282" t="s">
        <v>178</v>
      </c>
      <c r="T11" s="88"/>
      <c r="U11" s="88"/>
      <c r="V11" s="88"/>
      <c r="W11" s="88"/>
      <c r="X11" s="88"/>
      <c r="Y11" s="88"/>
      <c r="Z11" s="88"/>
      <c r="AA11" s="88"/>
      <c r="AB11" s="88"/>
      <c r="AC11" s="79"/>
      <c r="AD11" s="25"/>
      <c r="AE11" s="25"/>
    </row>
    <row r="12" spans="1:31" ht="51.75" customHeight="1" x14ac:dyDescent="0.2">
      <c r="A12" s="88"/>
      <c r="B12" s="88"/>
      <c r="C12" s="88"/>
      <c r="D12" s="88"/>
      <c r="E12" s="113"/>
      <c r="F12" s="286" t="s">
        <v>160</v>
      </c>
      <c r="G12" s="287" t="s">
        <v>161</v>
      </c>
      <c r="H12" s="288">
        <v>5</v>
      </c>
      <c r="I12" s="289" t="s">
        <v>162</v>
      </c>
      <c r="J12" s="290" t="s">
        <v>163</v>
      </c>
      <c r="K12" s="291" t="s">
        <v>164</v>
      </c>
      <c r="L12" s="88"/>
      <c r="M12" s="281" t="s">
        <v>172</v>
      </c>
      <c r="N12" s="134" t="s">
        <v>180</v>
      </c>
      <c r="O12" s="135" t="s">
        <v>181</v>
      </c>
      <c r="P12" s="136" t="s">
        <v>181</v>
      </c>
      <c r="Q12" s="137" t="s">
        <v>181</v>
      </c>
      <c r="R12" s="138" t="s">
        <v>181</v>
      </c>
      <c r="S12" s="139" t="s">
        <v>181</v>
      </c>
      <c r="T12" s="88"/>
      <c r="U12" s="88"/>
      <c r="V12" s="88"/>
      <c r="W12" s="88"/>
      <c r="X12" s="88"/>
      <c r="Y12" s="88"/>
      <c r="Z12" s="88"/>
      <c r="AA12" s="88"/>
      <c r="AB12" s="88"/>
      <c r="AC12" s="79"/>
    </row>
    <row r="13" spans="1:31" ht="51.75" customHeight="1" x14ac:dyDescent="0.2">
      <c r="A13" s="88"/>
      <c r="B13" s="88"/>
      <c r="C13" s="88"/>
      <c r="D13" s="88"/>
      <c r="E13" s="297" t="s">
        <v>165</v>
      </c>
      <c r="F13" s="292" t="s">
        <v>160</v>
      </c>
      <c r="G13" s="293" t="s">
        <v>161</v>
      </c>
      <c r="H13" s="294">
        <v>5</v>
      </c>
      <c r="I13" s="294" t="s">
        <v>162</v>
      </c>
      <c r="J13" s="295" t="s">
        <v>163</v>
      </c>
      <c r="K13" s="296" t="s">
        <v>164</v>
      </c>
      <c r="L13" s="88"/>
      <c r="M13" s="281" t="s">
        <v>172</v>
      </c>
      <c r="N13" s="134" t="s">
        <v>173</v>
      </c>
      <c r="O13" s="135" t="s">
        <v>174</v>
      </c>
      <c r="P13" s="136" t="s">
        <v>174</v>
      </c>
      <c r="Q13" s="137" t="s">
        <v>174</v>
      </c>
      <c r="R13" s="138" t="s">
        <v>174</v>
      </c>
      <c r="S13" s="139" t="s">
        <v>174</v>
      </c>
      <c r="T13" s="88"/>
      <c r="U13" s="88"/>
      <c r="V13" s="88"/>
      <c r="W13" s="88"/>
      <c r="X13" s="88"/>
      <c r="Y13" s="88"/>
      <c r="Z13" s="88"/>
      <c r="AA13" s="88"/>
      <c r="AB13" s="88"/>
      <c r="AC13" s="79"/>
    </row>
    <row r="14" spans="1:31" ht="51.75" customHeight="1" x14ac:dyDescent="0.2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79"/>
    </row>
    <row r="15" spans="1:31" ht="51.75" customHeight="1" x14ac:dyDescent="0.2">
      <c r="A15" s="88"/>
      <c r="B15" s="88"/>
      <c r="C15" s="88"/>
      <c r="D15" s="88" t="s">
        <v>263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79"/>
      <c r="AD15" s="25"/>
      <c r="AE15" s="25"/>
    </row>
    <row r="16" spans="1:31" ht="51.75" customHeight="1" x14ac:dyDescent="0.2">
      <c r="A16" s="88"/>
      <c r="B16" s="88"/>
      <c r="C16" s="88"/>
      <c r="D16" s="88"/>
      <c r="E16" s="88"/>
      <c r="F16" s="298" t="s">
        <v>15</v>
      </c>
      <c r="G16" s="299" t="s">
        <v>16</v>
      </c>
      <c r="H16" s="300" t="s">
        <v>15</v>
      </c>
      <c r="I16" s="301" t="s">
        <v>16</v>
      </c>
      <c r="J16" s="302" t="s">
        <v>16</v>
      </c>
      <c r="K16" s="303" t="s">
        <v>15</v>
      </c>
      <c r="L16" s="304" t="s">
        <v>15</v>
      </c>
      <c r="M16" s="305" t="s">
        <v>15</v>
      </c>
      <c r="N16" s="306" t="s">
        <v>15</v>
      </c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79"/>
      <c r="AD16" s="25"/>
      <c r="AE16" s="25"/>
    </row>
    <row r="17" spans="1:31" ht="24.75" customHeight="1" x14ac:dyDescent="0.2">
      <c r="A17" s="88"/>
      <c r="B17" s="88"/>
      <c r="C17" s="88"/>
      <c r="D17" s="88"/>
      <c r="E17" s="88"/>
      <c r="F17" s="278" t="s">
        <v>31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79"/>
      <c r="AD17" s="25"/>
      <c r="AE17" s="25"/>
    </row>
    <row r="18" spans="1:31" ht="24.75" customHeight="1" x14ac:dyDescent="0.2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79"/>
      <c r="AD18" s="25"/>
      <c r="AE18" s="25"/>
    </row>
    <row r="19" spans="1:31" ht="24.75" customHeight="1" x14ac:dyDescent="0.2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79"/>
      <c r="AD19" s="25"/>
      <c r="AE19" s="25"/>
    </row>
    <row r="20" spans="1:31" ht="40.5" customHeight="1" x14ac:dyDescent="0.25">
      <c r="A20" s="77"/>
      <c r="B20" s="80" t="s">
        <v>133</v>
      </c>
      <c r="C20" s="77"/>
      <c r="D20" s="77"/>
      <c r="E20" s="77"/>
      <c r="F20" s="77"/>
      <c r="G20" s="77"/>
      <c r="H20" s="77"/>
      <c r="I20" s="78"/>
      <c r="J20" s="77"/>
      <c r="K20" s="77"/>
      <c r="L20" s="7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79"/>
      <c r="AD20" s="25"/>
      <c r="AE20" s="25"/>
    </row>
    <row r="21" spans="1:31" ht="40.5" customHeight="1" x14ac:dyDescent="0.25">
      <c r="A21" s="77"/>
      <c r="B21" s="81" t="s">
        <v>134</v>
      </c>
      <c r="C21" s="82"/>
      <c r="D21" s="77"/>
      <c r="E21" s="77"/>
      <c r="F21" s="77"/>
      <c r="G21" s="77"/>
      <c r="H21" s="77"/>
      <c r="I21" s="78"/>
      <c r="J21" s="77"/>
      <c r="K21" s="77"/>
      <c r="L21" s="78"/>
      <c r="M21" s="78"/>
      <c r="N21" s="7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79"/>
      <c r="AD21" s="25"/>
      <c r="AE21" s="25"/>
    </row>
    <row r="22" spans="1:31" ht="40.5" customHeight="1" x14ac:dyDescent="0.25">
      <c r="A22" s="77"/>
      <c r="B22" s="81" t="s">
        <v>135</v>
      </c>
      <c r="C22" s="82"/>
      <c r="D22" s="77"/>
      <c r="E22" s="77"/>
      <c r="F22" s="77"/>
      <c r="G22" s="77"/>
      <c r="H22" s="77"/>
      <c r="I22" s="78"/>
      <c r="J22" s="77"/>
      <c r="K22" s="77"/>
      <c r="L22" s="78"/>
      <c r="M22" s="78"/>
      <c r="N22" s="7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79"/>
      <c r="AD22" s="25"/>
      <c r="AE22" s="25"/>
    </row>
    <row r="23" spans="1:31" ht="40.5" customHeight="1" x14ac:dyDescent="0.25">
      <c r="A23" s="77"/>
      <c r="B23" s="81" t="s">
        <v>136</v>
      </c>
      <c r="C23" s="82"/>
      <c r="D23" s="77"/>
      <c r="E23" s="77"/>
      <c r="F23" s="77"/>
      <c r="G23" s="77"/>
      <c r="H23" s="77"/>
      <c r="I23" s="78"/>
      <c r="J23" s="77"/>
      <c r="K23" s="77"/>
      <c r="L23" s="78"/>
      <c r="M23" s="78"/>
      <c r="N23" s="78"/>
      <c r="O23" s="78"/>
      <c r="P23" s="78"/>
      <c r="Q23" s="79"/>
      <c r="R23" s="79"/>
      <c r="S23" s="79"/>
      <c r="T23" s="79"/>
      <c r="U23" s="79"/>
      <c r="V23" s="88"/>
      <c r="W23" s="88"/>
      <c r="X23" s="88"/>
      <c r="Y23" s="88"/>
      <c r="Z23" s="88"/>
      <c r="AA23" s="88"/>
      <c r="AB23" s="88"/>
      <c r="AC23" s="79"/>
      <c r="AD23" s="25"/>
      <c r="AE23" s="25"/>
    </row>
    <row r="24" spans="1:31" ht="40.5" customHeight="1" x14ac:dyDescent="0.25">
      <c r="A24" s="77"/>
      <c r="B24" s="81" t="s">
        <v>137</v>
      </c>
      <c r="C24" s="77"/>
      <c r="D24" s="77"/>
      <c r="E24" s="77"/>
      <c r="F24" s="77"/>
      <c r="G24" s="77"/>
      <c r="H24" s="77"/>
      <c r="I24" s="78"/>
      <c r="J24" s="77"/>
      <c r="K24" s="77"/>
      <c r="L24" s="78"/>
      <c r="M24" s="78"/>
      <c r="N24" s="78"/>
      <c r="O24" s="78"/>
      <c r="P24" s="78"/>
      <c r="Q24" s="79"/>
      <c r="R24" s="79"/>
      <c r="S24" s="79"/>
      <c r="T24" s="79"/>
      <c r="U24" s="79"/>
      <c r="V24" s="88"/>
      <c r="W24" s="88"/>
      <c r="X24" s="88"/>
      <c r="Y24" s="88"/>
      <c r="Z24" s="88"/>
      <c r="AA24" s="88"/>
      <c r="AB24" s="88"/>
      <c r="AC24" s="79"/>
      <c r="AD24" s="25"/>
      <c r="AE24" s="25"/>
    </row>
    <row r="25" spans="1:31" s="332" customFormat="1" ht="40.5" customHeight="1" x14ac:dyDescent="0.25">
      <c r="A25" s="329"/>
      <c r="B25" s="375" t="s">
        <v>282</v>
      </c>
      <c r="C25" s="375"/>
      <c r="D25" s="375"/>
      <c r="E25" s="375"/>
      <c r="F25" s="375"/>
      <c r="G25" s="375"/>
      <c r="H25" s="375"/>
      <c r="I25" s="375"/>
      <c r="J25" s="375"/>
      <c r="K25" s="375"/>
      <c r="L25" s="375"/>
      <c r="M25" s="375"/>
      <c r="N25" s="78"/>
      <c r="O25" s="78"/>
      <c r="P25" s="78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1"/>
      <c r="AE25" s="331"/>
    </row>
    <row r="26" spans="1:31" ht="40.5" customHeight="1" x14ac:dyDescent="0.25">
      <c r="A26" s="77"/>
      <c r="B26" s="83"/>
      <c r="C26" s="77"/>
      <c r="D26" s="77"/>
      <c r="E26" s="77"/>
      <c r="F26" s="77"/>
      <c r="G26" s="77"/>
      <c r="H26" s="77"/>
      <c r="I26" s="78"/>
      <c r="J26" s="77"/>
      <c r="K26" s="77"/>
      <c r="L26" s="78"/>
      <c r="M26" s="78"/>
      <c r="N26" s="78"/>
      <c r="O26" s="78"/>
      <c r="P26" s="78"/>
      <c r="Q26" s="79"/>
      <c r="R26" s="79"/>
      <c r="S26" s="79"/>
      <c r="T26" s="79"/>
      <c r="U26" s="79"/>
      <c r="V26" s="88"/>
      <c r="W26" s="88"/>
      <c r="X26" s="88"/>
      <c r="Y26" s="88"/>
      <c r="Z26" s="88"/>
      <c r="AA26" s="88"/>
      <c r="AB26" s="88"/>
      <c r="AC26" s="79"/>
      <c r="AD26" s="25"/>
      <c r="AE26" s="25"/>
    </row>
    <row r="27" spans="1:31" ht="35.25" customHeight="1" x14ac:dyDescent="0.2">
      <c r="A27" s="77"/>
      <c r="B27" s="84" t="s">
        <v>138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9"/>
      <c r="T27" s="79"/>
      <c r="U27" s="79"/>
      <c r="V27" s="88"/>
      <c r="W27" s="88"/>
      <c r="X27" s="88"/>
      <c r="Y27" s="88"/>
      <c r="Z27" s="88"/>
      <c r="AA27" s="79"/>
      <c r="AB27" s="79"/>
      <c r="AC27" s="79"/>
      <c r="AD27" s="25"/>
      <c r="AE27" s="25"/>
    </row>
    <row r="28" spans="1:31" ht="35.25" customHeight="1" x14ac:dyDescent="0.4">
      <c r="A28" s="77"/>
      <c r="B28" s="85" t="s">
        <v>139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25"/>
      <c r="AE28" s="25"/>
    </row>
    <row r="29" spans="1:31" ht="35.25" customHeight="1" x14ac:dyDescent="0.4">
      <c r="A29" s="77"/>
      <c r="B29" s="85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25"/>
      <c r="AE29" s="25"/>
    </row>
    <row r="30" spans="1:31" ht="35.25" customHeight="1" x14ac:dyDescent="0.4">
      <c r="A30" s="77"/>
      <c r="B30" s="85" t="s">
        <v>140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25"/>
      <c r="AE30" s="25"/>
    </row>
    <row r="31" spans="1:31" ht="30" customHeight="1" x14ac:dyDescent="0.2">
      <c r="A31" s="86"/>
      <c r="B31" s="87" t="s">
        <v>141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25"/>
      <c r="AE31" s="25"/>
    </row>
    <row r="32" spans="1:31" ht="30" customHeight="1" x14ac:dyDescent="0.2">
      <c r="A32" s="86"/>
      <c r="B32" s="88" t="s">
        <v>142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25"/>
      <c r="AE32" s="25"/>
    </row>
    <row r="33" spans="1:31" s="3" customFormat="1" ht="30" customHeight="1" x14ac:dyDescent="0.2">
      <c r="A33" s="86"/>
      <c r="B33" s="88" t="s">
        <v>143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25"/>
      <c r="AE33" s="25"/>
    </row>
    <row r="34" spans="1:31" s="3" customFormat="1" ht="30" customHeight="1" x14ac:dyDescent="0.2">
      <c r="A34" s="86"/>
      <c r="B34" s="88" t="s">
        <v>144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25"/>
      <c r="AE34" s="25"/>
    </row>
    <row r="35" spans="1:31" s="3" customFormat="1" ht="30" customHeight="1" x14ac:dyDescent="0.2">
      <c r="A35" s="86"/>
      <c r="B35" s="88" t="s">
        <v>145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25"/>
      <c r="AE35" s="25"/>
    </row>
    <row r="36" spans="1:31" s="3" customFormat="1" ht="30" customHeight="1" x14ac:dyDescent="0.2">
      <c r="A36" s="86"/>
      <c r="B36" s="88" t="s">
        <v>146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25"/>
      <c r="AE36" s="25"/>
    </row>
    <row r="37" spans="1:31" s="4" customFormat="1" ht="39" customHeight="1" x14ac:dyDescent="0.2">
      <c r="A37" s="77"/>
      <c r="B37" s="89" t="s">
        <v>147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86"/>
      <c r="P37" s="86"/>
      <c r="Q37" s="86"/>
      <c r="R37" s="77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24"/>
      <c r="AE37" s="24"/>
    </row>
    <row r="38" spans="1:31" s="4" customFormat="1" ht="39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86"/>
      <c r="P38" s="86"/>
      <c r="Q38" s="86"/>
      <c r="R38" s="77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24"/>
      <c r="AE38" s="24"/>
    </row>
    <row r="39" spans="1:31" s="4" customFormat="1" ht="39" customHeight="1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86"/>
      <c r="P39" s="86"/>
      <c r="Q39" s="86"/>
      <c r="R39" s="77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24"/>
      <c r="AE39" s="24"/>
    </row>
    <row r="40" spans="1:31" s="4" customFormat="1" ht="39" customHeight="1" x14ac:dyDescent="0.2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24"/>
      <c r="AE40" s="24"/>
    </row>
    <row r="41" spans="1:31" s="4" customFormat="1" ht="39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</row>
    <row r="42" spans="1:31" s="4" customFormat="1" ht="24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</row>
    <row r="43" spans="1:31" s="4" customFormat="1" ht="20.10000000000000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31" s="4" customFormat="1" ht="20.10000000000000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31" s="4" customFormat="1" ht="20.10000000000000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74"/>
      <c r="M45" s="74"/>
      <c r="N45" s="74"/>
      <c r="O45" s="74"/>
      <c r="P45" s="74"/>
    </row>
    <row r="46" spans="1:31" s="4" customFormat="1" ht="20.100000000000001" customHeight="1" x14ac:dyDescent="0.25">
      <c r="A46" s="1"/>
      <c r="D46" s="1"/>
      <c r="E46" s="1"/>
      <c r="F46" s="1"/>
      <c r="G46" s="1"/>
      <c r="H46" s="1"/>
      <c r="I46" s="1"/>
      <c r="J46" s="1"/>
      <c r="K46" s="1"/>
      <c r="L46" s="74"/>
      <c r="M46" s="74"/>
      <c r="N46" s="74"/>
      <c r="O46" s="74"/>
      <c r="P46" s="74"/>
    </row>
    <row r="47" spans="1:31" s="4" customFormat="1" ht="20.100000000000001" customHeight="1" x14ac:dyDescent="0.25">
      <c r="A47" s="1"/>
      <c r="D47" s="1"/>
      <c r="E47" s="1"/>
      <c r="F47" s="1"/>
      <c r="G47" s="1"/>
      <c r="H47" s="1"/>
      <c r="I47" s="1"/>
      <c r="J47" s="1"/>
      <c r="K47" s="1"/>
      <c r="L47" s="74"/>
      <c r="M47" s="74"/>
      <c r="N47" s="74"/>
      <c r="O47" s="74"/>
      <c r="P47" s="74"/>
    </row>
    <row r="48" spans="1:31" s="4" customFormat="1" ht="20.100000000000001" customHeight="1" x14ac:dyDescent="0.25">
      <c r="A48" s="1"/>
      <c r="D48" s="1"/>
      <c r="E48" s="1"/>
      <c r="F48" s="1"/>
      <c r="G48" s="1"/>
      <c r="H48" s="1"/>
      <c r="I48" s="1"/>
      <c r="J48" s="1"/>
      <c r="K48" s="1"/>
      <c r="L48" s="74"/>
      <c r="M48" s="74"/>
      <c r="N48" s="74"/>
      <c r="O48" s="74"/>
      <c r="P48" s="74"/>
    </row>
    <row r="49" spans="1:16" s="4" customFormat="1" ht="20.25" x14ac:dyDescent="0.3">
      <c r="A49" s="1"/>
      <c r="D49" s="91"/>
      <c r="E49" s="91"/>
      <c r="F49" s="91"/>
      <c r="G49" s="1"/>
      <c r="H49" s="1"/>
      <c r="I49" s="1"/>
      <c r="J49" s="1"/>
      <c r="K49" s="1"/>
      <c r="L49" s="74"/>
      <c r="M49" s="74"/>
      <c r="N49" s="74"/>
      <c r="O49" s="74"/>
      <c r="P49" s="74"/>
    </row>
    <row r="50" spans="1:16" s="4" customFormat="1" ht="20.25" x14ac:dyDescent="0.3">
      <c r="A50" s="1"/>
      <c r="D50" s="92"/>
      <c r="E50" s="92"/>
      <c r="F50" s="92"/>
      <c r="G50" s="92"/>
      <c r="H50" s="92"/>
      <c r="I50" s="1"/>
      <c r="J50" s="1"/>
      <c r="K50" s="1"/>
      <c r="L50" s="74"/>
      <c r="M50" s="74"/>
      <c r="N50" s="74"/>
      <c r="O50" s="74"/>
      <c r="P50" s="74"/>
    </row>
    <row r="51" spans="1:16" s="4" customFormat="1" ht="20.25" x14ac:dyDescent="0.3">
      <c r="A51" s="1"/>
      <c r="D51" s="92"/>
      <c r="E51" s="92"/>
      <c r="F51" s="92"/>
      <c r="G51" s="92"/>
      <c r="H51" s="92"/>
      <c r="I51" s="1"/>
      <c r="J51" s="1"/>
      <c r="K51" s="1"/>
      <c r="L51" s="74"/>
      <c r="M51" s="74"/>
      <c r="N51" s="74"/>
      <c r="O51" s="74"/>
      <c r="P51" s="74"/>
    </row>
    <row r="52" spans="1:16" s="4" customFormat="1" ht="20.25" x14ac:dyDescent="0.3">
      <c r="A52" s="1"/>
      <c r="D52" s="92"/>
      <c r="E52" s="92"/>
      <c r="F52" s="92"/>
      <c r="G52" s="92"/>
      <c r="H52" s="92"/>
      <c r="I52" s="1"/>
      <c r="J52" s="1"/>
      <c r="K52" s="1"/>
      <c r="L52" s="74"/>
      <c r="M52" s="74"/>
      <c r="N52" s="74"/>
      <c r="O52" s="74"/>
      <c r="P52" s="74"/>
    </row>
    <row r="53" spans="1:16" s="4" customFormat="1" ht="20.25" x14ac:dyDescent="0.3">
      <c r="A53" s="1"/>
      <c r="D53" s="92"/>
      <c r="E53" s="92"/>
      <c r="F53" s="92"/>
      <c r="G53" s="92"/>
      <c r="H53" s="92"/>
      <c r="I53" s="1"/>
      <c r="J53" s="1"/>
      <c r="K53" s="1"/>
      <c r="L53" s="74"/>
      <c r="M53" s="74"/>
      <c r="N53" s="74"/>
      <c r="O53" s="74"/>
      <c r="P53" s="74"/>
    </row>
    <row r="54" spans="1:16" s="4" customFormat="1" ht="20.25" x14ac:dyDescent="0.3">
      <c r="A54" s="1"/>
      <c r="D54" s="92"/>
      <c r="E54" s="92"/>
      <c r="F54" s="92"/>
      <c r="G54" s="92"/>
      <c r="H54" s="92"/>
      <c r="I54" s="1"/>
      <c r="J54" s="1"/>
      <c r="K54" s="1"/>
      <c r="L54" s="74"/>
      <c r="M54" s="74"/>
      <c r="N54" s="74"/>
      <c r="O54" s="74"/>
      <c r="P54" s="74"/>
    </row>
    <row r="55" spans="1:16" s="4" customFormat="1" ht="20.25" x14ac:dyDescent="0.3">
      <c r="A55" s="1"/>
      <c r="D55" s="92"/>
      <c r="E55" s="92"/>
      <c r="F55" s="92"/>
      <c r="G55" s="92"/>
      <c r="H55" s="92"/>
      <c r="I55" s="1"/>
      <c r="J55" s="1"/>
      <c r="K55" s="1"/>
      <c r="L55" s="74"/>
      <c r="M55" s="74"/>
      <c r="N55" s="74"/>
      <c r="O55" s="74"/>
      <c r="P55" s="74"/>
    </row>
    <row r="56" spans="1:16" s="4" customFormat="1" ht="20.25" x14ac:dyDescent="0.3">
      <c r="A56" s="1"/>
      <c r="D56" s="92"/>
      <c r="E56" s="92"/>
      <c r="F56" s="92"/>
      <c r="G56" s="92"/>
      <c r="H56" s="92"/>
      <c r="I56" s="1"/>
      <c r="J56" s="1"/>
      <c r="K56" s="1"/>
      <c r="L56" s="74"/>
      <c r="M56" s="74"/>
      <c r="N56" s="74"/>
      <c r="O56" s="74"/>
      <c r="P56" s="74"/>
    </row>
    <row r="57" spans="1:16" s="4" customFormat="1" ht="20.25" x14ac:dyDescent="0.3">
      <c r="A57" s="1"/>
      <c r="D57" s="92"/>
      <c r="E57" s="92"/>
      <c r="F57" s="92"/>
      <c r="G57" s="92"/>
      <c r="H57" s="92"/>
      <c r="I57" s="1"/>
      <c r="J57" s="1"/>
      <c r="K57" s="1"/>
      <c r="L57" s="74"/>
      <c r="M57" s="74"/>
      <c r="N57" s="74"/>
      <c r="O57" s="74"/>
      <c r="P57" s="74"/>
    </row>
    <row r="58" spans="1:16" s="4" customForma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74"/>
      <c r="M58" s="74"/>
      <c r="N58" s="74"/>
      <c r="O58" s="74"/>
      <c r="P58" s="74"/>
    </row>
    <row r="59" spans="1:16" s="4" customForma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74"/>
      <c r="M59" s="74"/>
      <c r="N59" s="74"/>
      <c r="O59" s="74"/>
      <c r="P59" s="74"/>
    </row>
    <row r="60" spans="1:16" s="4" customForma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74"/>
      <c r="M60" s="74"/>
      <c r="N60" s="74"/>
      <c r="O60" s="74"/>
      <c r="P60" s="74"/>
    </row>
    <row r="61" spans="1:16" s="4" customFormat="1" ht="20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74"/>
      <c r="M61" s="74"/>
      <c r="N61" s="74"/>
      <c r="O61" s="74"/>
      <c r="P61" s="74"/>
    </row>
    <row r="62" spans="1:16" s="4" customForma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74"/>
      <c r="M62" s="74"/>
      <c r="N62" s="74"/>
      <c r="O62" s="74"/>
      <c r="P62" s="74"/>
    </row>
    <row r="63" spans="1:16" s="4" customFormat="1" ht="28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74"/>
      <c r="M63" s="74"/>
      <c r="N63" s="74"/>
      <c r="O63" s="74"/>
      <c r="P63" s="74"/>
    </row>
    <row r="64" spans="1:16" s="4" customForma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74"/>
      <c r="M64" s="74"/>
      <c r="N64" s="74"/>
      <c r="O64" s="74"/>
      <c r="P64" s="74"/>
    </row>
  </sheetData>
  <mergeCells count="1">
    <mergeCell ref="B25:M25"/>
  </mergeCells>
  <hyperlinks>
    <hyperlink ref="B25:M25" r:id="rId1" location="q=xlsm" display="Différence entre un fichier XLS et XLSX (ou XLSM)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tabSelected="1" zoomScale="91" zoomScaleNormal="91" workbookViewId="0">
      <selection activeCell="L42" sqref="L42"/>
    </sheetView>
  </sheetViews>
  <sheetFormatPr baseColWidth="10" defaultColWidth="10.28515625" defaultRowHeight="12.75" x14ac:dyDescent="0.2"/>
  <cols>
    <col min="1" max="1" width="2.28515625" style="1" customWidth="1"/>
    <col min="2" max="2" width="5.7109375" style="1" customWidth="1"/>
    <col min="3" max="3" width="4.7109375" style="1" customWidth="1"/>
    <col min="4" max="4" width="24.85546875" style="1" customWidth="1"/>
    <col min="5" max="5" width="4.140625" style="1" customWidth="1"/>
    <col min="6" max="6" width="7.7109375" style="1" customWidth="1"/>
    <col min="7" max="7" width="8.5703125" style="1" customWidth="1"/>
    <col min="8" max="8" width="6.28515625" style="1" customWidth="1"/>
    <col min="9" max="9" width="8.5703125" style="1" customWidth="1"/>
    <col min="10" max="10" width="4" style="1" customWidth="1"/>
    <col min="11" max="11" width="21.7109375" style="1" customWidth="1"/>
    <col min="12" max="12" width="16.5703125" style="1" customWidth="1"/>
    <col min="13" max="13" width="6.85546875" style="1" customWidth="1"/>
    <col min="14" max="14" width="12.5703125" style="1" customWidth="1"/>
    <col min="15" max="15" width="1.7109375" style="1" customWidth="1"/>
    <col min="16" max="16384" width="10.28515625" style="1"/>
  </cols>
  <sheetData>
    <row r="1" spans="1:27" ht="12" customHeight="1" thickBot="1" x14ac:dyDescent="0.25">
      <c r="A1" s="6"/>
      <c r="B1" s="12"/>
      <c r="C1" s="50"/>
      <c r="D1" s="8"/>
      <c r="E1" s="8"/>
      <c r="F1" s="33"/>
      <c r="G1" s="8"/>
      <c r="H1" s="8"/>
      <c r="I1" s="20"/>
      <c r="J1" s="43"/>
      <c r="K1" s="8"/>
      <c r="L1" s="8"/>
      <c r="M1" s="8"/>
      <c r="N1" s="8"/>
      <c r="O1" s="312"/>
    </row>
    <row r="2" spans="1:27" ht="26.25" customHeight="1" x14ac:dyDescent="0.35">
      <c r="A2" s="6"/>
      <c r="B2" s="380" t="s">
        <v>280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2"/>
      <c r="O2" s="5"/>
    </row>
    <row r="3" spans="1:27" ht="12" customHeight="1" x14ac:dyDescent="0.25">
      <c r="A3" s="6"/>
      <c r="B3" s="360"/>
      <c r="C3" s="318"/>
      <c r="D3" s="318"/>
      <c r="E3" s="318"/>
      <c r="F3" s="318"/>
      <c r="G3" s="318"/>
      <c r="H3" s="318"/>
      <c r="I3" s="335"/>
      <c r="J3" s="318"/>
      <c r="K3" s="5"/>
      <c r="L3" s="5"/>
      <c r="M3" s="318"/>
      <c r="N3" s="361"/>
      <c r="O3" s="5"/>
    </row>
    <row r="4" spans="1:27" ht="23.25" customHeight="1" x14ac:dyDescent="0.25">
      <c r="A4" s="314"/>
      <c r="B4" s="384" t="s">
        <v>106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  <c r="O4" s="317"/>
      <c r="Q4" s="383" t="s">
        <v>279</v>
      </c>
      <c r="R4" s="383"/>
      <c r="S4" s="383"/>
      <c r="T4" s="383"/>
      <c r="U4" s="383"/>
      <c r="V4" s="383"/>
      <c r="W4" s="383"/>
      <c r="X4" s="383"/>
      <c r="Y4" s="383"/>
      <c r="Z4" s="383"/>
      <c r="AA4" s="383"/>
    </row>
    <row r="5" spans="1:27" x14ac:dyDescent="0.2">
      <c r="B5" s="362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363"/>
    </row>
    <row r="6" spans="1:27" ht="23.25" x14ac:dyDescent="0.2">
      <c r="B6" s="364" t="s">
        <v>32</v>
      </c>
      <c r="C6" s="28"/>
      <c r="D6" s="9"/>
      <c r="E6" s="9"/>
      <c r="F6" s="9"/>
      <c r="G6" s="9"/>
      <c r="H6" s="9"/>
      <c r="I6" s="9"/>
      <c r="J6" s="9"/>
      <c r="K6" s="9"/>
      <c r="L6" s="32" t="s">
        <v>23</v>
      </c>
      <c r="M6" s="45">
        <v>3500</v>
      </c>
      <c r="N6" s="336" t="s">
        <v>24</v>
      </c>
      <c r="O6" s="313"/>
      <c r="Q6" s="324" t="s">
        <v>278</v>
      </c>
    </row>
    <row r="7" spans="1:27" ht="15.75" customHeight="1" x14ac:dyDescent="0.2">
      <c r="B7" s="355"/>
      <c r="C7" s="378" t="s">
        <v>0</v>
      </c>
      <c r="D7" s="9"/>
      <c r="E7" s="9"/>
      <c r="F7" s="9"/>
      <c r="G7" s="9"/>
      <c r="H7" s="9"/>
      <c r="I7" s="9"/>
      <c r="J7" s="9"/>
      <c r="K7" s="9"/>
      <c r="L7" s="32" t="s">
        <v>277</v>
      </c>
      <c r="M7" s="30">
        <f>G12/M6</f>
        <v>0.16</v>
      </c>
      <c r="N7" s="337" t="s">
        <v>27</v>
      </c>
      <c r="O7" s="313"/>
      <c r="Q7" s="323" t="s">
        <v>269</v>
      </c>
    </row>
    <row r="8" spans="1:27" ht="15.75" customHeight="1" x14ac:dyDescent="0.25">
      <c r="B8" s="365">
        <v>100</v>
      </c>
      <c r="C8" s="378"/>
      <c r="D8" s="9" t="s">
        <v>3</v>
      </c>
      <c r="E8" s="9"/>
      <c r="F8" s="32" t="s">
        <v>4</v>
      </c>
      <c r="G8" s="13">
        <f>G12+G22+G31</f>
        <v>1001</v>
      </c>
      <c r="H8" s="17"/>
      <c r="I8" s="14">
        <f>SUM(I12,I22)</f>
        <v>0.70979020979020979</v>
      </c>
      <c r="J8" s="17"/>
      <c r="K8" s="17" t="s">
        <v>276</v>
      </c>
      <c r="L8" s="17"/>
      <c r="M8" s="17"/>
      <c r="N8" s="340"/>
      <c r="O8" s="313"/>
      <c r="Q8" s="321" t="s">
        <v>268</v>
      </c>
    </row>
    <row r="9" spans="1:27" ht="15.75" customHeight="1" x14ac:dyDescent="0.2">
      <c r="B9" s="357"/>
      <c r="C9" s="379"/>
      <c r="D9" s="9"/>
      <c r="E9" s="9"/>
      <c r="F9" s="333" t="s">
        <v>26</v>
      </c>
      <c r="G9" s="334" t="s">
        <v>25</v>
      </c>
      <c r="H9" s="13"/>
      <c r="I9" s="9"/>
      <c r="J9" s="9"/>
      <c r="K9" s="9"/>
      <c r="L9" s="9"/>
      <c r="M9" s="17"/>
      <c r="N9" s="340"/>
      <c r="O9" s="313"/>
    </row>
    <row r="10" spans="1:27" ht="15.75" x14ac:dyDescent="0.2">
      <c r="A10" s="315"/>
      <c r="B10" s="358"/>
      <c r="C10" s="316"/>
      <c r="D10" s="255"/>
      <c r="E10" s="255"/>
      <c r="F10" s="322"/>
      <c r="G10" s="255"/>
      <c r="H10" s="255"/>
      <c r="I10" s="311"/>
      <c r="J10" s="255"/>
      <c r="K10" s="255"/>
      <c r="L10" s="255"/>
      <c r="M10" s="307"/>
      <c r="N10" s="341"/>
      <c r="O10" s="313"/>
      <c r="Q10" s="377" t="s">
        <v>275</v>
      </c>
      <c r="R10" s="377"/>
      <c r="S10" s="377"/>
      <c r="T10" s="377"/>
      <c r="U10" s="377"/>
      <c r="V10" s="377"/>
      <c r="W10" s="377"/>
      <c r="X10" s="377"/>
      <c r="Y10" s="377"/>
      <c r="Z10" s="377"/>
      <c r="AA10" s="377"/>
    </row>
    <row r="11" spans="1:27" ht="15.75" customHeight="1" x14ac:dyDescent="0.2">
      <c r="A11" s="315" t="s">
        <v>267</v>
      </c>
      <c r="B11" s="356"/>
      <c r="C11" s="327"/>
      <c r="D11" s="35" t="s">
        <v>274</v>
      </c>
      <c r="E11" s="29"/>
      <c r="F11" s="34"/>
      <c r="G11" s="310"/>
      <c r="H11" s="310"/>
      <c r="I11" s="16"/>
      <c r="J11" s="9"/>
      <c r="K11" s="9"/>
      <c r="L11" s="9"/>
      <c r="M11" s="17"/>
      <c r="N11" s="340"/>
      <c r="O11" s="313"/>
    </row>
    <row r="12" spans="1:27" ht="12" customHeight="1" x14ac:dyDescent="0.2">
      <c r="A12" s="314"/>
      <c r="B12" s="356">
        <v>16</v>
      </c>
      <c r="C12" s="37">
        <v>35</v>
      </c>
      <c r="D12" s="8" t="s">
        <v>33</v>
      </c>
      <c r="E12" s="8"/>
      <c r="F12" s="33">
        <f>IF(C12&lt;=0,"",G12-(G12*C12%))</f>
        <v>364</v>
      </c>
      <c r="G12" s="18">
        <f>IF(B12="","",(B12/B8)*M6)</f>
        <v>560</v>
      </c>
      <c r="H12" s="231" t="s">
        <v>2</v>
      </c>
      <c r="I12" s="38">
        <f>G12/G8</f>
        <v>0.55944055944055948</v>
      </c>
      <c r="J12" s="9"/>
      <c r="K12" s="8" t="s">
        <v>273</v>
      </c>
      <c r="L12" s="9"/>
      <c r="M12" s="17"/>
      <c r="N12" s="340"/>
      <c r="O12" s="313"/>
      <c r="Q12" s="328" t="s">
        <v>32</v>
      </c>
      <c r="R12" s="313"/>
      <c r="S12" s="313"/>
    </row>
    <row r="13" spans="1:27" ht="12" customHeight="1" x14ac:dyDescent="0.2">
      <c r="A13" s="314"/>
      <c r="B13" s="356">
        <v>6</v>
      </c>
      <c r="C13" s="37"/>
      <c r="D13" s="8" t="s">
        <v>34</v>
      </c>
      <c r="E13" s="8"/>
      <c r="F13" s="33"/>
      <c r="G13" s="18">
        <f>IF(B13="","",(B13/B8)*M6)</f>
        <v>210</v>
      </c>
      <c r="H13" s="231" t="s">
        <v>1</v>
      </c>
      <c r="I13" s="38"/>
      <c r="J13" s="9"/>
      <c r="K13" s="56">
        <f>G13+G14</f>
        <v>560</v>
      </c>
      <c r="L13" s="352" t="s">
        <v>45</v>
      </c>
      <c r="M13" s="17"/>
      <c r="N13" s="340"/>
      <c r="Q13" s="313"/>
      <c r="R13" s="313"/>
      <c r="S13" s="313"/>
    </row>
    <row r="14" spans="1:27" ht="12" customHeight="1" x14ac:dyDescent="0.2">
      <c r="A14" s="314"/>
      <c r="B14" s="356">
        <v>10</v>
      </c>
      <c r="C14" s="37"/>
      <c r="D14" s="8" t="s">
        <v>35</v>
      </c>
      <c r="E14" s="8"/>
      <c r="F14" s="33"/>
      <c r="G14" s="18">
        <f>IF(B14="","",(B14/B8)*M6)</f>
        <v>350</v>
      </c>
      <c r="H14" s="231" t="s">
        <v>1</v>
      </c>
      <c r="I14" s="38"/>
      <c r="J14" s="9"/>
      <c r="K14" s="57">
        <f>K13/M6</f>
        <v>0.16</v>
      </c>
      <c r="L14" s="352" t="s">
        <v>46</v>
      </c>
      <c r="M14" s="17"/>
      <c r="N14" s="340"/>
      <c r="Q14" s="65" t="s">
        <v>107</v>
      </c>
      <c r="R14" s="313"/>
      <c r="S14" s="313"/>
    </row>
    <row r="15" spans="1:27" ht="12" customHeight="1" x14ac:dyDescent="0.2">
      <c r="A15" s="314"/>
      <c r="B15" s="356">
        <v>0.5</v>
      </c>
      <c r="C15" s="37"/>
      <c r="D15" s="8" t="s">
        <v>36</v>
      </c>
      <c r="E15" s="8"/>
      <c r="F15" s="33"/>
      <c r="G15" s="18">
        <f>IF(B15="","",(B15/B8)*M6)</f>
        <v>17.5</v>
      </c>
      <c r="H15" s="231" t="s">
        <v>2</v>
      </c>
      <c r="I15" s="38"/>
      <c r="J15" s="9"/>
      <c r="K15" s="18"/>
      <c r="L15" s="353" t="s">
        <v>47</v>
      </c>
      <c r="M15" s="17"/>
      <c r="N15" s="340"/>
      <c r="Q15" s="65"/>
      <c r="R15" s="313"/>
      <c r="S15" s="313"/>
    </row>
    <row r="16" spans="1:27" ht="12" customHeight="1" x14ac:dyDescent="0.2">
      <c r="A16" s="314"/>
      <c r="B16" s="356">
        <v>0.3</v>
      </c>
      <c r="C16" s="37"/>
      <c r="D16" s="8" t="s">
        <v>37</v>
      </c>
      <c r="E16" s="8"/>
      <c r="F16" s="33"/>
      <c r="G16" s="18">
        <f>IF(B16="","",(B16/B8)*M6)</f>
        <v>10.5</v>
      </c>
      <c r="H16" s="231" t="s">
        <v>2</v>
      </c>
      <c r="I16" s="38"/>
      <c r="J16" s="9"/>
      <c r="K16" s="8"/>
      <c r="L16" s="60" t="s">
        <v>48</v>
      </c>
      <c r="M16" s="17"/>
      <c r="N16" s="340"/>
      <c r="Q16" s="65" t="s">
        <v>106</v>
      </c>
      <c r="R16" s="313"/>
      <c r="S16" s="313"/>
    </row>
    <row r="17" spans="1:27" ht="12" customHeight="1" x14ac:dyDescent="0.2">
      <c r="A17" s="314"/>
      <c r="B17" s="356">
        <v>0.5</v>
      </c>
      <c r="C17" s="37"/>
      <c r="D17" s="8" t="s">
        <v>38</v>
      </c>
      <c r="E17" s="8"/>
      <c r="F17" s="33"/>
      <c r="G17" s="18">
        <f>IF(B17="","",(B17/B8)*M6)</f>
        <v>17.5</v>
      </c>
      <c r="H17" s="231" t="s">
        <v>1</v>
      </c>
      <c r="I17" s="38"/>
      <c r="J17" s="9"/>
      <c r="K17" s="8"/>
      <c r="L17" s="9" t="s">
        <v>272</v>
      </c>
      <c r="M17" s="17"/>
      <c r="N17" s="340"/>
    </row>
    <row r="18" spans="1:27" ht="12" customHeight="1" x14ac:dyDescent="0.2">
      <c r="A18" s="314"/>
      <c r="B18" s="356"/>
      <c r="C18" s="327"/>
      <c r="D18" s="8"/>
      <c r="E18" s="8"/>
      <c r="F18" s="33"/>
      <c r="G18" s="18"/>
      <c r="H18" s="231"/>
      <c r="I18" s="38"/>
      <c r="J18" s="9"/>
      <c r="K18" s="8"/>
      <c r="L18" s="9" t="s">
        <v>271</v>
      </c>
      <c r="M18" s="17"/>
      <c r="N18" s="340"/>
      <c r="Q18" s="325" t="s">
        <v>109</v>
      </c>
      <c r="R18" s="325"/>
      <c r="S18" s="325"/>
      <c r="T18" s="325"/>
      <c r="U18" s="325"/>
      <c r="V18" s="325"/>
      <c r="W18" s="325"/>
      <c r="X18" s="325"/>
      <c r="Y18" s="325"/>
      <c r="Z18" s="325"/>
      <c r="AA18" s="325"/>
    </row>
    <row r="19" spans="1:27" ht="12" customHeight="1" x14ac:dyDescent="0.2">
      <c r="A19" s="314"/>
      <c r="B19" s="356"/>
      <c r="C19" s="327"/>
      <c r="D19" s="8"/>
      <c r="E19" s="8"/>
      <c r="F19" s="33"/>
      <c r="G19" s="18"/>
      <c r="H19" s="231"/>
      <c r="I19" s="38"/>
      <c r="J19" s="9"/>
      <c r="K19" s="8"/>
      <c r="L19" s="9" t="s">
        <v>270</v>
      </c>
      <c r="M19" s="17"/>
      <c r="N19" s="340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</row>
    <row r="20" spans="1:27" ht="12" customHeight="1" x14ac:dyDescent="0.2">
      <c r="A20" s="6"/>
      <c r="B20" s="356"/>
      <c r="C20" s="326"/>
      <c r="D20" s="15"/>
      <c r="E20" s="15"/>
      <c r="F20" s="34"/>
      <c r="G20" s="18"/>
      <c r="H20" s="18"/>
      <c r="I20" s="21"/>
      <c r="J20" s="9"/>
      <c r="K20" s="8"/>
      <c r="L20" s="9"/>
      <c r="M20" s="17"/>
      <c r="N20" s="340"/>
      <c r="Q20" s="325" t="s">
        <v>110</v>
      </c>
      <c r="R20" s="325"/>
      <c r="S20" s="325"/>
      <c r="T20" s="325"/>
      <c r="U20" s="325"/>
      <c r="V20" s="325"/>
      <c r="W20" s="325"/>
      <c r="X20" s="325"/>
      <c r="Y20" s="325"/>
      <c r="Z20" s="325"/>
      <c r="AA20" s="325"/>
    </row>
    <row r="21" spans="1:27" ht="12" customHeight="1" x14ac:dyDescent="0.2">
      <c r="A21" s="6"/>
      <c r="B21" s="359"/>
      <c r="C21" s="320"/>
      <c r="D21" s="309"/>
      <c r="E21" s="309"/>
      <c r="F21" s="319"/>
      <c r="G21" s="245"/>
      <c r="H21" s="245"/>
      <c r="I21" s="308"/>
      <c r="J21" s="255"/>
      <c r="K21" s="244"/>
      <c r="L21" s="255"/>
      <c r="M21" s="307"/>
      <c r="N21" s="341"/>
      <c r="Q21" s="325" t="s">
        <v>111</v>
      </c>
      <c r="R21" s="325"/>
      <c r="S21" s="325"/>
      <c r="T21" s="325"/>
      <c r="U21" s="325"/>
      <c r="V21" s="325"/>
      <c r="W21" s="325"/>
      <c r="X21" s="325"/>
      <c r="Y21" s="325"/>
      <c r="Z21" s="325"/>
      <c r="AA21" s="325"/>
    </row>
    <row r="22" spans="1:27" ht="12" customHeight="1" x14ac:dyDescent="0.2">
      <c r="A22" s="6"/>
      <c r="B22" s="356"/>
      <c r="C22" s="36"/>
      <c r="D22" s="35" t="s">
        <v>29</v>
      </c>
      <c r="E22" s="29"/>
      <c r="F22" s="33" t="str">
        <f t="shared" ref="F22:F29" si="0">IF(C22&lt;=0,"",G22-(G22*C22%))</f>
        <v/>
      </c>
      <c r="G22" s="18">
        <f>SUM(G23:G29)</f>
        <v>150.5</v>
      </c>
      <c r="H22" s="231" t="s">
        <v>2</v>
      </c>
      <c r="I22" s="38">
        <f>G22/G8</f>
        <v>0.15034965034965034</v>
      </c>
      <c r="J22" s="8"/>
      <c r="K22" s="8" t="s">
        <v>108</v>
      </c>
      <c r="L22" s="9"/>
      <c r="M22" s="17"/>
      <c r="N22" s="340"/>
      <c r="Q22" s="325" t="s">
        <v>112</v>
      </c>
      <c r="R22" s="325"/>
      <c r="S22" s="325"/>
      <c r="T22" s="325"/>
      <c r="U22" s="325"/>
      <c r="V22" s="325"/>
      <c r="W22" s="325"/>
      <c r="X22" s="325"/>
      <c r="Y22" s="325"/>
      <c r="Z22" s="325"/>
      <c r="AA22" s="325"/>
    </row>
    <row r="23" spans="1:27" ht="12" customHeight="1" x14ac:dyDescent="0.2">
      <c r="A23" s="6"/>
      <c r="B23" s="356">
        <v>2</v>
      </c>
      <c r="C23" s="37">
        <v>10</v>
      </c>
      <c r="D23" s="49" t="s">
        <v>39</v>
      </c>
      <c r="E23" s="19"/>
      <c r="F23" s="33">
        <f t="shared" si="0"/>
        <v>63</v>
      </c>
      <c r="G23" s="18">
        <f>IF(B23="","",(B23/B8)*M6)</f>
        <v>70</v>
      </c>
      <c r="H23" s="231" t="s">
        <v>2</v>
      </c>
      <c r="I23" s="16">
        <f>G23/G22</f>
        <v>0.46511627906976744</v>
      </c>
      <c r="J23" s="8"/>
      <c r="K23" s="55">
        <f>G23+G24</f>
        <v>140</v>
      </c>
      <c r="L23" s="9" t="s">
        <v>56</v>
      </c>
      <c r="M23" s="17"/>
      <c r="N23" s="340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</row>
    <row r="24" spans="1:27" ht="12" customHeight="1" x14ac:dyDescent="0.2">
      <c r="A24" s="6"/>
      <c r="B24" s="356">
        <v>2</v>
      </c>
      <c r="C24" s="37">
        <v>25</v>
      </c>
      <c r="D24" s="8" t="s">
        <v>40</v>
      </c>
      <c r="E24" s="8"/>
      <c r="F24" s="33">
        <f t="shared" si="0"/>
        <v>52.5</v>
      </c>
      <c r="G24" s="18">
        <f>IF(B24="","",(B24/B8)*M6)</f>
        <v>70</v>
      </c>
      <c r="H24" s="231" t="s">
        <v>2</v>
      </c>
      <c r="I24" s="16">
        <f>G24/G22</f>
        <v>0.46511627906976744</v>
      </c>
      <c r="J24" s="8"/>
      <c r="K24" s="32">
        <f>K23/M6</f>
        <v>0.04</v>
      </c>
      <c r="L24" s="8" t="s">
        <v>57</v>
      </c>
      <c r="M24" s="8"/>
      <c r="N24" s="339"/>
      <c r="Q24" s="325" t="s">
        <v>113</v>
      </c>
      <c r="R24" s="325"/>
      <c r="S24" s="325"/>
      <c r="T24" s="325"/>
      <c r="U24" s="325"/>
      <c r="V24" s="325"/>
      <c r="W24" s="325"/>
      <c r="X24" s="325"/>
      <c r="Y24" s="325"/>
      <c r="Z24" s="325"/>
      <c r="AA24" s="325"/>
    </row>
    <row r="25" spans="1:27" ht="12" customHeight="1" x14ac:dyDescent="0.2">
      <c r="A25" s="6"/>
      <c r="B25" s="356">
        <v>0.2</v>
      </c>
      <c r="C25" s="37"/>
      <c r="D25" s="8" t="s">
        <v>41</v>
      </c>
      <c r="E25" s="8"/>
      <c r="F25" s="33" t="str">
        <f t="shared" si="0"/>
        <v/>
      </c>
      <c r="G25" s="18">
        <f>IF(B25="","",(B25/B8)*M6)</f>
        <v>7</v>
      </c>
      <c r="H25" s="231" t="s">
        <v>2</v>
      </c>
      <c r="I25" s="16">
        <f>G25/G22</f>
        <v>4.6511627906976744E-2</v>
      </c>
      <c r="J25" s="8"/>
      <c r="K25" s="8"/>
      <c r="L25" s="8" t="s">
        <v>58</v>
      </c>
      <c r="M25" s="8"/>
      <c r="N25" s="339"/>
      <c r="Q25" s="325" t="s">
        <v>114</v>
      </c>
      <c r="R25" s="325"/>
      <c r="S25" s="325"/>
      <c r="T25" s="325"/>
      <c r="U25" s="325"/>
      <c r="V25" s="325"/>
      <c r="W25" s="325"/>
      <c r="X25" s="325"/>
      <c r="Y25" s="325"/>
      <c r="Z25" s="325"/>
      <c r="AA25" s="325"/>
    </row>
    <row r="26" spans="1:27" ht="12" customHeight="1" x14ac:dyDescent="0.2">
      <c r="A26" s="6"/>
      <c r="B26" s="356">
        <v>0.1</v>
      </c>
      <c r="C26" s="37"/>
      <c r="D26" s="8" t="s">
        <v>42</v>
      </c>
      <c r="E26" s="8"/>
      <c r="F26" s="33" t="str">
        <f t="shared" si="0"/>
        <v/>
      </c>
      <c r="G26" s="18">
        <f>IF(B26="","",(B26/B8)*M6)</f>
        <v>3.5</v>
      </c>
      <c r="H26" s="231" t="s">
        <v>2</v>
      </c>
      <c r="I26" s="16">
        <f>G26/G22</f>
        <v>2.3255813953488372E-2</v>
      </c>
      <c r="J26" s="8"/>
      <c r="K26" s="8"/>
      <c r="L26" s="8" t="s">
        <v>59</v>
      </c>
      <c r="M26" s="8"/>
      <c r="N26" s="339"/>
      <c r="Q26" s="325" t="s">
        <v>115</v>
      </c>
      <c r="R26" s="325"/>
      <c r="S26" s="325"/>
      <c r="T26" s="325"/>
      <c r="U26" s="325"/>
      <c r="V26" s="325"/>
      <c r="W26" s="325"/>
      <c r="X26" s="325"/>
      <c r="Y26" s="325"/>
      <c r="Z26" s="325"/>
      <c r="AA26" s="325"/>
    </row>
    <row r="27" spans="1:27" ht="12" customHeight="1" x14ac:dyDescent="0.2">
      <c r="A27" s="6"/>
      <c r="B27" s="356">
        <v>0</v>
      </c>
      <c r="C27" s="37"/>
      <c r="D27" s="8" t="s">
        <v>43</v>
      </c>
      <c r="E27" s="8"/>
      <c r="F27" s="33" t="str">
        <f t="shared" si="0"/>
        <v/>
      </c>
      <c r="G27" s="18">
        <f>IF(B27="","",(B27/B8)*M6)</f>
        <v>0</v>
      </c>
      <c r="H27" s="231" t="s">
        <v>2</v>
      </c>
      <c r="I27" s="16">
        <f>G27/G22</f>
        <v>0</v>
      </c>
      <c r="J27" s="8"/>
      <c r="K27" s="8"/>
      <c r="L27" s="8"/>
      <c r="M27" s="8"/>
      <c r="N27" s="339"/>
      <c r="Q27" s="325" t="s">
        <v>116</v>
      </c>
      <c r="R27" s="325"/>
      <c r="S27" s="325"/>
      <c r="T27" s="325"/>
      <c r="U27" s="325"/>
      <c r="V27" s="325"/>
      <c r="W27" s="325"/>
      <c r="X27" s="325"/>
      <c r="Y27" s="325"/>
      <c r="Z27" s="325"/>
      <c r="AA27" s="325"/>
    </row>
    <row r="28" spans="1:27" ht="12" customHeight="1" x14ac:dyDescent="0.2">
      <c r="A28" s="6"/>
      <c r="B28" s="356">
        <v>0</v>
      </c>
      <c r="C28" s="37"/>
      <c r="D28" s="8" t="s">
        <v>44</v>
      </c>
      <c r="E28" s="8"/>
      <c r="F28" s="33" t="str">
        <f t="shared" si="0"/>
        <v/>
      </c>
      <c r="G28" s="18">
        <f>IF(B28="","",(B28/B8)*M6)</f>
        <v>0</v>
      </c>
      <c r="H28" s="231" t="s">
        <v>2</v>
      </c>
      <c r="I28" s="16">
        <f>G28/G22</f>
        <v>0</v>
      </c>
      <c r="J28" s="8"/>
      <c r="K28" s="8"/>
      <c r="L28" s="8"/>
      <c r="M28" s="8"/>
      <c r="N28" s="339"/>
    </row>
    <row r="29" spans="1:27" ht="12" customHeight="1" x14ac:dyDescent="0.2">
      <c r="A29" s="6"/>
      <c r="B29" s="356">
        <v>0</v>
      </c>
      <c r="C29" s="37"/>
      <c r="D29" s="8"/>
      <c r="E29" s="8"/>
      <c r="F29" s="33" t="str">
        <f t="shared" si="0"/>
        <v/>
      </c>
      <c r="G29" s="8"/>
      <c r="H29" s="8"/>
      <c r="I29" s="20"/>
      <c r="J29" s="39"/>
      <c r="K29" s="8"/>
      <c r="L29" s="8"/>
      <c r="M29" s="8"/>
      <c r="N29" s="339"/>
      <c r="Q29" s="72" t="s">
        <v>117</v>
      </c>
      <c r="R29" s="73"/>
      <c r="S29" s="73"/>
      <c r="T29" s="73"/>
      <c r="U29" s="73"/>
      <c r="V29" s="73"/>
      <c r="W29" s="73"/>
      <c r="X29" s="73"/>
      <c r="Y29" s="73"/>
      <c r="Z29" s="73"/>
      <c r="AA29" s="73"/>
    </row>
    <row r="30" spans="1:27" ht="12" customHeight="1" x14ac:dyDescent="0.2">
      <c r="A30" s="6"/>
      <c r="B30" s="359"/>
      <c r="C30" s="320"/>
      <c r="D30" s="309"/>
      <c r="E30" s="309"/>
      <c r="F30" s="319"/>
      <c r="G30" s="245"/>
      <c r="H30" s="245"/>
      <c r="I30" s="308"/>
      <c r="J30" s="255"/>
      <c r="K30" s="244"/>
      <c r="L30" s="255"/>
      <c r="M30" s="307"/>
      <c r="N30" s="341"/>
    </row>
    <row r="31" spans="1:27" ht="12" customHeight="1" x14ac:dyDescent="0.2">
      <c r="A31" s="6"/>
      <c r="B31" s="356"/>
      <c r="C31" s="36"/>
      <c r="D31" s="35" t="s">
        <v>49</v>
      </c>
      <c r="E31" s="29"/>
      <c r="F31" s="33">
        <f>SUM(F32:F38)</f>
        <v>151.19999999999999</v>
      </c>
      <c r="G31" s="18">
        <f>SUM(G32:G38)</f>
        <v>290.5</v>
      </c>
      <c r="H31" s="231" t="s">
        <v>2</v>
      </c>
      <c r="I31" s="38">
        <f>G31/G8</f>
        <v>0.29020979020979021</v>
      </c>
      <c r="J31" s="8"/>
      <c r="K31" s="59">
        <f>F31</f>
        <v>151.19999999999999</v>
      </c>
      <c r="L31" s="60" t="s">
        <v>53</v>
      </c>
      <c r="M31" s="17"/>
      <c r="N31" s="340"/>
    </row>
    <row r="32" spans="1:27" ht="12" customHeight="1" x14ac:dyDescent="0.2">
      <c r="A32" s="6"/>
      <c r="B32" s="356">
        <v>2.2999999999999998</v>
      </c>
      <c r="C32" s="37">
        <v>10</v>
      </c>
      <c r="D32" s="49" t="s">
        <v>50</v>
      </c>
      <c r="E32" s="19"/>
      <c r="F32" s="33">
        <f t="shared" ref="F32:F38" si="1">IF(C32&lt;=0,"",G32-(G32*C32%))</f>
        <v>72.45</v>
      </c>
      <c r="G32" s="18">
        <f>IF(B32="","",(B32/B8)*M6)</f>
        <v>80.5</v>
      </c>
      <c r="H32" s="231" t="s">
        <v>2</v>
      </c>
      <c r="I32" s="16">
        <f>G32/G31</f>
        <v>0.27710843373493976</v>
      </c>
      <c r="J32" s="8"/>
      <c r="K32" s="57">
        <f>K31/M6</f>
        <v>4.3199999999999995E-2</v>
      </c>
      <c r="L32" s="352" t="s">
        <v>54</v>
      </c>
      <c r="M32" s="17"/>
      <c r="N32" s="340"/>
    </row>
    <row r="33" spans="1:14" ht="12" customHeight="1" x14ac:dyDescent="0.2">
      <c r="A33" s="6"/>
      <c r="B33" s="356">
        <v>3</v>
      </c>
      <c r="C33" s="37">
        <v>25</v>
      </c>
      <c r="D33" s="8" t="s">
        <v>51</v>
      </c>
      <c r="E33" s="8"/>
      <c r="F33" s="33">
        <f t="shared" si="1"/>
        <v>78.75</v>
      </c>
      <c r="G33" s="18">
        <f>IF(B33="","",(B33/B8)*M6)</f>
        <v>105</v>
      </c>
      <c r="H33" s="231" t="s">
        <v>2</v>
      </c>
      <c r="I33" s="16">
        <f>G33/G31</f>
        <v>0.36144578313253012</v>
      </c>
      <c r="J33" s="8"/>
      <c r="K33" s="58"/>
      <c r="L33" s="352" t="s">
        <v>55</v>
      </c>
      <c r="M33" s="8"/>
      <c r="N33" s="339"/>
    </row>
    <row r="34" spans="1:14" ht="12" customHeight="1" x14ac:dyDescent="0.2">
      <c r="A34" s="6"/>
      <c r="B34" s="356">
        <v>3</v>
      </c>
      <c r="C34" s="37"/>
      <c r="D34" s="8" t="s">
        <v>52</v>
      </c>
      <c r="E34" s="8"/>
      <c r="F34" s="33" t="str">
        <f t="shared" si="1"/>
        <v/>
      </c>
      <c r="G34" s="18">
        <f>IF(B34="","",(B34/B8)*M6)</f>
        <v>105</v>
      </c>
      <c r="H34" s="231" t="s">
        <v>2</v>
      </c>
      <c r="I34" s="16">
        <f>G34/G31</f>
        <v>0.36144578313253012</v>
      </c>
      <c r="J34" s="8"/>
      <c r="K34" s="8"/>
      <c r="L34" s="8"/>
      <c r="M34" s="8"/>
      <c r="N34" s="339"/>
    </row>
    <row r="35" spans="1:14" ht="12" customHeight="1" x14ac:dyDescent="0.2">
      <c r="A35" s="6"/>
      <c r="B35" s="356">
        <v>0</v>
      </c>
      <c r="C35" s="37"/>
      <c r="D35" s="8"/>
      <c r="E35" s="8"/>
      <c r="F35" s="33" t="str">
        <f t="shared" si="1"/>
        <v/>
      </c>
      <c r="G35" s="18"/>
      <c r="H35" s="231"/>
      <c r="I35" s="16"/>
      <c r="J35" s="8"/>
      <c r="K35" s="8"/>
      <c r="L35" s="8"/>
      <c r="M35" s="8"/>
      <c r="N35" s="339"/>
    </row>
    <row r="36" spans="1:14" ht="12" customHeight="1" x14ac:dyDescent="0.2">
      <c r="A36" s="6"/>
      <c r="B36" s="356">
        <v>0</v>
      </c>
      <c r="C36" s="37"/>
      <c r="D36" s="8"/>
      <c r="E36" s="8"/>
      <c r="F36" s="33" t="str">
        <f t="shared" si="1"/>
        <v/>
      </c>
      <c r="G36" s="18"/>
      <c r="H36" s="231"/>
      <c r="I36" s="16"/>
      <c r="J36" s="8"/>
      <c r="K36" s="8"/>
      <c r="L36" s="8"/>
      <c r="M36" s="8"/>
      <c r="N36" s="339"/>
    </row>
    <row r="37" spans="1:14" ht="12" customHeight="1" x14ac:dyDescent="0.2">
      <c r="A37" s="6"/>
      <c r="B37" s="356">
        <v>0</v>
      </c>
      <c r="C37" s="37"/>
      <c r="D37" s="8"/>
      <c r="E37" s="8"/>
      <c r="F37" s="33" t="str">
        <f t="shared" si="1"/>
        <v/>
      </c>
      <c r="G37" s="18"/>
      <c r="H37" s="231"/>
      <c r="I37" s="16"/>
      <c r="J37" s="8"/>
      <c r="K37" s="8"/>
      <c r="L37" s="8"/>
      <c r="M37" s="8"/>
      <c r="N37" s="339"/>
    </row>
    <row r="38" spans="1:14" ht="12" customHeight="1" x14ac:dyDescent="0.2">
      <c r="A38" s="6"/>
      <c r="B38" s="356">
        <v>0</v>
      </c>
      <c r="C38" s="37"/>
      <c r="D38" s="8"/>
      <c r="E38" s="8"/>
      <c r="F38" s="33" t="str">
        <f t="shared" si="1"/>
        <v/>
      </c>
      <c r="G38" s="8"/>
      <c r="H38" s="8"/>
      <c r="I38" s="20"/>
      <c r="J38" s="39"/>
      <c r="K38" s="8"/>
      <c r="L38" s="8"/>
      <c r="M38" s="8"/>
      <c r="N38" s="339"/>
    </row>
    <row r="39" spans="1:14" ht="22.5" customHeight="1" x14ac:dyDescent="0.2">
      <c r="A39" s="6"/>
      <c r="B39" s="356"/>
      <c r="C39" s="51" t="s">
        <v>30</v>
      </c>
      <c r="D39" s="51"/>
      <c r="E39" s="8"/>
      <c r="F39" s="33"/>
      <c r="G39" s="8"/>
      <c r="H39" s="8"/>
      <c r="I39" s="20"/>
      <c r="J39" s="43"/>
      <c r="K39" s="8"/>
      <c r="L39" s="8"/>
      <c r="M39" s="8"/>
      <c r="N39" s="339"/>
    </row>
    <row r="40" spans="1:14" ht="12.95" customHeight="1" x14ac:dyDescent="0.2">
      <c r="A40" s="6"/>
      <c r="B40" s="356"/>
      <c r="C40" s="44"/>
      <c r="D40" s="8"/>
      <c r="E40" s="8"/>
      <c r="F40" s="33"/>
      <c r="G40" s="8"/>
      <c r="H40" s="8"/>
      <c r="I40" s="20"/>
      <c r="J40" s="43"/>
      <c r="K40" s="8"/>
      <c r="L40" s="8"/>
      <c r="M40" s="8"/>
      <c r="N40" s="339"/>
    </row>
    <row r="41" spans="1:14" ht="15" customHeight="1" x14ac:dyDescent="0.2">
      <c r="A41" s="6"/>
      <c r="B41" s="366" t="s">
        <v>60</v>
      </c>
      <c r="C41" s="63"/>
      <c r="D41" s="41"/>
      <c r="E41" s="8"/>
      <c r="F41" s="33"/>
      <c r="G41" s="8"/>
      <c r="H41" s="8"/>
      <c r="I41" s="20"/>
      <c r="J41" s="43"/>
      <c r="K41" s="8"/>
      <c r="L41" s="8"/>
      <c r="M41" s="8"/>
      <c r="N41" s="339"/>
    </row>
    <row r="42" spans="1:14" ht="15" customHeight="1" x14ac:dyDescent="0.2">
      <c r="A42" s="6"/>
      <c r="B42" s="356"/>
      <c r="C42" s="23" t="s">
        <v>5</v>
      </c>
      <c r="D42" s="8" t="s">
        <v>61</v>
      </c>
      <c r="E42" s="8"/>
      <c r="F42" s="33"/>
      <c r="G42" s="8"/>
      <c r="H42" s="8"/>
      <c r="I42" s="20"/>
      <c r="J42" s="43"/>
      <c r="K42" s="8"/>
      <c r="L42" s="8"/>
      <c r="M42" s="8"/>
      <c r="N42" s="339"/>
    </row>
    <row r="43" spans="1:14" ht="15" customHeight="1" x14ac:dyDescent="0.2">
      <c r="A43" s="6"/>
      <c r="B43" s="356"/>
      <c r="C43" s="23" t="s">
        <v>7</v>
      </c>
      <c r="D43" s="8" t="s">
        <v>62</v>
      </c>
      <c r="E43" s="8"/>
      <c r="F43" s="33"/>
      <c r="G43" s="8"/>
      <c r="H43" s="8"/>
      <c r="I43" s="20"/>
      <c r="J43" s="43"/>
      <c r="K43" s="8"/>
      <c r="L43" s="8"/>
      <c r="M43" s="8"/>
      <c r="N43" s="339"/>
    </row>
    <row r="44" spans="1:14" ht="15" customHeight="1" x14ac:dyDescent="0.2">
      <c r="A44" s="6"/>
      <c r="B44" s="356"/>
      <c r="C44" s="8"/>
      <c r="D44" s="8"/>
      <c r="E44" s="8"/>
      <c r="F44" s="33"/>
      <c r="G44" s="8"/>
      <c r="H44" s="8"/>
      <c r="I44" s="20"/>
      <c r="J44" s="43"/>
      <c r="K44" s="8"/>
      <c r="L44" s="8"/>
      <c r="M44" s="8"/>
      <c r="N44" s="339"/>
    </row>
    <row r="45" spans="1:14" ht="15" customHeight="1" x14ac:dyDescent="0.2">
      <c r="A45" s="6"/>
      <c r="B45" s="366" t="s">
        <v>63</v>
      </c>
      <c r="C45" s="63"/>
      <c r="D45" s="41"/>
      <c r="E45" s="8"/>
      <c r="F45" s="33"/>
      <c r="G45" s="8"/>
      <c r="H45" s="8"/>
      <c r="I45" s="20"/>
      <c r="J45" s="43"/>
      <c r="K45" s="8"/>
      <c r="L45" s="8"/>
      <c r="M45" s="8"/>
      <c r="N45" s="339"/>
    </row>
    <row r="46" spans="1:14" ht="15" customHeight="1" x14ac:dyDescent="0.2">
      <c r="A46" s="6"/>
      <c r="B46" s="356"/>
      <c r="C46" s="23" t="s">
        <v>5</v>
      </c>
      <c r="D46" s="8" t="s">
        <v>64</v>
      </c>
      <c r="E46" s="8"/>
      <c r="F46" s="33"/>
      <c r="G46" s="8"/>
      <c r="H46" s="8"/>
      <c r="I46" s="20"/>
      <c r="J46" s="43"/>
      <c r="K46" s="8"/>
      <c r="L46" s="8"/>
      <c r="M46" s="8"/>
      <c r="N46" s="339"/>
    </row>
    <row r="47" spans="1:14" ht="15" customHeight="1" x14ac:dyDescent="0.2">
      <c r="A47" s="6"/>
      <c r="B47" s="356"/>
      <c r="C47" s="23" t="s">
        <v>7</v>
      </c>
      <c r="D47" s="8" t="s">
        <v>65</v>
      </c>
      <c r="E47" s="8"/>
      <c r="F47" s="33"/>
      <c r="G47" s="8"/>
      <c r="H47" s="8"/>
      <c r="I47" s="20"/>
      <c r="J47" s="43"/>
      <c r="K47" s="8"/>
      <c r="L47" s="8"/>
      <c r="M47" s="8"/>
      <c r="N47" s="339"/>
    </row>
    <row r="48" spans="1:14" ht="15" customHeight="1" x14ac:dyDescent="0.2">
      <c r="A48" s="6"/>
      <c r="B48" s="356"/>
      <c r="C48" s="23" t="s">
        <v>9</v>
      </c>
      <c r="D48" s="8" t="s">
        <v>66</v>
      </c>
      <c r="E48" s="8"/>
      <c r="F48" s="33"/>
      <c r="G48" s="8"/>
      <c r="H48" s="8"/>
      <c r="I48" s="20"/>
      <c r="J48" s="43"/>
      <c r="K48" s="8"/>
      <c r="L48" s="8"/>
      <c r="M48" s="8"/>
      <c r="N48" s="339"/>
    </row>
    <row r="49" spans="2:14" ht="15" customHeight="1" x14ac:dyDescent="0.2">
      <c r="B49" s="362"/>
      <c r="C49" s="23" t="s">
        <v>11</v>
      </c>
      <c r="D49" s="8" t="s">
        <v>67</v>
      </c>
      <c r="E49" s="47"/>
      <c r="F49" s="47"/>
      <c r="G49" s="47"/>
      <c r="H49" s="47"/>
      <c r="I49" s="47"/>
      <c r="J49" s="47"/>
      <c r="K49" s="47"/>
      <c r="L49" s="47"/>
      <c r="M49" s="47"/>
      <c r="N49" s="363"/>
    </row>
    <row r="50" spans="2:14" ht="15" customHeight="1" x14ac:dyDescent="0.2">
      <c r="B50" s="362"/>
      <c r="C50" s="23" t="s">
        <v>13</v>
      </c>
      <c r="D50" s="8" t="s">
        <v>68</v>
      </c>
      <c r="E50" s="47"/>
      <c r="F50" s="47"/>
      <c r="G50" s="47"/>
      <c r="H50" s="47"/>
      <c r="I50" s="47"/>
      <c r="J50" s="47"/>
      <c r="K50" s="47"/>
      <c r="L50" s="47"/>
      <c r="M50" s="47"/>
      <c r="N50" s="363"/>
    </row>
    <row r="51" spans="2:14" ht="15" customHeight="1" x14ac:dyDescent="0.2">
      <c r="B51" s="367" t="s">
        <v>69</v>
      </c>
      <c r="C51" s="62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363"/>
    </row>
    <row r="52" spans="2:14" ht="15" customHeight="1" x14ac:dyDescent="0.25">
      <c r="B52" s="362"/>
      <c r="C52" s="61" t="s">
        <v>5</v>
      </c>
      <c r="D52" s="194" t="s">
        <v>70</v>
      </c>
      <c r="E52" s="47"/>
      <c r="F52" s="47"/>
      <c r="G52" s="47"/>
      <c r="H52" s="47"/>
      <c r="I52" s="47"/>
      <c r="J52" s="47"/>
      <c r="K52" s="47"/>
      <c r="L52" s="47"/>
      <c r="M52" s="47"/>
      <c r="N52" s="363"/>
    </row>
    <row r="53" spans="2:14" ht="15" customHeight="1" x14ac:dyDescent="0.25">
      <c r="B53" s="362"/>
      <c r="C53" s="61" t="s">
        <v>7</v>
      </c>
      <c r="D53" s="194" t="s">
        <v>71</v>
      </c>
      <c r="E53" s="47"/>
      <c r="F53" s="47"/>
      <c r="G53" s="47"/>
      <c r="H53" s="47"/>
      <c r="I53" s="47"/>
      <c r="J53" s="47"/>
      <c r="K53" s="47"/>
      <c r="L53" s="47"/>
      <c r="M53" s="47"/>
      <c r="N53" s="363"/>
    </row>
    <row r="54" spans="2:14" ht="15" customHeight="1" x14ac:dyDescent="0.25">
      <c r="B54" s="362"/>
      <c r="C54" s="61" t="s">
        <v>9</v>
      </c>
      <c r="D54" s="194" t="s">
        <v>72</v>
      </c>
      <c r="E54" s="47"/>
      <c r="F54" s="47"/>
      <c r="G54" s="47"/>
      <c r="H54" s="47"/>
      <c r="I54" s="47"/>
      <c r="J54" s="47"/>
      <c r="K54" s="47"/>
      <c r="L54" s="47"/>
      <c r="M54" s="47"/>
      <c r="N54" s="363"/>
    </row>
    <row r="55" spans="2:14" ht="15" customHeight="1" x14ac:dyDescent="0.25">
      <c r="B55" s="362"/>
      <c r="C55" s="61" t="s">
        <v>11</v>
      </c>
      <c r="D55" s="194" t="s">
        <v>73</v>
      </c>
      <c r="E55" s="47"/>
      <c r="F55" s="47"/>
      <c r="G55" s="47"/>
      <c r="H55" s="47"/>
      <c r="I55" s="47"/>
      <c r="J55" s="47"/>
      <c r="K55" s="47"/>
      <c r="L55" s="47"/>
      <c r="M55" s="47"/>
      <c r="N55" s="363"/>
    </row>
    <row r="56" spans="2:14" ht="15" customHeight="1" x14ac:dyDescent="0.25">
      <c r="B56" s="362"/>
      <c r="C56" s="61" t="s">
        <v>13</v>
      </c>
      <c r="D56" s="194" t="s">
        <v>74</v>
      </c>
      <c r="E56" s="47"/>
      <c r="F56" s="47"/>
      <c r="G56" s="47"/>
      <c r="H56" s="47"/>
      <c r="I56" s="47"/>
      <c r="J56" s="47"/>
      <c r="K56" s="47"/>
      <c r="L56" s="47"/>
      <c r="M56" s="47"/>
      <c r="N56" s="363"/>
    </row>
    <row r="57" spans="2:14" ht="15" customHeight="1" x14ac:dyDescent="0.25">
      <c r="B57" s="362"/>
      <c r="C57" s="61" t="s">
        <v>15</v>
      </c>
      <c r="D57" s="194" t="s">
        <v>75</v>
      </c>
      <c r="E57" s="47"/>
      <c r="F57" s="47"/>
      <c r="G57" s="47"/>
      <c r="H57" s="47"/>
      <c r="I57" s="47"/>
      <c r="J57" s="47"/>
      <c r="K57" s="47"/>
      <c r="L57" s="47"/>
      <c r="M57" s="47"/>
      <c r="N57" s="363"/>
    </row>
    <row r="58" spans="2:14" ht="15" customHeight="1" x14ac:dyDescent="0.25">
      <c r="B58" s="362"/>
      <c r="C58" s="61" t="s">
        <v>17</v>
      </c>
      <c r="D58" s="194" t="s">
        <v>76</v>
      </c>
      <c r="E58" s="47"/>
      <c r="F58" s="47"/>
      <c r="G58" s="47"/>
      <c r="H58" s="47"/>
      <c r="I58" s="47"/>
      <c r="J58" s="47"/>
      <c r="K58" s="47"/>
      <c r="L58" s="47"/>
      <c r="M58" s="47"/>
      <c r="N58" s="363"/>
    </row>
    <row r="59" spans="2:14" ht="15" customHeight="1" x14ac:dyDescent="0.25">
      <c r="B59" s="362"/>
      <c r="C59" s="61" t="s">
        <v>18</v>
      </c>
      <c r="D59" s="194" t="s">
        <v>77</v>
      </c>
      <c r="E59" s="47"/>
      <c r="F59" s="47"/>
      <c r="G59" s="47"/>
      <c r="H59" s="47"/>
      <c r="I59" s="47"/>
      <c r="J59" s="47"/>
      <c r="K59" s="47"/>
      <c r="L59" s="47"/>
      <c r="M59" s="47"/>
      <c r="N59" s="363"/>
    </row>
    <row r="60" spans="2:14" ht="15" customHeight="1" x14ac:dyDescent="0.25">
      <c r="B60" s="362"/>
      <c r="C60" s="61" t="s">
        <v>19</v>
      </c>
      <c r="D60" s="194" t="s">
        <v>78</v>
      </c>
      <c r="E60" s="47"/>
      <c r="F60" s="47"/>
      <c r="G60" s="47"/>
      <c r="H60" s="47"/>
      <c r="I60" s="47"/>
      <c r="J60" s="47"/>
      <c r="K60" s="47"/>
      <c r="L60" s="47"/>
      <c r="M60" s="47"/>
      <c r="N60" s="363"/>
    </row>
    <row r="61" spans="2:14" ht="15" customHeight="1" x14ac:dyDescent="0.25">
      <c r="B61" s="362"/>
      <c r="C61" s="61" t="s">
        <v>20</v>
      </c>
      <c r="D61" s="194" t="s">
        <v>79</v>
      </c>
      <c r="E61" s="47"/>
      <c r="F61" s="47"/>
      <c r="G61" s="47"/>
      <c r="H61" s="47"/>
      <c r="I61" s="47"/>
      <c r="J61" s="47"/>
      <c r="K61" s="47"/>
      <c r="L61" s="47"/>
      <c r="M61" s="47"/>
      <c r="N61" s="363"/>
    </row>
    <row r="62" spans="2:14" ht="15" customHeight="1" x14ac:dyDescent="0.25">
      <c r="B62" s="362"/>
      <c r="C62" s="61" t="s">
        <v>21</v>
      </c>
      <c r="D62" s="194" t="s">
        <v>80</v>
      </c>
      <c r="E62" s="47"/>
      <c r="F62" s="47"/>
      <c r="G62" s="47"/>
      <c r="H62" s="47"/>
      <c r="I62" s="47"/>
      <c r="J62" s="47"/>
      <c r="K62" s="47"/>
      <c r="L62" s="47"/>
      <c r="M62" s="47"/>
      <c r="N62" s="363"/>
    </row>
    <row r="63" spans="2:14" ht="15" customHeight="1" x14ac:dyDescent="0.2">
      <c r="B63" s="367" t="s">
        <v>104</v>
      </c>
      <c r="C63" s="61"/>
      <c r="D63" s="368"/>
      <c r="E63" s="47"/>
      <c r="F63" s="47"/>
      <c r="G63" s="47"/>
      <c r="H63" s="47"/>
      <c r="I63" s="47"/>
      <c r="J63" s="47"/>
      <c r="K63" s="47"/>
      <c r="L63" s="47"/>
      <c r="M63" s="47"/>
      <c r="N63" s="363"/>
    </row>
    <row r="64" spans="2:14" ht="15" customHeight="1" x14ac:dyDescent="0.25">
      <c r="B64" s="362"/>
      <c r="C64" s="61" t="s">
        <v>5</v>
      </c>
      <c r="D64" s="194" t="s">
        <v>81</v>
      </c>
      <c r="E64" s="47"/>
      <c r="F64" s="47"/>
      <c r="G64" s="47"/>
      <c r="H64" s="47"/>
      <c r="I64" s="47"/>
      <c r="J64" s="47"/>
      <c r="K64" s="47"/>
      <c r="L64" s="47"/>
      <c r="M64" s="47"/>
      <c r="N64" s="363"/>
    </row>
    <row r="65" spans="2:14" ht="15" customHeight="1" x14ac:dyDescent="0.25">
      <c r="B65" s="362"/>
      <c r="C65" s="61"/>
      <c r="D65" s="194" t="s">
        <v>82</v>
      </c>
      <c r="E65" s="47"/>
      <c r="F65" s="47"/>
      <c r="G65" s="47"/>
      <c r="H65" s="47"/>
      <c r="I65" s="47"/>
      <c r="J65" s="47"/>
      <c r="K65" s="47"/>
      <c r="L65" s="47"/>
      <c r="M65" s="47"/>
      <c r="N65" s="363"/>
    </row>
    <row r="66" spans="2:14" ht="15" customHeight="1" x14ac:dyDescent="0.25">
      <c r="B66" s="362"/>
      <c r="C66" s="61" t="s">
        <v>7</v>
      </c>
      <c r="D66" s="194" t="s">
        <v>83</v>
      </c>
      <c r="E66" s="47"/>
      <c r="F66" s="47"/>
      <c r="G66" s="47"/>
      <c r="H66" s="47"/>
      <c r="I66" s="47"/>
      <c r="J66" s="47"/>
      <c r="K66" s="47"/>
      <c r="L66" s="47"/>
      <c r="M66" s="47"/>
      <c r="N66" s="363"/>
    </row>
    <row r="67" spans="2:14" ht="15" customHeight="1" x14ac:dyDescent="0.25">
      <c r="B67" s="362"/>
      <c r="C67" s="61" t="s">
        <v>9</v>
      </c>
      <c r="D67" s="194" t="s">
        <v>84</v>
      </c>
      <c r="E67" s="47"/>
      <c r="F67" s="47"/>
      <c r="G67" s="47"/>
      <c r="H67" s="47"/>
      <c r="I67" s="47"/>
      <c r="J67" s="47"/>
      <c r="K67" s="47"/>
      <c r="L67" s="47"/>
      <c r="M67" s="47"/>
      <c r="N67" s="363"/>
    </row>
    <row r="68" spans="2:14" ht="15" customHeight="1" x14ac:dyDescent="0.25">
      <c r="B68" s="362"/>
      <c r="C68" s="61" t="s">
        <v>11</v>
      </c>
      <c r="D68" s="194" t="s">
        <v>85</v>
      </c>
      <c r="E68" s="47"/>
      <c r="F68" s="47"/>
      <c r="G68" s="47"/>
      <c r="H68" s="47"/>
      <c r="I68" s="47"/>
      <c r="J68" s="47"/>
      <c r="K68" s="47"/>
      <c r="L68" s="47"/>
      <c r="M68" s="47"/>
      <c r="N68" s="363"/>
    </row>
    <row r="69" spans="2:14" ht="15" customHeight="1" x14ac:dyDescent="0.25">
      <c r="B69" s="362"/>
      <c r="C69" s="61" t="s">
        <v>13</v>
      </c>
      <c r="D69" s="194" t="s">
        <v>86</v>
      </c>
      <c r="E69" s="47"/>
      <c r="F69" s="47"/>
      <c r="G69" s="47"/>
      <c r="H69" s="47"/>
      <c r="I69" s="47"/>
      <c r="J69" s="47"/>
      <c r="K69" s="47"/>
      <c r="L69" s="47"/>
      <c r="M69" s="47"/>
      <c r="N69" s="363"/>
    </row>
    <row r="70" spans="2:14" ht="15" customHeight="1" x14ac:dyDescent="0.25">
      <c r="B70" s="362"/>
      <c r="C70" s="47"/>
      <c r="D70" s="194" t="s">
        <v>87</v>
      </c>
      <c r="E70" s="47"/>
      <c r="F70" s="47"/>
      <c r="G70" s="47"/>
      <c r="H70" s="47"/>
      <c r="I70" s="47"/>
      <c r="J70" s="47"/>
      <c r="K70" s="47"/>
      <c r="L70" s="47"/>
      <c r="M70" s="47"/>
      <c r="N70" s="363"/>
    </row>
    <row r="71" spans="2:14" ht="15" customHeight="1" x14ac:dyDescent="0.2">
      <c r="B71" s="369" t="s">
        <v>105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363"/>
    </row>
    <row r="72" spans="2:14" ht="15" customHeight="1" x14ac:dyDescent="0.25">
      <c r="B72" s="362"/>
      <c r="C72" s="67" t="s">
        <v>5</v>
      </c>
      <c r="D72" s="194" t="s">
        <v>88</v>
      </c>
      <c r="E72" s="47"/>
      <c r="F72" s="47"/>
      <c r="G72" s="47"/>
      <c r="H72" s="47"/>
      <c r="I72" s="47"/>
      <c r="J72" s="47"/>
      <c r="K72" s="47"/>
      <c r="L72" s="47"/>
      <c r="M72" s="47"/>
      <c r="N72" s="363"/>
    </row>
    <row r="73" spans="2:14" ht="15" customHeight="1" x14ac:dyDescent="0.25">
      <c r="B73" s="362"/>
      <c r="C73" s="67" t="s">
        <v>7</v>
      </c>
      <c r="D73" s="194" t="s">
        <v>89</v>
      </c>
      <c r="E73" s="47"/>
      <c r="F73" s="47"/>
      <c r="G73" s="47"/>
      <c r="H73" s="47"/>
      <c r="I73" s="47"/>
      <c r="J73" s="47"/>
      <c r="K73" s="47"/>
      <c r="L73" s="47"/>
      <c r="M73" s="47"/>
      <c r="N73" s="363"/>
    </row>
    <row r="74" spans="2:14" ht="15" customHeight="1" x14ac:dyDescent="0.25">
      <c r="B74" s="362"/>
      <c r="C74" s="67" t="s">
        <v>9</v>
      </c>
      <c r="D74" s="194" t="s">
        <v>90</v>
      </c>
      <c r="E74" s="47"/>
      <c r="F74" s="47"/>
      <c r="G74" s="47"/>
      <c r="H74" s="47"/>
      <c r="I74" s="47"/>
      <c r="J74" s="47"/>
      <c r="K74" s="47"/>
      <c r="L74" s="47"/>
      <c r="M74" s="47"/>
      <c r="N74" s="363"/>
    </row>
    <row r="75" spans="2:14" ht="15" customHeight="1" x14ac:dyDescent="0.25">
      <c r="B75" s="362"/>
      <c r="C75" s="67" t="s">
        <v>11</v>
      </c>
      <c r="D75" s="194" t="s">
        <v>91</v>
      </c>
      <c r="E75" s="47"/>
      <c r="F75" s="47"/>
      <c r="G75" s="47"/>
      <c r="H75" s="47"/>
      <c r="I75" s="47"/>
      <c r="J75" s="47"/>
      <c r="K75" s="47"/>
      <c r="L75" s="47"/>
      <c r="M75" s="47"/>
      <c r="N75" s="363"/>
    </row>
    <row r="76" spans="2:14" ht="15" customHeight="1" x14ac:dyDescent="0.25">
      <c r="B76" s="362"/>
      <c r="C76" s="67" t="s">
        <v>13</v>
      </c>
      <c r="D76" s="194" t="s">
        <v>92</v>
      </c>
      <c r="E76" s="47"/>
      <c r="F76" s="47"/>
      <c r="G76" s="47"/>
      <c r="H76" s="47"/>
      <c r="I76" s="47"/>
      <c r="J76" s="47"/>
      <c r="K76" s="47"/>
      <c r="L76" s="47"/>
      <c r="M76" s="47"/>
      <c r="N76" s="363"/>
    </row>
    <row r="77" spans="2:14" ht="15" customHeight="1" x14ac:dyDescent="0.2">
      <c r="B77" s="369" t="s">
        <v>93</v>
      </c>
      <c r="C77" s="6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363"/>
    </row>
    <row r="78" spans="2:14" ht="15" customHeight="1" x14ac:dyDescent="0.25">
      <c r="B78" s="362"/>
      <c r="C78" s="67" t="s">
        <v>5</v>
      </c>
      <c r="D78" s="194" t="s">
        <v>94</v>
      </c>
      <c r="E78" s="47"/>
      <c r="F78" s="47"/>
      <c r="G78" s="47"/>
      <c r="H78" s="47"/>
      <c r="I78" s="47"/>
      <c r="J78" s="47"/>
      <c r="K78" s="47"/>
      <c r="L78" s="47"/>
      <c r="M78" s="47"/>
      <c r="N78" s="363"/>
    </row>
    <row r="79" spans="2:14" ht="15" customHeight="1" x14ac:dyDescent="0.25">
      <c r="B79" s="362"/>
      <c r="C79" s="67" t="s">
        <v>7</v>
      </c>
      <c r="D79" s="194" t="s">
        <v>95</v>
      </c>
      <c r="E79" s="47"/>
      <c r="F79" s="47"/>
      <c r="G79" s="47"/>
      <c r="H79" s="47"/>
      <c r="I79" s="47"/>
      <c r="J79" s="47"/>
      <c r="K79" s="47"/>
      <c r="L79" s="47"/>
      <c r="M79" s="47"/>
      <c r="N79" s="363"/>
    </row>
    <row r="80" spans="2:14" ht="15" customHeight="1" x14ac:dyDescent="0.2">
      <c r="B80" s="370" t="s">
        <v>96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363"/>
    </row>
    <row r="81" spans="2:14" ht="15" customHeight="1" x14ac:dyDescent="0.25">
      <c r="B81" s="362"/>
      <c r="C81" s="64" t="s">
        <v>5</v>
      </c>
      <c r="D81" s="194" t="s">
        <v>97</v>
      </c>
      <c r="E81" s="47"/>
      <c r="F81" s="47"/>
      <c r="G81" s="47"/>
      <c r="H81" s="47"/>
      <c r="I81" s="47"/>
      <c r="J81" s="47"/>
      <c r="K81" s="47"/>
      <c r="L81" s="47"/>
      <c r="M81" s="47"/>
      <c r="N81" s="363"/>
    </row>
    <row r="82" spans="2:14" ht="15" customHeight="1" x14ac:dyDescent="0.25">
      <c r="B82" s="362"/>
      <c r="C82" s="64" t="s">
        <v>7</v>
      </c>
      <c r="D82" s="194" t="s">
        <v>98</v>
      </c>
      <c r="E82" s="47"/>
      <c r="F82" s="47"/>
      <c r="G82" s="47"/>
      <c r="H82" s="47"/>
      <c r="I82" s="47"/>
      <c r="J82" s="47"/>
      <c r="K82" s="47"/>
      <c r="L82" s="47"/>
      <c r="M82" s="47"/>
      <c r="N82" s="363"/>
    </row>
    <row r="83" spans="2:14" ht="15" customHeight="1" x14ac:dyDescent="0.25">
      <c r="B83" s="362"/>
      <c r="C83" s="64" t="s">
        <v>9</v>
      </c>
      <c r="D83" s="194" t="s">
        <v>99</v>
      </c>
      <c r="E83" s="47"/>
      <c r="F83" s="47"/>
      <c r="G83" s="47"/>
      <c r="H83" s="47"/>
      <c r="I83" s="47"/>
      <c r="J83" s="47"/>
      <c r="K83" s="47"/>
      <c r="L83" s="47"/>
      <c r="M83" s="47"/>
      <c r="N83" s="363"/>
    </row>
    <row r="84" spans="2:14" ht="15" customHeight="1" x14ac:dyDescent="0.25">
      <c r="B84" s="362"/>
      <c r="C84" s="64" t="s">
        <v>11</v>
      </c>
      <c r="D84" s="194" t="s">
        <v>100</v>
      </c>
      <c r="E84" s="47"/>
      <c r="F84" s="47"/>
      <c r="G84" s="47"/>
      <c r="H84" s="47"/>
      <c r="I84" s="47"/>
      <c r="J84" s="47"/>
      <c r="K84" s="47"/>
      <c r="L84" s="47"/>
      <c r="M84" s="47"/>
      <c r="N84" s="363"/>
    </row>
    <row r="85" spans="2:14" ht="15" customHeight="1" x14ac:dyDescent="0.25">
      <c r="B85" s="362"/>
      <c r="C85" s="64" t="s">
        <v>13</v>
      </c>
      <c r="D85" s="194" t="s">
        <v>101</v>
      </c>
      <c r="E85" s="47"/>
      <c r="F85" s="47"/>
      <c r="G85" s="47"/>
      <c r="H85" s="47"/>
      <c r="I85" s="47"/>
      <c r="J85" s="47"/>
      <c r="K85" s="47"/>
      <c r="L85" s="47"/>
      <c r="M85" s="47"/>
      <c r="N85" s="363"/>
    </row>
    <row r="86" spans="2:14" ht="15" customHeight="1" x14ac:dyDescent="0.25">
      <c r="B86" s="362"/>
      <c r="C86" s="64" t="s">
        <v>15</v>
      </c>
      <c r="D86" s="194" t="s">
        <v>118</v>
      </c>
      <c r="E86" s="47"/>
      <c r="F86" s="47"/>
      <c r="G86" s="47"/>
      <c r="H86" s="47"/>
      <c r="I86" s="47"/>
      <c r="J86" s="47"/>
      <c r="K86" s="47"/>
      <c r="L86" s="47"/>
      <c r="M86" s="47"/>
      <c r="N86" s="363"/>
    </row>
    <row r="87" spans="2:14" ht="15" customHeight="1" x14ac:dyDescent="0.2">
      <c r="B87" s="371" t="s">
        <v>102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363"/>
    </row>
    <row r="88" spans="2:14" ht="15" customHeight="1" x14ac:dyDescent="0.2">
      <c r="B88" s="362"/>
      <c r="C88" s="70" t="s">
        <v>5</v>
      </c>
      <c r="D88" s="71" t="s">
        <v>103</v>
      </c>
      <c r="E88" s="47"/>
      <c r="F88" s="47"/>
      <c r="G88" s="47"/>
      <c r="H88" s="47"/>
      <c r="I88" s="47"/>
      <c r="J88" s="47"/>
      <c r="K88" s="47"/>
      <c r="L88" s="47"/>
      <c r="M88" s="47"/>
      <c r="N88" s="363"/>
    </row>
    <row r="89" spans="2:14" x14ac:dyDescent="0.2">
      <c r="B89" s="362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363"/>
    </row>
    <row r="90" spans="2:14" ht="13.5" thickBot="1" x14ac:dyDescent="0.25">
      <c r="B90" s="372"/>
      <c r="C90" s="373"/>
      <c r="D90" s="373"/>
      <c r="E90" s="373"/>
      <c r="F90" s="373"/>
      <c r="G90" s="373"/>
      <c r="H90" s="373"/>
      <c r="I90" s="373"/>
      <c r="J90" s="373"/>
      <c r="K90" s="373"/>
      <c r="L90" s="373"/>
      <c r="M90" s="373"/>
      <c r="N90" s="374"/>
    </row>
    <row r="93" spans="2:14" ht="15" x14ac:dyDescent="0.2">
      <c r="D93" s="376" t="s">
        <v>283</v>
      </c>
      <c r="E93" s="376"/>
      <c r="F93" s="376"/>
      <c r="G93" s="376"/>
      <c r="H93" s="376"/>
      <c r="I93" s="376"/>
      <c r="J93" s="376"/>
      <c r="K93" s="376"/>
    </row>
    <row r="94" spans="2:14" ht="15" x14ac:dyDescent="0.2">
      <c r="D94" s="376" t="s">
        <v>284</v>
      </c>
      <c r="E94" s="376"/>
      <c r="F94" s="376"/>
      <c r="G94" s="376"/>
      <c r="H94" s="376"/>
      <c r="I94" s="376"/>
      <c r="J94" s="376"/>
      <c r="K94" s="376"/>
    </row>
    <row r="95" spans="2:14" ht="15" x14ac:dyDescent="0.2">
      <c r="D95" s="376" t="s">
        <v>285</v>
      </c>
      <c r="E95" s="376"/>
      <c r="F95" s="376"/>
      <c r="G95" s="376"/>
      <c r="H95" s="376"/>
      <c r="I95" s="376"/>
      <c r="J95" s="376"/>
      <c r="K95" s="376"/>
    </row>
    <row r="96" spans="2:14" ht="15" x14ac:dyDescent="0.2">
      <c r="D96" s="376" t="s">
        <v>286</v>
      </c>
      <c r="E96" s="376"/>
      <c r="F96" s="376"/>
      <c r="G96" s="376"/>
      <c r="H96" s="376"/>
      <c r="I96" s="376"/>
      <c r="J96" s="376"/>
      <c r="K96" s="376"/>
    </row>
  </sheetData>
  <mergeCells count="9">
    <mergeCell ref="Q4:AA4"/>
    <mergeCell ref="C7:C9"/>
    <mergeCell ref="B4:N4"/>
    <mergeCell ref="B2:N2"/>
    <mergeCell ref="D93:K93"/>
    <mergeCell ref="D94:K94"/>
    <mergeCell ref="D95:K95"/>
    <mergeCell ref="D96:K96"/>
    <mergeCell ref="Q10:AA10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57"/>
  <sheetViews>
    <sheetView topLeftCell="A16" zoomScale="91" zoomScaleNormal="91" workbookViewId="0">
      <selection activeCell="H48" sqref="H48"/>
    </sheetView>
  </sheetViews>
  <sheetFormatPr baseColWidth="10" defaultColWidth="10.28515625" defaultRowHeight="12.75" x14ac:dyDescent="0.2"/>
  <cols>
    <col min="1" max="1" width="2.28515625" style="1" customWidth="1"/>
    <col min="2" max="2" width="5.7109375" style="1" customWidth="1"/>
    <col min="3" max="3" width="4.7109375" style="1" customWidth="1"/>
    <col min="4" max="4" width="24.85546875" style="1" customWidth="1"/>
    <col min="5" max="5" width="4.140625" style="1" customWidth="1"/>
    <col min="6" max="6" width="7.7109375" style="1" customWidth="1"/>
    <col min="7" max="7" width="8.5703125" style="1" customWidth="1"/>
    <col min="8" max="8" width="6.28515625" style="1" customWidth="1"/>
    <col min="9" max="9" width="8.5703125" style="1" customWidth="1"/>
    <col min="10" max="10" width="4" style="1" customWidth="1"/>
    <col min="11" max="11" width="21.7109375" style="1" customWidth="1"/>
    <col min="12" max="12" width="16.5703125" style="1" customWidth="1"/>
    <col min="13" max="13" width="6.85546875" style="1" customWidth="1"/>
    <col min="14" max="14" width="12.5703125" style="1" customWidth="1"/>
    <col min="15" max="15" width="1.7109375" style="1" customWidth="1"/>
    <col min="16" max="16" width="10.28515625" style="1"/>
    <col min="17" max="17" width="4.28515625" style="1" customWidth="1"/>
    <col min="18" max="18" width="10.28515625" style="1" customWidth="1"/>
    <col min="19" max="19" width="16.85546875" style="1" customWidth="1"/>
    <col min="20" max="31" width="10.28515625" style="1" customWidth="1"/>
    <col min="32" max="32" width="4.5703125" style="1" customWidth="1"/>
    <col min="33" max="33" width="10.28515625" style="1" customWidth="1"/>
    <col min="34" max="34" width="3.5703125" style="1" customWidth="1"/>
    <col min="35" max="47" width="10.28515625" style="1" customWidth="1"/>
    <col min="48" max="48" width="24.42578125" style="1" customWidth="1"/>
    <col min="49" max="49" width="4" style="1" customWidth="1"/>
    <col min="50" max="50" width="10.28515625" style="1" customWidth="1"/>
    <col min="51" max="51" width="4.5703125" style="1" customWidth="1"/>
    <col min="52" max="52" width="10.28515625" style="1"/>
    <col min="53" max="53" width="28.85546875" style="1" customWidth="1"/>
    <col min="54" max="65" width="10.28515625" style="1"/>
    <col min="66" max="66" width="3.7109375" style="1" customWidth="1"/>
    <col min="67" max="67" width="10.28515625" style="1"/>
    <col min="68" max="68" width="3.42578125" style="1" customWidth="1"/>
    <col min="69" max="82" width="10.28515625" style="1"/>
    <col min="83" max="83" width="4.5703125" style="1" customWidth="1"/>
    <col min="84" max="16384" width="10.28515625" style="1"/>
  </cols>
  <sheetData>
    <row r="1" spans="1:83" ht="13.5" thickBot="1" x14ac:dyDescent="0.25"/>
    <row r="2" spans="1:83" ht="26.25" x14ac:dyDescent="0.2">
      <c r="B2" s="391" t="s">
        <v>235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3"/>
    </row>
    <row r="3" spans="1:83" x14ac:dyDescent="0.2">
      <c r="B3" s="388" t="s">
        <v>184</v>
      </c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90"/>
    </row>
    <row r="4" spans="1:83" ht="24" thickBot="1" x14ac:dyDescent="0.25">
      <c r="B4" s="416" t="s">
        <v>183</v>
      </c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8"/>
    </row>
    <row r="5" spans="1:83" x14ac:dyDescent="0.2">
      <c r="B5" s="46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83" ht="26.25" x14ac:dyDescent="0.4">
      <c r="B6" s="419" t="s">
        <v>260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</row>
    <row r="7" spans="1:83" ht="23.25" x14ac:dyDescent="0.35">
      <c r="B7" s="394" t="s">
        <v>182</v>
      </c>
      <c r="C7" s="394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4"/>
    </row>
    <row r="8" spans="1:83" ht="12" customHeight="1" x14ac:dyDescent="0.2">
      <c r="A8" s="6"/>
      <c r="B8" s="22"/>
      <c r="C8" s="31"/>
      <c r="D8" s="8"/>
      <c r="E8" s="8"/>
      <c r="F8" s="33"/>
      <c r="G8" s="18"/>
      <c r="H8" s="8"/>
      <c r="I8" s="20"/>
      <c r="J8" s="43"/>
      <c r="K8" s="8"/>
      <c r="L8" s="8"/>
      <c r="M8" s="9"/>
      <c r="N8" s="8"/>
      <c r="O8" s="5"/>
    </row>
    <row r="11" spans="1:83" ht="18.75" x14ac:dyDescent="0.2">
      <c r="A11" s="101" t="s">
        <v>150</v>
      </c>
      <c r="B11" s="97"/>
      <c r="C11" s="98" t="s">
        <v>149</v>
      </c>
      <c r="D11" s="99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1" t="s">
        <v>150</v>
      </c>
    </row>
    <row r="12" spans="1:83" ht="13.5" thickBot="1" x14ac:dyDescent="0.25"/>
    <row r="13" spans="1:83" ht="27.75" customHeight="1" x14ac:dyDescent="0.2">
      <c r="A13" s="338" t="s">
        <v>148</v>
      </c>
      <c r="B13" s="415" t="s">
        <v>236</v>
      </c>
      <c r="C13" s="415"/>
      <c r="D13" s="415"/>
      <c r="E13" s="426" t="s">
        <v>252</v>
      </c>
      <c r="F13" s="426"/>
      <c r="G13" s="426"/>
      <c r="H13" s="426"/>
      <c r="I13" s="426"/>
      <c r="J13" s="426"/>
      <c r="K13" s="426"/>
      <c r="L13" s="426"/>
      <c r="M13" s="426"/>
      <c r="N13" s="427"/>
      <c r="Q13" s="93" t="s">
        <v>148</v>
      </c>
      <c r="R13" s="225" t="s">
        <v>238</v>
      </c>
      <c r="S13" s="208"/>
      <c r="T13" s="209"/>
      <c r="U13" s="209"/>
      <c r="V13" s="209"/>
      <c r="W13" s="226"/>
      <c r="X13" s="209"/>
      <c r="Y13" s="209"/>
      <c r="Z13" s="209"/>
      <c r="AA13" s="209"/>
      <c r="AB13" s="209"/>
      <c r="AC13" s="209"/>
      <c r="AD13" s="209"/>
      <c r="AE13" s="210"/>
      <c r="AF13" s="93" t="s">
        <v>148</v>
      </c>
      <c r="AG13" s="125"/>
      <c r="AH13" s="93" t="s">
        <v>148</v>
      </c>
      <c r="AI13" s="225" t="s">
        <v>239</v>
      </c>
      <c r="AJ13" s="208"/>
      <c r="AK13" s="209"/>
      <c r="AL13" s="209"/>
      <c r="AM13" s="209"/>
      <c r="AN13" s="226"/>
      <c r="AO13" s="209"/>
      <c r="AP13" s="209"/>
      <c r="AQ13" s="209"/>
      <c r="AR13" s="209"/>
      <c r="AS13" s="209"/>
      <c r="AT13" s="209"/>
      <c r="AU13" s="209"/>
      <c r="AV13" s="210"/>
      <c r="AW13" s="93" t="s">
        <v>148</v>
      </c>
      <c r="AY13" s="93" t="s">
        <v>148</v>
      </c>
      <c r="AZ13" s="225" t="s">
        <v>253</v>
      </c>
      <c r="BA13" s="208"/>
      <c r="BB13" s="209"/>
      <c r="BC13" s="209"/>
      <c r="BD13" s="209"/>
      <c r="BE13" s="226"/>
      <c r="BF13" s="209"/>
      <c r="BG13" s="209"/>
      <c r="BH13" s="209"/>
      <c r="BI13" s="209"/>
      <c r="BJ13" s="209"/>
      <c r="BK13" s="209"/>
      <c r="BL13" s="209"/>
      <c r="BM13" s="210"/>
      <c r="BN13" s="93" t="s">
        <v>148</v>
      </c>
      <c r="BP13" s="93" t="s">
        <v>148</v>
      </c>
      <c r="BQ13" s="252" t="s">
        <v>253</v>
      </c>
      <c r="BR13" s="208"/>
      <c r="BS13" s="209"/>
      <c r="BT13" s="209"/>
      <c r="BU13" s="209"/>
      <c r="BV13" s="226"/>
      <c r="BW13" s="209"/>
      <c r="BX13" s="209"/>
      <c r="BY13" s="209"/>
      <c r="BZ13" s="209"/>
      <c r="CA13" s="209"/>
      <c r="CB13" s="209"/>
      <c r="CC13" s="209"/>
      <c r="CD13" s="210"/>
      <c r="CE13" s="93" t="s">
        <v>148</v>
      </c>
    </row>
    <row r="14" spans="1:83" ht="21" customHeight="1" x14ac:dyDescent="0.25">
      <c r="A14" s="420" t="s">
        <v>256</v>
      </c>
      <c r="B14" s="347" t="s">
        <v>106</v>
      </c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272" t="s">
        <v>14</v>
      </c>
      <c r="N14" s="351"/>
      <c r="Q14" s="422" t="s">
        <v>256</v>
      </c>
      <c r="R14" s="271" t="s">
        <v>252</v>
      </c>
      <c r="S14" s="212"/>
      <c r="T14" s="213"/>
      <c r="U14" s="213"/>
      <c r="V14" s="213"/>
      <c r="W14" s="28"/>
      <c r="X14" s="213"/>
      <c r="Y14" s="213"/>
      <c r="Z14" s="213"/>
      <c r="AA14" s="213"/>
      <c r="AB14" s="213"/>
      <c r="AC14" s="213"/>
      <c r="AD14" s="213"/>
      <c r="AE14" s="213"/>
      <c r="AF14" s="422" t="s">
        <v>256</v>
      </c>
      <c r="AG14" s="125"/>
      <c r="AH14" s="422" t="s">
        <v>256</v>
      </c>
      <c r="AI14" s="211"/>
      <c r="AJ14" s="212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4"/>
      <c r="AW14" s="422" t="s">
        <v>256</v>
      </c>
      <c r="AY14" s="422" t="s">
        <v>256</v>
      </c>
      <c r="AZ14" s="267"/>
      <c r="BA14" s="212"/>
      <c r="BB14" s="213"/>
      <c r="BC14" s="213"/>
      <c r="BD14" s="213"/>
      <c r="BE14" s="28"/>
      <c r="BF14" s="213"/>
      <c r="BG14" s="213"/>
      <c r="BH14" s="213"/>
      <c r="BI14" s="213"/>
      <c r="BJ14" s="213"/>
      <c r="BK14" s="213"/>
      <c r="BL14" s="213"/>
      <c r="BM14" s="213"/>
      <c r="BN14" s="422" t="s">
        <v>256</v>
      </c>
      <c r="BP14" s="422" t="s">
        <v>256</v>
      </c>
      <c r="BQ14" s="268"/>
      <c r="BR14" s="212"/>
      <c r="BS14" s="213"/>
      <c r="BT14" s="213"/>
      <c r="BU14" s="213"/>
      <c r="BV14" s="28"/>
      <c r="BW14" s="213"/>
      <c r="BX14" s="213"/>
      <c r="BY14" s="213"/>
      <c r="BZ14" s="213"/>
      <c r="CA14" s="213"/>
      <c r="CB14" s="213"/>
      <c r="CC14" s="213"/>
      <c r="CD14" s="214"/>
      <c r="CE14" s="422" t="s">
        <v>256</v>
      </c>
    </row>
    <row r="15" spans="1:83" ht="24" customHeight="1" x14ac:dyDescent="0.2">
      <c r="A15" s="420"/>
      <c r="B15" s="28" t="s">
        <v>32</v>
      </c>
      <c r="C15" s="27"/>
      <c r="D15" s="9"/>
      <c r="E15" s="9"/>
      <c r="F15" s="9"/>
      <c r="G15" s="9"/>
      <c r="H15" s="9"/>
      <c r="I15" s="9"/>
      <c r="J15" s="9"/>
      <c r="K15" s="9"/>
      <c r="L15" s="32" t="s">
        <v>23</v>
      </c>
      <c r="M15" s="45">
        <v>3500</v>
      </c>
      <c r="N15" s="336" t="s">
        <v>24</v>
      </c>
      <c r="Q15" s="422"/>
      <c r="R15" s="215"/>
      <c r="S15" s="51" t="s">
        <v>30</v>
      </c>
      <c r="T15" s="51"/>
      <c r="U15" s="8"/>
      <c r="V15" s="33"/>
      <c r="W15" s="8"/>
      <c r="X15" s="8"/>
      <c r="Y15" s="20"/>
      <c r="Z15" s="7"/>
      <c r="AA15" s="7"/>
      <c r="AB15" s="8"/>
      <c r="AC15" s="213"/>
      <c r="AD15" s="213"/>
      <c r="AE15" s="227" t="str">
        <f>B15</f>
        <v>ESTOUFFADE DE BŒUF BOURGUIGNONNE</v>
      </c>
      <c r="AF15" s="422"/>
      <c r="AG15" s="125"/>
      <c r="AH15" s="422"/>
      <c r="AI15" s="215"/>
      <c r="AJ15" s="12"/>
      <c r="AK15" s="51" t="s">
        <v>30</v>
      </c>
      <c r="AL15" s="51"/>
      <c r="AM15" s="8"/>
      <c r="AN15" s="33"/>
      <c r="AO15" s="8"/>
      <c r="AP15" s="8"/>
      <c r="AQ15" s="20"/>
      <c r="AR15" s="28"/>
      <c r="AS15" s="8"/>
      <c r="AT15" s="213"/>
      <c r="AU15" s="213"/>
      <c r="AV15" s="227" t="str">
        <f>B15</f>
        <v>ESTOUFFADE DE BŒUF BOURGUIGNONNE</v>
      </c>
      <c r="AW15" s="422"/>
      <c r="AY15" s="422"/>
      <c r="AZ15" s="171" t="s">
        <v>119</v>
      </c>
      <c r="BA15" s="109"/>
      <c r="BB15" s="110"/>
      <c r="BC15" s="110"/>
      <c r="BD15" s="110"/>
      <c r="BE15" s="107"/>
      <c r="BF15" s="107"/>
      <c r="BG15" s="107"/>
      <c r="BH15" s="107"/>
      <c r="BI15" s="107"/>
      <c r="BJ15" s="107"/>
      <c r="BK15" s="107"/>
      <c r="BL15" s="107"/>
      <c r="BM15" s="172"/>
      <c r="BN15" s="422"/>
      <c r="BP15" s="422"/>
      <c r="BQ15" s="128" t="s">
        <v>152</v>
      </c>
      <c r="BR15" s="109"/>
      <c r="BS15" s="110"/>
      <c r="BT15" s="110"/>
      <c r="BU15" s="110"/>
      <c r="BV15" s="107"/>
      <c r="BW15" s="107"/>
      <c r="BX15" s="107"/>
      <c r="BY15" s="107"/>
      <c r="BZ15" s="107"/>
      <c r="CA15" s="107"/>
      <c r="CB15" s="107"/>
      <c r="CC15" s="107"/>
      <c r="CD15" s="111"/>
      <c r="CE15" s="422"/>
    </row>
    <row r="16" spans="1:83" ht="15.95" customHeight="1" thickBot="1" x14ac:dyDescent="0.3">
      <c r="A16" s="420"/>
      <c r="B16" s="233" t="s">
        <v>240</v>
      </c>
      <c r="C16" s="115"/>
      <c r="D16" s="114"/>
      <c r="E16" s="9"/>
      <c r="F16" s="414" t="s">
        <v>4</v>
      </c>
      <c r="G16" s="414"/>
      <c r="H16" s="247"/>
      <c r="I16" s="9"/>
      <c r="J16" s="9"/>
      <c r="K16" s="247"/>
      <c r="L16" s="32" t="s">
        <v>248</v>
      </c>
      <c r="M16" s="30">
        <f>G20/M15</f>
        <v>0.16</v>
      </c>
      <c r="N16" s="337" t="s">
        <v>27</v>
      </c>
      <c r="Q16" s="422"/>
      <c r="R16" s="256"/>
      <c r="S16" s="51"/>
      <c r="T16" s="51"/>
      <c r="U16" s="8"/>
      <c r="V16" s="33"/>
      <c r="W16" s="8"/>
      <c r="X16" s="8"/>
      <c r="Y16" s="20"/>
      <c r="Z16" s="7"/>
      <c r="AA16" s="7"/>
      <c r="AB16" s="8"/>
      <c r="AC16" s="213"/>
      <c r="AD16" s="213"/>
      <c r="AE16" s="227"/>
      <c r="AF16" s="422"/>
      <c r="AG16" s="125"/>
      <c r="AH16" s="422"/>
      <c r="AI16" s="217"/>
      <c r="AJ16" s="12"/>
      <c r="AK16" s="44"/>
      <c r="AL16" s="8"/>
      <c r="AM16" s="8"/>
      <c r="AN16" s="33"/>
      <c r="AO16" s="8"/>
      <c r="AP16" s="8"/>
      <c r="AQ16" s="20"/>
      <c r="AR16" s="43"/>
      <c r="AS16" s="8"/>
      <c r="AT16" s="213"/>
      <c r="AU16" s="213"/>
      <c r="AV16" s="214"/>
      <c r="AW16" s="422"/>
      <c r="AY16" s="422"/>
      <c r="AZ16" s="173"/>
      <c r="BA16" s="47"/>
      <c r="BB16" s="47"/>
      <c r="BC16" s="47"/>
      <c r="BD16" s="107"/>
      <c r="BE16" s="107"/>
      <c r="BF16" s="107"/>
      <c r="BG16" s="107"/>
      <c r="BH16" s="107"/>
      <c r="BI16" s="107"/>
      <c r="BJ16" s="107"/>
      <c r="BK16" s="107"/>
      <c r="BL16" s="107"/>
      <c r="BM16" s="172"/>
      <c r="BN16" s="422"/>
      <c r="BP16" s="422"/>
      <c r="BQ16" s="130"/>
      <c r="BR16" s="7"/>
      <c r="BS16" s="7"/>
      <c r="BT16" s="7"/>
      <c r="BU16" s="107"/>
      <c r="BV16" s="107"/>
      <c r="BW16" s="107"/>
      <c r="BX16" s="107"/>
      <c r="BY16" s="107"/>
      <c r="BZ16" s="107"/>
      <c r="CA16" s="107"/>
      <c r="CB16" s="107"/>
      <c r="CC16" s="107"/>
      <c r="CD16" s="111"/>
      <c r="CE16" s="422"/>
    </row>
    <row r="17" spans="1:83" ht="15.95" customHeight="1" thickBot="1" x14ac:dyDescent="0.25">
      <c r="A17" s="420"/>
      <c r="B17" s="261">
        <v>100</v>
      </c>
      <c r="C17" s="408" t="s">
        <v>0</v>
      </c>
      <c r="D17" s="8" t="s">
        <v>3</v>
      </c>
      <c r="E17" s="8"/>
      <c r="F17" s="248">
        <f>G17-I17</f>
        <v>1143.1000000000001</v>
      </c>
      <c r="G17" s="248">
        <f>SUM(G20,G25,G32,G44)</f>
        <v>1397.9</v>
      </c>
      <c r="H17" s="104"/>
      <c r="I17" s="249">
        <f>SUM(I20,I32,I44)</f>
        <v>254.8</v>
      </c>
      <c r="J17" s="17"/>
      <c r="K17" s="17" t="s">
        <v>22</v>
      </c>
      <c r="L17" s="17"/>
      <c r="M17" s="30">
        <f>F21/M15</f>
        <v>0.104</v>
      </c>
      <c r="N17" s="337" t="s">
        <v>249</v>
      </c>
      <c r="Q17" s="422"/>
      <c r="R17" s="217"/>
      <c r="S17" s="44"/>
      <c r="T17" s="8"/>
      <c r="U17" s="8"/>
      <c r="V17" s="33"/>
      <c r="W17" s="8"/>
      <c r="X17" s="8"/>
      <c r="Y17" s="20"/>
      <c r="Z17" s="7"/>
      <c r="AA17" s="7"/>
      <c r="AB17" s="8"/>
      <c r="AC17" s="213"/>
      <c r="AD17" s="213"/>
      <c r="AE17" s="214"/>
      <c r="AF17" s="422"/>
      <c r="AG17" s="125"/>
      <c r="AH17" s="422"/>
      <c r="AI17" s="216"/>
      <c r="AJ17" s="66" t="s">
        <v>105</v>
      </c>
      <c r="AK17" s="7"/>
      <c r="AL17" s="7"/>
      <c r="AM17" s="7"/>
      <c r="AN17" s="7"/>
      <c r="AO17" s="7"/>
      <c r="AP17" s="7"/>
      <c r="AQ17" s="7"/>
      <c r="AR17" s="7"/>
      <c r="AS17" s="7"/>
      <c r="AT17" s="218"/>
      <c r="AU17" s="213"/>
      <c r="AV17" s="214"/>
      <c r="AW17" s="422"/>
      <c r="AY17" s="422"/>
      <c r="AZ17" s="174" t="s">
        <v>150</v>
      </c>
      <c r="BA17" s="98" t="s">
        <v>149</v>
      </c>
      <c r="BB17" s="98"/>
      <c r="BC17" s="99"/>
      <c r="BD17" s="118"/>
      <c r="BE17" s="118"/>
      <c r="BF17" s="118"/>
      <c r="BG17" s="118"/>
      <c r="BH17" s="118"/>
      <c r="BI17" s="118"/>
      <c r="BJ17" s="118"/>
      <c r="BK17" s="118"/>
      <c r="BL17" s="118"/>
      <c r="BM17" s="175"/>
      <c r="BN17" s="422"/>
      <c r="BP17" s="422"/>
      <c r="BQ17" s="129" t="s">
        <v>150</v>
      </c>
      <c r="BR17" s="98" t="s">
        <v>149</v>
      </c>
      <c r="BS17" s="98"/>
      <c r="BT17" s="99"/>
      <c r="BU17" s="118"/>
      <c r="BV17" s="118"/>
      <c r="BW17" s="118"/>
      <c r="BX17" s="118"/>
      <c r="BY17" s="118"/>
      <c r="BZ17" s="118"/>
      <c r="CA17" s="118"/>
      <c r="CB17" s="118"/>
      <c r="CC17" s="118"/>
      <c r="CD17" s="119"/>
      <c r="CE17" s="422"/>
    </row>
    <row r="18" spans="1:83" ht="15.95" customHeight="1" x14ac:dyDescent="0.25">
      <c r="A18" s="420"/>
      <c r="B18" s="105"/>
      <c r="C18" s="409"/>
      <c r="D18" s="94"/>
      <c r="E18" s="94"/>
      <c r="F18" s="242" t="s">
        <v>242</v>
      </c>
      <c r="G18" s="242" t="s">
        <v>25</v>
      </c>
      <c r="H18" s="106"/>
      <c r="I18" s="242" t="s">
        <v>243</v>
      </c>
      <c r="J18" s="94"/>
      <c r="K18" s="94"/>
      <c r="L18" s="423" t="s">
        <v>228</v>
      </c>
      <c r="M18" s="424"/>
      <c r="N18" s="348">
        <f>B17</f>
        <v>100</v>
      </c>
      <c r="Q18" s="422"/>
      <c r="R18" s="216"/>
      <c r="S18" s="63" t="s">
        <v>60</v>
      </c>
      <c r="T18" s="63"/>
      <c r="U18" s="41"/>
      <c r="V18" s="8"/>
      <c r="W18" s="33"/>
      <c r="X18" s="8"/>
      <c r="Y18" s="20"/>
      <c r="Z18" s="7"/>
      <c r="AA18" s="7"/>
      <c r="AB18" s="8"/>
      <c r="AC18" s="218"/>
      <c r="AD18" s="213"/>
      <c r="AE18" s="214"/>
      <c r="AF18" s="422"/>
      <c r="AG18" s="125"/>
      <c r="AH18" s="422"/>
      <c r="AI18" s="219"/>
      <c r="AJ18" s="7"/>
      <c r="AK18" s="67" t="s">
        <v>5</v>
      </c>
      <c r="AL18" s="48" t="s">
        <v>88</v>
      </c>
      <c r="AM18" s="7"/>
      <c r="AN18" s="7"/>
      <c r="AO18" s="7"/>
      <c r="AP18" s="7"/>
      <c r="AQ18" s="7"/>
      <c r="AR18" s="7"/>
      <c r="AS18" s="7"/>
      <c r="AT18" s="219"/>
      <c r="AU18" s="216"/>
      <c r="AV18" s="214"/>
      <c r="AW18" s="422"/>
      <c r="AY18" s="422"/>
      <c r="AZ18" s="149"/>
      <c r="BA18" s="47"/>
      <c r="BB18" s="47"/>
      <c r="BC18" s="47"/>
      <c r="BD18" s="107"/>
      <c r="BE18" s="107"/>
      <c r="BF18" s="107"/>
      <c r="BG18" s="107"/>
      <c r="BH18" s="107"/>
      <c r="BI18" s="107"/>
      <c r="BJ18" s="107"/>
      <c r="BK18" s="107"/>
      <c r="BL18" s="107"/>
      <c r="BM18" s="172"/>
      <c r="BN18" s="422"/>
      <c r="BP18" s="422"/>
      <c r="BQ18" s="117"/>
      <c r="BR18" s="7"/>
      <c r="BS18" s="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11"/>
      <c r="CE18" s="422"/>
    </row>
    <row r="19" spans="1:83" ht="15.95" customHeight="1" x14ac:dyDescent="0.25">
      <c r="A19" s="420"/>
      <c r="B19" s="114" t="s">
        <v>8</v>
      </c>
      <c r="C19" s="115" t="s">
        <v>10</v>
      </c>
      <c r="D19" s="114" t="s">
        <v>6</v>
      </c>
      <c r="E19" s="9"/>
      <c r="F19" s="103"/>
      <c r="G19" s="47"/>
      <c r="H19" s="47"/>
      <c r="I19" s="344"/>
      <c r="J19" s="47"/>
      <c r="K19" s="247" t="s">
        <v>12</v>
      </c>
      <c r="L19" s="9"/>
      <c r="M19" s="307"/>
      <c r="N19" s="341"/>
      <c r="Q19" s="422"/>
      <c r="R19" s="219"/>
      <c r="S19" s="12"/>
      <c r="T19" s="23" t="s">
        <v>5</v>
      </c>
      <c r="U19" s="8" t="s">
        <v>61</v>
      </c>
      <c r="V19" s="8"/>
      <c r="W19" s="33"/>
      <c r="X19" s="8"/>
      <c r="Y19" s="20"/>
      <c r="Z19" s="7"/>
      <c r="AA19" s="7"/>
      <c r="AB19" s="8"/>
      <c r="AC19" s="219"/>
      <c r="AD19" s="216"/>
      <c r="AE19" s="214"/>
      <c r="AF19" s="422"/>
      <c r="AG19" s="125"/>
      <c r="AH19" s="422"/>
      <c r="AI19" s="219"/>
      <c r="AJ19" s="7"/>
      <c r="AK19" s="67" t="s">
        <v>7</v>
      </c>
      <c r="AL19" s="48" t="s">
        <v>89</v>
      </c>
      <c r="AM19" s="7"/>
      <c r="AN19" s="7"/>
      <c r="AO19" s="7"/>
      <c r="AP19" s="7"/>
      <c r="AQ19" s="7"/>
      <c r="AR19" s="7"/>
      <c r="AS19" s="7"/>
      <c r="AT19" s="220"/>
      <c r="AU19" s="221"/>
      <c r="AV19" s="214"/>
      <c r="AW19" s="422"/>
      <c r="AY19" s="422"/>
      <c r="AZ19" s="176" t="s">
        <v>8</v>
      </c>
      <c r="BA19" s="131" t="s">
        <v>154</v>
      </c>
      <c r="BB19" s="47"/>
      <c r="BC19" s="47"/>
      <c r="BD19" s="107"/>
      <c r="BE19" s="107"/>
      <c r="BF19" s="107"/>
      <c r="BG19" s="107"/>
      <c r="BH19" s="107"/>
      <c r="BI19" s="107"/>
      <c r="BJ19" s="107"/>
      <c r="BK19" s="107"/>
      <c r="BL19" s="107"/>
      <c r="BM19" s="172"/>
      <c r="BN19" s="422"/>
      <c r="BP19" s="422"/>
      <c r="BQ19" s="116" t="s">
        <v>6</v>
      </c>
      <c r="BR19" s="131" t="s">
        <v>3</v>
      </c>
      <c r="BS19" s="108" t="s">
        <v>153</v>
      </c>
      <c r="BT19" s="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422"/>
    </row>
    <row r="20" spans="1:83" ht="15.95" customHeight="1" x14ac:dyDescent="0.25">
      <c r="A20" s="420"/>
      <c r="B20" s="12"/>
      <c r="C20" s="102"/>
      <c r="D20" s="29" t="s">
        <v>28</v>
      </c>
      <c r="E20" s="126"/>
      <c r="F20" s="264">
        <f>SUM(F21:F24)</f>
        <v>364</v>
      </c>
      <c r="G20" s="265">
        <f>SUM(G21:G24)</f>
        <v>560</v>
      </c>
      <c r="H20" s="29" t="s">
        <v>2</v>
      </c>
      <c r="I20" s="266">
        <f>SUM(I21:I24)</f>
        <v>196</v>
      </c>
      <c r="J20" s="52"/>
      <c r="K20" s="189" t="s">
        <v>250</v>
      </c>
      <c r="L20" s="9"/>
      <c r="M20" s="9"/>
      <c r="N20" s="337"/>
      <c r="Q20" s="422"/>
      <c r="R20" s="219"/>
      <c r="S20" s="12"/>
      <c r="T20" s="23" t="s">
        <v>7</v>
      </c>
      <c r="U20" s="8" t="s">
        <v>62</v>
      </c>
      <c r="V20" s="8"/>
      <c r="W20" s="33"/>
      <c r="X20" s="8"/>
      <c r="Y20" s="20"/>
      <c r="Z20" s="7"/>
      <c r="AA20" s="7"/>
      <c r="AB20" s="8"/>
      <c r="AC20" s="220"/>
      <c r="AD20" s="221"/>
      <c r="AE20" s="214"/>
      <c r="AF20" s="422"/>
      <c r="AG20" s="125"/>
      <c r="AH20" s="422"/>
      <c r="AI20" s="219"/>
      <c r="AJ20" s="7"/>
      <c r="AK20" s="67" t="s">
        <v>9</v>
      </c>
      <c r="AL20" s="48" t="s">
        <v>90</v>
      </c>
      <c r="AM20" s="7"/>
      <c r="AN20" s="7"/>
      <c r="AO20" s="7"/>
      <c r="AP20" s="7"/>
      <c r="AQ20" s="7"/>
      <c r="AR20" s="7"/>
      <c r="AS20" s="7"/>
      <c r="AT20" s="222"/>
      <c r="AU20" s="215"/>
      <c r="AV20" s="214"/>
      <c r="AW20" s="422"/>
      <c r="AY20" s="422"/>
      <c r="AZ20" s="149"/>
      <c r="BA20" s="47"/>
      <c r="BB20" s="47"/>
      <c r="BC20" s="47"/>
      <c r="BD20" s="107"/>
      <c r="BE20" s="107"/>
      <c r="BF20" s="107"/>
      <c r="BG20" s="107"/>
      <c r="BH20" s="107"/>
      <c r="BI20" s="107"/>
      <c r="BJ20" s="107"/>
      <c r="BK20" s="107"/>
      <c r="BL20" s="107"/>
      <c r="BM20" s="172"/>
      <c r="BN20" s="422"/>
      <c r="BP20" s="422"/>
      <c r="BQ20" s="116"/>
      <c r="BR20" s="131"/>
      <c r="BS20" s="108"/>
      <c r="BT20" s="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422"/>
    </row>
    <row r="21" spans="1:83" ht="15.95" customHeight="1" x14ac:dyDescent="0.25">
      <c r="A21" s="420"/>
      <c r="B21" s="12">
        <v>16</v>
      </c>
      <c r="C21" s="37">
        <v>35</v>
      </c>
      <c r="D21" s="188" t="s">
        <v>33</v>
      </c>
      <c r="E21" s="26"/>
      <c r="F21" s="33">
        <f t="shared" ref="F21:F24" si="0">IF(C21&lt;=0,"",G21-(G21*C21%))</f>
        <v>364</v>
      </c>
      <c r="G21" s="18">
        <f>IF(B21="","",(B21/B17)*M15)</f>
        <v>560</v>
      </c>
      <c r="H21" s="231" t="s">
        <v>2</v>
      </c>
      <c r="I21" s="243">
        <f t="shared" ref="I21:I24" si="1">IF(ISBLANK(C21),"",G21-F21)</f>
        <v>196</v>
      </c>
      <c r="J21" s="64" t="s">
        <v>5</v>
      </c>
      <c r="K21" s="8" t="s">
        <v>251</v>
      </c>
      <c r="L21" s="9"/>
      <c r="M21" s="9"/>
      <c r="N21" s="337"/>
      <c r="Q21" s="422"/>
      <c r="R21" s="219"/>
      <c r="S21" s="12"/>
      <c r="T21" s="8"/>
      <c r="U21" s="8"/>
      <c r="V21" s="8"/>
      <c r="W21" s="33"/>
      <c r="X21" s="8"/>
      <c r="Y21" s="20"/>
      <c r="Z21" s="7"/>
      <c r="AA21" s="7"/>
      <c r="AB21" s="8"/>
      <c r="AC21" s="222"/>
      <c r="AD21" s="215"/>
      <c r="AE21" s="214"/>
      <c r="AF21" s="422"/>
      <c r="AG21" s="125"/>
      <c r="AH21" s="422"/>
      <c r="AI21" s="219"/>
      <c r="AJ21" s="7"/>
      <c r="AK21" s="67" t="s">
        <v>11</v>
      </c>
      <c r="AL21" s="48" t="s">
        <v>91</v>
      </c>
      <c r="AM21" s="7"/>
      <c r="AN21" s="7"/>
      <c r="AO21" s="7"/>
      <c r="AP21" s="7"/>
      <c r="AQ21" s="7"/>
      <c r="AR21" s="7"/>
      <c r="AS21" s="7"/>
      <c r="AT21" s="213"/>
      <c r="AU21" s="213"/>
      <c r="AV21" s="214"/>
      <c r="AW21" s="422"/>
      <c r="AY21" s="422"/>
      <c r="AZ21" s="177"/>
      <c r="BA21" s="178" t="s">
        <v>121</v>
      </c>
      <c r="BB21" s="179"/>
      <c r="BC21" s="179"/>
      <c r="BD21" s="180"/>
      <c r="BE21" s="47"/>
      <c r="BF21" s="107"/>
      <c r="BG21" s="178" t="s">
        <v>120</v>
      </c>
      <c r="BH21" s="107"/>
      <c r="BI21" s="107"/>
      <c r="BJ21" s="107"/>
      <c r="BK21" s="107"/>
      <c r="BL21" s="107"/>
      <c r="BM21" s="172"/>
      <c r="BN21" s="422"/>
      <c r="BP21" s="422"/>
      <c r="BQ21" s="116" t="s">
        <v>8</v>
      </c>
      <c r="BR21" s="131" t="s">
        <v>154</v>
      </c>
      <c r="BS21" s="108" t="s">
        <v>167</v>
      </c>
      <c r="BT21" s="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422"/>
    </row>
    <row r="22" spans="1:83" ht="15.95" customHeight="1" x14ac:dyDescent="0.25">
      <c r="A22" s="420"/>
      <c r="B22" s="12"/>
      <c r="C22" s="53"/>
      <c r="D22" s="8"/>
      <c r="E22" s="8"/>
      <c r="F22" s="33" t="str">
        <f t="shared" si="0"/>
        <v/>
      </c>
      <c r="G22" s="18" t="str">
        <f>IF(B22="","",(B22/B17)*M15)</f>
        <v/>
      </c>
      <c r="H22" s="231" t="s">
        <v>2</v>
      </c>
      <c r="I22" s="243" t="str">
        <f t="shared" si="1"/>
        <v/>
      </c>
      <c r="J22" s="64" t="s">
        <v>7</v>
      </c>
      <c r="K22" s="8" t="s">
        <v>241</v>
      </c>
      <c r="L22" s="9"/>
      <c r="M22" s="9"/>
      <c r="N22" s="337"/>
      <c r="Q22" s="422"/>
      <c r="R22" s="219"/>
      <c r="S22" s="63" t="s">
        <v>63</v>
      </c>
      <c r="T22" s="63"/>
      <c r="U22" s="41"/>
      <c r="V22" s="8"/>
      <c r="W22" s="33"/>
      <c r="X22" s="8"/>
      <c r="Y22" s="20"/>
      <c r="Z22" s="7"/>
      <c r="AA22" s="7"/>
      <c r="AB22" s="8"/>
      <c r="AC22" s="213"/>
      <c r="AD22" s="213"/>
      <c r="AE22" s="214"/>
      <c r="AF22" s="422"/>
      <c r="AG22" s="125"/>
      <c r="AH22" s="422"/>
      <c r="AI22" s="216"/>
      <c r="AJ22" s="7"/>
      <c r="AK22" s="67" t="s">
        <v>13</v>
      </c>
      <c r="AL22" s="48" t="s">
        <v>92</v>
      </c>
      <c r="AM22" s="7"/>
      <c r="AN22" s="7"/>
      <c r="AO22" s="7"/>
      <c r="AP22" s="7"/>
      <c r="AQ22" s="7"/>
      <c r="AR22" s="7"/>
      <c r="AS22" s="7"/>
      <c r="AT22" s="213"/>
      <c r="AU22" s="213"/>
      <c r="AV22" s="214"/>
      <c r="AW22" s="422"/>
      <c r="AY22" s="422"/>
      <c r="AZ22" s="177"/>
      <c r="BA22" s="181" t="s">
        <v>227</v>
      </c>
      <c r="BB22" s="181"/>
      <c r="BC22" s="181"/>
      <c r="BD22" s="181"/>
      <c r="BE22" s="47"/>
      <c r="BF22" s="107"/>
      <c r="BG22" s="107"/>
      <c r="BH22" s="107"/>
      <c r="BI22" s="107"/>
      <c r="BJ22" s="107"/>
      <c r="BK22" s="107"/>
      <c r="BL22" s="107"/>
      <c r="BM22" s="172"/>
      <c r="BN22" s="422"/>
      <c r="BP22" s="422"/>
      <c r="BQ22" s="116"/>
      <c r="BR22" s="7"/>
      <c r="BS22" s="140" t="s">
        <v>121</v>
      </c>
      <c r="BT22" s="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422"/>
    </row>
    <row r="23" spans="1:83" ht="15.95" customHeight="1" x14ac:dyDescent="0.2">
      <c r="A23" s="420"/>
      <c r="B23" s="12"/>
      <c r="C23" s="53"/>
      <c r="D23" s="8"/>
      <c r="E23" s="8"/>
      <c r="F23" s="33" t="str">
        <f t="shared" si="0"/>
        <v/>
      </c>
      <c r="G23" s="18" t="str">
        <f>IF(B23="","",(B23/B17)*M15)</f>
        <v/>
      </c>
      <c r="H23" s="231" t="s">
        <v>2</v>
      </c>
      <c r="I23" s="243" t="str">
        <f t="shared" si="1"/>
        <v/>
      </c>
      <c r="J23" s="64" t="s">
        <v>9</v>
      </c>
      <c r="K23" s="8" t="s">
        <v>244</v>
      </c>
      <c r="L23" s="9"/>
      <c r="M23" s="9"/>
      <c r="N23" s="337"/>
      <c r="Q23" s="422"/>
      <c r="R23" s="216"/>
      <c r="S23" s="12"/>
      <c r="T23" s="23" t="s">
        <v>5</v>
      </c>
      <c r="U23" s="8" t="s">
        <v>64</v>
      </c>
      <c r="V23" s="8"/>
      <c r="W23" s="33"/>
      <c r="X23" s="8"/>
      <c r="Y23" s="20"/>
      <c r="Z23" s="7"/>
      <c r="AA23" s="7"/>
      <c r="AB23" s="8"/>
      <c r="AC23" s="213"/>
      <c r="AD23" s="213"/>
      <c r="AE23" s="214"/>
      <c r="AF23" s="422"/>
      <c r="AG23" s="125"/>
      <c r="AH23" s="422"/>
      <c r="AI23" s="216"/>
      <c r="AJ23" s="66" t="s">
        <v>93</v>
      </c>
      <c r="AK23" s="67"/>
      <c r="AL23" s="7"/>
      <c r="AM23" s="7"/>
      <c r="AN23" s="7"/>
      <c r="AO23" s="7"/>
      <c r="AP23" s="7"/>
      <c r="AQ23" s="7"/>
      <c r="AR23" s="7"/>
      <c r="AS23" s="7"/>
      <c r="AT23" s="213"/>
      <c r="AU23" s="213"/>
      <c r="AV23" s="214"/>
      <c r="AW23" s="422"/>
      <c r="AY23" s="422"/>
      <c r="AZ23" s="177"/>
      <c r="BA23" s="181"/>
      <c r="BB23" s="181" t="s">
        <v>122</v>
      </c>
      <c r="BC23" s="181"/>
      <c r="BD23" s="181"/>
      <c r="BE23" s="47"/>
      <c r="BF23" s="107"/>
      <c r="BG23" s="107"/>
      <c r="BH23" s="107"/>
      <c r="BI23" s="107"/>
      <c r="BJ23" s="107"/>
      <c r="BK23" s="107"/>
      <c r="BL23" s="107"/>
      <c r="BM23" s="172"/>
      <c r="BN23" s="422"/>
      <c r="BP23" s="422"/>
      <c r="BQ23" s="116"/>
      <c r="BR23" s="7"/>
      <c r="BS23" s="108" t="s">
        <v>185</v>
      </c>
      <c r="BT23" s="7"/>
      <c r="BU23" s="107"/>
      <c r="BV23" s="107"/>
      <c r="BW23" s="107"/>
      <c r="BX23" s="107"/>
      <c r="BY23" s="107"/>
      <c r="BZ23" s="107"/>
      <c r="CA23" s="107"/>
      <c r="CB23" s="229"/>
      <c r="CC23" s="229"/>
      <c r="CD23" s="230"/>
      <c r="CE23" s="422"/>
    </row>
    <row r="24" spans="1:83" ht="15.95" customHeight="1" x14ac:dyDescent="0.25">
      <c r="A24" s="420"/>
      <c r="B24" s="238"/>
      <c r="C24" s="239"/>
      <c r="D24" s="235"/>
      <c r="E24" s="235"/>
      <c r="F24" s="240" t="str">
        <f t="shared" si="0"/>
        <v/>
      </c>
      <c r="G24" s="241" t="str">
        <f>IF(B24="","",(B24/B17)*M15)</f>
        <v/>
      </c>
      <c r="H24" s="236" t="s">
        <v>2</v>
      </c>
      <c r="I24" s="257" t="str">
        <f t="shared" si="1"/>
        <v/>
      </c>
      <c r="J24" s="273" t="s">
        <v>11</v>
      </c>
      <c r="K24" s="235" t="s">
        <v>245</v>
      </c>
      <c r="L24" s="237"/>
      <c r="M24" s="237"/>
      <c r="N24" s="346"/>
      <c r="Q24" s="422"/>
      <c r="R24" s="216"/>
      <c r="S24" s="12"/>
      <c r="T24" s="23" t="s">
        <v>7</v>
      </c>
      <c r="U24" s="8" t="s">
        <v>65</v>
      </c>
      <c r="V24" s="8"/>
      <c r="W24" s="33"/>
      <c r="X24" s="8"/>
      <c r="Y24" s="20"/>
      <c r="Z24" s="7"/>
      <c r="AA24" s="7"/>
      <c r="AB24" s="8"/>
      <c r="AC24" s="213"/>
      <c r="AD24" s="213"/>
      <c r="AE24" s="214"/>
      <c r="AF24" s="422"/>
      <c r="AG24" s="125"/>
      <c r="AH24" s="422"/>
      <c r="AI24" s="216"/>
      <c r="AJ24" s="7"/>
      <c r="AK24" s="67" t="s">
        <v>5</v>
      </c>
      <c r="AL24" s="48" t="s">
        <v>94</v>
      </c>
      <c r="AM24" s="7"/>
      <c r="AN24" s="7"/>
      <c r="AO24" s="7"/>
      <c r="AP24" s="7"/>
      <c r="AQ24" s="7"/>
      <c r="AR24" s="7"/>
      <c r="AS24" s="7"/>
      <c r="AT24" s="213"/>
      <c r="AU24" s="213"/>
      <c r="AV24" s="214"/>
      <c r="AW24" s="422"/>
      <c r="AY24" s="422"/>
      <c r="AZ24" s="177"/>
      <c r="BA24" s="181"/>
      <c r="BB24" s="181" t="s">
        <v>123</v>
      </c>
      <c r="BC24" s="181"/>
      <c r="BD24" s="181"/>
      <c r="BE24" s="47"/>
      <c r="BF24" s="107"/>
      <c r="BG24" s="107"/>
      <c r="BH24" s="107"/>
      <c r="BI24" s="107"/>
      <c r="BJ24" s="107"/>
      <c r="BK24" s="157"/>
      <c r="BL24" s="157"/>
      <c r="BM24" s="182"/>
      <c r="BN24" s="422"/>
      <c r="BP24" s="422"/>
      <c r="BQ24" s="116"/>
      <c r="BR24" s="7"/>
      <c r="BS24" s="108" t="s">
        <v>170</v>
      </c>
      <c r="BT24" s="7"/>
      <c r="BU24" s="107"/>
      <c r="BV24" s="107"/>
      <c r="BW24" s="107"/>
      <c r="BX24" s="107"/>
      <c r="BY24" s="107"/>
      <c r="BZ24" s="107"/>
      <c r="CA24" s="107"/>
      <c r="CB24" s="229"/>
      <c r="CC24" s="229"/>
      <c r="CD24" s="230"/>
      <c r="CE24" s="422"/>
    </row>
    <row r="25" spans="1:83" ht="15.95" customHeight="1" x14ac:dyDescent="0.25">
      <c r="A25" s="420"/>
      <c r="B25" s="12"/>
      <c r="C25" s="12"/>
      <c r="D25" s="29" t="s">
        <v>237</v>
      </c>
      <c r="E25" s="8"/>
      <c r="F25" s="264">
        <f>SUM(F26:F30)</f>
        <v>0</v>
      </c>
      <c r="G25" s="265">
        <f>SUM(G26:G30)</f>
        <v>396.9</v>
      </c>
      <c r="H25" s="29" t="s">
        <v>2</v>
      </c>
      <c r="I25" s="266">
        <f>SUM(I26:I30)</f>
        <v>0</v>
      </c>
      <c r="J25" s="276"/>
      <c r="K25" s="56">
        <f>G26+G27</f>
        <v>351.4</v>
      </c>
      <c r="L25" s="352" t="s">
        <v>45</v>
      </c>
      <c r="M25" s="17"/>
      <c r="N25" s="340"/>
      <c r="Q25" s="422"/>
      <c r="R25" s="216"/>
      <c r="S25" s="12"/>
      <c r="T25" s="23" t="s">
        <v>9</v>
      </c>
      <c r="U25" s="8" t="s">
        <v>66</v>
      </c>
      <c r="V25" s="8"/>
      <c r="W25" s="33"/>
      <c r="X25" s="8"/>
      <c r="Y25" s="20"/>
      <c r="Z25" s="7"/>
      <c r="AA25" s="7"/>
      <c r="AB25" s="8"/>
      <c r="AC25" s="213"/>
      <c r="AD25" s="213"/>
      <c r="AE25" s="214"/>
      <c r="AF25" s="422"/>
      <c r="AG25" s="125"/>
      <c r="AH25" s="422"/>
      <c r="AI25" s="223"/>
      <c r="AJ25" s="7"/>
      <c r="AK25" s="67" t="s">
        <v>7</v>
      </c>
      <c r="AL25" s="48" t="s">
        <v>95</v>
      </c>
      <c r="AM25" s="7"/>
      <c r="AN25" s="7"/>
      <c r="AO25" s="7"/>
      <c r="AP25" s="7"/>
      <c r="AQ25" s="7"/>
      <c r="AR25" s="7"/>
      <c r="AS25" s="7"/>
      <c r="AT25" s="213"/>
      <c r="AU25" s="213"/>
      <c r="AV25" s="214"/>
      <c r="AW25" s="422"/>
      <c r="AY25" s="422"/>
      <c r="AZ25" s="177"/>
      <c r="BA25" s="181"/>
      <c r="BB25" s="181" t="s">
        <v>124</v>
      </c>
      <c r="BC25" s="181"/>
      <c r="BD25" s="181"/>
      <c r="BE25" s="47"/>
      <c r="BF25" s="107"/>
      <c r="BG25" s="107"/>
      <c r="BH25" s="107"/>
      <c r="BI25" s="107"/>
      <c r="BJ25" s="107"/>
      <c r="BK25" s="157"/>
      <c r="BL25" s="157"/>
      <c r="BM25" s="182"/>
      <c r="BN25" s="422"/>
      <c r="BP25" s="422"/>
      <c r="BQ25" s="120"/>
      <c r="BR25" s="7"/>
      <c r="BT25" s="7"/>
      <c r="BU25" s="107"/>
      <c r="BV25" s="107"/>
      <c r="BW25" s="107"/>
      <c r="BX25" s="107"/>
      <c r="BY25" s="107"/>
      <c r="BZ25" s="107"/>
      <c r="CA25" s="107"/>
      <c r="CB25" s="107"/>
      <c r="CC25" s="107"/>
      <c r="CD25" s="111"/>
      <c r="CE25" s="422"/>
    </row>
    <row r="26" spans="1:83" ht="15.95" customHeight="1" thickBot="1" x14ac:dyDescent="0.35">
      <c r="A26" s="420"/>
      <c r="B26" s="12">
        <v>0.04</v>
      </c>
      <c r="C26" s="53"/>
      <c r="D26" s="8" t="s">
        <v>34</v>
      </c>
      <c r="E26" s="8"/>
      <c r="F26" s="33" t="str">
        <f t="shared" ref="F26:F31" si="2">IF(C26&lt;=0,"",G26-(G26*C26%))</f>
        <v/>
      </c>
      <c r="G26" s="234">
        <f>IF(B26="","",(B26/B17)*M15)</f>
        <v>1.4000000000000001</v>
      </c>
      <c r="H26" s="231" t="s">
        <v>2</v>
      </c>
      <c r="I26" s="243" t="str">
        <f t="shared" ref="I26:I30" si="3">IF(ISBLANK(C26),"",G26-F26)</f>
        <v/>
      </c>
      <c r="J26" s="64" t="s">
        <v>5</v>
      </c>
      <c r="K26" s="57">
        <f>K25/M15</f>
        <v>0.10039999999999999</v>
      </c>
      <c r="L26" s="352" t="s">
        <v>46</v>
      </c>
      <c r="M26" s="17"/>
      <c r="N26" s="340"/>
      <c r="Q26" s="422"/>
      <c r="R26" s="223"/>
      <c r="S26" s="7"/>
      <c r="T26" s="23" t="s">
        <v>11</v>
      </c>
      <c r="U26" s="8" t="s">
        <v>67</v>
      </c>
      <c r="V26" s="7"/>
      <c r="W26" s="7"/>
      <c r="X26" s="7"/>
      <c r="Y26" s="20"/>
      <c r="Z26" s="7"/>
      <c r="AA26" s="7"/>
      <c r="AB26" s="8"/>
      <c r="AC26" s="213"/>
      <c r="AD26" s="213"/>
      <c r="AE26" s="214"/>
      <c r="AF26" s="422"/>
      <c r="AG26" s="125"/>
      <c r="AH26" s="422"/>
      <c r="AI26" s="223"/>
      <c r="AJ26" s="68" t="s">
        <v>96</v>
      </c>
      <c r="AK26" s="7"/>
      <c r="AL26" s="7"/>
      <c r="AM26" s="7"/>
      <c r="AN26" s="7"/>
      <c r="AO26" s="7"/>
      <c r="AP26" s="7"/>
      <c r="AQ26" s="7"/>
      <c r="AR26" s="7"/>
      <c r="AS26" s="7"/>
      <c r="AT26" s="213"/>
      <c r="AU26" s="213"/>
      <c r="AV26" s="214"/>
      <c r="AW26" s="422"/>
      <c r="AY26" s="422"/>
      <c r="AZ26" s="177"/>
      <c r="BA26" s="181"/>
      <c r="BB26" s="181" t="s">
        <v>125</v>
      </c>
      <c r="BC26" s="181"/>
      <c r="BD26" s="181"/>
      <c r="BE26" s="47"/>
      <c r="BF26" s="107"/>
      <c r="BG26" s="107"/>
      <c r="BH26" s="107"/>
      <c r="BI26" s="107"/>
      <c r="BJ26" s="107"/>
      <c r="BK26" s="107"/>
      <c r="BL26" s="107"/>
      <c r="BM26" s="172"/>
      <c r="BN26" s="422"/>
      <c r="BP26" s="422"/>
      <c r="BQ26" s="250" t="s">
        <v>240</v>
      </c>
      <c r="BR26" s="251" t="s">
        <v>254</v>
      </c>
      <c r="BU26" s="107"/>
      <c r="BV26" s="107"/>
      <c r="BW26" s="107"/>
      <c r="BX26" s="107"/>
      <c r="BY26" s="107"/>
      <c r="BZ26" s="107"/>
      <c r="CA26" s="107"/>
      <c r="CB26" s="107"/>
      <c r="CC26" s="107"/>
      <c r="CD26" s="111"/>
      <c r="CE26" s="422"/>
    </row>
    <row r="27" spans="1:83" ht="15.95" customHeight="1" thickBot="1" x14ac:dyDescent="0.3">
      <c r="A27" s="420"/>
      <c r="B27" s="12">
        <v>10</v>
      </c>
      <c r="C27" s="53"/>
      <c r="D27" s="8" t="s">
        <v>35</v>
      </c>
      <c r="E27" s="15"/>
      <c r="F27" s="33" t="str">
        <f t="shared" si="2"/>
        <v/>
      </c>
      <c r="G27" s="234">
        <f>IF(B27="","",(B27/B17)*M15)</f>
        <v>350</v>
      </c>
      <c r="H27" s="231" t="s">
        <v>2</v>
      </c>
      <c r="I27" s="243" t="str">
        <f t="shared" si="3"/>
        <v/>
      </c>
      <c r="J27" s="64" t="s">
        <v>7</v>
      </c>
      <c r="K27" s="18"/>
      <c r="L27" s="353" t="s">
        <v>47</v>
      </c>
      <c r="M27" s="17"/>
      <c r="N27" s="340"/>
      <c r="Q27" s="422"/>
      <c r="R27" s="223"/>
      <c r="S27" s="7"/>
      <c r="T27" s="23" t="s">
        <v>13</v>
      </c>
      <c r="U27" s="8" t="s">
        <v>68</v>
      </c>
      <c r="V27" s="7"/>
      <c r="W27" s="7"/>
      <c r="X27" s="7"/>
      <c r="Y27" s="20"/>
      <c r="Z27" s="7"/>
      <c r="AA27" s="7"/>
      <c r="AB27" s="8"/>
      <c r="AC27" s="213"/>
      <c r="AD27" s="213"/>
      <c r="AE27" s="214"/>
      <c r="AF27" s="422"/>
      <c r="AG27" s="125"/>
      <c r="AH27" s="422"/>
      <c r="AI27" s="219"/>
      <c r="AJ27" s="7"/>
      <c r="AK27" s="64" t="s">
        <v>5</v>
      </c>
      <c r="AL27" s="48" t="s">
        <v>97</v>
      </c>
      <c r="AM27" s="7"/>
      <c r="AN27" s="7"/>
      <c r="AO27" s="7"/>
      <c r="AP27" s="7"/>
      <c r="AQ27" s="7"/>
      <c r="AR27" s="7"/>
      <c r="AS27" s="7"/>
      <c r="AT27" s="213"/>
      <c r="AU27" s="213"/>
      <c r="AV27" s="214"/>
      <c r="AW27" s="422"/>
      <c r="AY27" s="422"/>
      <c r="AZ27" s="177"/>
      <c r="BA27" s="181"/>
      <c r="BB27" s="183" t="s">
        <v>126</v>
      </c>
      <c r="BC27" s="181"/>
      <c r="BD27" s="181"/>
      <c r="BE27" s="47"/>
      <c r="BF27" s="107"/>
      <c r="BG27" s="107"/>
      <c r="BH27" s="107"/>
      <c r="BI27" s="107"/>
      <c r="BJ27" s="395" t="s">
        <v>233</v>
      </c>
      <c r="BK27" s="396"/>
      <c r="BL27" s="396"/>
      <c r="BM27" s="184" t="s">
        <v>230</v>
      </c>
      <c r="BN27" s="422"/>
      <c r="BP27" s="422"/>
      <c r="BQ27" s="262">
        <v>100</v>
      </c>
      <c r="BR27" s="263" t="s">
        <v>255</v>
      </c>
      <c r="BU27" s="107"/>
      <c r="BV27" s="107"/>
      <c r="BW27" s="107"/>
      <c r="BX27" s="107"/>
      <c r="BY27" s="107"/>
      <c r="BZ27" s="107"/>
      <c r="CA27" s="107"/>
      <c r="CB27" s="107"/>
      <c r="CC27" s="107"/>
      <c r="CD27" s="111"/>
      <c r="CE27" s="422"/>
    </row>
    <row r="28" spans="1:83" ht="15.95" customHeight="1" x14ac:dyDescent="0.25">
      <c r="A28" s="420"/>
      <c r="B28" s="12">
        <v>0.5</v>
      </c>
      <c r="C28" s="53"/>
      <c r="D28" s="8" t="s">
        <v>36</v>
      </c>
      <c r="E28" s="15"/>
      <c r="F28" s="33" t="str">
        <f t="shared" si="2"/>
        <v/>
      </c>
      <c r="G28" s="234">
        <f>IF(B28="","",(B28/B17)*M15)</f>
        <v>17.5</v>
      </c>
      <c r="H28" s="231" t="s">
        <v>2</v>
      </c>
      <c r="I28" s="243" t="str">
        <f t="shared" si="3"/>
        <v/>
      </c>
      <c r="J28" s="64" t="s">
        <v>9</v>
      </c>
      <c r="K28" s="8"/>
      <c r="L28" s="60" t="s">
        <v>48</v>
      </c>
      <c r="M28" s="17"/>
      <c r="N28" s="340"/>
      <c r="Q28" s="422"/>
      <c r="R28" s="219"/>
      <c r="S28" s="62" t="s">
        <v>69</v>
      </c>
      <c r="T28" s="62"/>
      <c r="U28" s="7"/>
      <c r="V28" s="7"/>
      <c r="W28" s="7"/>
      <c r="X28" s="7"/>
      <c r="Y28" s="20"/>
      <c r="Z28" s="7"/>
      <c r="AA28" s="7"/>
      <c r="AB28" s="8"/>
      <c r="AC28" s="213"/>
      <c r="AD28" s="213"/>
      <c r="AE28" s="214"/>
      <c r="AF28" s="422"/>
      <c r="AG28" s="125"/>
      <c r="AH28" s="422"/>
      <c r="AI28" s="219"/>
      <c r="AJ28" s="7"/>
      <c r="AK28" s="64" t="s">
        <v>7</v>
      </c>
      <c r="AL28" s="48" t="s">
        <v>98</v>
      </c>
      <c r="AM28" s="7"/>
      <c r="AN28" s="7"/>
      <c r="AO28" s="7"/>
      <c r="AP28" s="7"/>
      <c r="AQ28" s="7"/>
      <c r="AR28" s="7"/>
      <c r="AS28" s="7"/>
      <c r="AT28" s="216"/>
      <c r="AU28" s="216"/>
      <c r="AV28" s="224"/>
      <c r="AW28" s="422"/>
      <c r="AY28" s="422"/>
      <c r="AZ28" s="177"/>
      <c r="BA28" s="181"/>
      <c r="BB28" s="181" t="s">
        <v>127</v>
      </c>
      <c r="BC28" s="181"/>
      <c r="BD28" s="181"/>
      <c r="BE28" s="47"/>
      <c r="BF28" s="107"/>
      <c r="BG28" s="107"/>
      <c r="BH28" s="107"/>
      <c r="BI28" s="107"/>
      <c r="BJ28" s="160"/>
      <c r="BK28" s="161">
        <v>2</v>
      </c>
      <c r="BL28" s="159" t="s">
        <v>1</v>
      </c>
      <c r="BM28" s="185">
        <f>BK28</f>
        <v>2</v>
      </c>
      <c r="BN28" s="422"/>
      <c r="BP28" s="422"/>
      <c r="BU28" s="107"/>
      <c r="BV28" s="107"/>
      <c r="BW28" s="107"/>
      <c r="BX28" s="107"/>
      <c r="BY28" s="107"/>
      <c r="BZ28" s="107"/>
      <c r="CA28" s="107"/>
      <c r="CB28" s="107"/>
      <c r="CC28" s="107"/>
      <c r="CD28" s="111"/>
      <c r="CE28" s="422"/>
    </row>
    <row r="29" spans="1:83" ht="15.95" customHeight="1" x14ac:dyDescent="0.25">
      <c r="A29" s="420"/>
      <c r="B29" s="12">
        <v>0.3</v>
      </c>
      <c r="C29" s="53"/>
      <c r="D29" s="8" t="s">
        <v>37</v>
      </c>
      <c r="E29" s="15"/>
      <c r="F29" s="33" t="str">
        <f t="shared" si="2"/>
        <v/>
      </c>
      <c r="G29" s="234">
        <f>IF(B29="","",(B29/B17)*M15)</f>
        <v>10.5</v>
      </c>
      <c r="H29" s="231" t="s">
        <v>2</v>
      </c>
      <c r="I29" s="243" t="str">
        <f t="shared" si="3"/>
        <v/>
      </c>
      <c r="J29" s="64" t="s">
        <v>11</v>
      </c>
      <c r="K29" s="9" t="s">
        <v>257</v>
      </c>
      <c r="L29" s="9"/>
      <c r="M29" s="17"/>
      <c r="N29" s="340"/>
      <c r="Q29" s="422"/>
      <c r="R29" s="219"/>
      <c r="S29" s="7"/>
      <c r="T29" s="61" t="s">
        <v>5</v>
      </c>
      <c r="U29" s="48" t="s">
        <v>70</v>
      </c>
      <c r="V29" s="7"/>
      <c r="W29" s="7"/>
      <c r="X29" s="7"/>
      <c r="Y29" s="20"/>
      <c r="Z29" s="7"/>
      <c r="AA29" s="7"/>
      <c r="AB29" s="8"/>
      <c r="AC29" s="213"/>
      <c r="AD29" s="213"/>
      <c r="AE29" s="214"/>
      <c r="AF29" s="422"/>
      <c r="AG29" s="125"/>
      <c r="AH29" s="422"/>
      <c r="AI29" s="219"/>
      <c r="AJ29" s="7"/>
      <c r="AK29" s="64" t="s">
        <v>9</v>
      </c>
      <c r="AL29" s="48" t="s">
        <v>99</v>
      </c>
      <c r="AM29" s="7"/>
      <c r="AN29" s="7"/>
      <c r="AO29" s="7"/>
      <c r="AP29" s="7"/>
      <c r="AQ29" s="7"/>
      <c r="AR29" s="7"/>
      <c r="AS29" s="7"/>
      <c r="AT29" s="216"/>
      <c r="AU29" s="216"/>
      <c r="AV29" s="224"/>
      <c r="AW29" s="422"/>
      <c r="AY29" s="422"/>
      <c r="AZ29" s="177"/>
      <c r="BA29" s="181"/>
      <c r="BB29" s="181" t="s">
        <v>128</v>
      </c>
      <c r="BC29" s="181"/>
      <c r="BD29" s="181"/>
      <c r="BE29" s="47"/>
      <c r="BF29" s="107"/>
      <c r="BG29" s="107"/>
      <c r="BH29" s="107"/>
      <c r="BI29" s="47"/>
      <c r="BJ29" s="160"/>
      <c r="BK29" s="75">
        <f>BK28*10</f>
        <v>20</v>
      </c>
      <c r="BL29" s="76" t="s">
        <v>130</v>
      </c>
      <c r="BM29" s="186">
        <f>BK28/10</f>
        <v>0.2</v>
      </c>
      <c r="BN29" s="422"/>
      <c r="BP29" s="422"/>
      <c r="BQ29" s="127" t="s">
        <v>10</v>
      </c>
      <c r="BR29" s="131" t="s">
        <v>168</v>
      </c>
      <c r="BS29" s="108" t="s">
        <v>169</v>
      </c>
      <c r="BT29" s="7"/>
      <c r="BU29" s="107"/>
      <c r="BV29" s="107"/>
      <c r="BW29" s="107"/>
      <c r="BX29" s="107"/>
      <c r="BY29" s="107"/>
      <c r="BZ29" s="107"/>
      <c r="CA29" s="107"/>
      <c r="CB29" s="107"/>
      <c r="CC29" s="107"/>
      <c r="CD29" s="111"/>
      <c r="CE29" s="422"/>
    </row>
    <row r="30" spans="1:83" ht="15.95" customHeight="1" x14ac:dyDescent="0.25">
      <c r="A30" s="420"/>
      <c r="B30" s="190">
        <v>0.5</v>
      </c>
      <c r="C30" s="258"/>
      <c r="D30" s="191" t="s">
        <v>38</v>
      </c>
      <c r="E30" s="207"/>
      <c r="F30" s="192" t="str">
        <f t="shared" si="2"/>
        <v/>
      </c>
      <c r="G30" s="259">
        <f>IF(B30="","",(B30/B17)*M15)</f>
        <v>17.5</v>
      </c>
      <c r="H30" s="232" t="s">
        <v>2</v>
      </c>
      <c r="I30" s="260" t="str">
        <f t="shared" si="3"/>
        <v/>
      </c>
      <c r="J30" s="274" t="s">
        <v>13</v>
      </c>
      <c r="K30" s="94" t="s">
        <v>258</v>
      </c>
      <c r="L30" s="94"/>
      <c r="M30" s="277"/>
      <c r="N30" s="354"/>
      <c r="Q30" s="422"/>
      <c r="R30" s="219"/>
      <c r="S30" s="7"/>
      <c r="T30" s="61" t="s">
        <v>7</v>
      </c>
      <c r="U30" s="48" t="s">
        <v>71</v>
      </c>
      <c r="V30" s="7"/>
      <c r="W30" s="7"/>
      <c r="X30" s="7"/>
      <c r="Y30" s="20"/>
      <c r="Z30" s="7"/>
      <c r="AA30" s="7"/>
      <c r="AB30" s="8"/>
      <c r="AC30" s="213"/>
      <c r="AD30" s="213"/>
      <c r="AE30" s="214"/>
      <c r="AF30" s="422"/>
      <c r="AG30" s="125"/>
      <c r="AH30" s="422"/>
      <c r="AI30" s="219"/>
      <c r="AJ30" s="7"/>
      <c r="AK30" s="64" t="s">
        <v>11</v>
      </c>
      <c r="AL30" s="48" t="s">
        <v>100</v>
      </c>
      <c r="AM30" s="7"/>
      <c r="AN30" s="7"/>
      <c r="AO30" s="7"/>
      <c r="AP30" s="7"/>
      <c r="AQ30" s="7"/>
      <c r="AR30" s="7"/>
      <c r="AS30" s="7"/>
      <c r="AT30" s="216"/>
      <c r="AU30" s="216"/>
      <c r="AV30" s="224"/>
      <c r="AW30" s="422"/>
      <c r="AY30" s="422"/>
      <c r="AZ30" s="177"/>
      <c r="BA30" s="181"/>
      <c r="BB30" s="183" t="s">
        <v>129</v>
      </c>
      <c r="BC30" s="181"/>
      <c r="BD30" s="181"/>
      <c r="BE30" s="47"/>
      <c r="BF30" s="47"/>
      <c r="BG30" s="47"/>
      <c r="BH30" s="47"/>
      <c r="BI30" s="47"/>
      <c r="BJ30" s="162"/>
      <c r="BK30" s="75">
        <f>BK29*10</f>
        <v>200</v>
      </c>
      <c r="BL30" s="76" t="s">
        <v>131</v>
      </c>
      <c r="BM30" s="186">
        <f>BM29/10</f>
        <v>0.02</v>
      </c>
      <c r="BN30" s="422"/>
      <c r="BP30" s="422"/>
      <c r="BQ30" s="127"/>
      <c r="BR30" s="53">
        <v>20</v>
      </c>
      <c r="BS30" s="108"/>
      <c r="BT30" s="7"/>
      <c r="BU30" s="112"/>
      <c r="BV30" s="112"/>
      <c r="BW30" s="107"/>
      <c r="BX30" s="107"/>
      <c r="BY30" s="107"/>
      <c r="BZ30" s="47"/>
      <c r="CA30" s="47"/>
      <c r="CB30" s="47"/>
      <c r="CC30" s="47"/>
      <c r="CD30" s="111"/>
      <c r="CE30" s="422"/>
    </row>
    <row r="31" spans="1:83" ht="15.95" customHeight="1" x14ac:dyDescent="0.25">
      <c r="A31" s="420"/>
      <c r="B31" s="12"/>
      <c r="C31" s="44"/>
      <c r="D31" s="15"/>
      <c r="E31" s="15"/>
      <c r="F31" s="33" t="str">
        <f t="shared" si="2"/>
        <v/>
      </c>
      <c r="G31" s="18"/>
      <c r="H31" s="96"/>
      <c r="I31" s="42"/>
      <c r="J31" s="275"/>
      <c r="K31" s="8"/>
      <c r="L31" s="9"/>
      <c r="M31" s="17"/>
      <c r="N31" s="340"/>
      <c r="Q31" s="422"/>
      <c r="R31" s="219"/>
      <c r="S31" s="7"/>
      <c r="T31" s="61" t="s">
        <v>9</v>
      </c>
      <c r="U31" s="48" t="s">
        <v>72</v>
      </c>
      <c r="V31" s="7"/>
      <c r="W31" s="7"/>
      <c r="X31" s="7"/>
      <c r="Y31" s="20"/>
      <c r="Z31" s="7"/>
      <c r="AA31" s="7"/>
      <c r="AB31" s="7"/>
      <c r="AC31" s="213"/>
      <c r="AD31" s="213"/>
      <c r="AE31" s="214"/>
      <c r="AF31" s="422"/>
      <c r="AG31" s="125"/>
      <c r="AH31" s="422"/>
      <c r="AI31" s="219"/>
      <c r="AJ31" s="7"/>
      <c r="AK31" s="64" t="s">
        <v>13</v>
      </c>
      <c r="AL31" s="48" t="s">
        <v>101</v>
      </c>
      <c r="AM31" s="7"/>
      <c r="AN31" s="7"/>
      <c r="AO31" s="7"/>
      <c r="AP31" s="7"/>
      <c r="AQ31" s="7"/>
      <c r="AR31" s="7"/>
      <c r="AS31" s="7"/>
      <c r="AT31" s="216"/>
      <c r="AU31" s="216"/>
      <c r="AV31" s="224"/>
      <c r="AW31" s="422"/>
      <c r="AY31" s="422"/>
      <c r="AZ31" s="149"/>
      <c r="BA31" s="6"/>
      <c r="BB31" s="179"/>
      <c r="BC31" s="179"/>
      <c r="BD31" s="180"/>
      <c r="BE31" s="6"/>
      <c r="BF31" s="397" t="s">
        <v>231</v>
      </c>
      <c r="BG31" s="398"/>
      <c r="BH31" s="398"/>
      <c r="BI31" s="398"/>
      <c r="BJ31" s="163"/>
      <c r="BK31" s="164">
        <f>BK30*10</f>
        <v>2000</v>
      </c>
      <c r="BL31" s="158" t="s">
        <v>132</v>
      </c>
      <c r="BM31" s="187">
        <f>BM30/10</f>
        <v>2E-3</v>
      </c>
      <c r="BN31" s="422"/>
      <c r="BP31" s="422"/>
      <c r="BQ31" s="120"/>
      <c r="BR31" s="7"/>
      <c r="BS31" s="108"/>
      <c r="BT31" s="7"/>
      <c r="BU31" s="107"/>
      <c r="BV31" s="107"/>
      <c r="BW31" s="107"/>
      <c r="BX31" s="107"/>
      <c r="BY31" s="107"/>
      <c r="BZ31" s="47"/>
      <c r="CA31" s="47"/>
      <c r="CB31" s="47"/>
      <c r="CC31" s="47"/>
      <c r="CD31" s="111"/>
      <c r="CE31" s="422"/>
    </row>
    <row r="32" spans="1:83" ht="15.95" customHeight="1" x14ac:dyDescent="0.25">
      <c r="A32" s="420"/>
      <c r="B32" s="12"/>
      <c r="C32" s="44"/>
      <c r="D32" s="29" t="s">
        <v>29</v>
      </c>
      <c r="E32" s="126"/>
      <c r="F32" s="264">
        <f>SUM(F33:F42)</f>
        <v>115.5</v>
      </c>
      <c r="G32" s="265">
        <f>SUM(G33:G42)</f>
        <v>150.5</v>
      </c>
      <c r="H32" s="29" t="s">
        <v>2</v>
      </c>
      <c r="I32" s="266">
        <f>SUM(I33:I42)</f>
        <v>24.5</v>
      </c>
      <c r="J32" s="276"/>
      <c r="K32" s="188" t="s">
        <v>108</v>
      </c>
      <c r="L32" s="9"/>
      <c r="M32" s="9"/>
      <c r="N32" s="337"/>
      <c r="Q32" s="422"/>
      <c r="R32" s="219"/>
      <c r="S32" s="7"/>
      <c r="T32" s="61" t="s">
        <v>11</v>
      </c>
      <c r="U32" s="48" t="s">
        <v>73</v>
      </c>
      <c r="V32" s="7"/>
      <c r="W32" s="7"/>
      <c r="X32" s="7"/>
      <c r="Y32" s="20"/>
      <c r="Z32" s="7"/>
      <c r="AA32" s="7"/>
      <c r="AB32" s="7"/>
      <c r="AC32" s="213"/>
      <c r="AD32" s="213"/>
      <c r="AE32" s="214"/>
      <c r="AF32" s="422"/>
      <c r="AG32" s="125"/>
      <c r="AH32" s="422"/>
      <c r="AI32" s="216"/>
      <c r="AJ32" s="7"/>
      <c r="AK32" s="64" t="s">
        <v>15</v>
      </c>
      <c r="AL32" s="48" t="s">
        <v>118</v>
      </c>
      <c r="AM32" s="7"/>
      <c r="AN32" s="7"/>
      <c r="AO32" s="7"/>
      <c r="AP32" s="7"/>
      <c r="AQ32" s="7"/>
      <c r="AR32" s="7"/>
      <c r="AS32" s="7"/>
      <c r="AT32" s="216"/>
      <c r="AU32" s="216"/>
      <c r="AV32" s="224"/>
      <c r="AW32" s="422"/>
      <c r="AY32" s="422"/>
      <c r="AZ32" s="410" t="s">
        <v>234</v>
      </c>
      <c r="BA32" s="411"/>
      <c r="BB32" s="399" t="s">
        <v>204</v>
      </c>
      <c r="BC32" s="400"/>
      <c r="BD32" s="400"/>
      <c r="BE32" s="401"/>
      <c r="BF32" s="402" t="s">
        <v>232</v>
      </c>
      <c r="BG32" s="403"/>
      <c r="BH32" s="403"/>
      <c r="BI32" s="404"/>
      <c r="BJ32" s="405" t="s">
        <v>208</v>
      </c>
      <c r="BK32" s="406"/>
      <c r="BL32" s="406"/>
      <c r="BM32" s="407"/>
      <c r="BN32" s="422"/>
      <c r="BP32" s="422"/>
      <c r="BQ32" s="253" t="s">
        <v>12</v>
      </c>
      <c r="BR32" s="132" t="s">
        <v>22</v>
      </c>
      <c r="BS32" s="108" t="s">
        <v>246</v>
      </c>
      <c r="BT32" s="7"/>
      <c r="BU32" s="112"/>
      <c r="BV32" s="112"/>
      <c r="BW32" s="107"/>
      <c r="BX32" s="107"/>
      <c r="BY32" s="107"/>
      <c r="BZ32" s="47"/>
      <c r="CA32" s="47"/>
      <c r="CB32" s="47"/>
      <c r="CC32" s="47"/>
      <c r="CD32" s="111"/>
      <c r="CE32" s="422"/>
    </row>
    <row r="33" spans="1:83" ht="15.95" customHeight="1" x14ac:dyDescent="0.25">
      <c r="A33" s="420"/>
      <c r="B33" s="12">
        <v>2</v>
      </c>
      <c r="C33" s="37">
        <v>10</v>
      </c>
      <c r="D33" s="49" t="s">
        <v>39</v>
      </c>
      <c r="E33" s="8"/>
      <c r="F33" s="33">
        <f t="shared" ref="F33:F43" si="4">IF(C33&lt;=0,"",G33-(G33*C33%))</f>
        <v>63</v>
      </c>
      <c r="G33" s="234">
        <f>IF(B33="","",(B33/B17)*M15)</f>
        <v>70</v>
      </c>
      <c r="H33" s="231" t="s">
        <v>2</v>
      </c>
      <c r="I33" s="243">
        <f t="shared" ref="I33:I43" si="5">IF(ISBLANK(C33),"",G33-F33)</f>
        <v>7</v>
      </c>
      <c r="J33" s="64" t="s">
        <v>5</v>
      </c>
      <c r="K33" s="55">
        <f>G33+G34</f>
        <v>140</v>
      </c>
      <c r="L33" s="9" t="s">
        <v>56</v>
      </c>
      <c r="M33" s="8"/>
      <c r="N33" s="339"/>
      <c r="Q33" s="422"/>
      <c r="R33" s="216"/>
      <c r="S33" s="7"/>
      <c r="T33" s="61" t="s">
        <v>13</v>
      </c>
      <c r="U33" s="48" t="s">
        <v>74</v>
      </c>
      <c r="V33" s="7"/>
      <c r="W33" s="7"/>
      <c r="X33" s="7"/>
      <c r="Y33" s="20"/>
      <c r="Z33" s="7"/>
      <c r="AA33" s="7"/>
      <c r="AB33" s="7"/>
      <c r="AC33" s="216"/>
      <c r="AD33" s="216"/>
      <c r="AE33" s="224"/>
      <c r="AF33" s="422"/>
      <c r="AG33" s="125"/>
      <c r="AH33" s="422"/>
      <c r="AI33" s="215"/>
      <c r="AJ33" s="69" t="s">
        <v>102</v>
      </c>
      <c r="AK33" s="7"/>
      <c r="AL33" s="7"/>
      <c r="AM33" s="7"/>
      <c r="AN33" s="7"/>
      <c r="AO33" s="7"/>
      <c r="AP33" s="7"/>
      <c r="AQ33" s="7"/>
      <c r="AR33" s="7"/>
      <c r="AS33" s="7"/>
      <c r="AT33" s="216"/>
      <c r="AU33" s="216"/>
      <c r="AV33" s="224"/>
      <c r="AW33" s="422"/>
      <c r="AY33" s="422"/>
      <c r="AZ33" s="412" t="s">
        <v>187</v>
      </c>
      <c r="BA33" s="413"/>
      <c r="BB33" s="147" t="s">
        <v>205</v>
      </c>
      <c r="BC33" s="143" t="s">
        <v>206</v>
      </c>
      <c r="BD33" s="143" t="s">
        <v>207</v>
      </c>
      <c r="BE33" s="148" t="s">
        <v>208</v>
      </c>
      <c r="BF33" s="167" t="s">
        <v>229</v>
      </c>
      <c r="BG33" s="168" t="s">
        <v>155</v>
      </c>
      <c r="BH33" s="169" t="s">
        <v>151</v>
      </c>
      <c r="BI33" s="170" t="s">
        <v>154</v>
      </c>
      <c r="BJ33" s="149"/>
      <c r="BK33" s="142" t="s">
        <v>188</v>
      </c>
      <c r="BL33" s="47"/>
      <c r="BM33" s="156" t="s">
        <v>192</v>
      </c>
      <c r="BN33" s="422"/>
      <c r="BP33" s="422"/>
      <c r="BQ33" s="120"/>
      <c r="BR33" s="7"/>
      <c r="BS33" s="7"/>
      <c r="BT33" s="7"/>
      <c r="BU33" s="47"/>
      <c r="BV33" s="47"/>
      <c r="BW33" s="47"/>
      <c r="BX33" s="47"/>
      <c r="BY33" s="47"/>
      <c r="BZ33" s="47"/>
      <c r="CA33" s="47"/>
      <c r="CB33" s="47"/>
      <c r="CC33" s="47"/>
      <c r="CD33" s="121"/>
      <c r="CE33" s="422"/>
    </row>
    <row r="34" spans="1:83" ht="15.95" customHeight="1" x14ac:dyDescent="0.25">
      <c r="A34" s="420"/>
      <c r="B34" s="12">
        <v>2</v>
      </c>
      <c r="C34" s="37">
        <v>25</v>
      </c>
      <c r="D34" s="8" t="s">
        <v>40</v>
      </c>
      <c r="E34" s="8"/>
      <c r="F34" s="33">
        <f t="shared" si="4"/>
        <v>52.5</v>
      </c>
      <c r="G34" s="234">
        <f>IF(B34="","",(B34/B17)*M15)</f>
        <v>70</v>
      </c>
      <c r="H34" s="231" t="s">
        <v>2</v>
      </c>
      <c r="I34" s="243">
        <f t="shared" si="5"/>
        <v>17.5</v>
      </c>
      <c r="J34" s="64" t="s">
        <v>7</v>
      </c>
      <c r="K34" s="32">
        <f>K33/M15</f>
        <v>0.04</v>
      </c>
      <c r="L34" s="8" t="s">
        <v>57</v>
      </c>
      <c r="M34" s="8"/>
      <c r="N34" s="339"/>
      <c r="Q34" s="422"/>
      <c r="R34" s="215"/>
      <c r="S34" s="7"/>
      <c r="T34" s="61" t="s">
        <v>15</v>
      </c>
      <c r="U34" s="48" t="s">
        <v>75</v>
      </c>
      <c r="V34" s="7"/>
      <c r="W34" s="7"/>
      <c r="X34" s="7"/>
      <c r="Y34" s="20"/>
      <c r="Z34" s="7"/>
      <c r="AA34" s="7"/>
      <c r="AB34" s="7"/>
      <c r="AC34" s="216"/>
      <c r="AD34" s="216"/>
      <c r="AE34" s="224"/>
      <c r="AF34" s="422"/>
      <c r="AG34" s="125"/>
      <c r="AH34" s="422"/>
      <c r="AI34" s="216"/>
      <c r="AJ34" s="7"/>
      <c r="AK34" s="70" t="s">
        <v>5</v>
      </c>
      <c r="AL34" s="71" t="s">
        <v>103</v>
      </c>
      <c r="AM34" s="7"/>
      <c r="AN34" s="7"/>
      <c r="AO34" s="7"/>
      <c r="AP34" s="7"/>
      <c r="AQ34" s="7"/>
      <c r="AR34" s="7"/>
      <c r="AS34" s="7"/>
      <c r="AT34" s="216"/>
      <c r="AU34" s="216"/>
      <c r="AV34" s="224"/>
      <c r="AW34" s="422"/>
      <c r="AY34" s="422"/>
      <c r="AZ34" s="412" t="s">
        <v>186</v>
      </c>
      <c r="BA34" s="413"/>
      <c r="BB34" s="144" t="s">
        <v>209</v>
      </c>
      <c r="BC34" s="145" t="s">
        <v>210</v>
      </c>
      <c r="BD34" s="145" t="s">
        <v>211</v>
      </c>
      <c r="BE34" s="146" t="s">
        <v>212</v>
      </c>
      <c r="BF34" s="154" t="s">
        <v>199</v>
      </c>
      <c r="BG34" s="165">
        <v>10</v>
      </c>
      <c r="BH34" s="166">
        <v>0.05</v>
      </c>
      <c r="BI34" s="155">
        <f>BH34*BG34</f>
        <v>0.5</v>
      </c>
      <c r="BJ34" s="149"/>
      <c r="BK34" s="142" t="s">
        <v>189</v>
      </c>
      <c r="BL34" s="47"/>
      <c r="BM34" s="156" t="s">
        <v>193</v>
      </c>
      <c r="BN34" s="422"/>
      <c r="BP34" s="422"/>
      <c r="BQ34" s="254" t="s">
        <v>14</v>
      </c>
      <c r="BR34" s="132" t="s">
        <v>166</v>
      </c>
      <c r="BS34" s="108" t="s">
        <v>247</v>
      </c>
      <c r="BT34" s="7"/>
      <c r="BU34" s="47"/>
      <c r="BV34" s="47"/>
      <c r="BW34" s="47"/>
      <c r="BX34" s="47"/>
      <c r="BY34" s="47"/>
      <c r="BZ34" s="11" t="s">
        <v>23</v>
      </c>
      <c r="CA34" s="45">
        <v>3500</v>
      </c>
      <c r="CB34" s="40" t="s">
        <v>24</v>
      </c>
      <c r="CC34" s="47"/>
      <c r="CD34" s="121"/>
      <c r="CE34" s="422"/>
    </row>
    <row r="35" spans="1:83" ht="15.95" customHeight="1" x14ac:dyDescent="0.25">
      <c r="A35" s="420"/>
      <c r="B35" s="12">
        <v>0.2</v>
      </c>
      <c r="C35" s="53"/>
      <c r="D35" s="8" t="s">
        <v>41</v>
      </c>
      <c r="E35" s="8"/>
      <c r="F35" s="33" t="str">
        <f t="shared" si="4"/>
        <v/>
      </c>
      <c r="G35" s="234">
        <f>IF(B35="","",(B35/B17)*M15)</f>
        <v>7</v>
      </c>
      <c r="H35" s="231" t="s">
        <v>2</v>
      </c>
      <c r="I35" s="243" t="str">
        <f t="shared" si="5"/>
        <v/>
      </c>
      <c r="J35" s="64" t="s">
        <v>9</v>
      </c>
      <c r="K35" s="8"/>
      <c r="L35" s="8" t="s">
        <v>58</v>
      </c>
      <c r="M35" s="8"/>
      <c r="N35" s="339"/>
      <c r="Q35" s="422"/>
      <c r="R35" s="216"/>
      <c r="S35" s="7"/>
      <c r="T35" s="61" t="s">
        <v>17</v>
      </c>
      <c r="U35" s="48" t="s">
        <v>76</v>
      </c>
      <c r="V35" s="7"/>
      <c r="W35" s="7"/>
      <c r="X35" s="7"/>
      <c r="Y35" s="20"/>
      <c r="Z35" s="7"/>
      <c r="AA35" s="7"/>
      <c r="AB35" s="7"/>
      <c r="AC35" s="216"/>
      <c r="AD35" s="216"/>
      <c r="AE35" s="224"/>
      <c r="AF35" s="422"/>
      <c r="AG35" s="125"/>
      <c r="AH35" s="422"/>
      <c r="AI35" s="216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422"/>
      <c r="AY35" s="422"/>
      <c r="AZ35" s="412" t="s">
        <v>225</v>
      </c>
      <c r="BA35" s="413"/>
      <c r="BB35" s="144" t="s">
        <v>213</v>
      </c>
      <c r="BC35" s="145" t="s">
        <v>214</v>
      </c>
      <c r="BD35" s="145" t="s">
        <v>215</v>
      </c>
      <c r="BE35" s="146" t="s">
        <v>216</v>
      </c>
      <c r="BF35" s="154" t="s">
        <v>200</v>
      </c>
      <c r="BG35" s="165">
        <v>10</v>
      </c>
      <c r="BH35" s="166">
        <v>0.02</v>
      </c>
      <c r="BI35" s="155">
        <f t="shared" ref="BI35:BI38" si="6">BH35*BG35</f>
        <v>0.2</v>
      </c>
      <c r="BJ35" s="149"/>
      <c r="BK35" s="142" t="s">
        <v>190</v>
      </c>
      <c r="BL35" s="47"/>
      <c r="BM35" s="156" t="s">
        <v>194</v>
      </c>
      <c r="BN35" s="422"/>
      <c r="BP35" s="422"/>
      <c r="BQ35" s="116"/>
      <c r="BR35" s="132"/>
      <c r="BS35" s="108"/>
      <c r="BT35" s="7"/>
      <c r="BU35" s="47"/>
      <c r="BV35" s="47"/>
      <c r="BW35" s="47"/>
      <c r="BX35" s="47"/>
      <c r="BY35" s="47"/>
      <c r="BZ35" s="11" t="s">
        <v>248</v>
      </c>
      <c r="CA35" s="30">
        <v>0.16</v>
      </c>
      <c r="CB35" s="10" t="s">
        <v>27</v>
      </c>
      <c r="CC35" s="47"/>
      <c r="CD35" s="121"/>
      <c r="CE35" s="422"/>
    </row>
    <row r="36" spans="1:83" ht="15.95" customHeight="1" x14ac:dyDescent="0.25">
      <c r="A36" s="420"/>
      <c r="B36" s="12">
        <v>0.1</v>
      </c>
      <c r="C36" s="53"/>
      <c r="D36" s="8" t="s">
        <v>42</v>
      </c>
      <c r="E36" s="8"/>
      <c r="F36" s="33" t="str">
        <f t="shared" si="4"/>
        <v/>
      </c>
      <c r="G36" s="234">
        <f>IF(B36="","",(B36/B17)*M15)</f>
        <v>3.5</v>
      </c>
      <c r="H36" s="231" t="s">
        <v>2</v>
      </c>
      <c r="I36" s="243" t="str">
        <f t="shared" si="5"/>
        <v/>
      </c>
      <c r="J36" s="64" t="s">
        <v>11</v>
      </c>
      <c r="K36" s="8"/>
      <c r="L36" s="8" t="s">
        <v>59</v>
      </c>
      <c r="M36" s="8"/>
      <c r="N36" s="339"/>
      <c r="Q36" s="422"/>
      <c r="R36" s="216"/>
      <c r="S36" s="7"/>
      <c r="T36" s="61" t="s">
        <v>18</v>
      </c>
      <c r="U36" s="48" t="s">
        <v>77</v>
      </c>
      <c r="V36" s="7"/>
      <c r="W36" s="7"/>
      <c r="X36" s="7"/>
      <c r="Y36" s="20"/>
      <c r="Z36" s="7"/>
      <c r="AA36" s="7"/>
      <c r="AB36" s="7"/>
      <c r="AC36" s="216"/>
      <c r="AD36" s="216"/>
      <c r="AE36" s="224"/>
      <c r="AF36" s="422"/>
      <c r="AG36" s="125"/>
      <c r="AH36" s="422"/>
      <c r="AI36" s="216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422"/>
      <c r="AY36" s="422"/>
      <c r="AZ36" s="412" t="s">
        <v>196</v>
      </c>
      <c r="BA36" s="413"/>
      <c r="BB36" s="144" t="s">
        <v>217</v>
      </c>
      <c r="BC36" s="145" t="s">
        <v>218</v>
      </c>
      <c r="BD36" s="145" t="s">
        <v>219</v>
      </c>
      <c r="BE36" s="146" t="s">
        <v>220</v>
      </c>
      <c r="BF36" s="154" t="s">
        <v>201</v>
      </c>
      <c r="BG36" s="165">
        <v>10</v>
      </c>
      <c r="BH36" s="166">
        <v>0.03</v>
      </c>
      <c r="BI36" s="155">
        <f t="shared" si="6"/>
        <v>0.3</v>
      </c>
      <c r="BJ36" s="149"/>
      <c r="BK36" s="142" t="s">
        <v>191</v>
      </c>
      <c r="BL36" s="47"/>
      <c r="BM36" s="156" t="s">
        <v>195</v>
      </c>
      <c r="BN36" s="422"/>
      <c r="BP36" s="422"/>
      <c r="BU36" s="47"/>
      <c r="BV36" s="47"/>
      <c r="BW36" s="47"/>
      <c r="BX36" s="47"/>
      <c r="BY36" s="47"/>
      <c r="BZ36" s="17"/>
      <c r="CA36" s="30">
        <v>0.104</v>
      </c>
      <c r="CB36" s="10" t="s">
        <v>249</v>
      </c>
      <c r="CC36" s="47"/>
      <c r="CD36" s="121"/>
      <c r="CE36" s="422"/>
    </row>
    <row r="37" spans="1:83" ht="15.95" customHeight="1" x14ac:dyDescent="0.25">
      <c r="A37" s="420"/>
      <c r="B37" s="12"/>
      <c r="C37" s="53"/>
      <c r="D37" s="8" t="s">
        <v>43</v>
      </c>
      <c r="E37" s="8"/>
      <c r="F37" s="33" t="str">
        <f t="shared" si="4"/>
        <v/>
      </c>
      <c r="G37" s="234" t="str">
        <f>IF(B37="","",(B37/B17)*M15)</f>
        <v/>
      </c>
      <c r="H37" s="231" t="s">
        <v>2</v>
      </c>
      <c r="I37" s="243" t="str">
        <f t="shared" si="5"/>
        <v/>
      </c>
      <c r="J37" s="64" t="s">
        <v>13</v>
      </c>
      <c r="K37" s="8"/>
      <c r="L37" s="8"/>
      <c r="M37" s="8"/>
      <c r="N37" s="339"/>
      <c r="Q37" s="422"/>
      <c r="R37" s="216"/>
      <c r="S37" s="7"/>
      <c r="T37" s="61" t="s">
        <v>19</v>
      </c>
      <c r="U37" s="48" t="s">
        <v>78</v>
      </c>
      <c r="V37" s="7"/>
      <c r="W37" s="7"/>
      <c r="X37" s="7"/>
      <c r="Y37" s="20"/>
      <c r="Z37" s="7"/>
      <c r="AA37" s="7"/>
      <c r="AB37" s="7"/>
      <c r="AC37" s="216"/>
      <c r="AD37" s="216"/>
      <c r="AE37" s="224"/>
      <c r="AF37" s="422"/>
      <c r="AG37" s="125"/>
      <c r="AH37" s="422"/>
      <c r="AI37" s="216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422"/>
      <c r="AY37" s="422"/>
      <c r="AZ37" s="412" t="s">
        <v>197</v>
      </c>
      <c r="BA37" s="413"/>
      <c r="BB37" s="144" t="s">
        <v>221</v>
      </c>
      <c r="BC37" s="145" t="s">
        <v>222</v>
      </c>
      <c r="BD37" s="145" t="s">
        <v>223</v>
      </c>
      <c r="BE37" s="146" t="s">
        <v>224</v>
      </c>
      <c r="BF37" s="154" t="s">
        <v>203</v>
      </c>
      <c r="BG37" s="165">
        <v>12</v>
      </c>
      <c r="BH37" s="166">
        <v>0.05</v>
      </c>
      <c r="BI37" s="155">
        <f t="shared" si="6"/>
        <v>0.60000000000000009</v>
      </c>
      <c r="BJ37" s="149"/>
      <c r="BK37" s="47"/>
      <c r="BL37" s="47"/>
      <c r="BM37" s="150"/>
      <c r="BN37" s="422"/>
      <c r="BP37" s="422"/>
      <c r="BQ37" s="65" t="s">
        <v>107</v>
      </c>
      <c r="BR37" s="47"/>
      <c r="BS37" s="47"/>
      <c r="BT37" s="47"/>
      <c r="BU37" s="65" t="s">
        <v>106</v>
      </c>
      <c r="BV37" s="47"/>
      <c r="BW37" s="47"/>
      <c r="BX37" s="47"/>
      <c r="BY37" s="47"/>
      <c r="BZ37" s="47"/>
      <c r="CA37" s="47"/>
      <c r="CB37" s="47"/>
      <c r="CC37" s="47"/>
      <c r="CD37" s="121"/>
      <c r="CE37" s="422"/>
    </row>
    <row r="38" spans="1:83" ht="15.95" customHeight="1" thickBot="1" x14ac:dyDescent="0.3">
      <c r="A38" s="420"/>
      <c r="B38" s="12"/>
      <c r="C38" s="53"/>
      <c r="D38" s="8" t="s">
        <v>44</v>
      </c>
      <c r="E38" s="8"/>
      <c r="F38" s="33" t="str">
        <f t="shared" si="4"/>
        <v/>
      </c>
      <c r="G38" s="234" t="str">
        <f>IF(B38="","",(B38/B17)*M15)</f>
        <v/>
      </c>
      <c r="H38" s="231" t="s">
        <v>2</v>
      </c>
      <c r="I38" s="243" t="str">
        <f t="shared" si="5"/>
        <v/>
      </c>
      <c r="J38" s="64" t="s">
        <v>15</v>
      </c>
      <c r="K38" s="8"/>
      <c r="L38" s="8"/>
      <c r="M38" s="8"/>
      <c r="N38" s="339"/>
      <c r="Q38" s="422"/>
      <c r="R38" s="216"/>
      <c r="S38" s="7"/>
      <c r="T38" s="61" t="s">
        <v>20</v>
      </c>
      <c r="U38" s="48" t="s">
        <v>79</v>
      </c>
      <c r="V38" s="7"/>
      <c r="W38" s="7"/>
      <c r="X38" s="7"/>
      <c r="Y38" s="20"/>
      <c r="Z38" s="7"/>
      <c r="AA38" s="7"/>
      <c r="AB38" s="7"/>
      <c r="AC38" s="216"/>
      <c r="AD38" s="216"/>
      <c r="AE38" s="224"/>
      <c r="AF38" s="422"/>
      <c r="AG38" s="125"/>
      <c r="AH38" s="422"/>
      <c r="AI38" s="216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422"/>
      <c r="AY38" s="422"/>
      <c r="AZ38" s="412" t="s">
        <v>198</v>
      </c>
      <c r="BA38" s="413"/>
      <c r="BB38" s="149"/>
      <c r="BC38" s="47"/>
      <c r="BD38" s="47"/>
      <c r="BE38" s="150"/>
      <c r="BF38" s="154" t="s">
        <v>202</v>
      </c>
      <c r="BG38" s="165">
        <v>10</v>
      </c>
      <c r="BH38" s="166">
        <v>8.0000000000000002E-3</v>
      </c>
      <c r="BI38" s="155">
        <f t="shared" si="6"/>
        <v>0.08</v>
      </c>
      <c r="BJ38" s="149"/>
      <c r="BK38" s="47"/>
      <c r="BL38" s="47"/>
      <c r="BM38" s="150"/>
      <c r="BN38" s="422"/>
      <c r="BP38" s="422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121"/>
      <c r="CE38" s="422"/>
    </row>
    <row r="39" spans="1:83" ht="15.95" customHeight="1" x14ac:dyDescent="0.25">
      <c r="A39" s="420"/>
      <c r="B39" s="12"/>
      <c r="C39" s="53"/>
      <c r="D39" s="8"/>
      <c r="E39" s="8"/>
      <c r="F39" s="33" t="str">
        <f t="shared" si="4"/>
        <v/>
      </c>
      <c r="G39" s="234" t="str">
        <f>IF(B39="","",(B39/B17)*M15)</f>
        <v/>
      </c>
      <c r="H39" s="231" t="s">
        <v>2</v>
      </c>
      <c r="I39" s="243" t="str">
        <f t="shared" si="5"/>
        <v/>
      </c>
      <c r="J39" s="64" t="s">
        <v>17</v>
      </c>
      <c r="K39" s="8"/>
      <c r="L39" s="8"/>
      <c r="M39" s="8"/>
      <c r="N39" s="339"/>
      <c r="Q39" s="422"/>
      <c r="R39" s="216"/>
      <c r="S39" s="7"/>
      <c r="T39" s="61" t="s">
        <v>21</v>
      </c>
      <c r="U39" s="48" t="s">
        <v>80</v>
      </c>
      <c r="V39" s="7"/>
      <c r="W39" s="7"/>
      <c r="X39" s="7"/>
      <c r="Y39" s="47"/>
      <c r="Z39" s="47"/>
      <c r="AA39" s="47"/>
      <c r="AB39" s="47"/>
      <c r="AC39" s="216"/>
      <c r="AD39" s="216"/>
      <c r="AE39" s="224"/>
      <c r="AF39" s="422"/>
      <c r="AG39" s="125"/>
      <c r="AH39" s="422"/>
      <c r="AI39" s="216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22"/>
      <c r="AY39" s="422"/>
      <c r="AZ39" s="151"/>
      <c r="BA39" s="153"/>
      <c r="BB39" s="151"/>
      <c r="BC39" s="152"/>
      <c r="BD39" s="152"/>
      <c r="BE39" s="153"/>
      <c r="BF39" s="151"/>
      <c r="BG39" s="152"/>
      <c r="BH39" s="152"/>
      <c r="BI39" s="153"/>
      <c r="BJ39" s="151"/>
      <c r="BK39" s="152"/>
      <c r="BL39" s="152"/>
      <c r="BM39" s="153"/>
      <c r="BN39" s="422"/>
      <c r="BP39" s="422"/>
      <c r="BQ39" s="47"/>
      <c r="BR39" s="195"/>
      <c r="BS39" s="196"/>
      <c r="BT39" s="197"/>
      <c r="BU39" s="197"/>
      <c r="BV39" s="197"/>
      <c r="BW39" s="197"/>
      <c r="BX39" s="193"/>
      <c r="BY39" s="193"/>
      <c r="BZ39" s="193"/>
      <c r="CA39" s="193"/>
      <c r="CB39" s="198"/>
      <c r="CC39" s="47"/>
      <c r="CD39" s="121"/>
      <c r="CE39" s="422"/>
    </row>
    <row r="40" spans="1:83" ht="15.95" customHeight="1" x14ac:dyDescent="0.25">
      <c r="A40" s="420"/>
      <c r="B40" s="12"/>
      <c r="C40" s="53"/>
      <c r="D40" s="8"/>
      <c r="E40" s="8"/>
      <c r="F40" s="33" t="str">
        <f t="shared" si="4"/>
        <v/>
      </c>
      <c r="G40" s="234" t="str">
        <f>IF(B40="","",(B40/B17)*M15)</f>
        <v/>
      </c>
      <c r="H40" s="231" t="s">
        <v>2</v>
      </c>
      <c r="I40" s="243" t="str">
        <f t="shared" si="5"/>
        <v/>
      </c>
      <c r="J40" s="64" t="s">
        <v>18</v>
      </c>
      <c r="K40" s="8"/>
      <c r="L40" s="8"/>
      <c r="M40" s="8"/>
      <c r="N40" s="339"/>
      <c r="Q40" s="422"/>
      <c r="R40" s="216"/>
      <c r="S40" s="62" t="s">
        <v>104</v>
      </c>
      <c r="T40" s="61"/>
      <c r="U40" s="54"/>
      <c r="V40" s="7"/>
      <c r="W40" s="7"/>
      <c r="X40" s="7"/>
      <c r="Y40" s="47"/>
      <c r="Z40" s="47"/>
      <c r="AA40" s="47"/>
      <c r="AB40" s="47"/>
      <c r="AC40" s="216"/>
      <c r="AD40" s="216"/>
      <c r="AE40" s="224"/>
      <c r="AF40" s="422"/>
      <c r="AG40" s="125"/>
      <c r="AH40" s="422"/>
      <c r="AI40" s="216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422"/>
      <c r="AY40" s="422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422"/>
      <c r="BP40" s="422"/>
      <c r="BQ40" s="47"/>
      <c r="BR40" s="206" t="s">
        <v>109</v>
      </c>
      <c r="BS40" s="194"/>
      <c r="BT40" s="141"/>
      <c r="BU40" s="141"/>
      <c r="BV40" s="141"/>
      <c r="BW40" s="141"/>
      <c r="BX40" s="47"/>
      <c r="BY40" s="47"/>
      <c r="BZ40" s="47"/>
      <c r="CA40" s="47"/>
      <c r="CB40" s="200"/>
      <c r="CC40" s="47"/>
      <c r="CD40" s="121"/>
      <c r="CE40" s="422"/>
    </row>
    <row r="41" spans="1:83" ht="15.95" customHeight="1" x14ac:dyDescent="0.25">
      <c r="A41" s="420"/>
      <c r="B41" s="12"/>
      <c r="C41" s="53"/>
      <c r="D41" s="8"/>
      <c r="E41" s="8"/>
      <c r="F41" s="33" t="str">
        <f t="shared" si="4"/>
        <v/>
      </c>
      <c r="G41" s="234" t="str">
        <f>IF(B41="","",(B41/B17)*M15)</f>
        <v/>
      </c>
      <c r="H41" s="231" t="s">
        <v>2</v>
      </c>
      <c r="I41" s="243" t="str">
        <f t="shared" si="5"/>
        <v/>
      </c>
      <c r="J41" s="64" t="s">
        <v>19</v>
      </c>
      <c r="K41" s="8"/>
      <c r="L41" s="8"/>
      <c r="M41" s="8"/>
      <c r="N41" s="339"/>
      <c r="Q41" s="422"/>
      <c r="R41" s="216"/>
      <c r="S41" s="7"/>
      <c r="T41" s="61" t="s">
        <v>5</v>
      </c>
      <c r="U41" s="48" t="s">
        <v>81</v>
      </c>
      <c r="V41" s="7"/>
      <c r="W41" s="7"/>
      <c r="X41" s="7"/>
      <c r="Y41" s="47"/>
      <c r="Z41" s="47"/>
      <c r="AA41" s="47"/>
      <c r="AB41" s="47"/>
      <c r="AC41" s="216"/>
      <c r="AD41" s="216"/>
      <c r="AE41" s="224"/>
      <c r="AF41" s="422"/>
      <c r="AG41" s="125"/>
      <c r="AH41" s="422"/>
      <c r="AI41" s="216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422"/>
      <c r="AY41" s="422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422"/>
      <c r="BP41" s="422"/>
      <c r="BQ41" s="47"/>
      <c r="BR41" s="199" t="s">
        <v>110</v>
      </c>
      <c r="BS41" s="194"/>
      <c r="BT41" s="141"/>
      <c r="BU41" s="141"/>
      <c r="BV41" s="141"/>
      <c r="BW41" s="141"/>
      <c r="BX41" s="47"/>
      <c r="BY41" s="47"/>
      <c r="BZ41" s="47"/>
      <c r="CA41" s="47"/>
      <c r="CB41" s="200"/>
      <c r="CC41" s="47"/>
      <c r="CD41" s="121"/>
      <c r="CE41" s="422"/>
    </row>
    <row r="42" spans="1:83" ht="15.95" customHeight="1" x14ac:dyDescent="0.25">
      <c r="A42" s="420"/>
      <c r="B42" s="190"/>
      <c r="C42" s="258"/>
      <c r="D42" s="191"/>
      <c r="E42" s="191"/>
      <c r="F42" s="192" t="str">
        <f t="shared" si="4"/>
        <v/>
      </c>
      <c r="G42" s="259" t="str">
        <f>IF(B42="","",(B42/B17)*M15)</f>
        <v/>
      </c>
      <c r="H42" s="232" t="s">
        <v>2</v>
      </c>
      <c r="I42" s="243" t="str">
        <f t="shared" si="5"/>
        <v/>
      </c>
      <c r="J42" s="274" t="s">
        <v>20</v>
      </c>
      <c r="K42" s="8"/>
      <c r="L42" s="8"/>
      <c r="M42" s="8"/>
      <c r="N42" s="339"/>
      <c r="Q42" s="422"/>
      <c r="R42" s="216"/>
      <c r="S42" s="7"/>
      <c r="T42" s="61"/>
      <c r="U42" s="48" t="s">
        <v>82</v>
      </c>
      <c r="V42" s="7"/>
      <c r="W42" s="7"/>
      <c r="X42" s="7"/>
      <c r="Y42" s="47"/>
      <c r="Z42" s="47"/>
      <c r="AA42" s="47"/>
      <c r="AB42" s="47"/>
      <c r="AC42" s="216"/>
      <c r="AD42" s="216"/>
      <c r="AE42" s="224"/>
      <c r="AF42" s="422"/>
      <c r="AH42" s="422"/>
      <c r="AI42" s="216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422"/>
      <c r="AY42" s="422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422"/>
      <c r="BP42" s="422"/>
      <c r="BQ42" s="47"/>
      <c r="BR42" s="199" t="s">
        <v>111</v>
      </c>
      <c r="BS42" s="194"/>
      <c r="BT42" s="141"/>
      <c r="BU42" s="141"/>
      <c r="BV42" s="141"/>
      <c r="BW42" s="141"/>
      <c r="BX42" s="47"/>
      <c r="BY42" s="47"/>
      <c r="BZ42" s="47"/>
      <c r="CA42" s="47"/>
      <c r="CB42" s="200"/>
      <c r="CC42" s="47"/>
      <c r="CD42" s="121"/>
      <c r="CE42" s="422"/>
    </row>
    <row r="43" spans="1:83" ht="15.95" customHeight="1" x14ac:dyDescent="0.25">
      <c r="A43" s="420"/>
      <c r="B43" s="12"/>
      <c r="C43" s="8"/>
      <c r="D43" s="8"/>
      <c r="E43" s="8"/>
      <c r="F43" s="33" t="str">
        <f t="shared" si="4"/>
        <v/>
      </c>
      <c r="G43" s="18"/>
      <c r="H43" s="95"/>
      <c r="I43" s="246" t="str">
        <f t="shared" si="5"/>
        <v/>
      </c>
      <c r="J43" s="64"/>
      <c r="K43" s="244"/>
      <c r="L43" s="244"/>
      <c r="M43" s="244"/>
      <c r="N43" s="342"/>
      <c r="Q43" s="422"/>
      <c r="R43" s="216"/>
      <c r="S43" s="7"/>
      <c r="T43" s="61" t="s">
        <v>7</v>
      </c>
      <c r="U43" s="48" t="s">
        <v>83</v>
      </c>
      <c r="V43" s="7"/>
      <c r="W43" s="7"/>
      <c r="X43" s="7"/>
      <c r="Y43" s="47"/>
      <c r="Z43" s="47"/>
      <c r="AA43" s="47"/>
      <c r="AB43" s="47"/>
      <c r="AC43" s="216"/>
      <c r="AD43" s="216"/>
      <c r="AE43" s="224"/>
      <c r="AF43" s="422"/>
      <c r="AH43" s="422"/>
      <c r="AI43" s="216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422"/>
      <c r="AY43" s="422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422"/>
      <c r="BP43" s="422"/>
      <c r="BQ43" s="47"/>
      <c r="BR43" s="199" t="s">
        <v>112</v>
      </c>
      <c r="BS43" s="194"/>
      <c r="BT43" s="141"/>
      <c r="BU43" s="141"/>
      <c r="BV43" s="141"/>
      <c r="BW43" s="141"/>
      <c r="BX43" s="47"/>
      <c r="BY43" s="47"/>
      <c r="BZ43" s="47"/>
      <c r="CA43" s="47"/>
      <c r="CB43" s="200"/>
      <c r="CC43" s="47"/>
      <c r="CD43" s="121"/>
      <c r="CE43" s="422"/>
    </row>
    <row r="44" spans="1:83" ht="15.95" customHeight="1" x14ac:dyDescent="0.25">
      <c r="A44" s="420"/>
      <c r="B44" s="12"/>
      <c r="C44" s="12"/>
      <c r="D44" s="29" t="s">
        <v>49</v>
      </c>
      <c r="E44" s="126"/>
      <c r="F44" s="264">
        <f>SUM(F45:F50)</f>
        <v>151.19999999999999</v>
      </c>
      <c r="G44" s="265">
        <f>SUM(G45:G50)</f>
        <v>290.5</v>
      </c>
      <c r="H44" s="29" t="s">
        <v>2</v>
      </c>
      <c r="I44" s="266">
        <f>SUM(I45:I50)</f>
        <v>34.299999999999997</v>
      </c>
      <c r="J44" s="276"/>
      <c r="K44" s="59">
        <f>F44</f>
        <v>151.19999999999999</v>
      </c>
      <c r="L44" s="60" t="s">
        <v>53</v>
      </c>
      <c r="M44" s="9"/>
      <c r="N44" s="339"/>
      <c r="Q44" s="422"/>
      <c r="R44" s="216"/>
      <c r="S44" s="7"/>
      <c r="T44" s="61" t="s">
        <v>9</v>
      </c>
      <c r="U44" s="48" t="s">
        <v>84</v>
      </c>
      <c r="V44" s="7"/>
      <c r="W44" s="7"/>
      <c r="X44" s="7"/>
      <c r="Y44" s="47"/>
      <c r="Z44" s="47"/>
      <c r="AA44" s="47"/>
      <c r="AB44" s="47"/>
      <c r="AC44" s="216"/>
      <c r="AD44" s="216"/>
      <c r="AE44" s="224"/>
      <c r="AF44" s="422"/>
      <c r="AH44" s="422"/>
      <c r="AI44" s="216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422"/>
      <c r="AY44" s="422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422"/>
      <c r="BP44" s="422"/>
      <c r="BQ44" s="47"/>
      <c r="BR44" s="199"/>
      <c r="BS44" s="194"/>
      <c r="BT44" s="141"/>
      <c r="BU44" s="141"/>
      <c r="BV44" s="141"/>
      <c r="BW44" s="141"/>
      <c r="BX44" s="47"/>
      <c r="BY44" s="47"/>
      <c r="BZ44" s="47"/>
      <c r="CA44" s="47"/>
      <c r="CB44" s="200"/>
      <c r="CC44" s="47"/>
      <c r="CD44" s="121"/>
      <c r="CE44" s="422"/>
    </row>
    <row r="45" spans="1:83" ht="15.95" customHeight="1" x14ac:dyDescent="0.25">
      <c r="A45" s="420"/>
      <c r="B45" s="12">
        <v>2.2999999999999998</v>
      </c>
      <c r="C45" s="37">
        <v>10</v>
      </c>
      <c r="D45" s="49" t="s">
        <v>50</v>
      </c>
      <c r="E45" s="8"/>
      <c r="F45" s="33">
        <f t="shared" ref="F45:F51" si="7">IF(C45&lt;=0,"",G45-(G45*C45%))</f>
        <v>72.45</v>
      </c>
      <c r="G45" s="234">
        <f>IF(B45="","",(B45/B17)*M15)</f>
        <v>80.5</v>
      </c>
      <c r="H45" s="231" t="s">
        <v>2</v>
      </c>
      <c r="I45" s="243">
        <f t="shared" ref="I45:I50" si="8">IF(ISBLANK(C45),"",G45-F45)</f>
        <v>8.0499999999999972</v>
      </c>
      <c r="J45" s="64" t="s">
        <v>5</v>
      </c>
      <c r="K45" s="57">
        <f>K44/M15</f>
        <v>4.3199999999999995E-2</v>
      </c>
      <c r="L45" s="352" t="s">
        <v>54</v>
      </c>
      <c r="M45" s="8"/>
      <c r="N45" s="339"/>
      <c r="Q45" s="422"/>
      <c r="R45" s="216"/>
      <c r="S45" s="7"/>
      <c r="T45" s="61" t="s">
        <v>11</v>
      </c>
      <c r="U45" s="48" t="s">
        <v>85</v>
      </c>
      <c r="V45" s="7"/>
      <c r="W45" s="7"/>
      <c r="X45" s="7"/>
      <c r="Y45" s="47"/>
      <c r="Z45" s="47"/>
      <c r="AA45" s="47"/>
      <c r="AB45" s="47"/>
      <c r="AC45" s="216"/>
      <c r="AD45" s="216"/>
      <c r="AE45" s="224"/>
      <c r="AF45" s="422"/>
      <c r="AH45" s="422"/>
      <c r="AI45" s="216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422"/>
      <c r="AY45" s="422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422"/>
      <c r="BP45" s="422"/>
      <c r="BQ45" s="47"/>
      <c r="BR45" s="199" t="s">
        <v>113</v>
      </c>
      <c r="BS45" s="194"/>
      <c r="BT45" s="141"/>
      <c r="BU45" s="141"/>
      <c r="BV45" s="141"/>
      <c r="BW45" s="141"/>
      <c r="BX45" s="47"/>
      <c r="BY45" s="47"/>
      <c r="BZ45" s="47"/>
      <c r="CA45" s="47"/>
      <c r="CB45" s="200"/>
      <c r="CC45" s="47"/>
      <c r="CD45" s="121"/>
      <c r="CE45" s="422"/>
    </row>
    <row r="46" spans="1:83" ht="15.95" customHeight="1" x14ac:dyDescent="0.25">
      <c r="A46" s="420"/>
      <c r="B46" s="12">
        <v>3</v>
      </c>
      <c r="C46" s="37">
        <v>25</v>
      </c>
      <c r="D46" s="49" t="s">
        <v>51</v>
      </c>
      <c r="E46" s="8"/>
      <c r="F46" s="33">
        <f t="shared" si="7"/>
        <v>78.75</v>
      </c>
      <c r="G46" s="234">
        <f>IF(B46="","",(B46/B17)*M15)</f>
        <v>105</v>
      </c>
      <c r="H46" s="231" t="s">
        <v>2</v>
      </c>
      <c r="I46" s="243">
        <f t="shared" si="8"/>
        <v>26.25</v>
      </c>
      <c r="J46" s="64" t="s">
        <v>7</v>
      </c>
      <c r="K46" s="58"/>
      <c r="L46" s="352" t="s">
        <v>55</v>
      </c>
      <c r="M46" s="8"/>
      <c r="N46" s="339"/>
      <c r="Q46" s="422"/>
      <c r="R46" s="216"/>
      <c r="S46" s="7"/>
      <c r="T46" s="61" t="s">
        <v>13</v>
      </c>
      <c r="U46" s="48" t="s">
        <v>86</v>
      </c>
      <c r="V46" s="7"/>
      <c r="W46" s="7"/>
      <c r="X46" s="7"/>
      <c r="Y46" s="47"/>
      <c r="Z46" s="47"/>
      <c r="AA46" s="47"/>
      <c r="AB46" s="47"/>
      <c r="AC46" s="216"/>
      <c r="AD46" s="216"/>
      <c r="AE46" s="224"/>
      <c r="AF46" s="422"/>
      <c r="AH46" s="422"/>
      <c r="AI46" s="216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422"/>
      <c r="AY46" s="422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422"/>
      <c r="BP46" s="422"/>
      <c r="BQ46" s="47"/>
      <c r="BR46" s="199" t="s">
        <v>114</v>
      </c>
      <c r="BS46" s="194"/>
      <c r="BT46" s="141"/>
      <c r="BU46" s="141"/>
      <c r="BV46" s="141"/>
      <c r="BW46" s="141"/>
      <c r="BX46" s="47"/>
      <c r="BY46" s="47"/>
      <c r="BZ46" s="47"/>
      <c r="CA46" s="47"/>
      <c r="CB46" s="200"/>
      <c r="CC46" s="47"/>
      <c r="CD46" s="121"/>
      <c r="CE46" s="422"/>
    </row>
    <row r="47" spans="1:83" ht="15.95" customHeight="1" x14ac:dyDescent="0.25">
      <c r="A47" s="420"/>
      <c r="B47" s="12">
        <v>3</v>
      </c>
      <c r="C47" s="37"/>
      <c r="D47" s="49" t="s">
        <v>52</v>
      </c>
      <c r="E47" s="8"/>
      <c r="F47" s="33" t="str">
        <f t="shared" si="7"/>
        <v/>
      </c>
      <c r="G47" s="234">
        <f>IF(B47="","",(B47/B17)*M15)</f>
        <v>105</v>
      </c>
      <c r="H47" s="231" t="s">
        <v>2</v>
      </c>
      <c r="I47" s="243" t="str">
        <f t="shared" si="8"/>
        <v/>
      </c>
      <c r="J47" s="64" t="s">
        <v>9</v>
      </c>
      <c r="K47" s="8"/>
      <c r="L47" s="8"/>
      <c r="M47" s="8"/>
      <c r="N47" s="339"/>
      <c r="Q47" s="422"/>
      <c r="R47" s="216"/>
      <c r="S47" s="7"/>
      <c r="T47" s="7"/>
      <c r="U47" s="48" t="s">
        <v>87</v>
      </c>
      <c r="V47" s="7"/>
      <c r="W47" s="7"/>
      <c r="X47" s="7"/>
      <c r="Y47" s="47"/>
      <c r="Z47" s="47"/>
      <c r="AA47" s="47"/>
      <c r="AB47" s="47"/>
      <c r="AC47" s="216"/>
      <c r="AD47" s="216"/>
      <c r="AE47" s="224"/>
      <c r="AF47" s="422"/>
      <c r="AH47" s="422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422"/>
      <c r="AY47" s="422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422"/>
      <c r="BP47" s="422"/>
      <c r="BQ47" s="47"/>
      <c r="BR47" s="199" t="s">
        <v>115</v>
      </c>
      <c r="BS47" s="194"/>
      <c r="BT47" s="141"/>
      <c r="BU47" s="141"/>
      <c r="BV47" s="141"/>
      <c r="BW47" s="141"/>
      <c r="BX47" s="47"/>
      <c r="BY47" s="47"/>
      <c r="BZ47" s="47"/>
      <c r="CA47" s="47"/>
      <c r="CB47" s="200"/>
      <c r="CC47" s="47"/>
      <c r="CD47" s="121"/>
      <c r="CE47" s="422"/>
    </row>
    <row r="48" spans="1:83" ht="15.95" customHeight="1" thickBot="1" x14ac:dyDescent="0.3">
      <c r="A48" s="420"/>
      <c r="B48" s="12"/>
      <c r="C48" s="53"/>
      <c r="D48" s="49"/>
      <c r="E48" s="8"/>
      <c r="F48" s="33" t="str">
        <f t="shared" si="7"/>
        <v/>
      </c>
      <c r="G48" s="234" t="str">
        <f>IF(B48="","",(B48/B17)*M15)</f>
        <v/>
      </c>
      <c r="H48" s="231" t="s">
        <v>2</v>
      </c>
      <c r="I48" s="243" t="str">
        <f t="shared" si="8"/>
        <v/>
      </c>
      <c r="J48" s="64" t="s">
        <v>11</v>
      </c>
      <c r="K48" s="8"/>
      <c r="L48" s="8"/>
      <c r="M48" s="8"/>
      <c r="N48" s="339"/>
      <c r="Q48" s="422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216"/>
      <c r="AD48" s="216"/>
      <c r="AE48" s="224"/>
      <c r="AF48" s="422"/>
      <c r="AH48" s="422"/>
      <c r="AI48" s="216"/>
      <c r="AJ48" s="228"/>
      <c r="AK48" s="228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422"/>
      <c r="AY48" s="422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422"/>
      <c r="BP48" s="422"/>
      <c r="BQ48" s="47"/>
      <c r="BR48" s="201" t="s">
        <v>116</v>
      </c>
      <c r="BS48" s="202"/>
      <c r="BT48" s="203"/>
      <c r="BU48" s="203"/>
      <c r="BV48" s="203"/>
      <c r="BW48" s="203"/>
      <c r="BX48" s="204"/>
      <c r="BY48" s="204"/>
      <c r="BZ48" s="204"/>
      <c r="CA48" s="204"/>
      <c r="CB48" s="205"/>
      <c r="CC48" s="47"/>
      <c r="CD48" s="121"/>
      <c r="CE48" s="422"/>
    </row>
    <row r="49" spans="1:83" ht="15.95" customHeight="1" x14ac:dyDescent="0.2">
      <c r="A49" s="420"/>
      <c r="B49" s="12"/>
      <c r="C49" s="53"/>
      <c r="D49" s="49"/>
      <c r="E49" s="8"/>
      <c r="F49" s="33" t="str">
        <f t="shared" si="7"/>
        <v/>
      </c>
      <c r="G49" s="234" t="str">
        <f>IF(B49="","",(B49/B17)*M15)</f>
        <v/>
      </c>
      <c r="H49" s="231" t="s">
        <v>2</v>
      </c>
      <c r="I49" s="243" t="str">
        <f t="shared" si="8"/>
        <v/>
      </c>
      <c r="J49" s="64" t="s">
        <v>13</v>
      </c>
      <c r="K49" s="8"/>
      <c r="L49" s="8"/>
      <c r="M49" s="8"/>
      <c r="N49" s="339"/>
      <c r="Q49" s="422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216"/>
      <c r="AD49" s="216"/>
      <c r="AE49" s="224"/>
      <c r="AF49" s="422"/>
      <c r="AH49" s="422"/>
      <c r="AI49" s="6"/>
      <c r="AJ49" s="6"/>
      <c r="AK49" s="6"/>
      <c r="AL49" s="6"/>
      <c r="AM49" s="72" t="s">
        <v>117</v>
      </c>
      <c r="AN49" s="72"/>
      <c r="AO49" s="72"/>
      <c r="AP49" s="73"/>
      <c r="AQ49" s="73"/>
      <c r="AR49" s="73"/>
      <c r="AS49" s="73"/>
      <c r="AT49" s="73"/>
      <c r="AU49" s="73"/>
      <c r="AV49" s="73"/>
      <c r="AW49" s="422"/>
      <c r="AY49" s="422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422"/>
      <c r="BP49" s="422"/>
      <c r="BQ49" s="120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121"/>
      <c r="CE49" s="422"/>
    </row>
    <row r="50" spans="1:83" ht="15.95" customHeight="1" x14ac:dyDescent="0.2">
      <c r="A50" s="420"/>
      <c r="B50" s="12"/>
      <c r="C50" s="53"/>
      <c r="D50" s="49"/>
      <c r="E50" s="8"/>
      <c r="F50" s="33" t="str">
        <f t="shared" si="7"/>
        <v/>
      </c>
      <c r="G50" s="234" t="str">
        <f>IF(B50="","",(B50/B17)*M15)</f>
        <v/>
      </c>
      <c r="H50" s="231" t="s">
        <v>2</v>
      </c>
      <c r="I50" s="243" t="str">
        <f t="shared" si="8"/>
        <v/>
      </c>
      <c r="J50" s="64" t="s">
        <v>15</v>
      </c>
      <c r="K50" s="8"/>
      <c r="L50" s="8"/>
      <c r="M50" s="8"/>
      <c r="N50" s="339"/>
      <c r="Q50" s="422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216"/>
      <c r="AD50" s="216"/>
      <c r="AE50" s="224"/>
      <c r="AF50" s="422"/>
      <c r="AH50" s="422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216"/>
      <c r="AU50" s="216"/>
      <c r="AV50" s="224"/>
      <c r="AW50" s="422"/>
      <c r="AY50" s="422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422"/>
      <c r="BP50" s="422"/>
      <c r="BQ50" s="120"/>
      <c r="BR50" s="425" t="s">
        <v>236</v>
      </c>
      <c r="BS50" s="425"/>
      <c r="BT50" s="425"/>
      <c r="BU50" s="47"/>
      <c r="BV50" s="47"/>
      <c r="BW50" s="47"/>
      <c r="BX50" s="47"/>
      <c r="BY50" s="47"/>
      <c r="BZ50" s="47"/>
      <c r="CA50" s="47"/>
      <c r="CB50" s="47"/>
      <c r="CC50" s="47"/>
      <c r="CD50" s="121"/>
      <c r="CE50" s="422"/>
    </row>
    <row r="51" spans="1:83" ht="15.95" customHeight="1" thickBot="1" x14ac:dyDescent="0.3">
      <c r="A51" s="421"/>
      <c r="B51" s="349"/>
      <c r="C51" s="343"/>
      <c r="D51" s="343"/>
      <c r="E51" s="343"/>
      <c r="F51" s="350" t="str">
        <f t="shared" si="7"/>
        <v/>
      </c>
      <c r="G51" s="343"/>
      <c r="H51" s="343"/>
      <c r="I51" s="343"/>
      <c r="J51" s="343"/>
      <c r="K51" s="343"/>
      <c r="L51" s="343"/>
      <c r="M51" s="343"/>
      <c r="N51" s="345"/>
      <c r="Q51" s="422"/>
      <c r="R51" s="269" t="s">
        <v>256</v>
      </c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270"/>
      <c r="AD51" s="123"/>
      <c r="AE51" s="124"/>
      <c r="AF51" s="422"/>
      <c r="AH51" s="422"/>
      <c r="AI51" s="269" t="s">
        <v>256</v>
      </c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270"/>
      <c r="AU51" s="123"/>
      <c r="AV51" s="124"/>
      <c r="AW51" s="422"/>
      <c r="AY51" s="422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422"/>
      <c r="BP51" s="422"/>
      <c r="BQ51" s="122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4"/>
      <c r="CE51" s="422"/>
    </row>
    <row r="54" spans="1:83" ht="20.25" x14ac:dyDescent="0.2">
      <c r="D54" s="387" t="s">
        <v>283</v>
      </c>
      <c r="E54" s="387"/>
      <c r="F54" s="387"/>
      <c r="G54" s="387"/>
      <c r="H54" s="387"/>
      <c r="I54" s="387"/>
      <c r="J54" s="387"/>
      <c r="K54" s="387"/>
    </row>
    <row r="55" spans="1:83" ht="20.25" x14ac:dyDescent="0.2">
      <c r="D55" s="387" t="s">
        <v>284</v>
      </c>
      <c r="E55" s="387"/>
      <c r="F55" s="387"/>
      <c r="G55" s="387"/>
      <c r="H55" s="387"/>
      <c r="I55" s="387"/>
      <c r="J55" s="387"/>
      <c r="K55" s="387"/>
    </row>
    <row r="56" spans="1:83" ht="20.25" x14ac:dyDescent="0.2">
      <c r="D56" s="387" t="s">
        <v>285</v>
      </c>
      <c r="E56" s="387"/>
      <c r="F56" s="387"/>
      <c r="G56" s="387"/>
      <c r="H56" s="387"/>
      <c r="I56" s="387"/>
      <c r="J56" s="387"/>
      <c r="K56" s="387"/>
    </row>
    <row r="57" spans="1:83" ht="20.25" x14ac:dyDescent="0.2">
      <c r="D57" s="387" t="s">
        <v>286</v>
      </c>
      <c r="E57" s="387"/>
      <c r="F57" s="387"/>
      <c r="G57" s="387"/>
      <c r="H57" s="387"/>
      <c r="I57" s="387"/>
      <c r="J57" s="387"/>
      <c r="K57" s="387"/>
    </row>
  </sheetData>
  <mergeCells count="36">
    <mergeCell ref="AZ38:BA38"/>
    <mergeCell ref="BR50:BT50"/>
    <mergeCell ref="E13:N13"/>
    <mergeCell ref="BN14:BN51"/>
    <mergeCell ref="BP14:BP51"/>
    <mergeCell ref="CE14:CE51"/>
    <mergeCell ref="F16:G16"/>
    <mergeCell ref="AZ33:BA33"/>
    <mergeCell ref="AZ34:BA34"/>
    <mergeCell ref="AZ35:BA35"/>
    <mergeCell ref="AZ36:BA36"/>
    <mergeCell ref="L18:M18"/>
    <mergeCell ref="BJ27:BL27"/>
    <mergeCell ref="BF31:BI31"/>
    <mergeCell ref="AZ32:BA32"/>
    <mergeCell ref="BB32:BE32"/>
    <mergeCell ref="BF32:BI32"/>
    <mergeCell ref="BJ32:BM32"/>
    <mergeCell ref="AW14:AW51"/>
    <mergeCell ref="AY14:AY51"/>
    <mergeCell ref="AZ37:BA37"/>
    <mergeCell ref="A14:A51"/>
    <mergeCell ref="Q14:Q51"/>
    <mergeCell ref="AF14:AF51"/>
    <mergeCell ref="AH14:AH51"/>
    <mergeCell ref="C17:C18"/>
    <mergeCell ref="B2:N2"/>
    <mergeCell ref="B3:N3"/>
    <mergeCell ref="B4:N4"/>
    <mergeCell ref="B6:N6"/>
    <mergeCell ref="B7:N7"/>
    <mergeCell ref="D54:K54"/>
    <mergeCell ref="D55:K55"/>
    <mergeCell ref="D56:K56"/>
    <mergeCell ref="D57:K57"/>
    <mergeCell ref="B13:D13"/>
  </mergeCells>
  <hyperlinks>
    <hyperlink ref="BB30" r:id="rId1"/>
    <hyperlink ref="BB27" r:id="rId2"/>
  </hyperlinks>
  <pageMargins left="0.7" right="0.7" top="0.75" bottom="0.75" header="0.3" footer="0.3"/>
  <pageSetup paperSize="9" scale="7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Nota</vt:lpstr>
      <vt:lpstr>Recettes collectivité % pertes</vt:lpstr>
      <vt:lpstr>COLLECTIVITE a la portion</vt:lpstr>
      <vt:lpstr>'Recettes collectivité % pertes'!Zone_d_impression</vt:lpstr>
    </vt:vector>
  </TitlesOfParts>
  <Company>PERSO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Fiche Fabrication B1 - 2009</dc:title>
  <dc:creator>Joel Leboucher</dc:creator>
  <cp:keywords>UPRT le partage des savoir faire</cp:keywords>
  <cp:lastModifiedBy>Joel Leboucher</cp:lastModifiedBy>
  <dcterms:created xsi:type="dcterms:W3CDTF">2010-12-21T18:32:28Z</dcterms:created>
  <dcterms:modified xsi:type="dcterms:W3CDTF">2017-02-15T12:57:14Z</dcterms:modified>
</cp:coreProperties>
</file>