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 UPRT SITE WEB\uprt.fr\re-recettes\re-desserts-maj-02-2015\"/>
    </mc:Choice>
  </mc:AlternateContent>
  <bookViews>
    <workbookView xWindow="120" yWindow="135" windowWidth="21840" windowHeight="9780" activeTab="1"/>
  </bookViews>
  <sheets>
    <sheet name="Conversions" sheetId="4" r:id="rId1"/>
    <sheet name="MOUSSE CARAIBE" sheetId="9" r:id="rId2"/>
  </sheets>
  <calcPr calcId="152511"/>
</workbook>
</file>

<file path=xl/calcChain.xml><?xml version="1.0" encoding="utf-8"?>
<calcChain xmlns="http://schemas.openxmlformats.org/spreadsheetml/2006/main">
  <c r="V38" i="9" l="1"/>
  <c r="V40" i="9" s="1"/>
  <c r="U38" i="9"/>
  <c r="U40" i="9" s="1"/>
  <c r="U45" i="9"/>
  <c r="Q26" i="9"/>
  <c r="Q27" i="9" s="1"/>
  <c r="Q28" i="9" s="1"/>
  <c r="J58" i="9"/>
  <c r="V45" i="9" s="1"/>
  <c r="I58" i="9"/>
  <c r="J53" i="9"/>
  <c r="V39" i="9" s="1"/>
  <c r="I53" i="9"/>
  <c r="U39" i="9" s="1"/>
  <c r="E35" i="9"/>
  <c r="B35" i="9"/>
  <c r="G34" i="9"/>
  <c r="E34" i="9"/>
  <c r="G33" i="9"/>
  <c r="E33" i="9"/>
  <c r="G32" i="9"/>
  <c r="E32" i="9"/>
  <c r="G31" i="9"/>
  <c r="E31" i="9"/>
  <c r="G30" i="9"/>
  <c r="E30" i="9"/>
  <c r="G29" i="9"/>
  <c r="E29" i="9"/>
  <c r="G28" i="9"/>
  <c r="E28" i="9"/>
  <c r="G27" i="9"/>
  <c r="E27" i="9"/>
  <c r="G26" i="9"/>
  <c r="E26" i="9"/>
  <c r="G25" i="9"/>
  <c r="E25" i="9"/>
  <c r="G24" i="9"/>
  <c r="E24" i="9"/>
  <c r="G23" i="9"/>
  <c r="E23" i="9"/>
  <c r="G22" i="9"/>
  <c r="E22" i="9"/>
  <c r="G21" i="9"/>
  <c r="E21" i="9"/>
  <c r="G20" i="9"/>
  <c r="E20" i="9"/>
  <c r="G19" i="9"/>
  <c r="E19" i="9"/>
  <c r="G18" i="9"/>
  <c r="E18" i="9"/>
  <c r="G17" i="9"/>
  <c r="E17" i="9"/>
  <c r="G16" i="9"/>
  <c r="E16" i="9"/>
  <c r="G15" i="9"/>
  <c r="E15" i="9"/>
  <c r="G14" i="9"/>
  <c r="E14" i="9"/>
  <c r="E13" i="9"/>
  <c r="G13" i="9" s="1"/>
  <c r="E12" i="9"/>
  <c r="G12" i="9" s="1"/>
  <c r="G11" i="9"/>
  <c r="E11" i="9"/>
  <c r="E10" i="9"/>
  <c r="G10" i="9" s="1"/>
  <c r="E9" i="9"/>
  <c r="G9" i="9" s="1"/>
  <c r="G8" i="9"/>
  <c r="G35" i="9" s="1"/>
  <c r="E8" i="9"/>
  <c r="D21" i="4"/>
  <c r="H29" i="9" l="1"/>
  <c r="H21" i="9"/>
  <c r="H17" i="9"/>
  <c r="G4" i="9"/>
  <c r="H28" i="9"/>
  <c r="H12" i="9"/>
  <c r="H33" i="9"/>
  <c r="H25" i="9"/>
  <c r="H13" i="9"/>
  <c r="H32" i="9"/>
  <c r="H24" i="9"/>
  <c r="H20" i="9"/>
  <c r="H16" i="9"/>
  <c r="H8" i="9"/>
  <c r="H31" i="9"/>
  <c r="H15" i="9"/>
  <c r="H26" i="9"/>
  <c r="H10" i="9"/>
  <c r="H19" i="9"/>
  <c r="H14" i="9"/>
  <c r="H23" i="9"/>
  <c r="H34" i="9"/>
  <c r="H18" i="9"/>
  <c r="H9" i="9"/>
  <c r="H27" i="9"/>
  <c r="H11" i="9"/>
  <c r="H22" i="9"/>
  <c r="H30" i="9"/>
  <c r="I33" i="4"/>
  <c r="K31" i="4"/>
  <c r="I34" i="4" s="1"/>
  <c r="I28" i="4"/>
  <c r="K26" i="4"/>
  <c r="I29" i="4" s="1"/>
  <c r="I23" i="4"/>
  <c r="K21" i="4"/>
  <c r="I24" i="4" s="1"/>
  <c r="K24" i="4" s="1"/>
  <c r="G16" i="4"/>
  <c r="J15" i="4"/>
  <c r="J16" i="4" s="1"/>
  <c r="M14" i="4"/>
  <c r="M15" i="4" s="1"/>
  <c r="M16" i="4" s="1"/>
  <c r="J14" i="4"/>
  <c r="G14" i="4"/>
  <c r="G15" i="4" s="1"/>
  <c r="C14" i="4"/>
  <c r="C15" i="4" s="1"/>
  <c r="C16" i="4" s="1"/>
  <c r="O2" i="4"/>
  <c r="B2" i="4"/>
  <c r="K4" i="9" l="1"/>
  <c r="M4" i="9" s="1"/>
  <c r="S51" i="9"/>
  <c r="H35" i="9"/>
  <c r="K34" i="4"/>
  <c r="J34" i="4"/>
  <c r="J24" i="4"/>
  <c r="J29" i="4"/>
  <c r="K29" i="4"/>
  <c r="L29" i="4"/>
  <c r="L24" i="4"/>
  <c r="L34" i="4"/>
</calcChain>
</file>

<file path=xl/sharedStrings.xml><?xml version="1.0" encoding="utf-8"?>
<sst xmlns="http://schemas.openxmlformats.org/spreadsheetml/2006/main" count="212" uniqueCount="146">
  <si>
    <t>UPRT : Union des Personnels de la Restauration Territoriale</t>
  </si>
  <si>
    <t>.</t>
  </si>
  <si>
    <t>L</t>
  </si>
  <si>
    <t>décilitre</t>
  </si>
  <si>
    <t>hectogramme</t>
  </si>
  <si>
    <t>hg</t>
  </si>
  <si>
    <t>centilitre</t>
  </si>
  <si>
    <t>cl</t>
  </si>
  <si>
    <t>décagramme</t>
  </si>
  <si>
    <t>dag</t>
  </si>
  <si>
    <t>millilitre</t>
  </si>
  <si>
    <t>ml</t>
  </si>
  <si>
    <t>gramme</t>
  </si>
  <si>
    <t>gr</t>
  </si>
  <si>
    <t>dl</t>
  </si>
  <si>
    <t>Kg</t>
  </si>
  <si>
    <t>CONVERSIONS sur une  Base de   1L = 1Kg   ou   1Kg = 1L</t>
  </si>
  <si>
    <t>Litre</t>
  </si>
  <si>
    <t>Kilogramme</t>
  </si>
  <si>
    <t>jaunes</t>
  </si>
  <si>
    <t>blancs</t>
  </si>
  <si>
    <t>œufs</t>
  </si>
  <si>
    <t>Feuille entière (1 = 20g)</t>
  </si>
  <si>
    <t>feuilles</t>
  </si>
  <si>
    <t>GELATINE en feuille</t>
  </si>
  <si>
    <t>eau</t>
  </si>
  <si>
    <t>Protéines</t>
  </si>
  <si>
    <t>M.Grasse</t>
  </si>
  <si>
    <t>Poids</t>
  </si>
  <si>
    <t>Cuisson du sucre, sirops et confiserie</t>
  </si>
  <si>
    <t>Liens internet 2013</t>
  </si>
  <si>
    <t>Sucre : sa cuisson</t>
  </si>
  <si>
    <t>Gélatine et agar-agar : principes et utilisations</t>
  </si>
  <si>
    <t>Agar Agar</t>
  </si>
  <si>
    <t>GELATINE DE RAISIN (conserve)</t>
  </si>
  <si>
    <t>500g de raisin blanc</t>
  </si>
  <si>
    <t>100ml de vin blanc</t>
  </si>
  <si>
    <t>250g de pommes fruit (sans coeur)</t>
  </si>
  <si>
    <t>une pincée de sel</t>
  </si>
  <si>
    <t>sucre</t>
  </si>
  <si>
    <t>Préparation :</t>
  </si>
  <si>
    <t>Ensuite, mettre le feu fort et cuire jusqu'à qu'on voit une gelatine épaise qui se forme.</t>
  </si>
  <si>
    <t xml:space="preserve">Mettre le vin et les raisins dans une casserole. </t>
  </si>
  <si>
    <t xml:space="preserve"> Faire bouillir. Au début de l'ébullition, descendre le feu et cuire encore pendant vingt minutes.</t>
  </si>
  <si>
    <t xml:space="preserve"> Couper les pommes en dés. Ajouter les pommes au bout des vingt minutes et les faire cuire avec le raisin. </t>
  </si>
  <si>
    <t xml:space="preserve"> Remuer de temps en temps. Cuire jusqu'à que tout soit fondu. Mettre l'apareil dans une passoire de maille fine et égouter pendant 24h.</t>
  </si>
  <si>
    <t xml:space="preserve">Mesurer l'apareil égouté et ajouter 500 g de sucre pour chaque 600 ml de masse. </t>
  </si>
  <si>
    <t>Mettre à nouveau en  casserole au feu la masse, rajouter le sucre, et cuire jusqu'à ce que le sucre soit completement dissout.</t>
  </si>
  <si>
    <t>Steriliser des pots en verre pour conserver la gelatine.</t>
  </si>
  <si>
    <t>Garder au frais pendant au moins un mois. Alors on peut la gouter. Comme il s'agit d'une conserve, ça se garde un an avant d'être ouverte.</t>
  </si>
  <si>
    <t>Après il faut garder le pot  au refrigerateur.</t>
  </si>
  <si>
    <t>Jaunes d'œufs (1 = 18g )</t>
  </si>
  <si>
    <t>Blancs d'œufs (1 = 32g )</t>
  </si>
  <si>
    <t>Œuf entier (1 = 50g )</t>
  </si>
  <si>
    <t>ŒUFS poids et %</t>
  </si>
  <si>
    <t>SAISISSEZ VOS QUANTITÉS DANS LES CELLULUES FOND JAUNE</t>
  </si>
  <si>
    <t>Coût Portion</t>
  </si>
  <si>
    <t>Prix de vente TTC</t>
  </si>
  <si>
    <t xml:space="preserve"> </t>
  </si>
  <si>
    <t>Quantité</t>
  </si>
  <si>
    <t>Prix U HT</t>
  </si>
  <si>
    <t>Prix T HT</t>
  </si>
  <si>
    <t>Inc %</t>
  </si>
  <si>
    <t>MODE DE CUISSON</t>
  </si>
  <si>
    <t>Total</t>
  </si>
  <si>
    <t>METHODE D'EXECUTION</t>
  </si>
  <si>
    <t>Photographie</t>
  </si>
  <si>
    <t>OPTION</t>
  </si>
  <si>
    <t>Quel(le) poids ou quant, de ce produit voulez vous utiliser</t>
  </si>
  <si>
    <t>Gain</t>
  </si>
  <si>
    <t>POINTS DELICATS</t>
  </si>
  <si>
    <t>UTILISATION</t>
  </si>
  <si>
    <t>MOUSSE CARAIBE</t>
  </si>
  <si>
    <t>PATE A BOMBE</t>
  </si>
  <si>
    <t>Jaunes d'œufs</t>
  </si>
  <si>
    <t>Sirop à 30°Beaumé</t>
  </si>
  <si>
    <t>Couverture caraïbe</t>
  </si>
  <si>
    <t>Chantilly</t>
  </si>
  <si>
    <t>GARNISSAGE DE PETITS GATEAUX</t>
  </si>
  <si>
    <t>Pour la mousse Caraïbe, il est indispensable d'utiliser un chocolat amer</t>
  </si>
  <si>
    <t>Chocolat amer qui titre au moins 70% de cacao alors que ler chocolat de couverture varie entre 50 à 55%</t>
  </si>
  <si>
    <t>Préparer au bain marie une pâte à bombe avec les jaunes d'œufs et le sirop</t>
  </si>
  <si>
    <t>Ajouter le chocolat caraïbe fondu à 40°C</t>
  </si>
  <si>
    <t>et incorporer la chantilly</t>
  </si>
  <si>
    <t>http://www.uprt.fr/place_du_chef_documents.htm</t>
  </si>
  <si>
    <t>http://uprm.pagesperso-orange.fr/placeduchefcuisine.htm</t>
  </si>
  <si>
    <t>http://uprm.pagesperso-orange.fr/placeduchefsommaire.htm</t>
  </si>
  <si>
    <t>http://www.uprt.fr/copier_documents.html</t>
  </si>
  <si>
    <t>SAISISSEZ VOS QUANTITÉS DANS LES CELLULES FOND JAUNE</t>
  </si>
  <si>
    <t>OU vous vous dites que vous souhaitez fabriquer cette recette sur la base d'un produit</t>
  </si>
  <si>
    <t>B</t>
  </si>
  <si>
    <t xml:space="preserve">Copiez / Collez ci-dessous UN produit et la quantité utilisé dans les colonnes </t>
  </si>
  <si>
    <t xml:space="preserve">B </t>
  </si>
  <si>
    <t>C</t>
  </si>
  <si>
    <t>D</t>
  </si>
  <si>
    <t>E</t>
  </si>
  <si>
    <t>F</t>
  </si>
  <si>
    <t>G</t>
  </si>
  <si>
    <t>H</t>
  </si>
  <si>
    <t>Quant.</t>
  </si>
  <si>
    <t>Matière d'œuvre</t>
  </si>
  <si>
    <t>Un</t>
  </si>
  <si>
    <t>E4</t>
  </si>
  <si>
    <t xml:space="preserve"> Matière d'œuvre</t>
  </si>
  <si>
    <t>Quel(le) poids ou quant, de ce produit voulez vous utiliser cellule i 55</t>
  </si>
  <si>
    <t>Copiez  UN produit et la quantité utilisée colonne B et C</t>
  </si>
  <si>
    <t>et coller dans les cellules (fond blanc) i 54 et j 54</t>
  </si>
  <si>
    <t>Quel(le) poids ou quantité de ce produit voulez vous utiliser cellule i 55</t>
  </si>
  <si>
    <t>Vous pouvez simplement saisir votre quantité a fabriquer cellule E4</t>
  </si>
  <si>
    <t>Comment utiliser une fiche :</t>
  </si>
  <si>
    <t>Colonne</t>
  </si>
  <si>
    <t>saisissez les quantités des recettes qui vous plaisent</t>
  </si>
  <si>
    <t>saisissez les ingrédients</t>
  </si>
  <si>
    <t>saisissez les unités</t>
  </si>
  <si>
    <t>rapportez tout au Kg = 0,400 Kg pour le beurre</t>
  </si>
  <si>
    <t>si vous saisissez 2 œufs c'est possible; mais cela faussera le poids total</t>
  </si>
  <si>
    <t>soit vous faites la conversion (2X50g =100g) = 0,100Kg</t>
  </si>
  <si>
    <t xml:space="preserve">On peut donc considérer que les 0,03 corespondent à la graisse du lait entier. </t>
  </si>
  <si>
    <t xml:space="preserve">Pour le lait demi-écrémé, la graisse ne devrait représenter que 0,03/2, donc 0,015. </t>
  </si>
  <si>
    <t>Donc la masse d'un litre de lait demi-écrémé doit être de 1,015 Kg (1015 g).</t>
  </si>
  <si>
    <t xml:space="preserve">Pour le lait entier, la densité donnée habituellement est de 1,03 par rapport à l'eau qui est de 1. </t>
  </si>
  <si>
    <t xml:space="preserve">sauf cas exeptionnel pour recettes de précision </t>
  </si>
  <si>
    <t>l'huile = 0,920 Kg/L</t>
  </si>
  <si>
    <t>Alcool = 0,800 Kg/L</t>
  </si>
  <si>
    <t>eau salée nature = 1,130 Kg/L en fonction du sel ajouté</t>
  </si>
  <si>
    <t>densité des liquides pour cocktails</t>
  </si>
  <si>
    <t>Excel calculera 2 comme 2 Kg</t>
  </si>
  <si>
    <t>Pour les volumes :</t>
  </si>
  <si>
    <t>J4</t>
  </si>
  <si>
    <t>A vous de déterminer votre coefficient de vente cellule J4</t>
  </si>
  <si>
    <t>Saisissez vos prix matières colonne F le résultat sera exprimé en pourcentages colonne H</t>
  </si>
  <si>
    <t xml:space="preserve">Convertissez tout de suite les volumes en poids sur la base de 1L = 1Kg </t>
  </si>
  <si>
    <t>N° 000</t>
  </si>
  <si>
    <t>soit vous vous fichez du poids total parce qu'il ne vous servira pas et vous saisissez 2 pièces idem pour les feuilles de gélatine</t>
  </si>
  <si>
    <t>B4</t>
  </si>
  <si>
    <t>LE PLUS IMPORTANT CELLULE B4 : indiquez pour combien de portions ...convives ...la recette d'origine à été prévue</t>
  </si>
  <si>
    <t>Saisissez le résultat ci-dessous cellule E4</t>
  </si>
  <si>
    <t xml:space="preserve">    Quant. ou Nbre de portions</t>
  </si>
  <si>
    <t>cela peut être:  Quant. ou Nbre de portions   ou Poids total à préparer en Kg ou autre</t>
  </si>
  <si>
    <t>feuilles de gélatine Le Salon du Blog Culinaire</t>
  </si>
  <si>
    <t>Glaçage brillant au chocolat Fiche recette ... Meilleur du Chef</t>
  </si>
  <si>
    <t>LES MEILLEURES RECETTES DE GELATINE RAISIN Les foodies</t>
  </si>
  <si>
    <t>Œufs 101 Introduction aux œufs » Lesoeufs.ca</t>
  </si>
  <si>
    <t>Larousse Cuisine La cuisson du sucre</t>
  </si>
  <si>
    <t>Degrés de cuisson du sucre Technique culinaire</t>
  </si>
  <si>
    <t xml:space="preserve">J'attire votre attention à cette étape,,,,,, supposons qu'il y ait 400g de beurre 2 œufs et 5 cl de crème dans la recette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</si>
</sst>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"/>
    <numFmt numFmtId="165" formatCode="0&quot; gr&quot;"/>
    <numFmt numFmtId="166" formatCode="0.0&quot; gr&quot;"/>
    <numFmt numFmtId="167" formatCode="0.0%"/>
    <numFmt numFmtId="168" formatCode="#,##0.00\ &quot;€&quot;"/>
    <numFmt numFmtId="169" formatCode="#,##0.00\ &quot;F&quot;;\-#,##0.00\ &quot;F&quot;"/>
  </numFmts>
  <fonts count="6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2"/>
      <color rgb="FFFF0000"/>
      <name val="Calibri"/>
      <family val="2"/>
      <scheme val="minor"/>
    </font>
    <font>
      <sz val="10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20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b/>
      <sz val="12"/>
      <color rgb="FF0070C0"/>
      <name val="Arial"/>
      <family val="2"/>
    </font>
    <font>
      <b/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0"/>
      <name val="Arial"/>
      <family val="2"/>
    </font>
    <font>
      <sz val="12"/>
      <color theme="0"/>
      <name val="Arial"/>
      <family val="2"/>
    </font>
    <font>
      <sz val="10"/>
      <color theme="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Helv"/>
    </font>
    <font>
      <sz val="18"/>
      <color indexed="10"/>
      <name val="Times New Roman"/>
      <family val="1"/>
    </font>
    <font>
      <b/>
      <sz val="18"/>
      <name val="Times New Roman"/>
      <family val="1"/>
    </font>
    <font>
      <sz val="8"/>
      <name val="Times New Roman"/>
      <family val="1"/>
    </font>
    <font>
      <b/>
      <sz val="8"/>
      <color indexed="8"/>
      <name val="Times New Roman"/>
      <family val="1"/>
    </font>
    <font>
      <b/>
      <sz val="10"/>
      <name val="Times New Roman"/>
      <family val="1"/>
    </font>
    <font>
      <b/>
      <sz val="8"/>
      <color indexed="17"/>
      <name val="Times New Roman"/>
      <family val="1"/>
    </font>
    <font>
      <sz val="9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b/>
      <sz val="8"/>
      <name val="Times New Roman"/>
      <family val="1"/>
    </font>
    <font>
      <sz val="14"/>
      <name val="Arial"/>
      <family val="2"/>
    </font>
    <font>
      <b/>
      <sz val="11"/>
      <name val="Times New Roman"/>
      <family val="1"/>
    </font>
    <font>
      <sz val="6"/>
      <name val="Times New Roman"/>
      <family val="1"/>
    </font>
    <font>
      <b/>
      <i/>
      <sz val="8"/>
      <name val="Times New Roman"/>
      <family val="1"/>
    </font>
    <font>
      <b/>
      <sz val="14"/>
      <color rgb="FFFF0000"/>
      <name val="Times New Roman"/>
      <family val="1"/>
    </font>
    <font>
      <b/>
      <sz val="8"/>
      <color rgb="FFFF0000"/>
      <name val="Times New Roman"/>
      <family val="1"/>
    </font>
    <font>
      <sz val="8"/>
      <color rgb="FF0070C0"/>
      <name val="Times New Roman"/>
      <family val="1"/>
    </font>
    <font>
      <sz val="9"/>
      <color rgb="FF0070C0"/>
      <name val="Times New Roman"/>
      <family val="1"/>
    </font>
    <font>
      <sz val="9"/>
      <color rgb="FFFF0000"/>
      <name val="Times New Roman"/>
      <family val="1"/>
    </font>
    <font>
      <sz val="9"/>
      <name val="Arial"/>
      <family val="2"/>
    </font>
    <font>
      <b/>
      <sz val="12"/>
      <color rgb="FFFF0000"/>
      <name val="Arial"/>
      <family val="2"/>
    </font>
    <font>
      <b/>
      <sz val="14"/>
      <color rgb="FF000000"/>
      <name val="Times New Roman"/>
      <family val="1"/>
    </font>
    <font>
      <b/>
      <sz val="8"/>
      <name val="Arial"/>
      <family val="2"/>
    </font>
    <font>
      <u/>
      <sz val="18"/>
      <color theme="10"/>
      <name val="Calibri"/>
      <family val="2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u/>
      <sz val="8"/>
      <color theme="10"/>
      <name val="Calibri"/>
      <family val="2"/>
    </font>
    <font>
      <sz val="10"/>
      <color rgb="FFFF0000"/>
      <name val="Arial"/>
      <family val="2"/>
    </font>
    <font>
      <sz val="10"/>
      <color theme="4" tint="-0.499984740745262"/>
      <name val="Arial"/>
      <family val="2"/>
    </font>
    <font>
      <b/>
      <sz val="11"/>
      <color theme="3"/>
      <name val="Arial"/>
      <family val="2"/>
    </font>
    <font>
      <b/>
      <sz val="11"/>
      <color theme="5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450666829432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indexed="64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/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medium">
        <color auto="1"/>
      </right>
      <top/>
      <bottom style="dashDot">
        <color auto="1"/>
      </bottom>
      <diagonal/>
    </border>
    <border>
      <left style="medium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DashDotDot">
        <color auto="1"/>
      </top>
      <bottom/>
      <diagonal/>
    </border>
    <border>
      <left/>
      <right/>
      <top style="mediumDashDotDot">
        <color auto="1"/>
      </top>
      <bottom/>
      <diagonal/>
    </border>
    <border>
      <left/>
      <right style="thin">
        <color indexed="64"/>
      </right>
      <top style="mediumDashDotDot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7" fillId="0" borderId="0"/>
    <xf numFmtId="0" fontId="4" fillId="0" borderId="0"/>
  </cellStyleXfs>
  <cellXfs count="266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 applyFill="1"/>
    <xf numFmtId="0" fontId="4" fillId="0" borderId="0" xfId="3" applyFont="1" applyFill="1" applyBorder="1" applyAlignment="1">
      <alignment horizontal="center" vertical="center" wrapText="1"/>
    </xf>
    <xf numFmtId="2" fontId="8" fillId="0" borderId="0" xfId="2" applyNumberFormat="1" applyFont="1" applyFill="1" applyBorder="1" applyAlignment="1">
      <alignment horizontal="centerContinuous" vertical="center"/>
    </xf>
    <xf numFmtId="0" fontId="9" fillId="0" borderId="0" xfId="2" applyFont="1" applyFill="1" applyBorder="1" applyAlignment="1">
      <alignment horizontal="centerContinuous" vertical="center"/>
    </xf>
    <xf numFmtId="0" fontId="4" fillId="0" borderId="0" xfId="3" applyFont="1" applyFill="1" applyBorder="1" applyAlignment="1">
      <alignment horizontal="right" vertical="center"/>
    </xf>
    <xf numFmtId="0" fontId="0" fillId="0" borderId="0" xfId="0" applyFill="1" applyAlignment="1">
      <alignment vertical="center"/>
    </xf>
    <xf numFmtId="0" fontId="10" fillId="3" borderId="1" xfId="0" applyFont="1" applyFill="1" applyBorder="1" applyAlignment="1">
      <alignment horizontal="centerContinuous" vertical="center"/>
    </xf>
    <xf numFmtId="0" fontId="0" fillId="5" borderId="0" xfId="0" applyFill="1" applyAlignment="1">
      <alignment vertical="center"/>
    </xf>
    <xf numFmtId="0" fontId="17" fillId="7" borderId="4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17" fillId="7" borderId="6" xfId="0" applyFont="1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14" fillId="7" borderId="2" xfId="0" applyFont="1" applyFill="1" applyBorder="1" applyAlignment="1">
      <alignment horizontal="center" vertical="center"/>
    </xf>
    <xf numFmtId="0" fontId="0" fillId="7" borderId="12" xfId="0" applyFill="1" applyBorder="1" applyAlignment="1">
      <alignment horizontal="center" vertical="center"/>
    </xf>
    <xf numFmtId="0" fontId="16" fillId="7" borderId="1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17" fillId="7" borderId="11" xfId="0" applyFont="1" applyFill="1" applyBorder="1" applyAlignment="1">
      <alignment vertical="center" wrapText="1"/>
    </xf>
    <xf numFmtId="0" fontId="17" fillId="7" borderId="12" xfId="0" applyFont="1" applyFill="1" applyBorder="1" applyAlignment="1">
      <alignment vertical="center"/>
    </xf>
    <xf numFmtId="0" fontId="17" fillId="7" borderId="13" xfId="0" applyFont="1" applyFill="1" applyBorder="1" applyAlignment="1">
      <alignment vertical="center"/>
    </xf>
    <xf numFmtId="0" fontId="13" fillId="7" borderId="16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" fillId="7" borderId="7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7" borderId="8" xfId="0" applyFont="1" applyFill="1" applyBorder="1" applyAlignment="1">
      <alignment horizontal="center" vertical="center"/>
    </xf>
    <xf numFmtId="0" fontId="0" fillId="7" borderId="4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7" borderId="7" xfId="0" applyFill="1" applyBorder="1" applyAlignment="1">
      <alignment horizontal="left" vertical="center"/>
    </xf>
    <xf numFmtId="0" fontId="10" fillId="3" borderId="2" xfId="0" applyFont="1" applyFill="1" applyBorder="1" applyAlignment="1">
      <alignment horizontal="centerContinuous" vertical="center"/>
    </xf>
    <xf numFmtId="0" fontId="10" fillId="3" borderId="3" xfId="0" applyFont="1" applyFill="1" applyBorder="1" applyAlignment="1">
      <alignment horizontal="centerContinuous" vertical="center"/>
    </xf>
    <xf numFmtId="0" fontId="1" fillId="7" borderId="0" xfId="0" applyFont="1" applyFill="1" applyBorder="1" applyAlignment="1">
      <alignment horizontal="center" vertical="center"/>
    </xf>
    <xf numFmtId="0" fontId="17" fillId="7" borderId="0" xfId="0" applyFont="1" applyFill="1" applyBorder="1" applyAlignment="1">
      <alignment horizontal="center" vertical="center"/>
    </xf>
    <xf numFmtId="166" fontId="18" fillId="7" borderId="20" xfId="0" applyNumberFormat="1" applyFont="1" applyFill="1" applyBorder="1" applyAlignment="1">
      <alignment horizontal="center" vertical="center"/>
    </xf>
    <xf numFmtId="0" fontId="2" fillId="0" borderId="4" xfId="1" applyFill="1" applyBorder="1" applyAlignment="1" applyProtection="1">
      <alignment horizontal="left" vertical="center"/>
    </xf>
    <xf numFmtId="0" fontId="2" fillId="0" borderId="0" xfId="1" applyAlignment="1" applyProtection="1"/>
    <xf numFmtId="0" fontId="2" fillId="4" borderId="4" xfId="1" applyFill="1" applyBorder="1" applyAlignment="1" applyProtection="1">
      <alignment horizontal="left" vertical="center"/>
    </xf>
    <xf numFmtId="0" fontId="0" fillId="0" borderId="0" xfId="0" applyFill="1" applyAlignment="1">
      <alignment horizontal="left" vertical="center"/>
    </xf>
    <xf numFmtId="0" fontId="10" fillId="9" borderId="1" xfId="0" applyFont="1" applyFill="1" applyBorder="1" applyAlignment="1">
      <alignment horizontal="centerContinuous" vertical="center"/>
    </xf>
    <xf numFmtId="0" fontId="10" fillId="9" borderId="2" xfId="0" applyFont="1" applyFill="1" applyBorder="1" applyAlignment="1">
      <alignment horizontal="centerContinuous" vertical="center"/>
    </xf>
    <xf numFmtId="0" fontId="10" fillId="9" borderId="3" xfId="0" applyFont="1" applyFill="1" applyBorder="1" applyAlignment="1">
      <alignment horizontal="centerContinuous" vertical="center"/>
    </xf>
    <xf numFmtId="0" fontId="20" fillId="2" borderId="1" xfId="0" applyFont="1" applyFill="1" applyBorder="1" applyAlignment="1">
      <alignment horizontal="centerContinuous" vertical="center"/>
    </xf>
    <xf numFmtId="0" fontId="21" fillId="2" borderId="2" xfId="0" applyFont="1" applyFill="1" applyBorder="1" applyAlignment="1">
      <alignment horizontal="centerContinuous" vertical="center"/>
    </xf>
    <xf numFmtId="0" fontId="22" fillId="2" borderId="2" xfId="0" applyFont="1" applyFill="1" applyBorder="1" applyAlignment="1">
      <alignment horizontal="centerContinuous" vertical="center"/>
    </xf>
    <xf numFmtId="0" fontId="22" fillId="2" borderId="3" xfId="0" applyFont="1" applyFill="1" applyBorder="1" applyAlignment="1">
      <alignment horizontal="centerContinuous" vertical="center"/>
    </xf>
    <xf numFmtId="0" fontId="22" fillId="2" borderId="0" xfId="0" applyFont="1" applyFill="1" applyBorder="1" applyAlignment="1">
      <alignment horizontal="centerContinuous" vertical="center"/>
    </xf>
    <xf numFmtId="167" fontId="0" fillId="7" borderId="0" xfId="0" applyNumberFormat="1" applyFill="1" applyBorder="1" applyAlignment="1">
      <alignment horizontal="center" vertical="center"/>
    </xf>
    <xf numFmtId="0" fontId="10" fillId="3" borderId="29" xfId="0" applyFont="1" applyFill="1" applyBorder="1" applyAlignment="1">
      <alignment horizontal="centerContinuous" vertical="center"/>
    </xf>
    <xf numFmtId="0" fontId="10" fillId="3" borderId="30" xfId="0" applyFont="1" applyFill="1" applyBorder="1" applyAlignment="1">
      <alignment horizontal="centerContinuous" vertical="center"/>
    </xf>
    <xf numFmtId="0" fontId="10" fillId="3" borderId="31" xfId="0" applyFont="1" applyFill="1" applyBorder="1" applyAlignment="1">
      <alignment horizontal="centerContinuous" vertical="center"/>
    </xf>
    <xf numFmtId="0" fontId="1" fillId="7" borderId="32" xfId="0" applyFont="1" applyFill="1" applyBorder="1" applyAlignment="1">
      <alignment horizontal="left" vertical="center"/>
    </xf>
    <xf numFmtId="9" fontId="0" fillId="7" borderId="27" xfId="0" applyNumberFormat="1" applyFill="1" applyBorder="1" applyAlignment="1">
      <alignment horizontal="center" vertical="center"/>
    </xf>
    <xf numFmtId="0" fontId="1" fillId="7" borderId="27" xfId="0" applyFont="1" applyFill="1" applyBorder="1" applyAlignment="1">
      <alignment horizontal="left" vertical="center"/>
    </xf>
    <xf numFmtId="0" fontId="17" fillId="7" borderId="32" xfId="0" applyFont="1" applyFill="1" applyBorder="1" applyAlignment="1">
      <alignment horizontal="center" vertical="center"/>
    </xf>
    <xf numFmtId="0" fontId="17" fillId="7" borderId="27" xfId="0" applyFont="1" applyFill="1" applyBorder="1" applyAlignment="1">
      <alignment horizontal="center" vertical="center"/>
    </xf>
    <xf numFmtId="167" fontId="19" fillId="7" borderId="32" xfId="0" applyNumberFormat="1" applyFont="1" applyFill="1" applyBorder="1" applyAlignment="1">
      <alignment horizontal="center" vertical="center"/>
    </xf>
    <xf numFmtId="167" fontId="0" fillId="7" borderId="27" xfId="0" applyNumberFormat="1" applyFill="1" applyBorder="1" applyAlignment="1">
      <alignment horizontal="center" vertical="center"/>
    </xf>
    <xf numFmtId="165" fontId="0" fillId="7" borderId="33" xfId="0" applyNumberFormat="1" applyFill="1" applyBorder="1" applyAlignment="1">
      <alignment horizontal="center" vertical="center"/>
    </xf>
    <xf numFmtId="166" fontId="18" fillId="7" borderId="21" xfId="0" applyNumberFormat="1" applyFont="1" applyFill="1" applyBorder="1" applyAlignment="1">
      <alignment horizontal="center" vertical="center"/>
    </xf>
    <xf numFmtId="0" fontId="1" fillId="7" borderId="34" xfId="0" applyFont="1" applyFill="1" applyBorder="1" applyAlignment="1">
      <alignment horizontal="left" vertical="center"/>
    </xf>
    <xf numFmtId="165" fontId="0" fillId="7" borderId="35" xfId="0" applyNumberFormat="1" applyFill="1" applyBorder="1" applyAlignment="1">
      <alignment horizontal="center" vertical="center"/>
    </xf>
    <xf numFmtId="166" fontId="18" fillId="7" borderId="36" xfId="0" applyNumberFormat="1" applyFont="1" applyFill="1" applyBorder="1" applyAlignment="1">
      <alignment horizontal="center" vertical="center"/>
    </xf>
    <xf numFmtId="166" fontId="18" fillId="7" borderId="28" xfId="0" applyNumberFormat="1" applyFont="1" applyFill="1" applyBorder="1" applyAlignment="1">
      <alignment horizontal="center" vertical="center"/>
    </xf>
    <xf numFmtId="0" fontId="0" fillId="10" borderId="0" xfId="0" applyFill="1" applyAlignment="1">
      <alignment vertical="center"/>
    </xf>
    <xf numFmtId="0" fontId="4" fillId="0" borderId="0" xfId="4" applyProtection="1">
      <protection hidden="1"/>
    </xf>
    <xf numFmtId="0" fontId="23" fillId="0" borderId="0" xfId="4" applyFont="1" applyProtection="1">
      <protection hidden="1"/>
    </xf>
    <xf numFmtId="0" fontId="24" fillId="0" borderId="0" xfId="4" applyFont="1" applyBorder="1" applyAlignment="1" applyProtection="1">
      <alignment horizontal="left"/>
      <protection hidden="1"/>
    </xf>
    <xf numFmtId="0" fontId="25" fillId="0" borderId="0" xfId="4" applyFont="1" applyProtection="1">
      <protection hidden="1"/>
    </xf>
    <xf numFmtId="0" fontId="24" fillId="0" borderId="37" xfId="4" applyFont="1" applyBorder="1" applyAlignment="1" applyProtection="1">
      <alignment horizontal="center" vertical="center"/>
      <protection hidden="1"/>
    </xf>
    <xf numFmtId="0" fontId="27" fillId="0" borderId="0" xfId="4" applyFont="1" applyBorder="1" applyAlignment="1" applyProtection="1">
      <alignment horizontal="left"/>
      <protection hidden="1"/>
    </xf>
    <xf numFmtId="0" fontId="4" fillId="0" borderId="0" xfId="4" applyAlignment="1" applyProtection="1">
      <alignment horizontal="center"/>
      <protection hidden="1"/>
    </xf>
    <xf numFmtId="164" fontId="28" fillId="0" borderId="5" xfId="4" applyNumberFormat="1" applyFont="1" applyBorder="1" applyAlignment="1" applyProtection="1">
      <alignment horizontal="right"/>
      <protection hidden="1"/>
    </xf>
    <xf numFmtId="164" fontId="4" fillId="0" borderId="5" xfId="4" applyNumberFormat="1" applyBorder="1" applyAlignment="1" applyProtection="1">
      <alignment horizontal="right"/>
      <protection hidden="1"/>
    </xf>
    <xf numFmtId="168" fontId="28" fillId="0" borderId="5" xfId="4" applyNumberFormat="1" applyFont="1" applyBorder="1" applyProtection="1">
      <protection hidden="1"/>
    </xf>
    <xf numFmtId="9" fontId="28" fillId="0" borderId="0" xfId="4" applyNumberFormat="1" applyFont="1" applyBorder="1" applyProtection="1">
      <protection hidden="1"/>
    </xf>
    <xf numFmtId="0" fontId="4" fillId="0" borderId="5" xfId="4" applyBorder="1" applyProtection="1">
      <protection hidden="1"/>
    </xf>
    <xf numFmtId="0" fontId="23" fillId="0" borderId="32" xfId="4" applyFont="1" applyBorder="1" applyProtection="1">
      <protection hidden="1"/>
    </xf>
    <xf numFmtId="0" fontId="23" fillId="0" borderId="0" xfId="4" applyFont="1" applyBorder="1" applyProtection="1">
      <protection hidden="1"/>
    </xf>
    <xf numFmtId="0" fontId="34" fillId="0" borderId="0" xfId="4" applyFont="1" applyBorder="1" applyProtection="1">
      <protection hidden="1"/>
    </xf>
    <xf numFmtId="0" fontId="34" fillId="0" borderId="5" xfId="4" applyFont="1" applyBorder="1" applyProtection="1">
      <protection hidden="1"/>
    </xf>
    <xf numFmtId="0" fontId="4" fillId="0" borderId="7" xfId="2" applyFont="1" applyFill="1" applyBorder="1" applyAlignment="1">
      <alignment horizontal="left" vertical="center" wrapText="1"/>
    </xf>
    <xf numFmtId="0" fontId="39" fillId="0" borderId="18" xfId="4" applyFont="1" applyBorder="1" applyAlignment="1" applyProtection="1">
      <alignment horizontal="center" vertical="center"/>
      <protection hidden="1"/>
    </xf>
    <xf numFmtId="0" fontId="31" fillId="0" borderId="5" xfId="4" applyFont="1" applyBorder="1" applyAlignment="1" applyProtection="1">
      <alignment horizontal="left"/>
      <protection hidden="1"/>
    </xf>
    <xf numFmtId="164" fontId="4" fillId="0" borderId="43" xfId="4" applyNumberFormat="1" applyBorder="1" applyAlignment="1" applyProtection="1">
      <alignment horizontal="right"/>
      <protection hidden="1"/>
    </xf>
    <xf numFmtId="164" fontId="38" fillId="0" borderId="43" xfId="4" applyNumberFormat="1" applyFont="1" applyBorder="1" applyAlignment="1" applyProtection="1">
      <alignment horizontal="right"/>
      <protection hidden="1"/>
    </xf>
    <xf numFmtId="0" fontId="11" fillId="0" borderId="5" xfId="4" applyFont="1" applyBorder="1" applyAlignment="1" applyProtection="1">
      <alignment horizontal="left"/>
      <protection hidden="1"/>
    </xf>
    <xf numFmtId="0" fontId="40" fillId="13" borderId="19" xfId="4" applyFont="1" applyFill="1" applyBorder="1" applyAlignment="1" applyProtection="1">
      <alignment horizontal="center" vertical="center"/>
      <protection hidden="1"/>
    </xf>
    <xf numFmtId="0" fontId="28" fillId="0" borderId="18" xfId="4" applyFont="1" applyFill="1" applyBorder="1" applyAlignment="1" applyProtection="1">
      <alignment horizontal="center" vertical="center"/>
      <protection hidden="1"/>
    </xf>
    <xf numFmtId="168" fontId="29" fillId="0" borderId="19" xfId="4" applyNumberFormat="1" applyFont="1" applyFill="1" applyBorder="1" applyAlignment="1" applyProtection="1">
      <alignment horizontal="center" vertical="center"/>
      <protection hidden="1"/>
    </xf>
    <xf numFmtId="0" fontId="41" fillId="14" borderId="14" xfId="4" applyFont="1" applyFill="1" applyBorder="1" applyAlignment="1" applyProtection="1">
      <alignment horizontal="left" vertical="center"/>
      <protection hidden="1"/>
    </xf>
    <xf numFmtId="0" fontId="28" fillId="0" borderId="18" xfId="4" applyFont="1" applyFill="1" applyBorder="1" applyAlignment="1" applyProtection="1">
      <alignment horizontal="right" vertical="center"/>
      <protection hidden="1"/>
    </xf>
    <xf numFmtId="168" fontId="42" fillId="14" borderId="5" xfId="4" applyNumberFormat="1" applyFont="1" applyFill="1" applyBorder="1" applyProtection="1">
      <protection hidden="1"/>
    </xf>
    <xf numFmtId="0" fontId="42" fillId="0" borderId="5" xfId="4" applyFont="1" applyBorder="1" applyAlignment="1" applyProtection="1">
      <alignment horizontal="center"/>
      <protection hidden="1"/>
    </xf>
    <xf numFmtId="0" fontId="44" fillId="0" borderId="32" xfId="4" applyFont="1" applyBorder="1" applyAlignment="1" applyProtection="1">
      <alignment vertical="top" wrapText="1"/>
      <protection hidden="1"/>
    </xf>
    <xf numFmtId="0" fontId="44" fillId="0" borderId="0" xfId="4" applyFont="1" applyBorder="1" applyAlignment="1" applyProtection="1">
      <alignment vertical="top" wrapText="1"/>
      <protection hidden="1"/>
    </xf>
    <xf numFmtId="0" fontId="44" fillId="0" borderId="5" xfId="4" applyFont="1" applyBorder="1" applyAlignment="1" applyProtection="1">
      <alignment vertical="top" wrapText="1"/>
      <protection hidden="1"/>
    </xf>
    <xf numFmtId="0" fontId="43" fillId="0" borderId="39" xfId="4" applyFont="1" applyBorder="1" applyAlignment="1" applyProtection="1">
      <protection hidden="1"/>
    </xf>
    <xf numFmtId="0" fontId="43" fillId="0" borderId="2" xfId="4" applyFont="1" applyBorder="1" applyAlignment="1" applyProtection="1">
      <protection hidden="1"/>
    </xf>
    <xf numFmtId="0" fontId="43" fillId="0" borderId="3" xfId="4" applyFont="1" applyBorder="1" applyAlignment="1" applyProtection="1">
      <protection hidden="1"/>
    </xf>
    <xf numFmtId="0" fontId="43" fillId="0" borderId="32" xfId="4" applyFont="1" applyBorder="1" applyAlignment="1" applyProtection="1">
      <protection hidden="1"/>
    </xf>
    <xf numFmtId="0" fontId="43" fillId="0" borderId="0" xfId="4" applyFont="1" applyBorder="1" applyAlignment="1" applyProtection="1">
      <protection hidden="1"/>
    </xf>
    <xf numFmtId="0" fontId="43" fillId="0" borderId="5" xfId="4" applyFont="1" applyBorder="1" applyAlignment="1" applyProtection="1">
      <protection hidden="1"/>
    </xf>
    <xf numFmtId="0" fontId="43" fillId="0" borderId="40" xfId="4" applyFont="1" applyBorder="1" applyAlignment="1" applyProtection="1">
      <protection hidden="1"/>
    </xf>
    <xf numFmtId="0" fontId="43" fillId="0" borderId="7" xfId="4" applyFont="1" applyBorder="1" applyAlignment="1" applyProtection="1">
      <protection hidden="1"/>
    </xf>
    <xf numFmtId="0" fontId="43" fillId="0" borderId="8" xfId="4" applyFont="1" applyBorder="1" applyAlignment="1" applyProtection="1">
      <protection hidden="1"/>
    </xf>
    <xf numFmtId="0" fontId="45" fillId="0" borderId="4" xfId="4" applyFont="1" applyBorder="1" applyAlignment="1">
      <alignment horizontal="center" vertical="top" wrapText="1"/>
    </xf>
    <xf numFmtId="0" fontId="45" fillId="0" borderId="4" xfId="4" applyFont="1" applyBorder="1" applyAlignment="1" applyProtection="1">
      <alignment horizontal="center"/>
      <protection hidden="1"/>
    </xf>
    <xf numFmtId="0" fontId="45" fillId="0" borderId="4" xfId="4" applyFont="1" applyBorder="1" applyAlignment="1" applyProtection="1">
      <alignment horizontal="center" vertical="top" wrapText="1"/>
      <protection hidden="1"/>
    </xf>
    <xf numFmtId="0" fontId="45" fillId="0" borderId="6" xfId="4" applyFont="1" applyBorder="1" applyAlignment="1">
      <alignment horizontal="center" vertical="top" wrapText="1"/>
    </xf>
    <xf numFmtId="168" fontId="28" fillId="0" borderId="19" xfId="4" applyNumberFormat="1" applyFont="1" applyFill="1" applyBorder="1" applyAlignment="1" applyProtection="1">
      <alignment vertical="center"/>
      <protection hidden="1"/>
    </xf>
    <xf numFmtId="0" fontId="3" fillId="6" borderId="32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7" fillId="0" borderId="5" xfId="4" applyFont="1" applyBorder="1" applyAlignment="1" applyProtection="1">
      <alignment horizontal="left"/>
      <protection hidden="1"/>
    </xf>
    <xf numFmtId="0" fontId="8" fillId="0" borderId="0" xfId="2" applyNumberFormat="1" applyFont="1" applyFill="1" applyBorder="1" applyAlignment="1">
      <alignment horizontal="centerContinuous" vertical="center"/>
    </xf>
    <xf numFmtId="0" fontId="9" fillId="0" borderId="0" xfId="2" applyNumberFormat="1" applyFont="1" applyFill="1" applyBorder="1" applyAlignment="1">
      <alignment horizontal="centerContinuous" vertical="center"/>
    </xf>
    <xf numFmtId="0" fontId="0" fillId="0" borderId="0" xfId="0" applyNumberFormat="1" applyAlignment="1">
      <alignment vertical="center"/>
    </xf>
    <xf numFmtId="0" fontId="4" fillId="0" borderId="0" xfId="3" applyNumberFormat="1" applyFont="1" applyFill="1" applyBorder="1" applyAlignment="1">
      <alignment horizontal="right" vertical="center"/>
    </xf>
    <xf numFmtId="0" fontId="49" fillId="0" borderId="0" xfId="1" applyNumberFormat="1" applyFont="1" applyFill="1" applyBorder="1" applyAlignment="1" applyProtection="1">
      <alignment horizontal="left" vertical="center"/>
    </xf>
    <xf numFmtId="0" fontId="50" fillId="0" borderId="0" xfId="0" applyNumberFormat="1" applyFont="1" applyFill="1" applyAlignment="1">
      <alignment vertical="center"/>
    </xf>
    <xf numFmtId="0" fontId="49" fillId="0" borderId="0" xfId="1" applyNumberFormat="1" applyFont="1" applyFill="1" applyAlignment="1" applyProtection="1">
      <alignment vertical="center"/>
    </xf>
    <xf numFmtId="0" fontId="51" fillId="0" borderId="0" xfId="2" applyNumberFormat="1" applyFont="1" applyFill="1" applyBorder="1" applyAlignment="1">
      <alignment horizontal="centerContinuous" vertical="center"/>
    </xf>
    <xf numFmtId="0" fontId="50" fillId="0" borderId="0" xfId="0" applyNumberFormat="1" applyFont="1" applyAlignment="1">
      <alignment vertical="center"/>
    </xf>
    <xf numFmtId="0" fontId="8" fillId="0" borderId="0" xfId="3" applyNumberFormat="1" applyFont="1" applyFill="1" applyBorder="1" applyAlignment="1">
      <alignment horizontal="right" vertical="center"/>
    </xf>
    <xf numFmtId="0" fontId="4" fillId="15" borderId="0" xfId="4" applyFill="1" applyProtection="1">
      <protection hidden="1"/>
    </xf>
    <xf numFmtId="0" fontId="52" fillId="13" borderId="0" xfId="4" applyFont="1" applyFill="1" applyProtection="1">
      <protection hidden="1"/>
    </xf>
    <xf numFmtId="0" fontId="23" fillId="0" borderId="0" xfId="4" applyFont="1" applyBorder="1" applyAlignment="1" applyProtection="1">
      <alignment horizontal="center"/>
      <protection hidden="1"/>
    </xf>
    <xf numFmtId="0" fontId="39" fillId="0" borderId="0" xfId="4" applyFont="1" applyBorder="1" applyAlignment="1" applyProtection="1">
      <alignment horizontal="center" vertical="center"/>
      <protection hidden="1"/>
    </xf>
    <xf numFmtId="0" fontId="11" fillId="0" borderId="0" xfId="4" applyFont="1" applyBorder="1" applyAlignment="1" applyProtection="1">
      <alignment horizontal="center" vertical="center"/>
      <protection hidden="1"/>
    </xf>
    <xf numFmtId="0" fontId="28" fillId="0" borderId="0" xfId="4" applyFont="1" applyFill="1" applyBorder="1" applyAlignment="1" applyProtection="1">
      <alignment horizontal="center" vertical="center"/>
      <protection hidden="1"/>
    </xf>
    <xf numFmtId="168" fontId="29" fillId="0" borderId="0" xfId="4" applyNumberFormat="1" applyFont="1" applyFill="1" applyBorder="1" applyAlignment="1" applyProtection="1">
      <alignment horizontal="center" vertical="center"/>
      <protection hidden="1"/>
    </xf>
    <xf numFmtId="0" fontId="28" fillId="0" borderId="0" xfId="4" applyFont="1" applyBorder="1" applyAlignment="1" applyProtection="1">
      <alignment horizontal="right" vertical="center"/>
      <protection hidden="1"/>
    </xf>
    <xf numFmtId="0" fontId="28" fillId="0" borderId="0" xfId="4" applyFont="1" applyFill="1" applyBorder="1" applyAlignment="1" applyProtection="1">
      <alignment horizontal="right" vertical="center"/>
      <protection hidden="1"/>
    </xf>
    <xf numFmtId="168" fontId="28" fillId="0" borderId="0" xfId="4" applyNumberFormat="1" applyFont="1" applyFill="1" applyBorder="1" applyAlignment="1" applyProtection="1">
      <alignment vertical="center"/>
      <protection hidden="1"/>
    </xf>
    <xf numFmtId="0" fontId="35" fillId="11" borderId="45" xfId="4" applyFont="1" applyFill="1" applyBorder="1" applyAlignment="1" applyProtection="1">
      <alignment horizontal="center" vertical="center" wrapText="1"/>
      <protection hidden="1"/>
    </xf>
    <xf numFmtId="0" fontId="28" fillId="11" borderId="47" xfId="4" applyFont="1" applyFill="1" applyBorder="1" applyAlignment="1" applyProtection="1">
      <alignment horizontal="center" wrapText="1"/>
      <protection hidden="1"/>
    </xf>
    <xf numFmtId="0" fontId="35" fillId="11" borderId="10" xfId="4" applyFont="1" applyFill="1" applyBorder="1" applyAlignment="1" applyProtection="1">
      <alignment horizontal="center" vertical="center" wrapText="1"/>
      <protection hidden="1"/>
    </xf>
    <xf numFmtId="0" fontId="28" fillId="11" borderId="9" xfId="4" applyFont="1" applyFill="1" applyBorder="1" applyAlignment="1" applyProtection="1">
      <alignment horizontal="center"/>
      <protection hidden="1"/>
    </xf>
    <xf numFmtId="0" fontId="35" fillId="11" borderId="41" xfId="4" applyFont="1" applyFill="1" applyBorder="1" applyAlignment="1" applyProtection="1">
      <alignment horizontal="center" vertical="center" wrapText="1"/>
      <protection hidden="1"/>
    </xf>
    <xf numFmtId="0" fontId="28" fillId="11" borderId="51" xfId="4" applyFont="1" applyFill="1" applyBorder="1" applyAlignment="1" applyProtection="1">
      <alignment horizontal="center" wrapText="1"/>
      <protection hidden="1"/>
    </xf>
    <xf numFmtId="0" fontId="28" fillId="11" borderId="51" xfId="4" applyFont="1" applyFill="1" applyBorder="1" applyAlignment="1" applyProtection="1">
      <alignment horizontal="center"/>
      <protection hidden="1"/>
    </xf>
    <xf numFmtId="0" fontId="28" fillId="0" borderId="0" xfId="4" applyFont="1" applyBorder="1" applyAlignment="1" applyProtection="1">
      <alignment horizontal="center"/>
      <protection hidden="1"/>
    </xf>
    <xf numFmtId="0" fontId="53" fillId="11" borderId="43" xfId="4" applyFont="1" applyFill="1" applyBorder="1" applyAlignment="1" applyProtection="1">
      <alignment horizontal="center" vertical="center" wrapText="1"/>
      <protection hidden="1"/>
    </xf>
    <xf numFmtId="0" fontId="32" fillId="11" borderId="43" xfId="4" applyFont="1" applyFill="1" applyBorder="1" applyAlignment="1" applyProtection="1">
      <alignment horizontal="center" vertical="center" wrapText="1"/>
      <protection hidden="1"/>
    </xf>
    <xf numFmtId="0" fontId="6" fillId="0" borderId="0" xfId="4" applyFont="1" applyAlignment="1" applyProtection="1">
      <alignment horizontal="right"/>
      <protection hidden="1"/>
    </xf>
    <xf numFmtId="0" fontId="32" fillId="0" borderId="0" xfId="4" applyFont="1" applyBorder="1" applyAlignment="1" applyProtection="1">
      <alignment vertical="center"/>
      <protection hidden="1"/>
    </xf>
    <xf numFmtId="0" fontId="32" fillId="0" borderId="5" xfId="4" applyFont="1" applyBorder="1" applyAlignment="1" applyProtection="1">
      <alignment vertical="center"/>
      <protection hidden="1"/>
    </xf>
    <xf numFmtId="0" fontId="55" fillId="0" borderId="40" xfId="4" applyFont="1" applyFill="1" applyBorder="1" applyAlignment="1" applyProtection="1">
      <alignment horizontal="center" vertical="center" wrapText="1"/>
      <protection hidden="1"/>
    </xf>
    <xf numFmtId="0" fontId="56" fillId="11" borderId="43" xfId="4" applyFont="1" applyFill="1" applyBorder="1" applyAlignment="1" applyProtection="1">
      <alignment horizontal="center" vertical="center" wrapText="1"/>
      <protection hidden="1"/>
    </xf>
    <xf numFmtId="0" fontId="40" fillId="13" borderId="37" xfId="4" applyFont="1" applyFill="1" applyBorder="1" applyAlignment="1" applyProtection="1">
      <alignment horizontal="center" vertical="center"/>
      <protection hidden="1"/>
    </xf>
    <xf numFmtId="0" fontId="4" fillId="0" borderId="0" xfId="4" applyAlignment="1" applyProtection="1">
      <alignment horizontal="right"/>
      <protection hidden="1"/>
    </xf>
    <xf numFmtId="0" fontId="10" fillId="0" borderId="0" xfId="4" applyFont="1" applyAlignment="1" applyProtection="1">
      <alignment horizontal="center"/>
      <protection hidden="1"/>
    </xf>
    <xf numFmtId="0" fontId="55" fillId="0" borderId="22" xfId="4" applyFont="1" applyFill="1" applyBorder="1" applyAlignment="1" applyProtection="1">
      <alignment horizontal="center" vertical="center" wrapText="1"/>
      <protection hidden="1"/>
    </xf>
    <xf numFmtId="0" fontId="7" fillId="0" borderId="0" xfId="4" applyFont="1" applyProtection="1">
      <protection hidden="1"/>
    </xf>
    <xf numFmtId="0" fontId="57" fillId="0" borderId="0" xfId="1" applyFont="1" applyAlignment="1" applyProtection="1">
      <protection hidden="1"/>
    </xf>
    <xf numFmtId="0" fontId="35" fillId="11" borderId="37" xfId="4" applyFont="1" applyFill="1" applyBorder="1" applyAlignment="1" applyProtection="1">
      <alignment horizontal="center" vertical="center" wrapText="1"/>
      <protection hidden="1"/>
    </xf>
    <xf numFmtId="0" fontId="58" fillId="0" borderId="0" xfId="4" applyFont="1" applyProtection="1">
      <protection hidden="1"/>
    </xf>
    <xf numFmtId="0" fontId="59" fillId="0" borderId="0" xfId="4" applyFont="1" applyProtection="1">
      <protection hidden="1"/>
    </xf>
    <xf numFmtId="0" fontId="14" fillId="7" borderId="2" xfId="0" applyFont="1" applyFill="1" applyBorder="1" applyAlignment="1">
      <alignment horizontal="left" vertical="center"/>
    </xf>
    <xf numFmtId="0" fontId="0" fillId="7" borderId="0" xfId="0" applyFill="1" applyBorder="1" applyAlignment="1">
      <alignment horizontal="left" vertical="center"/>
    </xf>
    <xf numFmtId="0" fontId="60" fillId="0" borderId="0" xfId="4" applyFont="1" applyAlignment="1" applyProtection="1">
      <alignment horizontal="center"/>
      <protection hidden="1"/>
    </xf>
    <xf numFmtId="0" fontId="28" fillId="0" borderId="0" xfId="4" applyFont="1" applyBorder="1" applyAlignment="1" applyProtection="1">
      <alignment horizontal="left"/>
      <protection hidden="1"/>
    </xf>
    <xf numFmtId="0" fontId="4" fillId="0" borderId="0" xfId="4" applyAlignment="1" applyProtection="1">
      <alignment vertical="center"/>
      <protection hidden="1"/>
    </xf>
    <xf numFmtId="0" fontId="4" fillId="0" borderId="0" xfId="4" applyAlignment="1" applyProtection="1">
      <alignment horizontal="right" vertical="center"/>
      <protection hidden="1"/>
    </xf>
    <xf numFmtId="169" fontId="34" fillId="11" borderId="14" xfId="4" applyNumberFormat="1" applyFont="1" applyFill="1" applyBorder="1" applyAlignment="1" applyProtection="1">
      <alignment horizontal="center"/>
      <protection hidden="1"/>
    </xf>
    <xf numFmtId="4" fontId="35" fillId="11" borderId="42" xfId="4" applyNumberFormat="1" applyFont="1" applyFill="1" applyBorder="1" applyProtection="1">
      <protection hidden="1"/>
    </xf>
    <xf numFmtId="9" fontId="28" fillId="17" borderId="55" xfId="4" applyNumberFormat="1" applyFont="1" applyFill="1" applyBorder="1" applyProtection="1">
      <protection hidden="1"/>
    </xf>
    <xf numFmtId="168" fontId="35" fillId="16" borderId="14" xfId="4" applyNumberFormat="1" applyFont="1" applyFill="1" applyBorder="1" applyAlignment="1" applyProtection="1">
      <alignment horizontal="center"/>
      <protection hidden="1"/>
    </xf>
    <xf numFmtId="0" fontId="6" fillId="15" borderId="0" xfId="4" applyFont="1" applyFill="1" applyProtection="1">
      <protection hidden="1"/>
    </xf>
    <xf numFmtId="0" fontId="61" fillId="0" borderId="0" xfId="4" applyFont="1" applyAlignment="1" applyProtection="1">
      <alignment horizontal="right"/>
      <protection hidden="1"/>
    </xf>
    <xf numFmtId="0" fontId="4" fillId="0" borderId="0" xfId="4" applyAlignment="1" applyProtection="1">
      <alignment horizontal="left"/>
      <protection hidden="1"/>
    </xf>
    <xf numFmtId="0" fontId="10" fillId="8" borderId="18" xfId="0" applyFont="1" applyFill="1" applyBorder="1" applyAlignment="1">
      <alignment horizontal="center" vertical="center"/>
    </xf>
    <xf numFmtId="0" fontId="10" fillId="8" borderId="14" xfId="0" applyFont="1" applyFill="1" applyBorder="1" applyAlignment="1">
      <alignment horizontal="center" vertical="center"/>
    </xf>
    <xf numFmtId="0" fontId="10" fillId="8" borderId="19" xfId="0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10" fillId="9" borderId="1" xfId="0" applyFont="1" applyFill="1" applyBorder="1" applyAlignment="1">
      <alignment horizontal="center" vertical="center"/>
    </xf>
    <xf numFmtId="0" fontId="10" fillId="9" borderId="2" xfId="0" applyFont="1" applyFill="1" applyBorder="1" applyAlignment="1">
      <alignment horizontal="center" vertical="center"/>
    </xf>
    <xf numFmtId="0" fontId="10" fillId="9" borderId="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0" fillId="6" borderId="4" xfId="4" applyFont="1" applyFill="1" applyBorder="1" applyAlignment="1" applyProtection="1">
      <alignment horizontal="center"/>
      <protection hidden="1"/>
    </xf>
    <xf numFmtId="0" fontId="30" fillId="6" borderId="0" xfId="4" applyFont="1" applyFill="1" applyBorder="1" applyAlignment="1" applyProtection="1">
      <alignment horizontal="center"/>
      <protection hidden="1"/>
    </xf>
    <xf numFmtId="0" fontId="30" fillId="6" borderId="5" xfId="4" applyFont="1" applyFill="1" applyBorder="1" applyAlignment="1" applyProtection="1">
      <alignment horizontal="center"/>
      <protection hidden="1"/>
    </xf>
    <xf numFmtId="0" fontId="47" fillId="0" borderId="9" xfId="4" applyFont="1" applyFill="1" applyBorder="1" applyAlignment="1" applyProtection="1">
      <alignment horizontal="center" vertical="center"/>
      <protection hidden="1"/>
    </xf>
    <xf numFmtId="0" fontId="47" fillId="0" borderId="7" xfId="4" applyFont="1" applyFill="1" applyBorder="1" applyAlignment="1" applyProtection="1">
      <alignment horizontal="center" vertical="center"/>
      <protection hidden="1"/>
    </xf>
    <xf numFmtId="0" fontId="47" fillId="0" borderId="8" xfId="4" applyFont="1" applyFill="1" applyBorder="1" applyAlignment="1" applyProtection="1">
      <alignment horizontal="center" vertical="center"/>
      <protection hidden="1"/>
    </xf>
    <xf numFmtId="0" fontId="53" fillId="11" borderId="44" xfId="4" applyFont="1" applyFill="1" applyBorder="1" applyAlignment="1" applyProtection="1">
      <alignment horizontal="center" vertical="center" wrapText="1"/>
      <protection hidden="1"/>
    </xf>
    <xf numFmtId="0" fontId="53" fillId="11" borderId="0" xfId="4" applyFont="1" applyFill="1" applyBorder="1" applyAlignment="1" applyProtection="1">
      <alignment horizontal="center" vertical="center" wrapText="1"/>
      <protection hidden="1"/>
    </xf>
    <xf numFmtId="0" fontId="53" fillId="11" borderId="5" xfId="4" applyFont="1" applyFill="1" applyBorder="1" applyAlignment="1" applyProtection="1">
      <alignment horizontal="center" vertical="center" wrapText="1"/>
      <protection hidden="1"/>
    </xf>
    <xf numFmtId="0" fontId="32" fillId="11" borderId="44" xfId="4" applyFont="1" applyFill="1" applyBorder="1" applyAlignment="1" applyProtection="1">
      <alignment horizontal="center" vertical="center" wrapText="1"/>
      <protection hidden="1"/>
    </xf>
    <xf numFmtId="0" fontId="32" fillId="11" borderId="0" xfId="4" applyFont="1" applyFill="1" applyBorder="1" applyAlignment="1" applyProtection="1">
      <alignment horizontal="center" vertical="center" wrapText="1"/>
      <protection hidden="1"/>
    </xf>
    <xf numFmtId="0" fontId="32" fillId="11" borderId="5" xfId="4" applyFont="1" applyFill="1" applyBorder="1" applyAlignment="1" applyProtection="1">
      <alignment horizontal="center" vertical="center" wrapText="1"/>
      <protection hidden="1"/>
    </xf>
    <xf numFmtId="0" fontId="46" fillId="13" borderId="52" xfId="4" applyFont="1" applyFill="1" applyBorder="1" applyAlignment="1" applyProtection="1">
      <alignment horizontal="center" vertical="center"/>
      <protection hidden="1"/>
    </xf>
    <xf numFmtId="0" fontId="46" fillId="13" borderId="32" xfId="4" applyFont="1" applyFill="1" applyBorder="1" applyAlignment="1" applyProtection="1">
      <alignment horizontal="center" vertical="center"/>
      <protection hidden="1"/>
    </xf>
    <xf numFmtId="0" fontId="54" fillId="0" borderId="53" xfId="4" applyFont="1" applyBorder="1" applyAlignment="1" applyProtection="1">
      <alignment horizontal="left" vertical="center" wrapText="1"/>
      <protection hidden="1"/>
    </xf>
    <xf numFmtId="0" fontId="54" fillId="0" borderId="54" xfId="4" applyFont="1" applyBorder="1" applyAlignment="1" applyProtection="1">
      <alignment horizontal="left" vertical="center" wrapText="1"/>
      <protection hidden="1"/>
    </xf>
    <xf numFmtId="0" fontId="54" fillId="0" borderId="0" xfId="4" applyFont="1" applyBorder="1" applyAlignment="1" applyProtection="1">
      <alignment horizontal="left" vertical="center" wrapText="1"/>
      <protection hidden="1"/>
    </xf>
    <xf numFmtId="0" fontId="54" fillId="0" borderId="5" xfId="4" applyFont="1" applyBorder="1" applyAlignment="1" applyProtection="1">
      <alignment horizontal="left" vertical="center" wrapText="1"/>
      <protection hidden="1"/>
    </xf>
    <xf numFmtId="0" fontId="47" fillId="0" borderId="6" xfId="4" applyFont="1" applyFill="1" applyBorder="1" applyAlignment="1" applyProtection="1">
      <alignment horizontal="center" vertical="center"/>
      <protection hidden="1"/>
    </xf>
    <xf numFmtId="0" fontId="28" fillId="0" borderId="18" xfId="4" applyFont="1" applyBorder="1" applyAlignment="1" applyProtection="1">
      <alignment horizontal="right" vertical="center"/>
      <protection hidden="1"/>
    </xf>
    <xf numFmtId="0" fontId="28" fillId="0" borderId="14" xfId="4" applyFont="1" applyBorder="1" applyAlignment="1" applyProtection="1">
      <alignment horizontal="right" vertical="center"/>
      <protection hidden="1"/>
    </xf>
    <xf numFmtId="0" fontId="30" fillId="3" borderId="1" xfId="4" applyFont="1" applyFill="1" applyBorder="1" applyAlignment="1" applyProtection="1">
      <alignment horizontal="center"/>
      <protection hidden="1"/>
    </xf>
    <xf numFmtId="0" fontId="30" fillId="3" borderId="2" xfId="4" applyFont="1" applyFill="1" applyBorder="1" applyAlignment="1" applyProtection="1">
      <alignment horizontal="center"/>
      <protection hidden="1"/>
    </xf>
    <xf numFmtId="0" fontId="30" fillId="3" borderId="3" xfId="4" applyFont="1" applyFill="1" applyBorder="1" applyAlignment="1" applyProtection="1">
      <alignment horizontal="center"/>
      <protection hidden="1"/>
    </xf>
    <xf numFmtId="0" fontId="48" fillId="0" borderId="4" xfId="4" applyFont="1" applyBorder="1" applyAlignment="1" applyProtection="1">
      <alignment horizontal="center" wrapText="1"/>
      <protection hidden="1"/>
    </xf>
    <xf numFmtId="0" fontId="48" fillId="0" borderId="0" xfId="4" applyFont="1" applyBorder="1" applyAlignment="1" applyProtection="1">
      <alignment horizontal="center" wrapText="1"/>
      <protection hidden="1"/>
    </xf>
    <xf numFmtId="0" fontId="48" fillId="0" borderId="5" xfId="4" applyFont="1" applyBorder="1" applyAlignment="1" applyProtection="1">
      <alignment horizontal="center" wrapText="1"/>
      <protection hidden="1"/>
    </xf>
    <xf numFmtId="0" fontId="56" fillId="11" borderId="44" xfId="4" applyFont="1" applyFill="1" applyBorder="1" applyAlignment="1" applyProtection="1">
      <alignment horizontal="center" vertical="center" wrapText="1"/>
      <protection hidden="1"/>
    </xf>
    <xf numFmtId="0" fontId="56" fillId="11" borderId="0" xfId="4" applyFont="1" applyFill="1" applyBorder="1" applyAlignment="1" applyProtection="1">
      <alignment horizontal="center" vertical="center" wrapText="1"/>
      <protection hidden="1"/>
    </xf>
    <xf numFmtId="0" fontId="56" fillId="11" borderId="5" xfId="4" applyFont="1" applyFill="1" applyBorder="1" applyAlignment="1" applyProtection="1">
      <alignment horizontal="center" vertical="center" wrapText="1"/>
      <protection hidden="1"/>
    </xf>
    <xf numFmtId="0" fontId="34" fillId="0" borderId="0" xfId="4" applyFont="1" applyBorder="1" applyAlignment="1">
      <alignment horizontal="left" vertical="top" wrapText="1"/>
    </xf>
    <xf numFmtId="0" fontId="34" fillId="0" borderId="27" xfId="4" applyFont="1" applyBorder="1" applyAlignment="1">
      <alignment horizontal="left" vertical="top" wrapText="1"/>
    </xf>
    <xf numFmtId="0" fontId="34" fillId="0" borderId="0" xfId="4" applyFont="1" applyBorder="1" applyAlignment="1" applyProtection="1">
      <alignment horizontal="left" vertical="top" wrapText="1"/>
      <protection hidden="1"/>
    </xf>
    <xf numFmtId="0" fontId="34" fillId="0" borderId="27" xfId="4" applyFont="1" applyBorder="1" applyAlignment="1" applyProtection="1">
      <alignment horizontal="left" vertical="top" wrapText="1"/>
      <protection hidden="1"/>
    </xf>
    <xf numFmtId="0" fontId="34" fillId="0" borderId="7" xfId="4" applyFont="1" applyBorder="1" applyAlignment="1">
      <alignment horizontal="left" vertical="top" wrapText="1"/>
    </xf>
    <xf numFmtId="0" fontId="34" fillId="0" borderId="23" xfId="4" applyFont="1" applyBorder="1" applyAlignment="1">
      <alignment horizontal="left" vertical="top" wrapText="1"/>
    </xf>
    <xf numFmtId="0" fontId="44" fillId="0" borderId="39" xfId="4" applyFont="1" applyBorder="1" applyAlignment="1" applyProtection="1">
      <alignment horizontal="center" vertical="center" wrapText="1"/>
      <protection hidden="1"/>
    </xf>
    <xf numFmtId="0" fontId="44" fillId="0" borderId="2" xfId="4" applyFont="1" applyBorder="1" applyAlignment="1" applyProtection="1">
      <alignment horizontal="center" vertical="center" wrapText="1"/>
      <protection hidden="1"/>
    </xf>
    <xf numFmtId="0" fontId="44" fillId="0" borderId="3" xfId="4" applyFont="1" applyBorder="1" applyAlignment="1" applyProtection="1">
      <alignment horizontal="center" vertical="center" wrapText="1"/>
      <protection hidden="1"/>
    </xf>
    <xf numFmtId="0" fontId="44" fillId="0" borderId="32" xfId="4" applyFont="1" applyBorder="1" applyAlignment="1" applyProtection="1">
      <alignment horizontal="center" vertical="center" wrapText="1"/>
      <protection hidden="1"/>
    </xf>
    <xf numFmtId="0" fontId="44" fillId="0" borderId="0" xfId="4" applyFont="1" applyBorder="1" applyAlignment="1" applyProtection="1">
      <alignment horizontal="center" vertical="center" wrapText="1"/>
      <protection hidden="1"/>
    </xf>
    <xf numFmtId="0" fontId="44" fillId="0" borderId="5" xfId="4" applyFont="1" applyBorder="1" applyAlignment="1" applyProtection="1">
      <alignment horizontal="center" vertical="center" wrapText="1"/>
      <protection hidden="1"/>
    </xf>
    <xf numFmtId="0" fontId="44" fillId="0" borderId="32" xfId="4" applyFont="1" applyBorder="1" applyAlignment="1" applyProtection="1">
      <alignment horizontal="center" vertical="top" wrapText="1"/>
      <protection hidden="1"/>
    </xf>
    <xf numFmtId="0" fontId="44" fillId="0" borderId="0" xfId="4" applyFont="1" applyBorder="1" applyAlignment="1" applyProtection="1">
      <alignment horizontal="center" vertical="top" wrapText="1"/>
      <protection hidden="1"/>
    </xf>
    <xf numFmtId="0" fontId="44" fillId="0" borderId="5" xfId="4" applyFont="1" applyBorder="1" applyAlignment="1" applyProtection="1">
      <alignment horizontal="center" vertical="top" wrapText="1"/>
      <protection hidden="1"/>
    </xf>
    <xf numFmtId="0" fontId="34" fillId="0" borderId="0" xfId="4" applyFont="1" applyBorder="1" applyAlignment="1" applyProtection="1">
      <alignment horizontal="left" vertical="center" wrapText="1"/>
      <protection hidden="1"/>
    </xf>
    <xf numFmtId="0" fontId="34" fillId="0" borderId="27" xfId="4" applyFont="1" applyBorder="1" applyAlignment="1" applyProtection="1">
      <alignment horizontal="left" vertical="center" wrapText="1"/>
      <protection hidden="1"/>
    </xf>
    <xf numFmtId="0" fontId="30" fillId="3" borderId="38" xfId="4" applyFont="1" applyFill="1" applyBorder="1" applyAlignment="1" applyProtection="1">
      <alignment horizontal="center"/>
      <protection hidden="1"/>
    </xf>
    <xf numFmtId="0" fontId="30" fillId="3" borderId="14" xfId="4" applyFont="1" applyFill="1" applyBorder="1" applyAlignment="1" applyProtection="1">
      <alignment horizontal="center"/>
      <protection hidden="1"/>
    </xf>
    <xf numFmtId="0" fontId="30" fillId="3" borderId="19" xfId="4" applyFont="1" applyFill="1" applyBorder="1" applyAlignment="1" applyProtection="1">
      <alignment horizontal="center"/>
      <protection hidden="1"/>
    </xf>
    <xf numFmtId="0" fontId="33" fillId="12" borderId="39" xfId="4" applyFont="1" applyFill="1" applyBorder="1" applyAlignment="1" applyProtection="1">
      <alignment horizontal="center" vertical="center"/>
      <protection hidden="1"/>
    </xf>
    <xf numFmtId="0" fontId="33" fillId="12" borderId="2" xfId="4" applyFont="1" applyFill="1" applyBorder="1" applyAlignment="1" applyProtection="1">
      <alignment horizontal="center" vertical="center"/>
      <protection hidden="1"/>
    </xf>
    <xf numFmtId="0" fontId="33" fillId="12" borderId="3" xfId="4" applyFont="1" applyFill="1" applyBorder="1" applyAlignment="1" applyProtection="1">
      <alignment horizontal="center" vertical="center"/>
      <protection hidden="1"/>
    </xf>
    <xf numFmtId="0" fontId="36" fillId="12" borderId="40" xfId="4" applyFont="1" applyFill="1" applyBorder="1" applyAlignment="1">
      <alignment horizontal="center" vertical="center"/>
    </xf>
    <xf numFmtId="0" fontId="36" fillId="12" borderId="7" xfId="4" applyFont="1" applyFill="1" applyBorder="1" applyAlignment="1">
      <alignment horizontal="center" vertical="center"/>
    </xf>
    <xf numFmtId="0" fontId="36" fillId="12" borderId="8" xfId="4" applyFont="1" applyFill="1" applyBorder="1" applyAlignment="1">
      <alignment horizontal="center" vertical="center"/>
    </xf>
    <xf numFmtId="0" fontId="37" fillId="4" borderId="1" xfId="4" applyFont="1" applyFill="1" applyBorder="1" applyAlignment="1" applyProtection="1">
      <alignment horizontal="center" vertical="center"/>
      <protection hidden="1"/>
    </xf>
    <xf numFmtId="0" fontId="37" fillId="4" borderId="2" xfId="4" applyFont="1" applyFill="1" applyBorder="1" applyAlignment="1" applyProtection="1">
      <alignment horizontal="center" vertical="center"/>
      <protection hidden="1"/>
    </xf>
    <xf numFmtId="0" fontId="37" fillId="4" borderId="25" xfId="4" applyFont="1" applyFill="1" applyBorder="1" applyAlignment="1" applyProtection="1">
      <alignment horizontal="center" vertical="center"/>
      <protection hidden="1"/>
    </xf>
    <xf numFmtId="0" fontId="23" fillId="0" borderId="39" xfId="4" applyFont="1" applyBorder="1" applyAlignment="1" applyProtection="1">
      <alignment horizontal="center"/>
      <protection hidden="1"/>
    </xf>
    <xf numFmtId="0" fontId="23" fillId="0" borderId="2" xfId="4" applyFont="1" applyBorder="1" applyAlignment="1" applyProtection="1">
      <alignment horizontal="center"/>
      <protection hidden="1"/>
    </xf>
    <xf numFmtId="0" fontId="23" fillId="0" borderId="3" xfId="4" applyFont="1" applyBorder="1" applyAlignment="1" applyProtection="1">
      <alignment horizontal="center"/>
      <protection hidden="1"/>
    </xf>
    <xf numFmtId="0" fontId="34" fillId="0" borderId="0" xfId="4" applyFont="1" applyBorder="1" applyAlignment="1" applyProtection="1">
      <alignment horizontal="left"/>
      <protection hidden="1"/>
    </xf>
    <xf numFmtId="0" fontId="34" fillId="0" borderId="27" xfId="4" applyFont="1" applyBorder="1" applyAlignment="1" applyProtection="1">
      <alignment horizontal="left"/>
      <protection hidden="1"/>
    </xf>
    <xf numFmtId="0" fontId="34" fillId="0" borderId="32" xfId="4" applyFont="1" applyBorder="1" applyAlignment="1" applyProtection="1">
      <alignment horizontal="center"/>
      <protection hidden="1"/>
    </xf>
    <xf numFmtId="0" fontId="23" fillId="0" borderId="0" xfId="4" applyFont="1" applyBorder="1" applyAlignment="1" applyProtection="1">
      <alignment horizontal="center"/>
      <protection hidden="1"/>
    </xf>
    <xf numFmtId="0" fontId="23" fillId="0" borderId="5" xfId="4" applyFont="1" applyBorder="1" applyAlignment="1" applyProtection="1">
      <alignment horizontal="center"/>
      <protection hidden="1"/>
    </xf>
    <xf numFmtId="0" fontId="26" fillId="0" borderId="18" xfId="4" applyFont="1" applyBorder="1" applyAlignment="1" applyProtection="1">
      <alignment horizontal="center"/>
      <protection hidden="1"/>
    </xf>
    <xf numFmtId="0" fontId="26" fillId="0" borderId="14" xfId="4" applyFont="1" applyBorder="1" applyAlignment="1" applyProtection="1">
      <alignment horizontal="center"/>
      <protection hidden="1"/>
    </xf>
    <xf numFmtId="0" fontId="26" fillId="0" borderId="19" xfId="4" applyFont="1" applyBorder="1" applyAlignment="1" applyProtection="1">
      <alignment horizontal="center"/>
      <protection hidden="1"/>
    </xf>
    <xf numFmtId="0" fontId="11" fillId="0" borderId="14" xfId="4" applyFont="1" applyBorder="1" applyAlignment="1" applyProtection="1">
      <alignment horizontal="center" vertical="center"/>
      <protection hidden="1"/>
    </xf>
    <xf numFmtId="0" fontId="30" fillId="3" borderId="50" xfId="4" applyFont="1" applyFill="1" applyBorder="1" applyAlignment="1" applyProtection="1">
      <alignment horizontal="center"/>
      <protection hidden="1"/>
    </xf>
    <xf numFmtId="0" fontId="30" fillId="3" borderId="24" xfId="4" applyFont="1" applyFill="1" applyBorder="1" applyAlignment="1" applyProtection="1">
      <alignment horizontal="center"/>
      <protection hidden="1"/>
    </xf>
    <xf numFmtId="0" fontId="30" fillId="3" borderId="48" xfId="4" applyFont="1" applyFill="1" applyBorder="1" applyAlignment="1" applyProtection="1">
      <alignment horizontal="center"/>
      <protection hidden="1"/>
    </xf>
    <xf numFmtId="0" fontId="43" fillId="0" borderId="32" xfId="4" applyFont="1" applyBorder="1" applyAlignment="1" applyProtection="1">
      <alignment horizontal="center" vertical="center" wrapText="1"/>
      <protection hidden="1"/>
    </xf>
    <xf numFmtId="0" fontId="43" fillId="0" borderId="0" xfId="4" applyFont="1" applyBorder="1" applyAlignment="1" applyProtection="1">
      <alignment horizontal="center" vertical="center" wrapText="1"/>
      <protection hidden="1"/>
    </xf>
    <xf numFmtId="0" fontId="43" fillId="0" borderId="5" xfId="4" applyFont="1" applyBorder="1" applyAlignment="1" applyProtection="1">
      <alignment horizontal="center" vertical="center" wrapText="1"/>
      <protection hidden="1"/>
    </xf>
    <xf numFmtId="0" fontId="30" fillId="3" borderId="49" xfId="4" applyFont="1" applyFill="1" applyBorder="1" applyAlignment="1" applyProtection="1">
      <alignment horizontal="center"/>
      <protection hidden="1"/>
    </xf>
    <xf numFmtId="0" fontId="30" fillId="3" borderId="26" xfId="4" applyFont="1" applyFill="1" applyBorder="1" applyAlignment="1" applyProtection="1">
      <alignment horizontal="center"/>
      <protection hidden="1"/>
    </xf>
    <xf numFmtId="0" fontId="30" fillId="3" borderId="46" xfId="4" applyFont="1" applyFill="1" applyBorder="1" applyAlignment="1" applyProtection="1">
      <alignment horizontal="center"/>
      <protection hidden="1"/>
    </xf>
  </cellXfs>
  <cellStyles count="5">
    <cellStyle name="Lien hypertexte" xfId="1" builtinId="8"/>
    <cellStyle name="Normal" xfId="0" builtinId="0"/>
    <cellStyle name="Normal 2" xfId="4"/>
    <cellStyle name="Normal_Catalogue Fournisseurs 2004" xfId="3"/>
    <cellStyle name="Normal_Marché 2002 filtre automatique" xfId="2"/>
  </cellStyles>
  <dxfs count="0"/>
  <tableStyles count="0" defaultTableStyle="TableStyleMedium9" defaultPivotStyle="PivotStyleLight16"/>
  <colors>
    <mruColors>
      <color rgb="FFFFCC99"/>
      <color rgb="FFFFC000"/>
      <color rgb="FFFFFF99"/>
      <color rgb="FF000000"/>
      <color rgb="FFCC6600"/>
      <color rgb="FF0070C0"/>
      <color rgb="FFFFFF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66675</xdr:colOff>
      <xdr:row>50</xdr:row>
      <xdr:rowOff>28575</xdr:rowOff>
    </xdr:from>
    <xdr:to>
      <xdr:col>7</xdr:col>
      <xdr:colOff>142875</xdr:colOff>
      <xdr:row>51</xdr:row>
      <xdr:rowOff>66675</xdr:rowOff>
    </xdr:to>
    <xdr:sp macro="" textlink="">
      <xdr:nvSpPr>
        <xdr:cNvPr id="2" name="Texte 4"/>
        <xdr:cNvSpPr txBox="1">
          <a:spLocks noChangeArrowheads="1"/>
        </xdr:cNvSpPr>
      </xdr:nvSpPr>
      <xdr:spPr bwMode="auto">
        <a:xfrm>
          <a:off x="3714750" y="8020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66675</xdr:colOff>
      <xdr:row>50</xdr:row>
      <xdr:rowOff>28575</xdr:rowOff>
    </xdr:from>
    <xdr:to>
      <xdr:col>7</xdr:col>
      <xdr:colOff>142875</xdr:colOff>
      <xdr:row>51</xdr:row>
      <xdr:rowOff>66675</xdr:rowOff>
    </xdr:to>
    <xdr:sp macro="" textlink="">
      <xdr:nvSpPr>
        <xdr:cNvPr id="3" name="Texte 4"/>
        <xdr:cNvSpPr txBox="1">
          <a:spLocks noChangeArrowheads="1"/>
        </xdr:cNvSpPr>
      </xdr:nvSpPr>
      <xdr:spPr bwMode="auto">
        <a:xfrm>
          <a:off x="3714750" y="802005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google.fr/url?sa=t&amp;rct=j&amp;q=&amp;esrc=s&amp;source=web&amp;cd=6&amp;ved=0CF4QFjAF&amp;url=http%3A%2F%2Fwww.salondublogculinaire.com%2Ft111382_feuilles-de-gelatine.htm&amp;ei=8ImkUqfoKqeS0AW9sICACQ&amp;usg=AFQjCNEc6KKZUXYcSTgjAvrRt2f6csBBuQ&amp;sig2=nBOHIqhSlud28pCjSyBh9g&amp;cad=rja" TargetMode="External"/><Relationship Id="rId13" Type="http://schemas.openxmlformats.org/officeDocument/2006/relationships/hyperlink" Target="http://uprm.pagesperso-orange.fr/placeduchefcuisine.htm" TargetMode="External"/><Relationship Id="rId3" Type="http://schemas.openxmlformats.org/officeDocument/2006/relationships/hyperlink" Target="http://www.google.fr/url?sa=t&amp;rct=j&amp;q=&amp;esrc=s&amp;source=web&amp;cd=13&amp;ved=0CEAQFjACOAo&amp;url=http%3A%2F%2Fcuisine.larousse.fr%2Ftours-de-main%2Fdetail%2Fla-cuisson-du-sucre&amp;ei=ooGkUreoFsPQ0QX_hYDYCA&amp;usg=AFQjCNEWt3MPHpEIHI5j7nJ8hYsU7Kj_2A&amp;sig2=vVXyvsX9trK_hSiJoVPmqA&amp;bvm=bv.57752919,d.d2k&amp;cad=rja" TargetMode="External"/><Relationship Id="rId7" Type="http://schemas.openxmlformats.org/officeDocument/2006/relationships/hyperlink" Target="http://www.google.fr/url?sa=t&amp;rct=j&amp;q=&amp;esrc=s&amp;source=web&amp;cd=1&amp;ved=0CDEQFjAA&amp;url=http%3A%2F%2Fwww.lesfoodies.com%2Frecettes%2Fgelatine%2Braisin&amp;ei=aZOkUtuaI83I0AWQuIHoCA&amp;usg=AFQjCNH9T7fJiEIecEIxbTSfjufACRdcjg&amp;sig2=USRkaErzs7fIUYnLKAnDnw&amp;cad=rja" TargetMode="External"/><Relationship Id="rId12" Type="http://schemas.openxmlformats.org/officeDocument/2006/relationships/hyperlink" Target="http://www.uprt.fr/place_du_chef_documents.htm" TargetMode="External"/><Relationship Id="rId2" Type="http://schemas.openxmlformats.org/officeDocument/2006/relationships/hyperlink" Target="http://blog.deluxe.fr/trucs-astuces-et-elements-de-choix/sucre-sa-cuisson.html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://cuisinederic.blogspot.fr/2011/06/cuisson-du-sucre-sirops-et-confiserie.html" TargetMode="External"/><Relationship Id="rId6" Type="http://schemas.openxmlformats.org/officeDocument/2006/relationships/hyperlink" Target="http://www.meilleurduchef.com/cgi/mdc/forum/fr?f=recettes&amp;id=1056675034-27293-1" TargetMode="External"/><Relationship Id="rId11" Type="http://schemas.openxmlformats.org/officeDocument/2006/relationships/hyperlink" Target="http://www.google.fr/url?sa=t&amp;rct=j&amp;q=&amp;esrc=s&amp;source=web&amp;cd=19&amp;ved=0CH0QFjAIOAo&amp;url=http%3A%2F%2Fwww.meilleurduchef.com%2Fcgi%2Fmdc%2Fl%2Ffr%2Frecette%2Fglacage-chocolat.html&amp;ei=qIqkUsLvBoO70QXB3IHICQ&amp;usg=AFQjCNEHNXUk5FtDq9jxg3vDAHRvvwqMHw&amp;sig2=gyPSYHO8vFYAfCmt_wkJrA&amp;cad=rja" TargetMode="External"/><Relationship Id="rId5" Type="http://schemas.openxmlformats.org/officeDocument/2006/relationships/hyperlink" Target="http://www.google.fr/url?sa=t&amp;rct=j&amp;q=&amp;esrc=s&amp;source=web&amp;cd=15&amp;ved=0CGsQFjAEOAo&amp;url=http%3A%2F%2Fwww.lesoeufs.ca%2Foeufs101%2Fvoir%2F4%2Fintroduction-aux-oeufs&amp;ei=nISkUs3NCsjb0QXW8YD4CA&amp;usg=AFQjCNEzfLq8I4YY66TSMIK8fPhtE2eduw&amp;sig2=-EnHtzmGG8LO5qkFSlMiQA&amp;bvm=bv.57752919,d.d2k&amp;cad=rja" TargetMode="External"/><Relationship Id="rId15" Type="http://schemas.openxmlformats.org/officeDocument/2006/relationships/hyperlink" Target="http://www.uprt.fr/copier_documents.html" TargetMode="External"/><Relationship Id="rId10" Type="http://schemas.openxmlformats.org/officeDocument/2006/relationships/hyperlink" Target="http://chefsimon.lemonde.fr/additifs/agar-agar.html" TargetMode="External"/><Relationship Id="rId4" Type="http://schemas.openxmlformats.org/officeDocument/2006/relationships/hyperlink" Target="http://www.google.fr/url?sa=t&amp;rct=j&amp;q=&amp;esrc=s&amp;source=web&amp;cd=16&amp;ved=0CF8QFjAFOAo&amp;url=http%3A%2F%2Fchefsimon.lemonde.fr%2Fpratique%2Fcuisson-sucre.html&amp;ei=ooGkUreoFsPQ0QX_hYDYCA&amp;usg=AFQjCNEQC-Y2uXvJJ9URPcnHz-abRWzDag&amp;sig2=JHhb70uSzIE3uReVJvwfmQ&amp;bvm=bv.57752919,d.d2k&amp;cad=rja" TargetMode="External"/><Relationship Id="rId9" Type="http://schemas.openxmlformats.org/officeDocument/2006/relationships/hyperlink" Target="http://www.aufeminin.com/fiche/cuisine/f14522-gelatine-et-agar-gar-principes-et-utilisations.html" TargetMode="External"/><Relationship Id="rId14" Type="http://schemas.openxmlformats.org/officeDocument/2006/relationships/hyperlink" Target="http://uprm.pagesperso-orange.fr/placeduchefsommaire.ht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www.1001cocktails.com/magazine/savoir-faire/cocktails-a-etages" TargetMode="External"/><Relationship Id="rId1" Type="http://schemas.openxmlformats.org/officeDocument/2006/relationships/hyperlink" Target="http://fr.answers.yahoo.com/question/index?qid=20090730080951AAKkgP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7"/>
  <sheetViews>
    <sheetView zoomScaleNormal="100" workbookViewId="0">
      <selection activeCell="E13" sqref="E13:E16"/>
    </sheetView>
  </sheetViews>
  <sheetFormatPr baseColWidth="10" defaultRowHeight="15" x14ac:dyDescent="0.25"/>
  <cols>
    <col min="1" max="1" width="2.5703125" style="1" customWidth="1"/>
    <col min="2" max="2" width="13.85546875" style="1" customWidth="1"/>
    <col min="3" max="3" width="7.7109375" style="1" customWidth="1"/>
    <col min="4" max="4" width="6" style="1" bestFit="1" customWidth="1"/>
    <col min="5" max="5" width="8.7109375" style="1" bestFit="1" customWidth="1"/>
    <col min="6" max="6" width="11.7109375" style="1" customWidth="1"/>
    <col min="7" max="7" width="8.5703125" style="1" customWidth="1"/>
    <col min="8" max="8" width="6.85546875" style="1" customWidth="1"/>
    <col min="9" max="9" width="9.42578125" style="1" customWidth="1"/>
    <col min="10" max="10" width="7.85546875" style="1" customWidth="1"/>
    <col min="11" max="11" width="14.28515625" style="1" customWidth="1"/>
    <col min="12" max="12" width="6.42578125" style="1" customWidth="1"/>
    <col min="13" max="13" width="6.85546875" style="1" customWidth="1"/>
    <col min="14" max="14" width="8.85546875" style="1" customWidth="1"/>
    <col min="15" max="15" width="6.140625" style="1" customWidth="1"/>
    <col min="16" max="16" width="2.28515625" style="1" customWidth="1"/>
    <col min="17" max="17" width="14.28515625" style="7" customWidth="1"/>
    <col min="18" max="224" width="11.42578125" style="7"/>
    <col min="225" max="225" width="2.5703125" style="7" customWidth="1"/>
    <col min="226" max="226" width="13.85546875" style="7" customWidth="1"/>
    <col min="227" max="227" width="7.7109375" style="7" customWidth="1"/>
    <col min="228" max="228" width="6" style="7" bestFit="1" customWidth="1"/>
    <col min="229" max="229" width="7.5703125" style="7" bestFit="1" customWidth="1"/>
    <col min="230" max="230" width="7.85546875" style="7" customWidth="1"/>
    <col min="231" max="232" width="11.42578125" style="7"/>
    <col min="233" max="233" width="14.42578125" style="7" bestFit="1" customWidth="1"/>
    <col min="234" max="234" width="5.7109375" style="7" customWidth="1"/>
    <col min="235" max="235" width="5.28515625" style="7" bestFit="1" customWidth="1"/>
    <col min="236" max="236" width="7.5703125" style="7" bestFit="1" customWidth="1"/>
    <col min="237" max="237" width="11.42578125" style="7"/>
    <col min="238" max="238" width="1.5703125" style="7" customWidth="1"/>
    <col min="239" max="480" width="11.42578125" style="7"/>
    <col min="481" max="481" width="2.5703125" style="7" customWidth="1"/>
    <col min="482" max="482" width="13.85546875" style="7" customWidth="1"/>
    <col min="483" max="483" width="7.7109375" style="7" customWidth="1"/>
    <col min="484" max="484" width="6" style="7" bestFit="1" customWidth="1"/>
    <col min="485" max="485" width="7.5703125" style="7" bestFit="1" customWidth="1"/>
    <col min="486" max="486" width="7.85546875" style="7" customWidth="1"/>
    <col min="487" max="488" width="11.42578125" style="7"/>
    <col min="489" max="489" width="14.42578125" style="7" bestFit="1" customWidth="1"/>
    <col min="490" max="490" width="5.7109375" style="7" customWidth="1"/>
    <col min="491" max="491" width="5.28515625" style="7" bestFit="1" customWidth="1"/>
    <col min="492" max="492" width="7.5703125" style="7" bestFit="1" customWidth="1"/>
    <col min="493" max="493" width="11.42578125" style="7"/>
    <col min="494" max="494" width="1.5703125" style="7" customWidth="1"/>
    <col min="495" max="736" width="11.42578125" style="7"/>
    <col min="737" max="737" width="2.5703125" style="7" customWidth="1"/>
    <col min="738" max="738" width="13.85546875" style="7" customWidth="1"/>
    <col min="739" max="739" width="7.7109375" style="7" customWidth="1"/>
    <col min="740" max="740" width="6" style="7" bestFit="1" customWidth="1"/>
    <col min="741" max="741" width="7.5703125" style="7" bestFit="1" customWidth="1"/>
    <col min="742" max="742" width="7.85546875" style="7" customWidth="1"/>
    <col min="743" max="744" width="11.42578125" style="7"/>
    <col min="745" max="745" width="14.42578125" style="7" bestFit="1" customWidth="1"/>
    <col min="746" max="746" width="5.7109375" style="7" customWidth="1"/>
    <col min="747" max="747" width="5.28515625" style="7" bestFit="1" customWidth="1"/>
    <col min="748" max="748" width="7.5703125" style="7" bestFit="1" customWidth="1"/>
    <col min="749" max="749" width="11.42578125" style="7"/>
    <col min="750" max="750" width="1.5703125" style="7" customWidth="1"/>
    <col min="751" max="992" width="11.42578125" style="7"/>
    <col min="993" max="993" width="2.5703125" style="7" customWidth="1"/>
    <col min="994" max="994" width="13.85546875" style="7" customWidth="1"/>
    <col min="995" max="995" width="7.7109375" style="7" customWidth="1"/>
    <col min="996" max="996" width="6" style="7" bestFit="1" customWidth="1"/>
    <col min="997" max="997" width="7.5703125" style="7" bestFit="1" customWidth="1"/>
    <col min="998" max="998" width="7.85546875" style="7" customWidth="1"/>
    <col min="999" max="1000" width="11.42578125" style="7"/>
    <col min="1001" max="1001" width="14.42578125" style="7" bestFit="1" customWidth="1"/>
    <col min="1002" max="1002" width="5.7109375" style="7" customWidth="1"/>
    <col min="1003" max="1003" width="5.28515625" style="7" bestFit="1" customWidth="1"/>
    <col min="1004" max="1004" width="7.5703125" style="7" bestFit="1" customWidth="1"/>
    <col min="1005" max="1005" width="11.42578125" style="7"/>
    <col min="1006" max="1006" width="1.5703125" style="7" customWidth="1"/>
    <col min="1007" max="1248" width="11.42578125" style="7"/>
    <col min="1249" max="1249" width="2.5703125" style="7" customWidth="1"/>
    <col min="1250" max="1250" width="13.85546875" style="7" customWidth="1"/>
    <col min="1251" max="1251" width="7.7109375" style="7" customWidth="1"/>
    <col min="1252" max="1252" width="6" style="7" bestFit="1" customWidth="1"/>
    <col min="1253" max="1253" width="7.5703125" style="7" bestFit="1" customWidth="1"/>
    <col min="1254" max="1254" width="7.85546875" style="7" customWidth="1"/>
    <col min="1255" max="1256" width="11.42578125" style="7"/>
    <col min="1257" max="1257" width="14.42578125" style="7" bestFit="1" customWidth="1"/>
    <col min="1258" max="1258" width="5.7109375" style="7" customWidth="1"/>
    <col min="1259" max="1259" width="5.28515625" style="7" bestFit="1" customWidth="1"/>
    <col min="1260" max="1260" width="7.5703125" style="7" bestFit="1" customWidth="1"/>
    <col min="1261" max="1261" width="11.42578125" style="7"/>
    <col min="1262" max="1262" width="1.5703125" style="7" customWidth="1"/>
    <col min="1263" max="1504" width="11.42578125" style="7"/>
    <col min="1505" max="1505" width="2.5703125" style="7" customWidth="1"/>
    <col min="1506" max="1506" width="13.85546875" style="7" customWidth="1"/>
    <col min="1507" max="1507" width="7.7109375" style="7" customWidth="1"/>
    <col min="1508" max="1508" width="6" style="7" bestFit="1" customWidth="1"/>
    <col min="1509" max="1509" width="7.5703125" style="7" bestFit="1" customWidth="1"/>
    <col min="1510" max="1510" width="7.85546875" style="7" customWidth="1"/>
    <col min="1511" max="1512" width="11.42578125" style="7"/>
    <col min="1513" max="1513" width="14.42578125" style="7" bestFit="1" customWidth="1"/>
    <col min="1514" max="1514" width="5.7109375" style="7" customWidth="1"/>
    <col min="1515" max="1515" width="5.28515625" style="7" bestFit="1" customWidth="1"/>
    <col min="1516" max="1516" width="7.5703125" style="7" bestFit="1" customWidth="1"/>
    <col min="1517" max="1517" width="11.42578125" style="7"/>
    <col min="1518" max="1518" width="1.5703125" style="7" customWidth="1"/>
    <col min="1519" max="1760" width="11.42578125" style="7"/>
    <col min="1761" max="1761" width="2.5703125" style="7" customWidth="1"/>
    <col min="1762" max="1762" width="13.85546875" style="7" customWidth="1"/>
    <col min="1763" max="1763" width="7.7109375" style="7" customWidth="1"/>
    <col min="1764" max="1764" width="6" style="7" bestFit="1" customWidth="1"/>
    <col min="1765" max="1765" width="7.5703125" style="7" bestFit="1" customWidth="1"/>
    <col min="1766" max="1766" width="7.85546875" style="7" customWidth="1"/>
    <col min="1767" max="1768" width="11.42578125" style="7"/>
    <col min="1769" max="1769" width="14.42578125" style="7" bestFit="1" customWidth="1"/>
    <col min="1770" max="1770" width="5.7109375" style="7" customWidth="1"/>
    <col min="1771" max="1771" width="5.28515625" style="7" bestFit="1" customWidth="1"/>
    <col min="1772" max="1772" width="7.5703125" style="7" bestFit="1" customWidth="1"/>
    <col min="1773" max="1773" width="11.42578125" style="7"/>
    <col min="1774" max="1774" width="1.5703125" style="7" customWidth="1"/>
    <col min="1775" max="2016" width="11.42578125" style="7"/>
    <col min="2017" max="2017" width="2.5703125" style="7" customWidth="1"/>
    <col min="2018" max="2018" width="13.85546875" style="7" customWidth="1"/>
    <col min="2019" max="2019" width="7.7109375" style="7" customWidth="1"/>
    <col min="2020" max="2020" width="6" style="7" bestFit="1" customWidth="1"/>
    <col min="2021" max="2021" width="7.5703125" style="7" bestFit="1" customWidth="1"/>
    <col min="2022" max="2022" width="7.85546875" style="7" customWidth="1"/>
    <col min="2023" max="2024" width="11.42578125" style="7"/>
    <col min="2025" max="2025" width="14.42578125" style="7" bestFit="1" customWidth="1"/>
    <col min="2026" max="2026" width="5.7109375" style="7" customWidth="1"/>
    <col min="2027" max="2027" width="5.28515625" style="7" bestFit="1" customWidth="1"/>
    <col min="2028" max="2028" width="7.5703125" style="7" bestFit="1" customWidth="1"/>
    <col min="2029" max="2029" width="11.42578125" style="7"/>
    <col min="2030" max="2030" width="1.5703125" style="7" customWidth="1"/>
    <col min="2031" max="2272" width="11.42578125" style="7"/>
    <col min="2273" max="2273" width="2.5703125" style="7" customWidth="1"/>
    <col min="2274" max="2274" width="13.85546875" style="7" customWidth="1"/>
    <col min="2275" max="2275" width="7.7109375" style="7" customWidth="1"/>
    <col min="2276" max="2276" width="6" style="7" bestFit="1" customWidth="1"/>
    <col min="2277" max="2277" width="7.5703125" style="7" bestFit="1" customWidth="1"/>
    <col min="2278" max="2278" width="7.85546875" style="7" customWidth="1"/>
    <col min="2279" max="2280" width="11.42578125" style="7"/>
    <col min="2281" max="2281" width="14.42578125" style="7" bestFit="1" customWidth="1"/>
    <col min="2282" max="2282" width="5.7109375" style="7" customWidth="1"/>
    <col min="2283" max="2283" width="5.28515625" style="7" bestFit="1" customWidth="1"/>
    <col min="2284" max="2284" width="7.5703125" style="7" bestFit="1" customWidth="1"/>
    <col min="2285" max="2285" width="11.42578125" style="7"/>
    <col min="2286" max="2286" width="1.5703125" style="7" customWidth="1"/>
    <col min="2287" max="2528" width="11.42578125" style="7"/>
    <col min="2529" max="2529" width="2.5703125" style="7" customWidth="1"/>
    <col min="2530" max="2530" width="13.85546875" style="7" customWidth="1"/>
    <col min="2531" max="2531" width="7.7109375" style="7" customWidth="1"/>
    <col min="2532" max="2532" width="6" style="7" bestFit="1" customWidth="1"/>
    <col min="2533" max="2533" width="7.5703125" style="7" bestFit="1" customWidth="1"/>
    <col min="2534" max="2534" width="7.85546875" style="7" customWidth="1"/>
    <col min="2535" max="2536" width="11.42578125" style="7"/>
    <col min="2537" max="2537" width="14.42578125" style="7" bestFit="1" customWidth="1"/>
    <col min="2538" max="2538" width="5.7109375" style="7" customWidth="1"/>
    <col min="2539" max="2539" width="5.28515625" style="7" bestFit="1" customWidth="1"/>
    <col min="2540" max="2540" width="7.5703125" style="7" bestFit="1" customWidth="1"/>
    <col min="2541" max="2541" width="11.42578125" style="7"/>
    <col min="2542" max="2542" width="1.5703125" style="7" customWidth="1"/>
    <col min="2543" max="2784" width="11.42578125" style="7"/>
    <col min="2785" max="2785" width="2.5703125" style="7" customWidth="1"/>
    <col min="2786" max="2786" width="13.85546875" style="7" customWidth="1"/>
    <col min="2787" max="2787" width="7.7109375" style="7" customWidth="1"/>
    <col min="2788" max="2788" width="6" style="7" bestFit="1" customWidth="1"/>
    <col min="2789" max="2789" width="7.5703125" style="7" bestFit="1" customWidth="1"/>
    <col min="2790" max="2790" width="7.85546875" style="7" customWidth="1"/>
    <col min="2791" max="2792" width="11.42578125" style="7"/>
    <col min="2793" max="2793" width="14.42578125" style="7" bestFit="1" customWidth="1"/>
    <col min="2794" max="2794" width="5.7109375" style="7" customWidth="1"/>
    <col min="2795" max="2795" width="5.28515625" style="7" bestFit="1" customWidth="1"/>
    <col min="2796" max="2796" width="7.5703125" style="7" bestFit="1" customWidth="1"/>
    <col min="2797" max="2797" width="11.42578125" style="7"/>
    <col min="2798" max="2798" width="1.5703125" style="7" customWidth="1"/>
    <col min="2799" max="3040" width="11.42578125" style="7"/>
    <col min="3041" max="3041" width="2.5703125" style="7" customWidth="1"/>
    <col min="3042" max="3042" width="13.85546875" style="7" customWidth="1"/>
    <col min="3043" max="3043" width="7.7109375" style="7" customWidth="1"/>
    <col min="3044" max="3044" width="6" style="7" bestFit="1" customWidth="1"/>
    <col min="3045" max="3045" width="7.5703125" style="7" bestFit="1" customWidth="1"/>
    <col min="3046" max="3046" width="7.85546875" style="7" customWidth="1"/>
    <col min="3047" max="3048" width="11.42578125" style="7"/>
    <col min="3049" max="3049" width="14.42578125" style="7" bestFit="1" customWidth="1"/>
    <col min="3050" max="3050" width="5.7109375" style="7" customWidth="1"/>
    <col min="3051" max="3051" width="5.28515625" style="7" bestFit="1" customWidth="1"/>
    <col min="3052" max="3052" width="7.5703125" style="7" bestFit="1" customWidth="1"/>
    <col min="3053" max="3053" width="11.42578125" style="7"/>
    <col min="3054" max="3054" width="1.5703125" style="7" customWidth="1"/>
    <col min="3055" max="3296" width="11.42578125" style="7"/>
    <col min="3297" max="3297" width="2.5703125" style="7" customWidth="1"/>
    <col min="3298" max="3298" width="13.85546875" style="7" customWidth="1"/>
    <col min="3299" max="3299" width="7.7109375" style="7" customWidth="1"/>
    <col min="3300" max="3300" width="6" style="7" bestFit="1" customWidth="1"/>
    <col min="3301" max="3301" width="7.5703125" style="7" bestFit="1" customWidth="1"/>
    <col min="3302" max="3302" width="7.85546875" style="7" customWidth="1"/>
    <col min="3303" max="3304" width="11.42578125" style="7"/>
    <col min="3305" max="3305" width="14.42578125" style="7" bestFit="1" customWidth="1"/>
    <col min="3306" max="3306" width="5.7109375" style="7" customWidth="1"/>
    <col min="3307" max="3307" width="5.28515625" style="7" bestFit="1" customWidth="1"/>
    <col min="3308" max="3308" width="7.5703125" style="7" bestFit="1" customWidth="1"/>
    <col min="3309" max="3309" width="11.42578125" style="7"/>
    <col min="3310" max="3310" width="1.5703125" style="7" customWidth="1"/>
    <col min="3311" max="3552" width="11.42578125" style="7"/>
    <col min="3553" max="3553" width="2.5703125" style="7" customWidth="1"/>
    <col min="3554" max="3554" width="13.85546875" style="7" customWidth="1"/>
    <col min="3555" max="3555" width="7.7109375" style="7" customWidth="1"/>
    <col min="3556" max="3556" width="6" style="7" bestFit="1" customWidth="1"/>
    <col min="3557" max="3557" width="7.5703125" style="7" bestFit="1" customWidth="1"/>
    <col min="3558" max="3558" width="7.85546875" style="7" customWidth="1"/>
    <col min="3559" max="3560" width="11.42578125" style="7"/>
    <col min="3561" max="3561" width="14.42578125" style="7" bestFit="1" customWidth="1"/>
    <col min="3562" max="3562" width="5.7109375" style="7" customWidth="1"/>
    <col min="3563" max="3563" width="5.28515625" style="7" bestFit="1" customWidth="1"/>
    <col min="3564" max="3564" width="7.5703125" style="7" bestFit="1" customWidth="1"/>
    <col min="3565" max="3565" width="11.42578125" style="7"/>
    <col min="3566" max="3566" width="1.5703125" style="7" customWidth="1"/>
    <col min="3567" max="3808" width="11.42578125" style="7"/>
    <col min="3809" max="3809" width="2.5703125" style="7" customWidth="1"/>
    <col min="3810" max="3810" width="13.85546875" style="7" customWidth="1"/>
    <col min="3811" max="3811" width="7.7109375" style="7" customWidth="1"/>
    <col min="3812" max="3812" width="6" style="7" bestFit="1" customWidth="1"/>
    <col min="3813" max="3813" width="7.5703125" style="7" bestFit="1" customWidth="1"/>
    <col min="3814" max="3814" width="7.85546875" style="7" customWidth="1"/>
    <col min="3815" max="3816" width="11.42578125" style="7"/>
    <col min="3817" max="3817" width="14.42578125" style="7" bestFit="1" customWidth="1"/>
    <col min="3818" max="3818" width="5.7109375" style="7" customWidth="1"/>
    <col min="3819" max="3819" width="5.28515625" style="7" bestFit="1" customWidth="1"/>
    <col min="3820" max="3820" width="7.5703125" style="7" bestFit="1" customWidth="1"/>
    <col min="3821" max="3821" width="11.42578125" style="7"/>
    <col min="3822" max="3822" width="1.5703125" style="7" customWidth="1"/>
    <col min="3823" max="4064" width="11.42578125" style="7"/>
    <col min="4065" max="4065" width="2.5703125" style="7" customWidth="1"/>
    <col min="4066" max="4066" width="13.85546875" style="7" customWidth="1"/>
    <col min="4067" max="4067" width="7.7109375" style="7" customWidth="1"/>
    <col min="4068" max="4068" width="6" style="7" bestFit="1" customWidth="1"/>
    <col min="4069" max="4069" width="7.5703125" style="7" bestFit="1" customWidth="1"/>
    <col min="4070" max="4070" width="7.85546875" style="7" customWidth="1"/>
    <col min="4071" max="4072" width="11.42578125" style="7"/>
    <col min="4073" max="4073" width="14.42578125" style="7" bestFit="1" customWidth="1"/>
    <col min="4074" max="4074" width="5.7109375" style="7" customWidth="1"/>
    <col min="4075" max="4075" width="5.28515625" style="7" bestFit="1" customWidth="1"/>
    <col min="4076" max="4076" width="7.5703125" style="7" bestFit="1" customWidth="1"/>
    <col min="4077" max="4077" width="11.42578125" style="7"/>
    <col min="4078" max="4078" width="1.5703125" style="7" customWidth="1"/>
    <col min="4079" max="4320" width="11.42578125" style="7"/>
    <col min="4321" max="4321" width="2.5703125" style="7" customWidth="1"/>
    <col min="4322" max="4322" width="13.85546875" style="7" customWidth="1"/>
    <col min="4323" max="4323" width="7.7109375" style="7" customWidth="1"/>
    <col min="4324" max="4324" width="6" style="7" bestFit="1" customWidth="1"/>
    <col min="4325" max="4325" width="7.5703125" style="7" bestFit="1" customWidth="1"/>
    <col min="4326" max="4326" width="7.85546875" style="7" customWidth="1"/>
    <col min="4327" max="4328" width="11.42578125" style="7"/>
    <col min="4329" max="4329" width="14.42578125" style="7" bestFit="1" customWidth="1"/>
    <col min="4330" max="4330" width="5.7109375" style="7" customWidth="1"/>
    <col min="4331" max="4331" width="5.28515625" style="7" bestFit="1" customWidth="1"/>
    <col min="4332" max="4332" width="7.5703125" style="7" bestFit="1" customWidth="1"/>
    <col min="4333" max="4333" width="11.42578125" style="7"/>
    <col min="4334" max="4334" width="1.5703125" style="7" customWidth="1"/>
    <col min="4335" max="4576" width="11.42578125" style="7"/>
    <col min="4577" max="4577" width="2.5703125" style="7" customWidth="1"/>
    <col min="4578" max="4578" width="13.85546875" style="7" customWidth="1"/>
    <col min="4579" max="4579" width="7.7109375" style="7" customWidth="1"/>
    <col min="4580" max="4580" width="6" style="7" bestFit="1" customWidth="1"/>
    <col min="4581" max="4581" width="7.5703125" style="7" bestFit="1" customWidth="1"/>
    <col min="4582" max="4582" width="7.85546875" style="7" customWidth="1"/>
    <col min="4583" max="4584" width="11.42578125" style="7"/>
    <col min="4585" max="4585" width="14.42578125" style="7" bestFit="1" customWidth="1"/>
    <col min="4586" max="4586" width="5.7109375" style="7" customWidth="1"/>
    <col min="4587" max="4587" width="5.28515625" style="7" bestFit="1" customWidth="1"/>
    <col min="4588" max="4588" width="7.5703125" style="7" bestFit="1" customWidth="1"/>
    <col min="4589" max="4589" width="11.42578125" style="7"/>
    <col min="4590" max="4590" width="1.5703125" style="7" customWidth="1"/>
    <col min="4591" max="4832" width="11.42578125" style="7"/>
    <col min="4833" max="4833" width="2.5703125" style="7" customWidth="1"/>
    <col min="4834" max="4834" width="13.85546875" style="7" customWidth="1"/>
    <col min="4835" max="4835" width="7.7109375" style="7" customWidth="1"/>
    <col min="4836" max="4836" width="6" style="7" bestFit="1" customWidth="1"/>
    <col min="4837" max="4837" width="7.5703125" style="7" bestFit="1" customWidth="1"/>
    <col min="4838" max="4838" width="7.85546875" style="7" customWidth="1"/>
    <col min="4839" max="4840" width="11.42578125" style="7"/>
    <col min="4841" max="4841" width="14.42578125" style="7" bestFit="1" customWidth="1"/>
    <col min="4842" max="4842" width="5.7109375" style="7" customWidth="1"/>
    <col min="4843" max="4843" width="5.28515625" style="7" bestFit="1" customWidth="1"/>
    <col min="4844" max="4844" width="7.5703125" style="7" bestFit="1" customWidth="1"/>
    <col min="4845" max="4845" width="11.42578125" style="7"/>
    <col min="4846" max="4846" width="1.5703125" style="7" customWidth="1"/>
    <col min="4847" max="5088" width="11.42578125" style="7"/>
    <col min="5089" max="5089" width="2.5703125" style="7" customWidth="1"/>
    <col min="5090" max="5090" width="13.85546875" style="7" customWidth="1"/>
    <col min="5091" max="5091" width="7.7109375" style="7" customWidth="1"/>
    <col min="5092" max="5092" width="6" style="7" bestFit="1" customWidth="1"/>
    <col min="5093" max="5093" width="7.5703125" style="7" bestFit="1" customWidth="1"/>
    <col min="5094" max="5094" width="7.85546875" style="7" customWidth="1"/>
    <col min="5095" max="5096" width="11.42578125" style="7"/>
    <col min="5097" max="5097" width="14.42578125" style="7" bestFit="1" customWidth="1"/>
    <col min="5098" max="5098" width="5.7109375" style="7" customWidth="1"/>
    <col min="5099" max="5099" width="5.28515625" style="7" bestFit="1" customWidth="1"/>
    <col min="5100" max="5100" width="7.5703125" style="7" bestFit="1" customWidth="1"/>
    <col min="5101" max="5101" width="11.42578125" style="7"/>
    <col min="5102" max="5102" width="1.5703125" style="7" customWidth="1"/>
    <col min="5103" max="5344" width="11.42578125" style="7"/>
    <col min="5345" max="5345" width="2.5703125" style="7" customWidth="1"/>
    <col min="5346" max="5346" width="13.85546875" style="7" customWidth="1"/>
    <col min="5347" max="5347" width="7.7109375" style="7" customWidth="1"/>
    <col min="5348" max="5348" width="6" style="7" bestFit="1" customWidth="1"/>
    <col min="5349" max="5349" width="7.5703125" style="7" bestFit="1" customWidth="1"/>
    <col min="5350" max="5350" width="7.85546875" style="7" customWidth="1"/>
    <col min="5351" max="5352" width="11.42578125" style="7"/>
    <col min="5353" max="5353" width="14.42578125" style="7" bestFit="1" customWidth="1"/>
    <col min="5354" max="5354" width="5.7109375" style="7" customWidth="1"/>
    <col min="5355" max="5355" width="5.28515625" style="7" bestFit="1" customWidth="1"/>
    <col min="5356" max="5356" width="7.5703125" style="7" bestFit="1" customWidth="1"/>
    <col min="5357" max="5357" width="11.42578125" style="7"/>
    <col min="5358" max="5358" width="1.5703125" style="7" customWidth="1"/>
    <col min="5359" max="5600" width="11.42578125" style="7"/>
    <col min="5601" max="5601" width="2.5703125" style="7" customWidth="1"/>
    <col min="5602" max="5602" width="13.85546875" style="7" customWidth="1"/>
    <col min="5603" max="5603" width="7.7109375" style="7" customWidth="1"/>
    <col min="5604" max="5604" width="6" style="7" bestFit="1" customWidth="1"/>
    <col min="5605" max="5605" width="7.5703125" style="7" bestFit="1" customWidth="1"/>
    <col min="5606" max="5606" width="7.85546875" style="7" customWidth="1"/>
    <col min="5607" max="5608" width="11.42578125" style="7"/>
    <col min="5609" max="5609" width="14.42578125" style="7" bestFit="1" customWidth="1"/>
    <col min="5610" max="5610" width="5.7109375" style="7" customWidth="1"/>
    <col min="5611" max="5611" width="5.28515625" style="7" bestFit="1" customWidth="1"/>
    <col min="5612" max="5612" width="7.5703125" style="7" bestFit="1" customWidth="1"/>
    <col min="5613" max="5613" width="11.42578125" style="7"/>
    <col min="5614" max="5614" width="1.5703125" style="7" customWidth="1"/>
    <col min="5615" max="5856" width="11.42578125" style="7"/>
    <col min="5857" max="5857" width="2.5703125" style="7" customWidth="1"/>
    <col min="5858" max="5858" width="13.85546875" style="7" customWidth="1"/>
    <col min="5859" max="5859" width="7.7109375" style="7" customWidth="1"/>
    <col min="5860" max="5860" width="6" style="7" bestFit="1" customWidth="1"/>
    <col min="5861" max="5861" width="7.5703125" style="7" bestFit="1" customWidth="1"/>
    <col min="5862" max="5862" width="7.85546875" style="7" customWidth="1"/>
    <col min="5863" max="5864" width="11.42578125" style="7"/>
    <col min="5865" max="5865" width="14.42578125" style="7" bestFit="1" customWidth="1"/>
    <col min="5866" max="5866" width="5.7109375" style="7" customWidth="1"/>
    <col min="5867" max="5867" width="5.28515625" style="7" bestFit="1" customWidth="1"/>
    <col min="5868" max="5868" width="7.5703125" style="7" bestFit="1" customWidth="1"/>
    <col min="5869" max="5869" width="11.42578125" style="7"/>
    <col min="5870" max="5870" width="1.5703125" style="7" customWidth="1"/>
    <col min="5871" max="6112" width="11.42578125" style="7"/>
    <col min="6113" max="6113" width="2.5703125" style="7" customWidth="1"/>
    <col min="6114" max="6114" width="13.85546875" style="7" customWidth="1"/>
    <col min="6115" max="6115" width="7.7109375" style="7" customWidth="1"/>
    <col min="6116" max="6116" width="6" style="7" bestFit="1" customWidth="1"/>
    <col min="6117" max="6117" width="7.5703125" style="7" bestFit="1" customWidth="1"/>
    <col min="6118" max="6118" width="7.85546875" style="7" customWidth="1"/>
    <col min="6119" max="6120" width="11.42578125" style="7"/>
    <col min="6121" max="6121" width="14.42578125" style="7" bestFit="1" customWidth="1"/>
    <col min="6122" max="6122" width="5.7109375" style="7" customWidth="1"/>
    <col min="6123" max="6123" width="5.28515625" style="7" bestFit="1" customWidth="1"/>
    <col min="6124" max="6124" width="7.5703125" style="7" bestFit="1" customWidth="1"/>
    <col min="6125" max="6125" width="11.42578125" style="7"/>
    <col min="6126" max="6126" width="1.5703125" style="7" customWidth="1"/>
    <col min="6127" max="6368" width="11.42578125" style="7"/>
    <col min="6369" max="6369" width="2.5703125" style="7" customWidth="1"/>
    <col min="6370" max="6370" width="13.85546875" style="7" customWidth="1"/>
    <col min="6371" max="6371" width="7.7109375" style="7" customWidth="1"/>
    <col min="6372" max="6372" width="6" style="7" bestFit="1" customWidth="1"/>
    <col min="6373" max="6373" width="7.5703125" style="7" bestFit="1" customWidth="1"/>
    <col min="6374" max="6374" width="7.85546875" style="7" customWidth="1"/>
    <col min="6375" max="6376" width="11.42578125" style="7"/>
    <col min="6377" max="6377" width="14.42578125" style="7" bestFit="1" customWidth="1"/>
    <col min="6378" max="6378" width="5.7109375" style="7" customWidth="1"/>
    <col min="6379" max="6379" width="5.28515625" style="7" bestFit="1" customWidth="1"/>
    <col min="6380" max="6380" width="7.5703125" style="7" bestFit="1" customWidth="1"/>
    <col min="6381" max="6381" width="11.42578125" style="7"/>
    <col min="6382" max="6382" width="1.5703125" style="7" customWidth="1"/>
    <col min="6383" max="6624" width="11.42578125" style="7"/>
    <col min="6625" max="6625" width="2.5703125" style="7" customWidth="1"/>
    <col min="6626" max="6626" width="13.85546875" style="7" customWidth="1"/>
    <col min="6627" max="6627" width="7.7109375" style="7" customWidth="1"/>
    <col min="6628" max="6628" width="6" style="7" bestFit="1" customWidth="1"/>
    <col min="6629" max="6629" width="7.5703125" style="7" bestFit="1" customWidth="1"/>
    <col min="6630" max="6630" width="7.85546875" style="7" customWidth="1"/>
    <col min="6631" max="6632" width="11.42578125" style="7"/>
    <col min="6633" max="6633" width="14.42578125" style="7" bestFit="1" customWidth="1"/>
    <col min="6634" max="6634" width="5.7109375" style="7" customWidth="1"/>
    <col min="6635" max="6635" width="5.28515625" style="7" bestFit="1" customWidth="1"/>
    <col min="6636" max="6636" width="7.5703125" style="7" bestFit="1" customWidth="1"/>
    <col min="6637" max="6637" width="11.42578125" style="7"/>
    <col min="6638" max="6638" width="1.5703125" style="7" customWidth="1"/>
    <col min="6639" max="6880" width="11.42578125" style="7"/>
    <col min="6881" max="6881" width="2.5703125" style="7" customWidth="1"/>
    <col min="6882" max="6882" width="13.85546875" style="7" customWidth="1"/>
    <col min="6883" max="6883" width="7.7109375" style="7" customWidth="1"/>
    <col min="6884" max="6884" width="6" style="7" bestFit="1" customWidth="1"/>
    <col min="6885" max="6885" width="7.5703125" style="7" bestFit="1" customWidth="1"/>
    <col min="6886" max="6886" width="7.85546875" style="7" customWidth="1"/>
    <col min="6887" max="6888" width="11.42578125" style="7"/>
    <col min="6889" max="6889" width="14.42578125" style="7" bestFit="1" customWidth="1"/>
    <col min="6890" max="6890" width="5.7109375" style="7" customWidth="1"/>
    <col min="6891" max="6891" width="5.28515625" style="7" bestFit="1" customWidth="1"/>
    <col min="6892" max="6892" width="7.5703125" style="7" bestFit="1" customWidth="1"/>
    <col min="6893" max="6893" width="11.42578125" style="7"/>
    <col min="6894" max="6894" width="1.5703125" style="7" customWidth="1"/>
    <col min="6895" max="7136" width="11.42578125" style="7"/>
    <col min="7137" max="7137" width="2.5703125" style="7" customWidth="1"/>
    <col min="7138" max="7138" width="13.85546875" style="7" customWidth="1"/>
    <col min="7139" max="7139" width="7.7109375" style="7" customWidth="1"/>
    <col min="7140" max="7140" width="6" style="7" bestFit="1" customWidth="1"/>
    <col min="7141" max="7141" width="7.5703125" style="7" bestFit="1" customWidth="1"/>
    <col min="7142" max="7142" width="7.85546875" style="7" customWidth="1"/>
    <col min="7143" max="7144" width="11.42578125" style="7"/>
    <col min="7145" max="7145" width="14.42578125" style="7" bestFit="1" customWidth="1"/>
    <col min="7146" max="7146" width="5.7109375" style="7" customWidth="1"/>
    <col min="7147" max="7147" width="5.28515625" style="7" bestFit="1" customWidth="1"/>
    <col min="7148" max="7148" width="7.5703125" style="7" bestFit="1" customWidth="1"/>
    <col min="7149" max="7149" width="11.42578125" style="7"/>
    <col min="7150" max="7150" width="1.5703125" style="7" customWidth="1"/>
    <col min="7151" max="7392" width="11.42578125" style="7"/>
    <col min="7393" max="7393" width="2.5703125" style="7" customWidth="1"/>
    <col min="7394" max="7394" width="13.85546875" style="7" customWidth="1"/>
    <col min="7395" max="7395" width="7.7109375" style="7" customWidth="1"/>
    <col min="7396" max="7396" width="6" style="7" bestFit="1" customWidth="1"/>
    <col min="7397" max="7397" width="7.5703125" style="7" bestFit="1" customWidth="1"/>
    <col min="7398" max="7398" width="7.85546875" style="7" customWidth="1"/>
    <col min="7399" max="7400" width="11.42578125" style="7"/>
    <col min="7401" max="7401" width="14.42578125" style="7" bestFit="1" customWidth="1"/>
    <col min="7402" max="7402" width="5.7109375" style="7" customWidth="1"/>
    <col min="7403" max="7403" width="5.28515625" style="7" bestFit="1" customWidth="1"/>
    <col min="7404" max="7404" width="7.5703125" style="7" bestFit="1" customWidth="1"/>
    <col min="7405" max="7405" width="11.42578125" style="7"/>
    <col min="7406" max="7406" width="1.5703125" style="7" customWidth="1"/>
    <col min="7407" max="7648" width="11.42578125" style="7"/>
    <col min="7649" max="7649" width="2.5703125" style="7" customWidth="1"/>
    <col min="7650" max="7650" width="13.85546875" style="7" customWidth="1"/>
    <col min="7651" max="7651" width="7.7109375" style="7" customWidth="1"/>
    <col min="7652" max="7652" width="6" style="7" bestFit="1" customWidth="1"/>
    <col min="7653" max="7653" width="7.5703125" style="7" bestFit="1" customWidth="1"/>
    <col min="7654" max="7654" width="7.85546875" style="7" customWidth="1"/>
    <col min="7655" max="7656" width="11.42578125" style="7"/>
    <col min="7657" max="7657" width="14.42578125" style="7" bestFit="1" customWidth="1"/>
    <col min="7658" max="7658" width="5.7109375" style="7" customWidth="1"/>
    <col min="7659" max="7659" width="5.28515625" style="7" bestFit="1" customWidth="1"/>
    <col min="7660" max="7660" width="7.5703125" style="7" bestFit="1" customWidth="1"/>
    <col min="7661" max="7661" width="11.42578125" style="7"/>
    <col min="7662" max="7662" width="1.5703125" style="7" customWidth="1"/>
    <col min="7663" max="7904" width="11.42578125" style="7"/>
    <col min="7905" max="7905" width="2.5703125" style="7" customWidth="1"/>
    <col min="7906" max="7906" width="13.85546875" style="7" customWidth="1"/>
    <col min="7907" max="7907" width="7.7109375" style="7" customWidth="1"/>
    <col min="7908" max="7908" width="6" style="7" bestFit="1" customWidth="1"/>
    <col min="7909" max="7909" width="7.5703125" style="7" bestFit="1" customWidth="1"/>
    <col min="7910" max="7910" width="7.85546875" style="7" customWidth="1"/>
    <col min="7911" max="7912" width="11.42578125" style="7"/>
    <col min="7913" max="7913" width="14.42578125" style="7" bestFit="1" customWidth="1"/>
    <col min="7914" max="7914" width="5.7109375" style="7" customWidth="1"/>
    <col min="7915" max="7915" width="5.28515625" style="7" bestFit="1" customWidth="1"/>
    <col min="7916" max="7916" width="7.5703125" style="7" bestFit="1" customWidth="1"/>
    <col min="7917" max="7917" width="11.42578125" style="7"/>
    <col min="7918" max="7918" width="1.5703125" style="7" customWidth="1"/>
    <col min="7919" max="8160" width="11.42578125" style="7"/>
    <col min="8161" max="8161" width="2.5703125" style="7" customWidth="1"/>
    <col min="8162" max="8162" width="13.85546875" style="7" customWidth="1"/>
    <col min="8163" max="8163" width="7.7109375" style="7" customWidth="1"/>
    <col min="8164" max="8164" width="6" style="7" bestFit="1" customWidth="1"/>
    <col min="8165" max="8165" width="7.5703125" style="7" bestFit="1" customWidth="1"/>
    <col min="8166" max="8166" width="7.85546875" style="7" customWidth="1"/>
    <col min="8167" max="8168" width="11.42578125" style="7"/>
    <col min="8169" max="8169" width="14.42578125" style="7" bestFit="1" customWidth="1"/>
    <col min="8170" max="8170" width="5.7109375" style="7" customWidth="1"/>
    <col min="8171" max="8171" width="5.28515625" style="7" bestFit="1" customWidth="1"/>
    <col min="8172" max="8172" width="7.5703125" style="7" bestFit="1" customWidth="1"/>
    <col min="8173" max="8173" width="11.42578125" style="7"/>
    <col min="8174" max="8174" width="1.5703125" style="7" customWidth="1"/>
    <col min="8175" max="8416" width="11.42578125" style="7"/>
    <col min="8417" max="8417" width="2.5703125" style="7" customWidth="1"/>
    <col min="8418" max="8418" width="13.85546875" style="7" customWidth="1"/>
    <col min="8419" max="8419" width="7.7109375" style="7" customWidth="1"/>
    <col min="8420" max="8420" width="6" style="7" bestFit="1" customWidth="1"/>
    <col min="8421" max="8421" width="7.5703125" style="7" bestFit="1" customWidth="1"/>
    <col min="8422" max="8422" width="7.85546875" style="7" customWidth="1"/>
    <col min="8423" max="8424" width="11.42578125" style="7"/>
    <col min="8425" max="8425" width="14.42578125" style="7" bestFit="1" customWidth="1"/>
    <col min="8426" max="8426" width="5.7109375" style="7" customWidth="1"/>
    <col min="8427" max="8427" width="5.28515625" style="7" bestFit="1" customWidth="1"/>
    <col min="8428" max="8428" width="7.5703125" style="7" bestFit="1" customWidth="1"/>
    <col min="8429" max="8429" width="11.42578125" style="7"/>
    <col min="8430" max="8430" width="1.5703125" style="7" customWidth="1"/>
    <col min="8431" max="8672" width="11.42578125" style="7"/>
    <col min="8673" max="8673" width="2.5703125" style="7" customWidth="1"/>
    <col min="8674" max="8674" width="13.85546875" style="7" customWidth="1"/>
    <col min="8675" max="8675" width="7.7109375" style="7" customWidth="1"/>
    <col min="8676" max="8676" width="6" style="7" bestFit="1" customWidth="1"/>
    <col min="8677" max="8677" width="7.5703125" style="7" bestFit="1" customWidth="1"/>
    <col min="8678" max="8678" width="7.85546875" style="7" customWidth="1"/>
    <col min="8679" max="8680" width="11.42578125" style="7"/>
    <col min="8681" max="8681" width="14.42578125" style="7" bestFit="1" customWidth="1"/>
    <col min="8682" max="8682" width="5.7109375" style="7" customWidth="1"/>
    <col min="8683" max="8683" width="5.28515625" style="7" bestFit="1" customWidth="1"/>
    <col min="8684" max="8684" width="7.5703125" style="7" bestFit="1" customWidth="1"/>
    <col min="8685" max="8685" width="11.42578125" style="7"/>
    <col min="8686" max="8686" width="1.5703125" style="7" customWidth="1"/>
    <col min="8687" max="8928" width="11.42578125" style="7"/>
    <col min="8929" max="8929" width="2.5703125" style="7" customWidth="1"/>
    <col min="8930" max="8930" width="13.85546875" style="7" customWidth="1"/>
    <col min="8931" max="8931" width="7.7109375" style="7" customWidth="1"/>
    <col min="8932" max="8932" width="6" style="7" bestFit="1" customWidth="1"/>
    <col min="8933" max="8933" width="7.5703125" style="7" bestFit="1" customWidth="1"/>
    <col min="8934" max="8934" width="7.85546875" style="7" customWidth="1"/>
    <col min="8935" max="8936" width="11.42578125" style="7"/>
    <col min="8937" max="8937" width="14.42578125" style="7" bestFit="1" customWidth="1"/>
    <col min="8938" max="8938" width="5.7109375" style="7" customWidth="1"/>
    <col min="8939" max="8939" width="5.28515625" style="7" bestFit="1" customWidth="1"/>
    <col min="8940" max="8940" width="7.5703125" style="7" bestFit="1" customWidth="1"/>
    <col min="8941" max="8941" width="11.42578125" style="7"/>
    <col min="8942" max="8942" width="1.5703125" style="7" customWidth="1"/>
    <col min="8943" max="9184" width="11.42578125" style="7"/>
    <col min="9185" max="9185" width="2.5703125" style="7" customWidth="1"/>
    <col min="9186" max="9186" width="13.85546875" style="7" customWidth="1"/>
    <col min="9187" max="9187" width="7.7109375" style="7" customWidth="1"/>
    <col min="9188" max="9188" width="6" style="7" bestFit="1" customWidth="1"/>
    <col min="9189" max="9189" width="7.5703125" style="7" bestFit="1" customWidth="1"/>
    <col min="9190" max="9190" width="7.85546875" style="7" customWidth="1"/>
    <col min="9191" max="9192" width="11.42578125" style="7"/>
    <col min="9193" max="9193" width="14.42578125" style="7" bestFit="1" customWidth="1"/>
    <col min="9194" max="9194" width="5.7109375" style="7" customWidth="1"/>
    <col min="9195" max="9195" width="5.28515625" style="7" bestFit="1" customWidth="1"/>
    <col min="9196" max="9196" width="7.5703125" style="7" bestFit="1" customWidth="1"/>
    <col min="9197" max="9197" width="11.42578125" style="7"/>
    <col min="9198" max="9198" width="1.5703125" style="7" customWidth="1"/>
    <col min="9199" max="9440" width="11.42578125" style="7"/>
    <col min="9441" max="9441" width="2.5703125" style="7" customWidth="1"/>
    <col min="9442" max="9442" width="13.85546875" style="7" customWidth="1"/>
    <col min="9443" max="9443" width="7.7109375" style="7" customWidth="1"/>
    <col min="9444" max="9444" width="6" style="7" bestFit="1" customWidth="1"/>
    <col min="9445" max="9445" width="7.5703125" style="7" bestFit="1" customWidth="1"/>
    <col min="9446" max="9446" width="7.85546875" style="7" customWidth="1"/>
    <col min="9447" max="9448" width="11.42578125" style="7"/>
    <col min="9449" max="9449" width="14.42578125" style="7" bestFit="1" customWidth="1"/>
    <col min="9450" max="9450" width="5.7109375" style="7" customWidth="1"/>
    <col min="9451" max="9451" width="5.28515625" style="7" bestFit="1" customWidth="1"/>
    <col min="9452" max="9452" width="7.5703125" style="7" bestFit="1" customWidth="1"/>
    <col min="9453" max="9453" width="11.42578125" style="7"/>
    <col min="9454" max="9454" width="1.5703125" style="7" customWidth="1"/>
    <col min="9455" max="9696" width="11.42578125" style="7"/>
    <col min="9697" max="9697" width="2.5703125" style="7" customWidth="1"/>
    <col min="9698" max="9698" width="13.85546875" style="7" customWidth="1"/>
    <col min="9699" max="9699" width="7.7109375" style="7" customWidth="1"/>
    <col min="9700" max="9700" width="6" style="7" bestFit="1" customWidth="1"/>
    <col min="9701" max="9701" width="7.5703125" style="7" bestFit="1" customWidth="1"/>
    <col min="9702" max="9702" width="7.85546875" style="7" customWidth="1"/>
    <col min="9703" max="9704" width="11.42578125" style="7"/>
    <col min="9705" max="9705" width="14.42578125" style="7" bestFit="1" customWidth="1"/>
    <col min="9706" max="9706" width="5.7109375" style="7" customWidth="1"/>
    <col min="9707" max="9707" width="5.28515625" style="7" bestFit="1" customWidth="1"/>
    <col min="9708" max="9708" width="7.5703125" style="7" bestFit="1" customWidth="1"/>
    <col min="9709" max="9709" width="11.42578125" style="7"/>
    <col min="9710" max="9710" width="1.5703125" style="7" customWidth="1"/>
    <col min="9711" max="9952" width="11.42578125" style="7"/>
    <col min="9953" max="9953" width="2.5703125" style="7" customWidth="1"/>
    <col min="9954" max="9954" width="13.85546875" style="7" customWidth="1"/>
    <col min="9955" max="9955" width="7.7109375" style="7" customWidth="1"/>
    <col min="9956" max="9956" width="6" style="7" bestFit="1" customWidth="1"/>
    <col min="9957" max="9957" width="7.5703125" style="7" bestFit="1" customWidth="1"/>
    <col min="9958" max="9958" width="7.85546875" style="7" customWidth="1"/>
    <col min="9959" max="9960" width="11.42578125" style="7"/>
    <col min="9961" max="9961" width="14.42578125" style="7" bestFit="1" customWidth="1"/>
    <col min="9962" max="9962" width="5.7109375" style="7" customWidth="1"/>
    <col min="9963" max="9963" width="5.28515625" style="7" bestFit="1" customWidth="1"/>
    <col min="9964" max="9964" width="7.5703125" style="7" bestFit="1" customWidth="1"/>
    <col min="9965" max="9965" width="11.42578125" style="7"/>
    <col min="9966" max="9966" width="1.5703125" style="7" customWidth="1"/>
    <col min="9967" max="10208" width="11.42578125" style="7"/>
    <col min="10209" max="10209" width="2.5703125" style="7" customWidth="1"/>
    <col min="10210" max="10210" width="13.85546875" style="7" customWidth="1"/>
    <col min="10211" max="10211" width="7.7109375" style="7" customWidth="1"/>
    <col min="10212" max="10212" width="6" style="7" bestFit="1" customWidth="1"/>
    <col min="10213" max="10213" width="7.5703125" style="7" bestFit="1" customWidth="1"/>
    <col min="10214" max="10214" width="7.85546875" style="7" customWidth="1"/>
    <col min="10215" max="10216" width="11.42578125" style="7"/>
    <col min="10217" max="10217" width="14.42578125" style="7" bestFit="1" customWidth="1"/>
    <col min="10218" max="10218" width="5.7109375" style="7" customWidth="1"/>
    <col min="10219" max="10219" width="5.28515625" style="7" bestFit="1" customWidth="1"/>
    <col min="10220" max="10220" width="7.5703125" style="7" bestFit="1" customWidth="1"/>
    <col min="10221" max="10221" width="11.42578125" style="7"/>
    <col min="10222" max="10222" width="1.5703125" style="7" customWidth="1"/>
    <col min="10223" max="10464" width="11.42578125" style="7"/>
    <col min="10465" max="10465" width="2.5703125" style="7" customWidth="1"/>
    <col min="10466" max="10466" width="13.85546875" style="7" customWidth="1"/>
    <col min="10467" max="10467" width="7.7109375" style="7" customWidth="1"/>
    <col min="10468" max="10468" width="6" style="7" bestFit="1" customWidth="1"/>
    <col min="10469" max="10469" width="7.5703125" style="7" bestFit="1" customWidth="1"/>
    <col min="10470" max="10470" width="7.85546875" style="7" customWidth="1"/>
    <col min="10471" max="10472" width="11.42578125" style="7"/>
    <col min="10473" max="10473" width="14.42578125" style="7" bestFit="1" customWidth="1"/>
    <col min="10474" max="10474" width="5.7109375" style="7" customWidth="1"/>
    <col min="10475" max="10475" width="5.28515625" style="7" bestFit="1" customWidth="1"/>
    <col min="10476" max="10476" width="7.5703125" style="7" bestFit="1" customWidth="1"/>
    <col min="10477" max="10477" width="11.42578125" style="7"/>
    <col min="10478" max="10478" width="1.5703125" style="7" customWidth="1"/>
    <col min="10479" max="10720" width="11.42578125" style="7"/>
    <col min="10721" max="10721" width="2.5703125" style="7" customWidth="1"/>
    <col min="10722" max="10722" width="13.85546875" style="7" customWidth="1"/>
    <col min="10723" max="10723" width="7.7109375" style="7" customWidth="1"/>
    <col min="10724" max="10724" width="6" style="7" bestFit="1" customWidth="1"/>
    <col min="10725" max="10725" width="7.5703125" style="7" bestFit="1" customWidth="1"/>
    <col min="10726" max="10726" width="7.85546875" style="7" customWidth="1"/>
    <col min="10727" max="10728" width="11.42578125" style="7"/>
    <col min="10729" max="10729" width="14.42578125" style="7" bestFit="1" customWidth="1"/>
    <col min="10730" max="10730" width="5.7109375" style="7" customWidth="1"/>
    <col min="10731" max="10731" width="5.28515625" style="7" bestFit="1" customWidth="1"/>
    <col min="10732" max="10732" width="7.5703125" style="7" bestFit="1" customWidth="1"/>
    <col min="10733" max="10733" width="11.42578125" style="7"/>
    <col min="10734" max="10734" width="1.5703125" style="7" customWidth="1"/>
    <col min="10735" max="10976" width="11.42578125" style="7"/>
    <col min="10977" max="10977" width="2.5703125" style="7" customWidth="1"/>
    <col min="10978" max="10978" width="13.85546875" style="7" customWidth="1"/>
    <col min="10979" max="10979" width="7.7109375" style="7" customWidth="1"/>
    <col min="10980" max="10980" width="6" style="7" bestFit="1" customWidth="1"/>
    <col min="10981" max="10981" width="7.5703125" style="7" bestFit="1" customWidth="1"/>
    <col min="10982" max="10982" width="7.85546875" style="7" customWidth="1"/>
    <col min="10983" max="10984" width="11.42578125" style="7"/>
    <col min="10985" max="10985" width="14.42578125" style="7" bestFit="1" customWidth="1"/>
    <col min="10986" max="10986" width="5.7109375" style="7" customWidth="1"/>
    <col min="10987" max="10987" width="5.28515625" style="7" bestFit="1" customWidth="1"/>
    <col min="10988" max="10988" width="7.5703125" style="7" bestFit="1" customWidth="1"/>
    <col min="10989" max="10989" width="11.42578125" style="7"/>
    <col min="10990" max="10990" width="1.5703125" style="7" customWidth="1"/>
    <col min="10991" max="11232" width="11.42578125" style="7"/>
    <col min="11233" max="11233" width="2.5703125" style="7" customWidth="1"/>
    <col min="11234" max="11234" width="13.85546875" style="7" customWidth="1"/>
    <col min="11235" max="11235" width="7.7109375" style="7" customWidth="1"/>
    <col min="11236" max="11236" width="6" style="7" bestFit="1" customWidth="1"/>
    <col min="11237" max="11237" width="7.5703125" style="7" bestFit="1" customWidth="1"/>
    <col min="11238" max="11238" width="7.85546875" style="7" customWidth="1"/>
    <col min="11239" max="11240" width="11.42578125" style="7"/>
    <col min="11241" max="11241" width="14.42578125" style="7" bestFit="1" customWidth="1"/>
    <col min="11242" max="11242" width="5.7109375" style="7" customWidth="1"/>
    <col min="11243" max="11243" width="5.28515625" style="7" bestFit="1" customWidth="1"/>
    <col min="11244" max="11244" width="7.5703125" style="7" bestFit="1" customWidth="1"/>
    <col min="11245" max="11245" width="11.42578125" style="7"/>
    <col min="11246" max="11246" width="1.5703125" style="7" customWidth="1"/>
    <col min="11247" max="11488" width="11.42578125" style="7"/>
    <col min="11489" max="11489" width="2.5703125" style="7" customWidth="1"/>
    <col min="11490" max="11490" width="13.85546875" style="7" customWidth="1"/>
    <col min="11491" max="11491" width="7.7109375" style="7" customWidth="1"/>
    <col min="11492" max="11492" width="6" style="7" bestFit="1" customWidth="1"/>
    <col min="11493" max="11493" width="7.5703125" style="7" bestFit="1" customWidth="1"/>
    <col min="11494" max="11494" width="7.85546875" style="7" customWidth="1"/>
    <col min="11495" max="11496" width="11.42578125" style="7"/>
    <col min="11497" max="11497" width="14.42578125" style="7" bestFit="1" customWidth="1"/>
    <col min="11498" max="11498" width="5.7109375" style="7" customWidth="1"/>
    <col min="11499" max="11499" width="5.28515625" style="7" bestFit="1" customWidth="1"/>
    <col min="11500" max="11500" width="7.5703125" style="7" bestFit="1" customWidth="1"/>
    <col min="11501" max="11501" width="11.42578125" style="7"/>
    <col min="11502" max="11502" width="1.5703125" style="7" customWidth="1"/>
    <col min="11503" max="11744" width="11.42578125" style="7"/>
    <col min="11745" max="11745" width="2.5703125" style="7" customWidth="1"/>
    <col min="11746" max="11746" width="13.85546875" style="7" customWidth="1"/>
    <col min="11747" max="11747" width="7.7109375" style="7" customWidth="1"/>
    <col min="11748" max="11748" width="6" style="7" bestFit="1" customWidth="1"/>
    <col min="11749" max="11749" width="7.5703125" style="7" bestFit="1" customWidth="1"/>
    <col min="11750" max="11750" width="7.85546875" style="7" customWidth="1"/>
    <col min="11751" max="11752" width="11.42578125" style="7"/>
    <col min="11753" max="11753" width="14.42578125" style="7" bestFit="1" customWidth="1"/>
    <col min="11754" max="11754" width="5.7109375" style="7" customWidth="1"/>
    <col min="11755" max="11755" width="5.28515625" style="7" bestFit="1" customWidth="1"/>
    <col min="11756" max="11756" width="7.5703125" style="7" bestFit="1" customWidth="1"/>
    <col min="11757" max="11757" width="11.42578125" style="7"/>
    <col min="11758" max="11758" width="1.5703125" style="7" customWidth="1"/>
    <col min="11759" max="12000" width="11.42578125" style="7"/>
    <col min="12001" max="12001" width="2.5703125" style="7" customWidth="1"/>
    <col min="12002" max="12002" width="13.85546875" style="7" customWidth="1"/>
    <col min="12003" max="12003" width="7.7109375" style="7" customWidth="1"/>
    <col min="12004" max="12004" width="6" style="7" bestFit="1" customWidth="1"/>
    <col min="12005" max="12005" width="7.5703125" style="7" bestFit="1" customWidth="1"/>
    <col min="12006" max="12006" width="7.85546875" style="7" customWidth="1"/>
    <col min="12007" max="12008" width="11.42578125" style="7"/>
    <col min="12009" max="12009" width="14.42578125" style="7" bestFit="1" customWidth="1"/>
    <col min="12010" max="12010" width="5.7109375" style="7" customWidth="1"/>
    <col min="12011" max="12011" width="5.28515625" style="7" bestFit="1" customWidth="1"/>
    <col min="12012" max="12012" width="7.5703125" style="7" bestFit="1" customWidth="1"/>
    <col min="12013" max="12013" width="11.42578125" style="7"/>
    <col min="12014" max="12014" width="1.5703125" style="7" customWidth="1"/>
    <col min="12015" max="12256" width="11.42578125" style="7"/>
    <col min="12257" max="12257" width="2.5703125" style="7" customWidth="1"/>
    <col min="12258" max="12258" width="13.85546875" style="7" customWidth="1"/>
    <col min="12259" max="12259" width="7.7109375" style="7" customWidth="1"/>
    <col min="12260" max="12260" width="6" style="7" bestFit="1" customWidth="1"/>
    <col min="12261" max="12261" width="7.5703125" style="7" bestFit="1" customWidth="1"/>
    <col min="12262" max="12262" width="7.85546875" style="7" customWidth="1"/>
    <col min="12263" max="12264" width="11.42578125" style="7"/>
    <col min="12265" max="12265" width="14.42578125" style="7" bestFit="1" customWidth="1"/>
    <col min="12266" max="12266" width="5.7109375" style="7" customWidth="1"/>
    <col min="12267" max="12267" width="5.28515625" style="7" bestFit="1" customWidth="1"/>
    <col min="12268" max="12268" width="7.5703125" style="7" bestFit="1" customWidth="1"/>
    <col min="12269" max="12269" width="11.42578125" style="7"/>
    <col min="12270" max="12270" width="1.5703125" style="7" customWidth="1"/>
    <col min="12271" max="12512" width="11.42578125" style="7"/>
    <col min="12513" max="12513" width="2.5703125" style="7" customWidth="1"/>
    <col min="12514" max="12514" width="13.85546875" style="7" customWidth="1"/>
    <col min="12515" max="12515" width="7.7109375" style="7" customWidth="1"/>
    <col min="12516" max="12516" width="6" style="7" bestFit="1" customWidth="1"/>
    <col min="12517" max="12517" width="7.5703125" style="7" bestFit="1" customWidth="1"/>
    <col min="12518" max="12518" width="7.85546875" style="7" customWidth="1"/>
    <col min="12519" max="12520" width="11.42578125" style="7"/>
    <col min="12521" max="12521" width="14.42578125" style="7" bestFit="1" customWidth="1"/>
    <col min="12522" max="12522" width="5.7109375" style="7" customWidth="1"/>
    <col min="12523" max="12523" width="5.28515625" style="7" bestFit="1" customWidth="1"/>
    <col min="12524" max="12524" width="7.5703125" style="7" bestFit="1" customWidth="1"/>
    <col min="12525" max="12525" width="11.42578125" style="7"/>
    <col min="12526" max="12526" width="1.5703125" style="7" customWidth="1"/>
    <col min="12527" max="12768" width="11.42578125" style="7"/>
    <col min="12769" max="12769" width="2.5703125" style="7" customWidth="1"/>
    <col min="12770" max="12770" width="13.85546875" style="7" customWidth="1"/>
    <col min="12771" max="12771" width="7.7109375" style="7" customWidth="1"/>
    <col min="12772" max="12772" width="6" style="7" bestFit="1" customWidth="1"/>
    <col min="12773" max="12773" width="7.5703125" style="7" bestFit="1" customWidth="1"/>
    <col min="12774" max="12774" width="7.85546875" style="7" customWidth="1"/>
    <col min="12775" max="12776" width="11.42578125" style="7"/>
    <col min="12777" max="12777" width="14.42578125" style="7" bestFit="1" customWidth="1"/>
    <col min="12778" max="12778" width="5.7109375" style="7" customWidth="1"/>
    <col min="12779" max="12779" width="5.28515625" style="7" bestFit="1" customWidth="1"/>
    <col min="12780" max="12780" width="7.5703125" style="7" bestFit="1" customWidth="1"/>
    <col min="12781" max="12781" width="11.42578125" style="7"/>
    <col min="12782" max="12782" width="1.5703125" style="7" customWidth="1"/>
    <col min="12783" max="13024" width="11.42578125" style="7"/>
    <col min="13025" max="13025" width="2.5703125" style="7" customWidth="1"/>
    <col min="13026" max="13026" width="13.85546875" style="7" customWidth="1"/>
    <col min="13027" max="13027" width="7.7109375" style="7" customWidth="1"/>
    <col min="13028" max="13028" width="6" style="7" bestFit="1" customWidth="1"/>
    <col min="13029" max="13029" width="7.5703125" style="7" bestFit="1" customWidth="1"/>
    <col min="13030" max="13030" width="7.85546875" style="7" customWidth="1"/>
    <col min="13031" max="13032" width="11.42578125" style="7"/>
    <col min="13033" max="13033" width="14.42578125" style="7" bestFit="1" customWidth="1"/>
    <col min="13034" max="13034" width="5.7109375" style="7" customWidth="1"/>
    <col min="13035" max="13035" width="5.28515625" style="7" bestFit="1" customWidth="1"/>
    <col min="13036" max="13036" width="7.5703125" style="7" bestFit="1" customWidth="1"/>
    <col min="13037" max="13037" width="11.42578125" style="7"/>
    <col min="13038" max="13038" width="1.5703125" style="7" customWidth="1"/>
    <col min="13039" max="13280" width="11.42578125" style="7"/>
    <col min="13281" max="13281" width="2.5703125" style="7" customWidth="1"/>
    <col min="13282" max="13282" width="13.85546875" style="7" customWidth="1"/>
    <col min="13283" max="13283" width="7.7109375" style="7" customWidth="1"/>
    <col min="13284" max="13284" width="6" style="7" bestFit="1" customWidth="1"/>
    <col min="13285" max="13285" width="7.5703125" style="7" bestFit="1" customWidth="1"/>
    <col min="13286" max="13286" width="7.85546875" style="7" customWidth="1"/>
    <col min="13287" max="13288" width="11.42578125" style="7"/>
    <col min="13289" max="13289" width="14.42578125" style="7" bestFit="1" customWidth="1"/>
    <col min="13290" max="13290" width="5.7109375" style="7" customWidth="1"/>
    <col min="13291" max="13291" width="5.28515625" style="7" bestFit="1" customWidth="1"/>
    <col min="13292" max="13292" width="7.5703125" style="7" bestFit="1" customWidth="1"/>
    <col min="13293" max="13293" width="11.42578125" style="7"/>
    <col min="13294" max="13294" width="1.5703125" style="7" customWidth="1"/>
    <col min="13295" max="13536" width="11.42578125" style="7"/>
    <col min="13537" max="13537" width="2.5703125" style="7" customWidth="1"/>
    <col min="13538" max="13538" width="13.85546875" style="7" customWidth="1"/>
    <col min="13539" max="13539" width="7.7109375" style="7" customWidth="1"/>
    <col min="13540" max="13540" width="6" style="7" bestFit="1" customWidth="1"/>
    <col min="13541" max="13541" width="7.5703125" style="7" bestFit="1" customWidth="1"/>
    <col min="13542" max="13542" width="7.85546875" style="7" customWidth="1"/>
    <col min="13543" max="13544" width="11.42578125" style="7"/>
    <col min="13545" max="13545" width="14.42578125" style="7" bestFit="1" customWidth="1"/>
    <col min="13546" max="13546" width="5.7109375" style="7" customWidth="1"/>
    <col min="13547" max="13547" width="5.28515625" style="7" bestFit="1" customWidth="1"/>
    <col min="13548" max="13548" width="7.5703125" style="7" bestFit="1" customWidth="1"/>
    <col min="13549" max="13549" width="11.42578125" style="7"/>
    <col min="13550" max="13550" width="1.5703125" style="7" customWidth="1"/>
    <col min="13551" max="13792" width="11.42578125" style="7"/>
    <col min="13793" max="13793" width="2.5703125" style="7" customWidth="1"/>
    <col min="13794" max="13794" width="13.85546875" style="7" customWidth="1"/>
    <col min="13795" max="13795" width="7.7109375" style="7" customWidth="1"/>
    <col min="13796" max="13796" width="6" style="7" bestFit="1" customWidth="1"/>
    <col min="13797" max="13797" width="7.5703125" style="7" bestFit="1" customWidth="1"/>
    <col min="13798" max="13798" width="7.85546875" style="7" customWidth="1"/>
    <col min="13799" max="13800" width="11.42578125" style="7"/>
    <col min="13801" max="13801" width="14.42578125" style="7" bestFit="1" customWidth="1"/>
    <col min="13802" max="13802" width="5.7109375" style="7" customWidth="1"/>
    <col min="13803" max="13803" width="5.28515625" style="7" bestFit="1" customWidth="1"/>
    <col min="13804" max="13804" width="7.5703125" style="7" bestFit="1" customWidth="1"/>
    <col min="13805" max="13805" width="11.42578125" style="7"/>
    <col min="13806" max="13806" width="1.5703125" style="7" customWidth="1"/>
    <col min="13807" max="14048" width="11.42578125" style="7"/>
    <col min="14049" max="14049" width="2.5703125" style="7" customWidth="1"/>
    <col min="14050" max="14050" width="13.85546875" style="7" customWidth="1"/>
    <col min="14051" max="14051" width="7.7109375" style="7" customWidth="1"/>
    <col min="14052" max="14052" width="6" style="7" bestFit="1" customWidth="1"/>
    <col min="14053" max="14053" width="7.5703125" style="7" bestFit="1" customWidth="1"/>
    <col min="14054" max="14054" width="7.85546875" style="7" customWidth="1"/>
    <col min="14055" max="14056" width="11.42578125" style="7"/>
    <col min="14057" max="14057" width="14.42578125" style="7" bestFit="1" customWidth="1"/>
    <col min="14058" max="14058" width="5.7109375" style="7" customWidth="1"/>
    <col min="14059" max="14059" width="5.28515625" style="7" bestFit="1" customWidth="1"/>
    <col min="14060" max="14060" width="7.5703125" style="7" bestFit="1" customWidth="1"/>
    <col min="14061" max="14061" width="11.42578125" style="7"/>
    <col min="14062" max="14062" width="1.5703125" style="7" customWidth="1"/>
    <col min="14063" max="14304" width="11.42578125" style="7"/>
    <col min="14305" max="14305" width="2.5703125" style="7" customWidth="1"/>
    <col min="14306" max="14306" width="13.85546875" style="7" customWidth="1"/>
    <col min="14307" max="14307" width="7.7109375" style="7" customWidth="1"/>
    <col min="14308" max="14308" width="6" style="7" bestFit="1" customWidth="1"/>
    <col min="14309" max="14309" width="7.5703125" style="7" bestFit="1" customWidth="1"/>
    <col min="14310" max="14310" width="7.85546875" style="7" customWidth="1"/>
    <col min="14311" max="14312" width="11.42578125" style="7"/>
    <col min="14313" max="14313" width="14.42578125" style="7" bestFit="1" customWidth="1"/>
    <col min="14314" max="14314" width="5.7109375" style="7" customWidth="1"/>
    <col min="14315" max="14315" width="5.28515625" style="7" bestFit="1" customWidth="1"/>
    <col min="14316" max="14316" width="7.5703125" style="7" bestFit="1" customWidth="1"/>
    <col min="14317" max="14317" width="11.42578125" style="7"/>
    <col min="14318" max="14318" width="1.5703125" style="7" customWidth="1"/>
    <col min="14319" max="14560" width="11.42578125" style="7"/>
    <col min="14561" max="14561" width="2.5703125" style="7" customWidth="1"/>
    <col min="14562" max="14562" width="13.85546875" style="7" customWidth="1"/>
    <col min="14563" max="14563" width="7.7109375" style="7" customWidth="1"/>
    <col min="14564" max="14564" width="6" style="7" bestFit="1" customWidth="1"/>
    <col min="14565" max="14565" width="7.5703125" style="7" bestFit="1" customWidth="1"/>
    <col min="14566" max="14566" width="7.85546875" style="7" customWidth="1"/>
    <col min="14567" max="14568" width="11.42578125" style="7"/>
    <col min="14569" max="14569" width="14.42578125" style="7" bestFit="1" customWidth="1"/>
    <col min="14570" max="14570" width="5.7109375" style="7" customWidth="1"/>
    <col min="14571" max="14571" width="5.28515625" style="7" bestFit="1" customWidth="1"/>
    <col min="14572" max="14572" width="7.5703125" style="7" bestFit="1" customWidth="1"/>
    <col min="14573" max="14573" width="11.42578125" style="7"/>
    <col min="14574" max="14574" width="1.5703125" style="7" customWidth="1"/>
    <col min="14575" max="14816" width="11.42578125" style="7"/>
    <col min="14817" max="14817" width="2.5703125" style="7" customWidth="1"/>
    <col min="14818" max="14818" width="13.85546875" style="7" customWidth="1"/>
    <col min="14819" max="14819" width="7.7109375" style="7" customWidth="1"/>
    <col min="14820" max="14820" width="6" style="7" bestFit="1" customWidth="1"/>
    <col min="14821" max="14821" width="7.5703125" style="7" bestFit="1" customWidth="1"/>
    <col min="14822" max="14822" width="7.85546875" style="7" customWidth="1"/>
    <col min="14823" max="14824" width="11.42578125" style="7"/>
    <col min="14825" max="14825" width="14.42578125" style="7" bestFit="1" customWidth="1"/>
    <col min="14826" max="14826" width="5.7109375" style="7" customWidth="1"/>
    <col min="14827" max="14827" width="5.28515625" style="7" bestFit="1" customWidth="1"/>
    <col min="14828" max="14828" width="7.5703125" style="7" bestFit="1" customWidth="1"/>
    <col min="14829" max="14829" width="11.42578125" style="7"/>
    <col min="14830" max="14830" width="1.5703125" style="7" customWidth="1"/>
    <col min="14831" max="15072" width="11.42578125" style="7"/>
    <col min="15073" max="15073" width="2.5703125" style="7" customWidth="1"/>
    <col min="15074" max="15074" width="13.85546875" style="7" customWidth="1"/>
    <col min="15075" max="15075" width="7.7109375" style="7" customWidth="1"/>
    <col min="15076" max="15076" width="6" style="7" bestFit="1" customWidth="1"/>
    <col min="15077" max="15077" width="7.5703125" style="7" bestFit="1" customWidth="1"/>
    <col min="15078" max="15078" width="7.85546875" style="7" customWidth="1"/>
    <col min="15079" max="15080" width="11.42578125" style="7"/>
    <col min="15081" max="15081" width="14.42578125" style="7" bestFit="1" customWidth="1"/>
    <col min="15082" max="15082" width="5.7109375" style="7" customWidth="1"/>
    <col min="15083" max="15083" width="5.28515625" style="7" bestFit="1" customWidth="1"/>
    <col min="15084" max="15084" width="7.5703125" style="7" bestFit="1" customWidth="1"/>
    <col min="15085" max="15085" width="11.42578125" style="7"/>
    <col min="15086" max="15086" width="1.5703125" style="7" customWidth="1"/>
    <col min="15087" max="15328" width="11.42578125" style="7"/>
    <col min="15329" max="15329" width="2.5703125" style="7" customWidth="1"/>
    <col min="15330" max="15330" width="13.85546875" style="7" customWidth="1"/>
    <col min="15331" max="15331" width="7.7109375" style="7" customWidth="1"/>
    <col min="15332" max="15332" width="6" style="7" bestFit="1" customWidth="1"/>
    <col min="15333" max="15333" width="7.5703125" style="7" bestFit="1" customWidth="1"/>
    <col min="15334" max="15334" width="7.85546875" style="7" customWidth="1"/>
    <col min="15335" max="15336" width="11.42578125" style="7"/>
    <col min="15337" max="15337" width="14.42578125" style="7" bestFit="1" customWidth="1"/>
    <col min="15338" max="15338" width="5.7109375" style="7" customWidth="1"/>
    <col min="15339" max="15339" width="5.28515625" style="7" bestFit="1" customWidth="1"/>
    <col min="15340" max="15340" width="7.5703125" style="7" bestFit="1" customWidth="1"/>
    <col min="15341" max="15341" width="11.42578125" style="7"/>
    <col min="15342" max="15342" width="1.5703125" style="7" customWidth="1"/>
    <col min="15343" max="15584" width="11.42578125" style="7"/>
    <col min="15585" max="15585" width="2.5703125" style="7" customWidth="1"/>
    <col min="15586" max="15586" width="13.85546875" style="7" customWidth="1"/>
    <col min="15587" max="15587" width="7.7109375" style="7" customWidth="1"/>
    <col min="15588" max="15588" width="6" style="7" bestFit="1" customWidth="1"/>
    <col min="15589" max="15589" width="7.5703125" style="7" bestFit="1" customWidth="1"/>
    <col min="15590" max="15590" width="7.85546875" style="7" customWidth="1"/>
    <col min="15591" max="15592" width="11.42578125" style="7"/>
    <col min="15593" max="15593" width="14.42578125" style="7" bestFit="1" customWidth="1"/>
    <col min="15594" max="15594" width="5.7109375" style="7" customWidth="1"/>
    <col min="15595" max="15595" width="5.28515625" style="7" bestFit="1" customWidth="1"/>
    <col min="15596" max="15596" width="7.5703125" style="7" bestFit="1" customWidth="1"/>
    <col min="15597" max="15597" width="11.42578125" style="7"/>
    <col min="15598" max="15598" width="1.5703125" style="7" customWidth="1"/>
    <col min="15599" max="15840" width="11.42578125" style="7"/>
    <col min="15841" max="15841" width="2.5703125" style="7" customWidth="1"/>
    <col min="15842" max="15842" width="13.85546875" style="7" customWidth="1"/>
    <col min="15843" max="15843" width="7.7109375" style="7" customWidth="1"/>
    <col min="15844" max="15844" width="6" style="7" bestFit="1" customWidth="1"/>
    <col min="15845" max="15845" width="7.5703125" style="7" bestFit="1" customWidth="1"/>
    <col min="15846" max="15846" width="7.85546875" style="7" customWidth="1"/>
    <col min="15847" max="15848" width="11.42578125" style="7"/>
    <col min="15849" max="15849" width="14.42578125" style="7" bestFit="1" customWidth="1"/>
    <col min="15850" max="15850" width="5.7109375" style="7" customWidth="1"/>
    <col min="15851" max="15851" width="5.28515625" style="7" bestFit="1" customWidth="1"/>
    <col min="15852" max="15852" width="7.5703125" style="7" bestFit="1" customWidth="1"/>
    <col min="15853" max="15853" width="11.42578125" style="7"/>
    <col min="15854" max="15854" width="1.5703125" style="7" customWidth="1"/>
    <col min="15855" max="16096" width="11.42578125" style="7"/>
    <col min="16097" max="16097" width="2.5703125" style="7" customWidth="1"/>
    <col min="16098" max="16098" width="13.85546875" style="7" customWidth="1"/>
    <col min="16099" max="16099" width="7.7109375" style="7" customWidth="1"/>
    <col min="16100" max="16100" width="6" style="7" bestFit="1" customWidth="1"/>
    <col min="16101" max="16101" width="7.5703125" style="7" bestFit="1" customWidth="1"/>
    <col min="16102" max="16102" width="7.85546875" style="7" customWidth="1"/>
    <col min="16103" max="16104" width="11.42578125" style="7"/>
    <col min="16105" max="16105" width="14.42578125" style="7" bestFit="1" customWidth="1"/>
    <col min="16106" max="16106" width="5.7109375" style="7" customWidth="1"/>
    <col min="16107" max="16107" width="5.28515625" style="7" bestFit="1" customWidth="1"/>
    <col min="16108" max="16108" width="7.5703125" style="7" bestFit="1" customWidth="1"/>
    <col min="16109" max="16109" width="11.42578125" style="7"/>
    <col min="16110" max="16110" width="1.5703125" style="7" customWidth="1"/>
    <col min="16111" max="16384" width="11.42578125" style="7"/>
  </cols>
  <sheetData>
    <row r="1" spans="1:17" s="2" customFormat="1" ht="21.75" customHeight="1" x14ac:dyDescent="0.2">
      <c r="A1" s="1"/>
      <c r="B1" s="47" t="s">
        <v>0</v>
      </c>
      <c r="C1" s="48"/>
      <c r="D1" s="49"/>
      <c r="E1" s="49"/>
      <c r="F1" s="49"/>
      <c r="G1" s="49"/>
      <c r="H1" s="49"/>
      <c r="I1" s="49"/>
      <c r="J1" s="49"/>
      <c r="K1" s="49"/>
      <c r="L1" s="49"/>
      <c r="M1" s="50"/>
      <c r="N1" s="51"/>
      <c r="O1" s="51"/>
      <c r="P1" s="51"/>
    </row>
    <row r="2" spans="1:17" ht="21.75" customHeight="1" x14ac:dyDescent="0.25">
      <c r="B2" s="181" t="str">
        <f ca="1">CELL("nomfichier")</f>
        <v>D:\1 UPRT SITE WEB\uprt.fr\re-recettes\re-desserts-maj-02-2015\[re-mousse-caraibe.xlsx]MOUSSE CARAIBE</v>
      </c>
      <c r="C2" s="181"/>
      <c r="D2" s="181"/>
      <c r="E2" s="181"/>
      <c r="F2" s="181"/>
      <c r="G2" s="181"/>
      <c r="H2" s="181"/>
      <c r="I2" s="181"/>
      <c r="J2" s="3" t="s">
        <v>1</v>
      </c>
      <c r="K2" s="4"/>
      <c r="L2" s="5"/>
      <c r="N2" s="6"/>
      <c r="O2" s="6" t="str">
        <f ca="1">MID(CELL("filename",M1),FIND("[",CELL("filename",M1)),300)</f>
        <v>[re-mousse-caraibe.xlsx]Conversions</v>
      </c>
      <c r="P2" s="6"/>
    </row>
    <row r="3" spans="1:17" ht="21.75" customHeight="1" x14ac:dyDescent="0.25">
      <c r="A3" s="4"/>
      <c r="B3" s="121">
        <v>2013</v>
      </c>
      <c r="C3" s="125" t="s">
        <v>84</v>
      </c>
      <c r="D3" s="121"/>
      <c r="E3" s="121"/>
      <c r="F3" s="121"/>
      <c r="G3" s="121"/>
      <c r="H3" s="121"/>
      <c r="I3" s="121"/>
      <c r="J3" s="121"/>
      <c r="K3" s="121"/>
      <c r="L3" s="122"/>
      <c r="M3" s="123"/>
      <c r="N3" s="124"/>
      <c r="O3" s="124"/>
      <c r="P3" s="6"/>
    </row>
    <row r="4" spans="1:17" ht="10.5" customHeight="1" x14ac:dyDescent="0.25">
      <c r="A4" s="4"/>
      <c r="B4" s="121"/>
      <c r="C4" s="125"/>
      <c r="D4" s="121"/>
      <c r="E4" s="121"/>
      <c r="F4" s="121"/>
      <c r="G4" s="121"/>
      <c r="H4" s="121"/>
      <c r="I4" s="121"/>
      <c r="J4" s="121"/>
      <c r="K4" s="121"/>
      <c r="L4" s="122"/>
      <c r="M4" s="123"/>
      <c r="N4" s="124"/>
      <c r="O4" s="124"/>
      <c r="P4" s="6"/>
    </row>
    <row r="5" spans="1:17" ht="21.75" customHeight="1" x14ac:dyDescent="0.25">
      <c r="A5" s="4"/>
      <c r="B5" s="126"/>
      <c r="C5" s="127" t="s">
        <v>85</v>
      </c>
      <c r="D5" s="121"/>
      <c r="E5" s="121"/>
      <c r="F5" s="121"/>
      <c r="G5" s="121"/>
      <c r="H5" s="121"/>
      <c r="I5" s="121"/>
      <c r="J5" s="121"/>
      <c r="K5" s="121"/>
      <c r="L5" s="128"/>
      <c r="M5" s="129"/>
      <c r="N5" s="130"/>
      <c r="O5" s="130"/>
      <c r="P5" s="6"/>
    </row>
    <row r="6" spans="1:17" ht="10.5" customHeight="1" x14ac:dyDescent="0.25">
      <c r="A6" s="4"/>
      <c r="B6" s="121"/>
      <c r="C6" s="125"/>
      <c r="D6" s="121"/>
      <c r="E6" s="121"/>
      <c r="F6" s="121"/>
      <c r="G6" s="121"/>
      <c r="H6" s="121"/>
      <c r="I6" s="121"/>
      <c r="J6" s="121"/>
      <c r="K6" s="121"/>
      <c r="L6" s="122"/>
      <c r="M6" s="123"/>
      <c r="N6" s="124"/>
      <c r="O6" s="124"/>
      <c r="P6" s="6"/>
    </row>
    <row r="7" spans="1:17" ht="21.75" customHeight="1" x14ac:dyDescent="0.25">
      <c r="A7" s="4"/>
      <c r="B7" s="126"/>
      <c r="C7" s="127" t="s">
        <v>86</v>
      </c>
      <c r="D7" s="121"/>
      <c r="E7" s="121"/>
      <c r="F7" s="121"/>
      <c r="G7" s="121"/>
      <c r="H7" s="121"/>
      <c r="I7" s="121"/>
      <c r="J7" s="121"/>
      <c r="K7" s="121"/>
      <c r="L7" s="128"/>
      <c r="M7" s="129"/>
      <c r="N7" s="130"/>
      <c r="O7" s="130"/>
      <c r="P7" s="6"/>
    </row>
    <row r="8" spans="1:17" ht="10.5" customHeight="1" x14ac:dyDescent="0.25">
      <c r="A8" s="4"/>
      <c r="B8" s="121"/>
      <c r="C8" s="125"/>
      <c r="D8" s="121"/>
      <c r="E8" s="121"/>
      <c r="F8" s="121"/>
      <c r="G8" s="121"/>
      <c r="H8" s="121"/>
      <c r="I8" s="121"/>
      <c r="J8" s="121"/>
      <c r="K8" s="121"/>
      <c r="L8" s="122"/>
      <c r="M8" s="123"/>
      <c r="N8" s="124"/>
      <c r="O8" s="124"/>
      <c r="P8" s="6"/>
    </row>
    <row r="9" spans="1:17" ht="21.75" customHeight="1" x14ac:dyDescent="0.25">
      <c r="A9" s="4"/>
      <c r="B9" s="126"/>
      <c r="C9" s="127" t="s">
        <v>87</v>
      </c>
      <c r="D9" s="121"/>
      <c r="E9" s="121"/>
      <c r="F9" s="121"/>
      <c r="G9" s="121"/>
      <c r="H9" s="121"/>
      <c r="I9" s="121"/>
      <c r="J9" s="121"/>
      <c r="K9" s="121"/>
      <c r="L9" s="128"/>
      <c r="M9" s="129"/>
      <c r="N9" s="130"/>
      <c r="O9" s="130"/>
      <c r="P9" s="6"/>
    </row>
    <row r="10" spans="1:17" ht="10.5" customHeight="1" x14ac:dyDescent="0.25">
      <c r="A10" s="4"/>
      <c r="B10" s="121"/>
      <c r="C10" s="125"/>
      <c r="D10" s="121"/>
      <c r="E10" s="121"/>
      <c r="F10" s="121"/>
      <c r="G10" s="121"/>
      <c r="H10" s="121"/>
      <c r="I10" s="121"/>
      <c r="J10" s="121"/>
      <c r="K10" s="121"/>
      <c r="L10" s="122"/>
      <c r="M10" s="123"/>
      <c r="N10" s="124"/>
      <c r="O10" s="124"/>
      <c r="P10" s="6"/>
    </row>
    <row r="11" spans="1:17" ht="21.75" customHeight="1" x14ac:dyDescent="0.25">
      <c r="B11" s="86"/>
      <c r="C11" s="86"/>
      <c r="D11" s="86"/>
      <c r="E11" s="86"/>
      <c r="F11" s="86"/>
      <c r="G11" s="86"/>
      <c r="H11" s="86"/>
      <c r="I11" s="86"/>
      <c r="J11" s="3"/>
      <c r="K11" s="4"/>
      <c r="L11" s="5"/>
      <c r="N11" s="6"/>
      <c r="O11" s="6"/>
      <c r="P11" s="6"/>
    </row>
    <row r="12" spans="1:17" x14ac:dyDescent="0.25">
      <c r="B12" s="178" t="s">
        <v>16</v>
      </c>
      <c r="C12" s="179"/>
      <c r="D12" s="179"/>
      <c r="E12" s="179"/>
      <c r="F12" s="179"/>
      <c r="G12" s="179"/>
      <c r="H12" s="179"/>
      <c r="I12" s="179"/>
      <c r="J12" s="179"/>
      <c r="K12" s="179"/>
      <c r="L12" s="179"/>
      <c r="M12" s="179"/>
      <c r="N12" s="179"/>
      <c r="O12" s="180"/>
      <c r="Q12" s="1"/>
    </row>
    <row r="13" spans="1:17" ht="15.75" x14ac:dyDescent="0.25">
      <c r="B13" s="16" t="s">
        <v>17</v>
      </c>
      <c r="C13" s="118">
        <v>1</v>
      </c>
      <c r="D13" s="14" t="s">
        <v>2</v>
      </c>
      <c r="E13" s="18" t="s">
        <v>15</v>
      </c>
      <c r="F13" s="19" t="s">
        <v>18</v>
      </c>
      <c r="G13" s="119">
        <v>10</v>
      </c>
      <c r="H13" s="23" t="s">
        <v>14</v>
      </c>
      <c r="I13" s="24" t="s">
        <v>5</v>
      </c>
      <c r="J13" s="119">
        <v>10</v>
      </c>
      <c r="K13" s="23" t="s">
        <v>7</v>
      </c>
      <c r="L13" s="24" t="s">
        <v>9</v>
      </c>
      <c r="M13" s="119">
        <v>225</v>
      </c>
      <c r="N13" s="23" t="s">
        <v>11</v>
      </c>
      <c r="O13" s="25" t="s">
        <v>13</v>
      </c>
      <c r="Q13" s="1"/>
    </row>
    <row r="14" spans="1:17" x14ac:dyDescent="0.25">
      <c r="B14" s="10" t="s">
        <v>3</v>
      </c>
      <c r="C14" s="11">
        <f>C13*10</f>
        <v>10</v>
      </c>
      <c r="D14" s="11" t="s">
        <v>14</v>
      </c>
      <c r="E14" s="11" t="s">
        <v>5</v>
      </c>
      <c r="F14" s="20" t="s">
        <v>4</v>
      </c>
      <c r="G14" s="22">
        <f>G13*10</f>
        <v>100</v>
      </c>
      <c r="H14" s="11" t="s">
        <v>7</v>
      </c>
      <c r="I14" s="15" t="s">
        <v>9</v>
      </c>
      <c r="J14" s="22">
        <f>J13*10</f>
        <v>100</v>
      </c>
      <c r="K14" s="11" t="s">
        <v>11</v>
      </c>
      <c r="L14" s="15" t="s">
        <v>13</v>
      </c>
      <c r="M14" s="22">
        <f>M13/10</f>
        <v>22.5</v>
      </c>
      <c r="N14" s="11" t="s">
        <v>7</v>
      </c>
      <c r="O14" s="26" t="s">
        <v>9</v>
      </c>
    </row>
    <row r="15" spans="1:17" x14ac:dyDescent="0.25">
      <c r="B15" s="10" t="s">
        <v>6</v>
      </c>
      <c r="C15" s="11">
        <f>C14*10</f>
        <v>100</v>
      </c>
      <c r="D15" s="11" t="s">
        <v>7</v>
      </c>
      <c r="E15" s="11" t="s">
        <v>9</v>
      </c>
      <c r="F15" s="20" t="s">
        <v>8</v>
      </c>
      <c r="G15" s="22">
        <f>G14*10</f>
        <v>1000</v>
      </c>
      <c r="H15" s="11" t="s">
        <v>11</v>
      </c>
      <c r="I15" s="15" t="s">
        <v>13</v>
      </c>
      <c r="J15" s="22">
        <f>J13/10</f>
        <v>1</v>
      </c>
      <c r="K15" s="11" t="s">
        <v>14</v>
      </c>
      <c r="L15" s="15" t="s">
        <v>5</v>
      </c>
      <c r="M15" s="22">
        <f>M14/10</f>
        <v>2.25</v>
      </c>
      <c r="N15" s="11" t="s">
        <v>14</v>
      </c>
      <c r="O15" s="26" t="s">
        <v>5</v>
      </c>
    </row>
    <row r="16" spans="1:17" x14ac:dyDescent="0.25">
      <c r="B16" s="12" t="s">
        <v>10</v>
      </c>
      <c r="C16" s="13">
        <f>C15*10</f>
        <v>1000</v>
      </c>
      <c r="D16" s="13" t="s">
        <v>11</v>
      </c>
      <c r="E16" s="13" t="s">
        <v>13</v>
      </c>
      <c r="F16" s="21" t="s">
        <v>12</v>
      </c>
      <c r="G16" s="28">
        <f>G13/10</f>
        <v>1</v>
      </c>
      <c r="H16" s="29" t="s">
        <v>2</v>
      </c>
      <c r="I16" s="30" t="s">
        <v>15</v>
      </c>
      <c r="J16" s="28">
        <f>J15/10</f>
        <v>0.1</v>
      </c>
      <c r="K16" s="29" t="s">
        <v>2</v>
      </c>
      <c r="L16" s="30" t="s">
        <v>15</v>
      </c>
      <c r="M16" s="28">
        <f>M15/10</f>
        <v>0.22500000000000001</v>
      </c>
      <c r="N16" s="29" t="s">
        <v>2</v>
      </c>
      <c r="O16" s="31" t="s">
        <v>15</v>
      </c>
    </row>
    <row r="17" spans="1:16" ht="15.75" x14ac:dyDescent="0.25">
      <c r="B17" s="185" t="s">
        <v>55</v>
      </c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</row>
    <row r="18" spans="1:16" ht="16.5" customHeight="1" thickBot="1" x14ac:dyDescent="0.3">
      <c r="A18" s="7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7"/>
    </row>
    <row r="19" spans="1:16" x14ac:dyDescent="0.25">
      <c r="B19" s="8" t="s">
        <v>24</v>
      </c>
      <c r="C19" s="35"/>
      <c r="D19" s="35"/>
      <c r="E19" s="35"/>
      <c r="F19" s="36"/>
      <c r="I19" s="53" t="s">
        <v>54</v>
      </c>
      <c r="J19" s="54"/>
      <c r="K19" s="54"/>
      <c r="L19" s="55"/>
      <c r="M19" s="7"/>
      <c r="N19" s="7"/>
      <c r="O19" s="7"/>
      <c r="P19" s="7"/>
    </row>
    <row r="20" spans="1:16" x14ac:dyDescent="0.25">
      <c r="B20" s="32"/>
      <c r="C20" s="11" t="s">
        <v>22</v>
      </c>
      <c r="D20" s="17"/>
      <c r="E20" s="17"/>
      <c r="F20" s="33"/>
      <c r="I20" s="56" t="s">
        <v>51</v>
      </c>
      <c r="J20" s="37"/>
      <c r="K20" s="17"/>
      <c r="L20" s="57">
        <v>0.36</v>
      </c>
      <c r="M20" s="7"/>
      <c r="N20" s="7"/>
      <c r="O20" s="7"/>
      <c r="P20" s="7"/>
    </row>
    <row r="21" spans="1:16" ht="15.75" x14ac:dyDescent="0.25">
      <c r="B21" s="117">
        <v>10</v>
      </c>
      <c r="C21" s="34" t="s">
        <v>23</v>
      </c>
      <c r="D21" s="13">
        <f>B21*20</f>
        <v>200</v>
      </c>
      <c r="E21" s="13" t="s">
        <v>13</v>
      </c>
      <c r="F21" s="27"/>
      <c r="I21" s="116">
        <v>4</v>
      </c>
      <c r="J21" s="11" t="s">
        <v>19</v>
      </c>
      <c r="K21" s="37">
        <f>I21*18</f>
        <v>72</v>
      </c>
      <c r="L21" s="58" t="s">
        <v>13</v>
      </c>
      <c r="M21" s="7"/>
      <c r="N21" s="7"/>
      <c r="O21" s="7"/>
      <c r="P21" s="7"/>
    </row>
    <row r="22" spans="1:16" x14ac:dyDescent="0.25">
      <c r="B22" s="44" t="s">
        <v>30</v>
      </c>
      <c r="C22" s="45"/>
      <c r="D22" s="45"/>
      <c r="E22" s="45"/>
      <c r="F22" s="46"/>
      <c r="I22" s="59" t="s">
        <v>28</v>
      </c>
      <c r="J22" s="38" t="s">
        <v>26</v>
      </c>
      <c r="K22" s="38" t="s">
        <v>27</v>
      </c>
      <c r="L22" s="60" t="s">
        <v>25</v>
      </c>
      <c r="M22" s="7"/>
      <c r="N22" s="7"/>
      <c r="O22" s="7"/>
      <c r="P22" s="7"/>
    </row>
    <row r="23" spans="1:16" x14ac:dyDescent="0.25">
      <c r="B23" s="41" t="s">
        <v>139</v>
      </c>
      <c r="I23" s="61">
        <f>J23+K23+L23</f>
        <v>1</v>
      </c>
      <c r="J23" s="52">
        <v>0.17199999999999999</v>
      </c>
      <c r="K23" s="52">
        <v>0.32300000000000001</v>
      </c>
      <c r="L23" s="62">
        <v>0.505</v>
      </c>
      <c r="M23" s="7"/>
      <c r="N23" s="7"/>
      <c r="O23" s="7"/>
      <c r="P23" s="7"/>
    </row>
    <row r="24" spans="1:16" x14ac:dyDescent="0.25">
      <c r="B24" s="42" t="s">
        <v>32</v>
      </c>
      <c r="C24" s="7"/>
      <c r="I24" s="63">
        <f>K21</f>
        <v>72</v>
      </c>
      <c r="J24" s="39">
        <f>I24*J23</f>
        <v>12.383999999999999</v>
      </c>
      <c r="K24" s="39">
        <f>I24*K23</f>
        <v>23.256</v>
      </c>
      <c r="L24" s="64">
        <f>I24*L23</f>
        <v>36.36</v>
      </c>
      <c r="M24" s="7"/>
      <c r="N24" s="7"/>
      <c r="O24" s="7"/>
      <c r="P24" s="7"/>
    </row>
    <row r="25" spans="1:16" x14ac:dyDescent="0.25">
      <c r="B25" s="42" t="s">
        <v>33</v>
      </c>
      <c r="C25" s="43"/>
      <c r="I25" s="65" t="s">
        <v>52</v>
      </c>
      <c r="J25" s="37"/>
      <c r="K25" s="17"/>
      <c r="L25" s="57">
        <v>0.64</v>
      </c>
      <c r="M25" s="7"/>
      <c r="N25" s="7"/>
      <c r="O25" s="7"/>
      <c r="P25" s="7"/>
    </row>
    <row r="26" spans="1:16" ht="12.75" customHeight="1" x14ac:dyDescent="0.25">
      <c r="B26" s="41" t="s">
        <v>140</v>
      </c>
      <c r="C26" s="7"/>
      <c r="I26" s="116">
        <v>12</v>
      </c>
      <c r="J26" s="11" t="s">
        <v>20</v>
      </c>
      <c r="K26" s="37">
        <f>I26*32</f>
        <v>384</v>
      </c>
      <c r="L26" s="58" t="s">
        <v>13</v>
      </c>
      <c r="M26" s="7"/>
      <c r="N26" s="7"/>
      <c r="O26" s="7"/>
      <c r="P26" s="7"/>
    </row>
    <row r="27" spans="1:16" ht="12.75" customHeight="1" x14ac:dyDescent="0.25">
      <c r="B27" s="7"/>
      <c r="C27" s="7"/>
      <c r="D27" s="7"/>
      <c r="E27" s="7"/>
      <c r="F27" s="7"/>
      <c r="I27" s="59" t="s">
        <v>28</v>
      </c>
      <c r="J27" s="38" t="s">
        <v>26</v>
      </c>
      <c r="K27" s="38" t="s">
        <v>27</v>
      </c>
      <c r="L27" s="60" t="s">
        <v>25</v>
      </c>
      <c r="P27" s="7"/>
    </row>
    <row r="28" spans="1:16" ht="12.75" customHeight="1" x14ac:dyDescent="0.25">
      <c r="B28" s="7"/>
      <c r="C28" s="7"/>
      <c r="D28" s="7"/>
      <c r="E28" s="7"/>
      <c r="F28" s="7"/>
      <c r="I28" s="61">
        <f>J28+K28+L28</f>
        <v>0.99988888888888894</v>
      </c>
      <c r="J28" s="52">
        <v>0.111</v>
      </c>
      <c r="K28" s="52">
        <v>0</v>
      </c>
      <c r="L28" s="62">
        <v>0.88888888888888895</v>
      </c>
      <c r="M28" s="7"/>
      <c r="N28" s="7"/>
      <c r="O28" s="7"/>
      <c r="P28" s="7"/>
    </row>
    <row r="29" spans="1:16" x14ac:dyDescent="0.25">
      <c r="B29" s="7"/>
      <c r="C29" s="7"/>
      <c r="D29" s="7"/>
      <c r="E29" s="7"/>
      <c r="F29" s="7"/>
      <c r="I29" s="63">
        <f>K26</f>
        <v>384</v>
      </c>
      <c r="J29" s="39">
        <f>I29*J28</f>
        <v>42.624000000000002</v>
      </c>
      <c r="K29" s="39">
        <f>I29*K28</f>
        <v>0</v>
      </c>
      <c r="L29" s="64">
        <f>I29*L28</f>
        <v>341.33333333333337</v>
      </c>
      <c r="M29" s="7"/>
      <c r="N29" s="7"/>
      <c r="O29" s="7"/>
      <c r="P29" s="7"/>
    </row>
    <row r="30" spans="1:16" x14ac:dyDescent="0.25">
      <c r="B30" s="7"/>
      <c r="C30" s="7"/>
      <c r="D30" s="7"/>
      <c r="E30" s="7"/>
      <c r="F30" s="7"/>
      <c r="I30" s="65" t="s">
        <v>53</v>
      </c>
      <c r="J30" s="37"/>
      <c r="K30" s="17"/>
      <c r="L30" s="57">
        <v>1</v>
      </c>
      <c r="M30" s="7"/>
      <c r="N30" s="7"/>
      <c r="O30" s="7"/>
      <c r="P30" s="7"/>
    </row>
    <row r="31" spans="1:16" ht="15.75" x14ac:dyDescent="0.25">
      <c r="B31" s="7"/>
      <c r="C31" s="7"/>
      <c r="D31" s="7"/>
      <c r="E31" s="7"/>
      <c r="F31" s="7"/>
      <c r="I31" s="116">
        <v>4</v>
      </c>
      <c r="J31" s="11" t="s">
        <v>21</v>
      </c>
      <c r="K31" s="37">
        <f>I31*50</f>
        <v>200</v>
      </c>
      <c r="L31" s="58" t="s">
        <v>13</v>
      </c>
      <c r="M31" s="7"/>
      <c r="N31" s="7"/>
      <c r="O31" s="7"/>
    </row>
    <row r="32" spans="1:16" x14ac:dyDescent="0.25">
      <c r="B32" s="7"/>
      <c r="C32" s="7"/>
      <c r="D32" s="7"/>
      <c r="E32" s="7"/>
      <c r="F32" s="7"/>
      <c r="I32" s="59" t="s">
        <v>28</v>
      </c>
      <c r="J32" s="38" t="s">
        <v>26</v>
      </c>
      <c r="K32" s="38" t="s">
        <v>27</v>
      </c>
      <c r="L32" s="60" t="s">
        <v>25</v>
      </c>
      <c r="M32" s="7"/>
      <c r="N32" s="7"/>
      <c r="O32" s="7"/>
      <c r="P32" s="7"/>
    </row>
    <row r="33" spans="2:16" x14ac:dyDescent="0.25">
      <c r="B33" s="7"/>
      <c r="C33" s="7"/>
      <c r="D33" s="7"/>
      <c r="E33" s="7"/>
      <c r="F33" s="7"/>
      <c r="I33" s="61">
        <f>J33+K33+L33</f>
        <v>1</v>
      </c>
      <c r="J33" s="52">
        <v>0.12244897959183673</v>
      </c>
      <c r="K33" s="52">
        <v>0.11224489795918367</v>
      </c>
      <c r="L33" s="62">
        <v>0.76530612244897955</v>
      </c>
      <c r="M33" s="7"/>
      <c r="N33" s="7"/>
      <c r="O33" s="7"/>
      <c r="P33" s="7"/>
    </row>
    <row r="34" spans="2:16" ht="15.75" thickBot="1" x14ac:dyDescent="0.3">
      <c r="B34" s="7"/>
      <c r="C34" s="7"/>
      <c r="D34" s="7"/>
      <c r="E34" s="7"/>
      <c r="F34" s="7"/>
      <c r="I34" s="66">
        <f>K31</f>
        <v>200</v>
      </c>
      <c r="J34" s="67">
        <f>I34*J33</f>
        <v>24.489795918367346</v>
      </c>
      <c r="K34" s="67">
        <f>I34*K33</f>
        <v>22.448979591836736</v>
      </c>
      <c r="L34" s="68">
        <f>I34*L33</f>
        <v>153.0612244897959</v>
      </c>
      <c r="M34" s="7"/>
      <c r="N34" s="7"/>
      <c r="O34" s="7"/>
      <c r="P34" s="7"/>
    </row>
    <row r="35" spans="2:16" ht="12.75" customHeight="1" x14ac:dyDescent="0.25">
      <c r="B35" s="41" t="s">
        <v>34</v>
      </c>
      <c r="C35" s="7"/>
      <c r="D35" s="7"/>
      <c r="E35" s="7"/>
      <c r="F35" s="7"/>
      <c r="I35" s="69"/>
      <c r="J35" s="69"/>
      <c r="K35" s="69"/>
      <c r="L35" s="69"/>
      <c r="M35" s="7"/>
      <c r="N35" s="7"/>
      <c r="O35" s="7"/>
      <c r="P35" s="7"/>
    </row>
    <row r="36" spans="2:16" ht="12.75" customHeight="1" x14ac:dyDescent="0.25">
      <c r="B36"/>
      <c r="C36" s="7"/>
      <c r="D36" s="7"/>
      <c r="E36" s="7"/>
      <c r="F36" s="7"/>
      <c r="I36" s="182" t="s">
        <v>30</v>
      </c>
      <c r="J36" s="183"/>
      <c r="K36" s="183"/>
      <c r="L36" s="184"/>
      <c r="M36" s="7"/>
      <c r="N36" s="7"/>
      <c r="O36" s="7"/>
      <c r="P36" s="7"/>
    </row>
    <row r="37" spans="2:16" x14ac:dyDescent="0.25">
      <c r="B37" t="s">
        <v>35</v>
      </c>
      <c r="C37" s="7"/>
      <c r="D37" s="7"/>
      <c r="E37" s="7"/>
      <c r="F37" s="7"/>
      <c r="I37" s="41" t="s">
        <v>142</v>
      </c>
      <c r="M37" s="7"/>
      <c r="N37" s="7"/>
      <c r="O37" s="7"/>
      <c r="P37" s="7"/>
    </row>
    <row r="38" spans="2:16" x14ac:dyDescent="0.25">
      <c r="B38" t="s">
        <v>36</v>
      </c>
      <c r="C38" s="7"/>
      <c r="D38" s="7"/>
      <c r="E38" s="7"/>
      <c r="F38" s="7"/>
      <c r="M38" s="7"/>
      <c r="N38" s="7"/>
      <c r="O38" s="7"/>
      <c r="P38" s="7"/>
    </row>
    <row r="39" spans="2:16" x14ac:dyDescent="0.25">
      <c r="B39" t="s">
        <v>37</v>
      </c>
      <c r="C39" s="7"/>
      <c r="D39" s="7"/>
      <c r="E39" s="7"/>
      <c r="F39" s="7"/>
      <c r="I39" s="40" t="s">
        <v>29</v>
      </c>
      <c r="M39" s="7"/>
      <c r="N39" s="7"/>
      <c r="O39" s="7"/>
      <c r="P39" s="7"/>
    </row>
    <row r="40" spans="2:16" x14ac:dyDescent="0.25">
      <c r="B40" t="s">
        <v>38</v>
      </c>
      <c r="C40" s="7"/>
      <c r="D40" s="7"/>
      <c r="E40" s="7"/>
      <c r="F40" s="7"/>
      <c r="I40" s="41" t="s">
        <v>31</v>
      </c>
      <c r="M40" s="7"/>
      <c r="N40" s="7"/>
      <c r="O40" s="7"/>
      <c r="P40" s="7"/>
    </row>
    <row r="41" spans="2:16" x14ac:dyDescent="0.25">
      <c r="B41" t="s">
        <v>39</v>
      </c>
      <c r="C41" s="7"/>
      <c r="D41" s="7"/>
      <c r="E41" s="7"/>
      <c r="F41" s="7"/>
      <c r="I41" s="41" t="s">
        <v>143</v>
      </c>
      <c r="M41" s="7"/>
      <c r="N41" s="7"/>
      <c r="O41" s="7"/>
      <c r="P41" s="7"/>
    </row>
    <row r="42" spans="2:16" ht="15" customHeight="1" x14ac:dyDescent="0.25">
      <c r="B42" t="s">
        <v>25</v>
      </c>
      <c r="C42" s="7"/>
      <c r="D42" s="7"/>
      <c r="E42" s="7"/>
      <c r="F42" s="7"/>
      <c r="I42" s="41" t="s">
        <v>144</v>
      </c>
      <c r="M42" s="7"/>
      <c r="N42" s="7"/>
      <c r="O42" s="7"/>
      <c r="P42" s="7"/>
    </row>
    <row r="43" spans="2:16" x14ac:dyDescent="0.25">
      <c r="B43" s="7"/>
    </row>
    <row r="44" spans="2:16" x14ac:dyDescent="0.25">
      <c r="B44" t="s">
        <v>40</v>
      </c>
    </row>
    <row r="45" spans="2:16" x14ac:dyDescent="0.25">
      <c r="B45" t="s">
        <v>42</v>
      </c>
      <c r="F45"/>
    </row>
    <row r="46" spans="2:16" x14ac:dyDescent="0.25">
      <c r="B46" t="s">
        <v>43</v>
      </c>
      <c r="F46"/>
    </row>
    <row r="47" spans="2:16" x14ac:dyDescent="0.25">
      <c r="B47" t="s">
        <v>44</v>
      </c>
      <c r="F47"/>
    </row>
    <row r="48" spans="2:16" x14ac:dyDescent="0.25">
      <c r="B48" t="s">
        <v>45</v>
      </c>
      <c r="F48"/>
    </row>
    <row r="49" spans="2:16" x14ac:dyDescent="0.25">
      <c r="B49" t="s">
        <v>46</v>
      </c>
      <c r="F49"/>
    </row>
    <row r="50" spans="2:16" x14ac:dyDescent="0.25">
      <c r="B50" t="s">
        <v>47</v>
      </c>
      <c r="F50"/>
    </row>
    <row r="51" spans="2:16" x14ac:dyDescent="0.25">
      <c r="B51" t="s">
        <v>41</v>
      </c>
      <c r="F51"/>
    </row>
    <row r="52" spans="2:16" x14ac:dyDescent="0.25">
      <c r="B52" t="s">
        <v>48</v>
      </c>
      <c r="F52"/>
    </row>
    <row r="53" spans="2:16" x14ac:dyDescent="0.25">
      <c r="B53" t="s">
        <v>49</v>
      </c>
      <c r="F53"/>
    </row>
    <row r="54" spans="2:16" x14ac:dyDescent="0.25">
      <c r="B54" t="s">
        <v>50</v>
      </c>
    </row>
    <row r="55" spans="2:16" x14ac:dyDescent="0.25">
      <c r="B55" s="41" t="s">
        <v>141</v>
      </c>
    </row>
    <row r="56" spans="2:16" x14ac:dyDescent="0.25">
      <c r="P56" s="9"/>
    </row>
    <row r="57" spans="2:16" x14ac:dyDescent="0.25">
      <c r="B57"/>
    </row>
  </sheetData>
  <mergeCells count="4">
    <mergeCell ref="B12:O12"/>
    <mergeCell ref="B2:I2"/>
    <mergeCell ref="I36:L36"/>
    <mergeCell ref="B17:O17"/>
  </mergeCells>
  <hyperlinks>
    <hyperlink ref="I39" r:id="rId1"/>
    <hyperlink ref="I40" r:id="rId2" tooltip="Lien permanent : Sucre : sa cuisson"/>
    <hyperlink ref="I41" r:id="rId3" display="http://www.google.fr/url?sa=t&amp;rct=j&amp;q=&amp;esrc=s&amp;source=web&amp;cd=13&amp;ved=0CEAQFjACOAo&amp;url=http%3A%2F%2Fcuisine.larousse.fr%2Ftours-de-main%2Fdetail%2Fla-cuisson-du-sucre&amp;ei=ooGkUreoFsPQ0QX_hYDYCA&amp;usg=AFQjCNEWt3MPHpEIHI5j7nJ8hYsU7Kj_2A&amp;sig2=vVXyvsX9trK_hSiJoVPmqA&amp;bvm=bv.57752919,d.d2k&amp;cad=rja"/>
    <hyperlink ref="I42" r:id="rId4" display="http://www.google.fr/url?sa=t&amp;rct=j&amp;q=&amp;esrc=s&amp;source=web&amp;cd=16&amp;ved=0CF8QFjAFOAo&amp;url=http%3A%2F%2Fchefsimon.lemonde.fr%2Fpratique%2Fcuisson-sucre.html&amp;ei=ooGkUreoFsPQ0QX_hYDYCA&amp;usg=AFQjCNEQC-Y2uXvJJ9URPcnHz-abRWzDag&amp;sig2=JHhb70uSzIE3uReVJvwfmQ&amp;bvm=bv.57752919,d.d2k&amp;cad=rja"/>
    <hyperlink ref="I37" r:id="rId5" display="http://www.google.fr/url?sa=t&amp;rct=j&amp;q=&amp;esrc=s&amp;source=web&amp;cd=15&amp;ved=0CGsQFjAEOAo&amp;url=http%3A%2F%2Fwww.lesoeufs.ca%2Foeufs101%2Fvoir%2F4%2Fintroduction-aux-oeufs&amp;ei=nISkUs3NCsjb0QXW8YD4CA&amp;usg=AFQjCNEzfLq8I4YY66TSMIK8fPhtE2eduw&amp;sig2=-EnHtzmGG8LO5qkFSlMiQA&amp;bvm=bv.57752919,d.d2k&amp;cad=rja"/>
    <hyperlink ref="B35" r:id="rId6"/>
    <hyperlink ref="B55" r:id="rId7" display="http://www.google.fr/url?sa=t&amp;rct=j&amp;q=&amp;esrc=s&amp;source=web&amp;cd=1&amp;ved=0CDEQFjAA&amp;url=http%3A%2F%2Fwww.lesfoodies.com%2Frecettes%2Fgelatine%2Braisin&amp;ei=aZOkUtuaI83I0AWQuIHoCA&amp;usg=AFQjCNH9T7fJiEIecEIxbTSfjufACRdcjg&amp;sig2=USRkaErzs7fIUYnLKAnDnw&amp;cad=rja"/>
    <hyperlink ref="B23" r:id="rId8" display="http://www.google.fr/url?sa=t&amp;rct=j&amp;q=&amp;esrc=s&amp;source=web&amp;cd=6&amp;ved=0CF4QFjAF&amp;url=http%3A%2F%2Fwww.salondublogculinaire.com%2Ft111382_feuilles-de-gelatine.htm&amp;ei=8ImkUqfoKqeS0AW9sICACQ&amp;usg=AFQjCNEc6KKZUXYcSTgjAvrRt2f6csBBuQ&amp;sig2=nBOHIqhSlud28pCjSyBh9g&amp;cad=rja"/>
    <hyperlink ref="B24" r:id="rId9"/>
    <hyperlink ref="B25" r:id="rId10"/>
    <hyperlink ref="B26" r:id="rId11" display="http://www.google.fr/url?sa=t&amp;rct=j&amp;q=&amp;esrc=s&amp;source=web&amp;cd=19&amp;ved=0CH0QFjAIOAo&amp;url=http%3A%2F%2Fwww.meilleurduchef.com%2Fcgi%2Fmdc%2Fl%2Ffr%2Frecette%2Fglacage-chocolat.html&amp;ei=qIqkUsLvBoO70QXB3IHICQ&amp;usg=AFQjCNEHNXUk5FtDq9jxg3vDAHRvvwqMHw&amp;sig2=gyPSYHO8vFYAfCmt_wkJrA&amp;cad=rja"/>
    <hyperlink ref="C3" r:id="rId12"/>
    <hyperlink ref="C5" r:id="rId13"/>
    <hyperlink ref="C7" r:id="rId14"/>
    <hyperlink ref="C9" r:id="rId15"/>
  </hyperlinks>
  <pageMargins left="0.7" right="0.7" top="0.75" bottom="0.75" header="0.3" footer="0.3"/>
  <pageSetup paperSize="9" scale="61" orientation="portrait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2"/>
  <sheetViews>
    <sheetView showGridLines="0" tabSelected="1" workbookViewId="0">
      <selection activeCell="V32" sqref="V32"/>
    </sheetView>
  </sheetViews>
  <sheetFormatPr baseColWidth="10" defaultColWidth="10.28515625" defaultRowHeight="12.75" x14ac:dyDescent="0.2"/>
  <cols>
    <col min="1" max="1" width="2.28515625" style="70" customWidth="1"/>
    <col min="2" max="2" width="6.28515625" style="70" customWidth="1"/>
    <col min="3" max="3" width="16.85546875" style="70" customWidth="1"/>
    <col min="4" max="4" width="3.85546875" style="70" customWidth="1"/>
    <col min="5" max="5" width="6.5703125" style="70" customWidth="1"/>
    <col min="6" max="7" width="9.42578125" style="70" customWidth="1"/>
    <col min="8" max="8" width="8.5703125" style="70" customWidth="1"/>
    <col min="9" max="9" width="6.7109375" style="70" customWidth="1"/>
    <col min="10" max="10" width="3.42578125" style="70" customWidth="1"/>
    <col min="11" max="11" width="8.5703125" style="70" customWidth="1"/>
    <col min="12" max="12" width="7.140625" style="70" customWidth="1"/>
    <col min="13" max="13" width="8.140625" style="70" customWidth="1"/>
    <col min="14" max="14" width="10.28515625" style="70"/>
    <col min="15" max="15" width="10.42578125" style="70" bestFit="1" customWidth="1"/>
    <col min="16" max="20" width="10.28515625" style="70"/>
    <col min="21" max="21" width="8" style="70" customWidth="1"/>
    <col min="22" max="16384" width="10.28515625" style="70"/>
  </cols>
  <sheetData>
    <row r="1" spans="1:20" ht="15.75" x14ac:dyDescent="0.25">
      <c r="C1" s="71"/>
      <c r="D1" s="71"/>
      <c r="E1" s="71"/>
      <c r="F1" s="72"/>
      <c r="G1" s="71"/>
      <c r="H1" s="71"/>
      <c r="I1" s="73"/>
      <c r="J1" s="73"/>
      <c r="K1" s="73"/>
    </row>
    <row r="2" spans="1:20" ht="23.25" x14ac:dyDescent="0.35">
      <c r="B2" s="253" t="s">
        <v>72</v>
      </c>
      <c r="C2" s="254"/>
      <c r="D2" s="254"/>
      <c r="E2" s="254"/>
      <c r="F2" s="254"/>
      <c r="G2" s="254"/>
      <c r="H2" s="254"/>
      <c r="I2" s="254"/>
      <c r="J2" s="254"/>
      <c r="K2" s="255"/>
      <c r="M2" s="74" t="s">
        <v>132</v>
      </c>
      <c r="O2" s="132" t="s">
        <v>88</v>
      </c>
      <c r="P2" s="132"/>
      <c r="Q2" s="132"/>
      <c r="R2" s="132"/>
      <c r="S2" s="132"/>
      <c r="T2" s="132"/>
    </row>
    <row r="3" spans="1:20" ht="15.75" customHeight="1" x14ac:dyDescent="0.3">
      <c r="B3" s="148" t="s">
        <v>134</v>
      </c>
      <c r="C3" s="75"/>
      <c r="D3" s="75"/>
      <c r="E3" s="148" t="s">
        <v>102</v>
      </c>
      <c r="F3" s="72"/>
      <c r="G3" s="71"/>
      <c r="H3" s="133"/>
      <c r="I3" s="73"/>
      <c r="J3" s="148" t="s">
        <v>128</v>
      </c>
      <c r="K3" s="73"/>
    </row>
    <row r="4" spans="1:20" ht="15.75" customHeight="1" x14ac:dyDescent="0.25">
      <c r="B4" s="87">
        <v>12</v>
      </c>
      <c r="C4" s="256" t="s">
        <v>137</v>
      </c>
      <c r="D4" s="256"/>
      <c r="E4" s="92">
        <v>24</v>
      </c>
      <c r="F4" s="93" t="s">
        <v>56</v>
      </c>
      <c r="G4" s="94">
        <f>IF(G35="","",G35/E4)</f>
        <v>0.20416666666666669</v>
      </c>
      <c r="H4" s="205" t="s">
        <v>57</v>
      </c>
      <c r="I4" s="206"/>
      <c r="J4" s="95">
        <v>3.5</v>
      </c>
      <c r="K4" s="94">
        <f>IF(G35="","",G4*J4)</f>
        <v>0.71458333333333346</v>
      </c>
      <c r="L4" s="96" t="s">
        <v>69</v>
      </c>
      <c r="M4" s="115">
        <f>K4-G4</f>
        <v>0.51041666666666674</v>
      </c>
      <c r="P4" s="158" t="s">
        <v>109</v>
      </c>
    </row>
    <row r="5" spans="1:20" ht="15.75" customHeight="1" x14ac:dyDescent="0.2">
      <c r="B5" s="134"/>
      <c r="C5" s="135"/>
      <c r="D5" s="136"/>
      <c r="E5" s="136"/>
      <c r="F5" s="136"/>
      <c r="G5" s="137"/>
      <c r="H5" s="138"/>
      <c r="I5" s="139"/>
      <c r="J5" s="139"/>
      <c r="K5" s="139"/>
      <c r="L5" s="139"/>
      <c r="M5" s="140"/>
      <c r="P5" s="170" t="s">
        <v>110</v>
      </c>
      <c r="Q5" s="162" t="s">
        <v>90</v>
      </c>
      <c r="R5" s="169" t="s">
        <v>111</v>
      </c>
      <c r="S5" s="169"/>
    </row>
    <row r="6" spans="1:20" x14ac:dyDescent="0.2">
      <c r="A6" s="76"/>
      <c r="B6" s="141" t="s">
        <v>90</v>
      </c>
      <c r="C6" s="143" t="s">
        <v>93</v>
      </c>
      <c r="D6" s="145" t="s">
        <v>94</v>
      </c>
      <c r="E6" s="145" t="s">
        <v>95</v>
      </c>
      <c r="F6" s="145" t="s">
        <v>96</v>
      </c>
      <c r="G6" s="145" t="s">
        <v>97</v>
      </c>
      <c r="H6" s="145" t="s">
        <v>98</v>
      </c>
      <c r="I6" s="263"/>
      <c r="J6" s="264"/>
      <c r="K6" s="264"/>
      <c r="L6" s="264"/>
      <c r="M6" s="265"/>
      <c r="P6" s="170" t="s">
        <v>110</v>
      </c>
      <c r="Q6" s="162" t="s">
        <v>93</v>
      </c>
      <c r="R6" s="169" t="s">
        <v>112</v>
      </c>
      <c r="S6" s="169"/>
    </row>
    <row r="7" spans="1:20" x14ac:dyDescent="0.2">
      <c r="A7" s="76" t="s">
        <v>58</v>
      </c>
      <c r="B7" s="142" t="s">
        <v>99</v>
      </c>
      <c r="C7" s="144" t="s">
        <v>100</v>
      </c>
      <c r="D7" s="146" t="s">
        <v>101</v>
      </c>
      <c r="E7" s="147" t="s">
        <v>59</v>
      </c>
      <c r="F7" s="147" t="s">
        <v>60</v>
      </c>
      <c r="G7" s="147" t="s">
        <v>61</v>
      </c>
      <c r="H7" s="147" t="s">
        <v>62</v>
      </c>
      <c r="I7" s="257" t="s">
        <v>71</v>
      </c>
      <c r="J7" s="258"/>
      <c r="K7" s="258"/>
      <c r="L7" s="258"/>
      <c r="M7" s="259"/>
      <c r="P7" s="170" t="s">
        <v>110</v>
      </c>
      <c r="Q7" s="162" t="s">
        <v>94</v>
      </c>
      <c r="R7" s="169" t="s">
        <v>113</v>
      </c>
      <c r="S7" s="169"/>
    </row>
    <row r="8" spans="1:20" ht="12" customHeight="1" x14ac:dyDescent="0.2">
      <c r="A8" s="78"/>
      <c r="B8" s="89"/>
      <c r="C8" s="88" t="s">
        <v>73</v>
      </c>
      <c r="D8" s="98"/>
      <c r="E8" s="77" t="str">
        <f>IF(B8="","",(B8/$B$4)*$E$4)</f>
        <v/>
      </c>
      <c r="F8" s="97"/>
      <c r="G8" s="79" t="str">
        <f t="shared" ref="G8:G34" si="0">IF(F8="","",E8*F8)</f>
        <v/>
      </c>
      <c r="H8" s="80" t="str">
        <f t="shared" ref="H8:H34" si="1">IF(ISERROR(G8/$G$35),"",G8/$G$35)</f>
        <v/>
      </c>
      <c r="I8" s="102"/>
      <c r="J8" s="103"/>
      <c r="K8" s="103"/>
      <c r="L8" s="103"/>
      <c r="M8" s="104"/>
      <c r="O8" s="163" t="s">
        <v>145</v>
      </c>
    </row>
    <row r="9" spans="1:20" ht="12" customHeight="1" x14ac:dyDescent="0.2">
      <c r="A9" s="81"/>
      <c r="B9" s="90">
        <v>0.08</v>
      </c>
      <c r="C9" s="120" t="s">
        <v>74</v>
      </c>
      <c r="D9" s="98" t="s">
        <v>15</v>
      </c>
      <c r="E9" s="77">
        <f>IF(B9="","",(B9/$B$4)*$E$4)</f>
        <v>0.16</v>
      </c>
      <c r="F9" s="97">
        <v>2.5</v>
      </c>
      <c r="G9" s="79">
        <f t="shared" si="0"/>
        <v>0.4</v>
      </c>
      <c r="H9" s="80">
        <f t="shared" si="1"/>
        <v>8.1632653061224483E-2</v>
      </c>
      <c r="I9" s="260" t="s">
        <v>78</v>
      </c>
      <c r="J9" s="261"/>
      <c r="K9" s="261"/>
      <c r="L9" s="261"/>
      <c r="M9" s="262"/>
      <c r="P9" s="70" t="s">
        <v>114</v>
      </c>
    </row>
    <row r="10" spans="1:20" ht="12" customHeight="1" x14ac:dyDescent="0.2">
      <c r="A10" s="81"/>
      <c r="B10" s="90">
        <v>0.15</v>
      </c>
      <c r="C10" s="120" t="s">
        <v>75</v>
      </c>
      <c r="D10" s="98" t="s">
        <v>15</v>
      </c>
      <c r="E10" s="77">
        <f t="shared" ref="E10:E34" si="2">IF(B10="","",(B10/$B$4)*$E$4)</f>
        <v>0.3</v>
      </c>
      <c r="F10" s="97">
        <v>2.5</v>
      </c>
      <c r="G10" s="79">
        <f t="shared" si="0"/>
        <v>0.75</v>
      </c>
      <c r="H10" s="80">
        <f t="shared" si="1"/>
        <v>0.15306122448979589</v>
      </c>
      <c r="I10" s="260"/>
      <c r="J10" s="261"/>
      <c r="K10" s="261"/>
      <c r="L10" s="261"/>
      <c r="M10" s="262"/>
      <c r="P10" s="70" t="s">
        <v>115</v>
      </c>
    </row>
    <row r="11" spans="1:20" ht="12" customHeight="1" x14ac:dyDescent="0.2">
      <c r="A11" s="81"/>
      <c r="B11" s="90"/>
      <c r="C11" s="120"/>
      <c r="D11" s="98"/>
      <c r="E11" s="77" t="str">
        <f t="shared" si="2"/>
        <v/>
      </c>
      <c r="F11" s="97"/>
      <c r="G11" s="79" t="str">
        <f t="shared" si="0"/>
        <v/>
      </c>
      <c r="H11" s="80" t="str">
        <f t="shared" si="1"/>
        <v/>
      </c>
      <c r="I11" s="105"/>
      <c r="J11" s="106"/>
      <c r="K11" s="106"/>
      <c r="L11" s="106"/>
      <c r="M11" s="107"/>
      <c r="P11" s="70" t="s">
        <v>126</v>
      </c>
    </row>
    <row r="12" spans="1:20" ht="12" customHeight="1" x14ac:dyDescent="0.2">
      <c r="A12" s="81"/>
      <c r="B12" s="90">
        <v>0.25</v>
      </c>
      <c r="C12" s="120" t="s">
        <v>76</v>
      </c>
      <c r="D12" s="98" t="s">
        <v>15</v>
      </c>
      <c r="E12" s="77">
        <f t="shared" si="2"/>
        <v>0.5</v>
      </c>
      <c r="F12" s="97">
        <v>2.5</v>
      </c>
      <c r="G12" s="79">
        <f t="shared" si="0"/>
        <v>1.25</v>
      </c>
      <c r="H12" s="80">
        <f t="shared" si="1"/>
        <v>0.25510204081632654</v>
      </c>
      <c r="I12" s="105"/>
      <c r="J12" s="106"/>
      <c r="K12" s="106"/>
      <c r="L12" s="106"/>
      <c r="M12" s="107"/>
      <c r="P12" s="70" t="s">
        <v>116</v>
      </c>
    </row>
    <row r="13" spans="1:20" ht="12" customHeight="1" x14ac:dyDescent="0.2">
      <c r="A13" s="81"/>
      <c r="B13" s="90">
        <v>0.5</v>
      </c>
      <c r="C13" s="120" t="s">
        <v>77</v>
      </c>
      <c r="D13" s="98" t="s">
        <v>2</v>
      </c>
      <c r="E13" s="77">
        <f t="shared" si="2"/>
        <v>1</v>
      </c>
      <c r="F13" s="97">
        <v>2.5</v>
      </c>
      <c r="G13" s="79">
        <f t="shared" si="0"/>
        <v>2.5</v>
      </c>
      <c r="H13" s="80">
        <f t="shared" si="1"/>
        <v>0.51020408163265307</v>
      </c>
      <c r="I13" s="105"/>
      <c r="J13" s="106"/>
      <c r="K13" s="106"/>
      <c r="L13" s="106"/>
      <c r="M13" s="107"/>
      <c r="P13" s="164" t="s">
        <v>133</v>
      </c>
    </row>
    <row r="14" spans="1:20" ht="12" customHeight="1" x14ac:dyDescent="0.2">
      <c r="A14" s="81"/>
      <c r="B14" s="90"/>
      <c r="C14" s="91"/>
      <c r="D14" s="98"/>
      <c r="E14" s="77" t="str">
        <f t="shared" si="2"/>
        <v/>
      </c>
      <c r="F14" s="97"/>
      <c r="G14" s="79" t="str">
        <f t="shared" si="0"/>
        <v/>
      </c>
      <c r="H14" s="80" t="str">
        <f t="shared" si="1"/>
        <v/>
      </c>
      <c r="I14" s="105"/>
      <c r="J14" s="106"/>
      <c r="K14" s="106"/>
      <c r="L14" s="106"/>
      <c r="M14" s="107"/>
      <c r="P14" s="70" t="s">
        <v>131</v>
      </c>
    </row>
    <row r="15" spans="1:20" ht="12" customHeight="1" x14ac:dyDescent="0.2">
      <c r="A15" s="81"/>
      <c r="B15" s="90"/>
      <c r="C15" s="91"/>
      <c r="D15" s="98"/>
      <c r="E15" s="77" t="str">
        <f t="shared" si="2"/>
        <v/>
      </c>
      <c r="F15" s="97"/>
      <c r="G15" s="79" t="str">
        <f t="shared" si="0"/>
        <v/>
      </c>
      <c r="H15" s="80" t="str">
        <f t="shared" si="1"/>
        <v/>
      </c>
      <c r="I15" s="105"/>
      <c r="J15" s="106"/>
      <c r="K15" s="106"/>
      <c r="L15" s="106"/>
      <c r="M15" s="107"/>
      <c r="P15" s="70" t="s">
        <v>121</v>
      </c>
    </row>
    <row r="16" spans="1:20" ht="12" customHeight="1" x14ac:dyDescent="0.2">
      <c r="A16" s="81"/>
      <c r="B16" s="90"/>
      <c r="C16" s="91"/>
      <c r="D16" s="98"/>
      <c r="E16" s="77" t="str">
        <f t="shared" si="2"/>
        <v/>
      </c>
      <c r="F16" s="97"/>
      <c r="G16" s="79" t="str">
        <f t="shared" si="0"/>
        <v/>
      </c>
      <c r="H16" s="80" t="str">
        <f t="shared" si="1"/>
        <v/>
      </c>
      <c r="I16" s="105"/>
      <c r="J16" s="106"/>
      <c r="K16" s="106"/>
      <c r="L16" s="106"/>
      <c r="M16" s="107"/>
      <c r="Q16" s="160" t="s">
        <v>120</v>
      </c>
    </row>
    <row r="17" spans="1:25" ht="12" customHeight="1" x14ac:dyDescent="0.2">
      <c r="A17" s="81"/>
      <c r="B17" s="90"/>
      <c r="C17" s="91"/>
      <c r="D17" s="98"/>
      <c r="E17" s="77" t="str">
        <f t="shared" si="2"/>
        <v/>
      </c>
      <c r="F17" s="97"/>
      <c r="G17" s="79" t="str">
        <f t="shared" si="0"/>
        <v/>
      </c>
      <c r="H17" s="80" t="str">
        <f t="shared" si="1"/>
        <v/>
      </c>
      <c r="I17" s="105"/>
      <c r="J17" s="106"/>
      <c r="K17" s="106"/>
      <c r="L17" s="106"/>
      <c r="M17" s="107"/>
      <c r="Q17" s="160" t="s">
        <v>117</v>
      </c>
    </row>
    <row r="18" spans="1:25" ht="12" customHeight="1" x14ac:dyDescent="0.2">
      <c r="A18" s="81"/>
      <c r="B18" s="90"/>
      <c r="C18" s="91"/>
      <c r="D18" s="98"/>
      <c r="E18" s="77" t="str">
        <f t="shared" si="2"/>
        <v/>
      </c>
      <c r="F18" s="97"/>
      <c r="G18" s="79" t="str">
        <f t="shared" si="0"/>
        <v/>
      </c>
      <c r="H18" s="80" t="str">
        <f t="shared" si="1"/>
        <v/>
      </c>
      <c r="I18" s="108"/>
      <c r="J18" s="109"/>
      <c r="K18" s="109"/>
      <c r="L18" s="109"/>
      <c r="M18" s="110"/>
      <c r="Q18" s="160" t="s">
        <v>118</v>
      </c>
    </row>
    <row r="19" spans="1:25" ht="12" customHeight="1" x14ac:dyDescent="0.2">
      <c r="A19" s="81"/>
      <c r="B19" s="90"/>
      <c r="C19" s="91"/>
      <c r="D19" s="98"/>
      <c r="E19" s="77" t="str">
        <f t="shared" si="2"/>
        <v/>
      </c>
      <c r="F19" s="97"/>
      <c r="G19" s="79" t="str">
        <f t="shared" si="0"/>
        <v/>
      </c>
      <c r="H19" s="80" t="str">
        <f t="shared" si="1"/>
        <v/>
      </c>
      <c r="I19" s="233" t="s">
        <v>70</v>
      </c>
      <c r="J19" s="234"/>
      <c r="K19" s="234"/>
      <c r="L19" s="234"/>
      <c r="M19" s="235"/>
      <c r="Q19" s="160" t="s">
        <v>119</v>
      </c>
    </row>
    <row r="20" spans="1:25" ht="12" customHeight="1" x14ac:dyDescent="0.2">
      <c r="A20" s="81"/>
      <c r="B20" s="90"/>
      <c r="C20" s="91"/>
      <c r="D20" s="98"/>
      <c r="E20" s="77" t="str">
        <f t="shared" si="2"/>
        <v/>
      </c>
      <c r="F20" s="97"/>
      <c r="G20" s="79" t="str">
        <f t="shared" si="0"/>
        <v/>
      </c>
      <c r="H20" s="80" t="str">
        <f t="shared" si="1"/>
        <v/>
      </c>
      <c r="I20" s="222" t="s">
        <v>79</v>
      </c>
      <c r="J20" s="223"/>
      <c r="K20" s="223"/>
      <c r="L20" s="223"/>
      <c r="M20" s="224"/>
      <c r="Q20" s="161" t="s">
        <v>122</v>
      </c>
    </row>
    <row r="21" spans="1:25" ht="12" customHeight="1" x14ac:dyDescent="0.2">
      <c r="A21" s="81"/>
      <c r="B21" s="90"/>
      <c r="C21" s="91"/>
      <c r="D21" s="98"/>
      <c r="E21" s="77" t="str">
        <f t="shared" si="2"/>
        <v/>
      </c>
      <c r="F21" s="97"/>
      <c r="G21" s="79" t="str">
        <f t="shared" si="0"/>
        <v/>
      </c>
      <c r="H21" s="80" t="str">
        <f t="shared" si="1"/>
        <v/>
      </c>
      <c r="I21" s="225"/>
      <c r="J21" s="226"/>
      <c r="K21" s="226"/>
      <c r="L21" s="226"/>
      <c r="M21" s="227"/>
      <c r="Q21" s="160" t="s">
        <v>123</v>
      </c>
    </row>
    <row r="22" spans="1:25" ht="12" customHeight="1" x14ac:dyDescent="0.2">
      <c r="A22" s="81"/>
      <c r="B22" s="90"/>
      <c r="C22" s="91"/>
      <c r="D22" s="98"/>
      <c r="E22" s="77" t="str">
        <f t="shared" si="2"/>
        <v/>
      </c>
      <c r="F22" s="97"/>
      <c r="G22" s="79" t="str">
        <f t="shared" si="0"/>
        <v/>
      </c>
      <c r="H22" s="80" t="str">
        <f t="shared" si="1"/>
        <v/>
      </c>
      <c r="I22" s="228" t="s">
        <v>80</v>
      </c>
      <c r="J22" s="229"/>
      <c r="K22" s="229"/>
      <c r="L22" s="229"/>
      <c r="M22" s="230"/>
      <c r="Q22" s="160" t="s">
        <v>124</v>
      </c>
    </row>
    <row r="23" spans="1:25" ht="12" customHeight="1" x14ac:dyDescent="0.2">
      <c r="A23" s="78"/>
      <c r="B23" s="90"/>
      <c r="C23" s="91"/>
      <c r="D23" s="98"/>
      <c r="E23" s="77" t="str">
        <f t="shared" si="2"/>
        <v/>
      </c>
      <c r="F23" s="97"/>
      <c r="G23" s="79" t="str">
        <f t="shared" si="0"/>
        <v/>
      </c>
      <c r="H23" s="80" t="str">
        <f t="shared" si="1"/>
        <v/>
      </c>
      <c r="I23" s="228"/>
      <c r="J23" s="229"/>
      <c r="K23" s="229"/>
      <c r="L23" s="229"/>
      <c r="M23" s="230"/>
      <c r="Q23" s="161" t="s">
        <v>125</v>
      </c>
    </row>
    <row r="24" spans="1:25" ht="12" customHeight="1" x14ac:dyDescent="0.2">
      <c r="A24" s="78"/>
      <c r="B24" s="90"/>
      <c r="C24" s="91"/>
      <c r="D24" s="98"/>
      <c r="E24" s="77" t="str">
        <f t="shared" si="2"/>
        <v/>
      </c>
      <c r="F24" s="97"/>
      <c r="G24" s="79" t="str">
        <f t="shared" si="0"/>
        <v/>
      </c>
      <c r="H24" s="80" t="str">
        <f t="shared" si="1"/>
        <v/>
      </c>
      <c r="I24" s="228"/>
      <c r="J24" s="229"/>
      <c r="K24" s="229"/>
      <c r="L24" s="229"/>
      <c r="M24" s="230"/>
      <c r="P24" s="70" t="s">
        <v>127</v>
      </c>
      <c r="Q24" s="160"/>
    </row>
    <row r="25" spans="1:25" ht="12" customHeight="1" x14ac:dyDescent="0.2">
      <c r="A25" s="78"/>
      <c r="B25" s="90"/>
      <c r="C25" s="91"/>
      <c r="D25" s="98"/>
      <c r="E25" s="77" t="str">
        <f t="shared" si="2"/>
        <v/>
      </c>
      <c r="F25" s="97"/>
      <c r="G25" s="79" t="str">
        <f t="shared" si="0"/>
        <v/>
      </c>
      <c r="H25" s="80" t="str">
        <f t="shared" si="1"/>
        <v/>
      </c>
      <c r="I25" s="99"/>
      <c r="J25" s="100"/>
      <c r="K25" s="100"/>
      <c r="L25" s="100"/>
      <c r="M25" s="101"/>
      <c r="Q25" s="118">
        <v>1</v>
      </c>
      <c r="R25" s="165" t="s">
        <v>2</v>
      </c>
      <c r="S25" s="165" t="s">
        <v>15</v>
      </c>
    </row>
    <row r="26" spans="1:25" ht="12" customHeight="1" x14ac:dyDescent="0.2">
      <c r="A26" s="78"/>
      <c r="B26" s="90"/>
      <c r="C26" s="91"/>
      <c r="D26" s="98"/>
      <c r="E26" s="77" t="str">
        <f t="shared" si="2"/>
        <v/>
      </c>
      <c r="F26" s="97"/>
      <c r="G26" s="79" t="str">
        <f t="shared" si="0"/>
        <v/>
      </c>
      <c r="H26" s="80" t="str">
        <f t="shared" si="1"/>
        <v/>
      </c>
      <c r="I26" s="99"/>
      <c r="J26" s="100"/>
      <c r="K26" s="100"/>
      <c r="L26" s="100"/>
      <c r="M26" s="101"/>
      <c r="Q26" s="11">
        <f>Q25*10</f>
        <v>10</v>
      </c>
      <c r="R26" s="166" t="s">
        <v>14</v>
      </c>
      <c r="S26" s="166" t="s">
        <v>5</v>
      </c>
    </row>
    <row r="27" spans="1:25" ht="12" customHeight="1" x14ac:dyDescent="0.2">
      <c r="A27" s="78"/>
      <c r="B27" s="90"/>
      <c r="C27" s="91"/>
      <c r="D27" s="98"/>
      <c r="E27" s="77" t="str">
        <f t="shared" si="2"/>
        <v/>
      </c>
      <c r="F27" s="97"/>
      <c r="G27" s="79" t="str">
        <f t="shared" si="0"/>
        <v/>
      </c>
      <c r="H27" s="80" t="str">
        <f t="shared" si="1"/>
        <v/>
      </c>
      <c r="I27" s="99"/>
      <c r="J27" s="100"/>
      <c r="K27" s="100"/>
      <c r="L27" s="100"/>
      <c r="M27" s="101"/>
      <c r="Q27" s="11">
        <f>Q26*10</f>
        <v>100</v>
      </c>
      <c r="R27" s="166" t="s">
        <v>7</v>
      </c>
      <c r="S27" s="166" t="s">
        <v>9</v>
      </c>
    </row>
    <row r="28" spans="1:25" ht="12" customHeight="1" x14ac:dyDescent="0.2">
      <c r="A28" s="78"/>
      <c r="B28" s="90"/>
      <c r="C28" s="91"/>
      <c r="D28" s="98"/>
      <c r="E28" s="77" t="str">
        <f t="shared" si="2"/>
        <v/>
      </c>
      <c r="F28" s="97"/>
      <c r="G28" s="79" t="str">
        <f t="shared" si="0"/>
        <v/>
      </c>
      <c r="H28" s="80" t="str">
        <f t="shared" si="1"/>
        <v/>
      </c>
      <c r="I28" s="99"/>
      <c r="J28" s="100"/>
      <c r="K28" s="100"/>
      <c r="L28" s="100"/>
      <c r="M28" s="101"/>
      <c r="Q28" s="13">
        <f>Q27*10</f>
        <v>1000</v>
      </c>
      <c r="R28" s="34" t="s">
        <v>11</v>
      </c>
      <c r="S28" s="34" t="s">
        <v>13</v>
      </c>
    </row>
    <row r="29" spans="1:25" ht="12" customHeight="1" x14ac:dyDescent="0.2">
      <c r="A29" s="78"/>
      <c r="B29" s="90"/>
      <c r="C29" s="91"/>
      <c r="D29" s="98"/>
      <c r="E29" s="77" t="str">
        <f t="shared" si="2"/>
        <v/>
      </c>
      <c r="F29" s="97"/>
      <c r="G29" s="79" t="str">
        <f t="shared" si="0"/>
        <v/>
      </c>
      <c r="H29" s="80" t="str">
        <f t="shared" si="1"/>
        <v/>
      </c>
      <c r="I29" s="99"/>
      <c r="J29" s="100"/>
      <c r="K29" s="100"/>
      <c r="L29" s="100"/>
      <c r="M29" s="101"/>
    </row>
    <row r="30" spans="1:25" ht="12" customHeight="1" x14ac:dyDescent="0.2">
      <c r="A30" s="78"/>
      <c r="B30" s="90"/>
      <c r="C30" s="91"/>
      <c r="D30" s="98"/>
      <c r="E30" s="77" t="str">
        <f t="shared" si="2"/>
        <v/>
      </c>
      <c r="F30" s="97"/>
      <c r="G30" s="79" t="str">
        <f t="shared" si="0"/>
        <v/>
      </c>
      <c r="H30" s="80" t="str">
        <f t="shared" si="1"/>
        <v/>
      </c>
      <c r="I30" s="99"/>
      <c r="J30" s="100"/>
      <c r="K30" s="100"/>
      <c r="L30" s="100"/>
      <c r="M30" s="101"/>
      <c r="O30" s="175" t="s">
        <v>135</v>
      </c>
      <c r="P30" s="175"/>
      <c r="Q30" s="175"/>
      <c r="R30" s="175"/>
      <c r="S30" s="175"/>
      <c r="T30" s="175"/>
      <c r="U30" s="175"/>
      <c r="V30" s="175"/>
      <c r="W30" s="175"/>
      <c r="X30" s="175"/>
      <c r="Y30" s="131"/>
    </row>
    <row r="31" spans="1:25" ht="12" customHeight="1" x14ac:dyDescent="0.2">
      <c r="A31" s="78"/>
      <c r="B31" s="90"/>
      <c r="C31" s="91"/>
      <c r="D31" s="98"/>
      <c r="E31" s="77" t="str">
        <f t="shared" si="2"/>
        <v/>
      </c>
      <c r="F31" s="97"/>
      <c r="G31" s="79" t="str">
        <f t="shared" si="0"/>
        <v/>
      </c>
      <c r="H31" s="80" t="str">
        <f t="shared" si="1"/>
        <v/>
      </c>
      <c r="I31" s="99"/>
      <c r="J31" s="100"/>
      <c r="K31" s="100"/>
      <c r="L31" s="100"/>
      <c r="M31" s="101"/>
      <c r="U31" s="148" t="s">
        <v>102</v>
      </c>
    </row>
    <row r="32" spans="1:25" ht="12" customHeight="1" x14ac:dyDescent="0.25">
      <c r="A32" s="78"/>
      <c r="B32" s="90"/>
      <c r="C32" s="91"/>
      <c r="D32" s="98"/>
      <c r="E32" s="77" t="str">
        <f t="shared" si="2"/>
        <v/>
      </c>
      <c r="F32" s="97"/>
      <c r="G32" s="79" t="str">
        <f t="shared" si="0"/>
        <v/>
      </c>
      <c r="H32" s="80" t="str">
        <f t="shared" si="1"/>
        <v/>
      </c>
      <c r="I32" s="99"/>
      <c r="J32" s="100"/>
      <c r="K32" s="100"/>
      <c r="L32" s="100"/>
      <c r="M32" s="101"/>
      <c r="T32" s="176" t="s">
        <v>108</v>
      </c>
      <c r="U32" s="156">
        <v>12</v>
      </c>
      <c r="V32" s="177" t="s">
        <v>138</v>
      </c>
    </row>
    <row r="33" spans="1:25" ht="12" customHeight="1" x14ac:dyDescent="0.2">
      <c r="A33" s="78"/>
      <c r="B33" s="90"/>
      <c r="C33" s="91"/>
      <c r="D33" s="98"/>
      <c r="E33" s="77" t="str">
        <f t="shared" si="2"/>
        <v/>
      </c>
      <c r="F33" s="97"/>
      <c r="G33" s="79" t="str">
        <f t="shared" si="0"/>
        <v/>
      </c>
      <c r="H33" s="80" t="str">
        <f t="shared" si="1"/>
        <v/>
      </c>
      <c r="I33" s="233" t="s">
        <v>63</v>
      </c>
      <c r="J33" s="234"/>
      <c r="K33" s="234"/>
      <c r="L33" s="234"/>
      <c r="M33" s="235"/>
    </row>
    <row r="34" spans="1:25" ht="12" customHeight="1" x14ac:dyDescent="0.25">
      <c r="A34" s="78"/>
      <c r="B34" s="90"/>
      <c r="C34" s="91"/>
      <c r="D34" s="98"/>
      <c r="E34" s="77" t="str">
        <f t="shared" si="2"/>
        <v/>
      </c>
      <c r="F34" s="97"/>
      <c r="G34" s="79" t="str">
        <f t="shared" si="0"/>
        <v/>
      </c>
      <c r="H34" s="80" t="str">
        <f t="shared" si="1"/>
        <v/>
      </c>
      <c r="I34" s="236"/>
      <c r="J34" s="237"/>
      <c r="K34" s="237"/>
      <c r="L34" s="237"/>
      <c r="M34" s="238"/>
      <c r="T34" s="167" t="s">
        <v>89</v>
      </c>
    </row>
    <row r="35" spans="1:25" ht="12.95" customHeight="1" x14ac:dyDescent="0.2">
      <c r="A35" s="78"/>
      <c r="B35" s="172">
        <f>IF(SUM(B8:B34)=0,"",SUM(B8:B34))</f>
        <v>0.98</v>
      </c>
      <c r="C35" s="171"/>
      <c r="D35" s="171"/>
      <c r="E35" s="171" t="str">
        <f>IF(A35="","",(A35/4)*np)</f>
        <v/>
      </c>
      <c r="F35" s="171" t="s">
        <v>64</v>
      </c>
      <c r="G35" s="174">
        <f>IF(SUM(G8:G34)=0,"",SUM(G8:G34))</f>
        <v>4.9000000000000004</v>
      </c>
      <c r="H35" s="173">
        <f>IF(SUM(H8:H34)=0,"",SUM(H8:H34))</f>
        <v>1</v>
      </c>
      <c r="I35" s="239"/>
      <c r="J35" s="240"/>
      <c r="K35" s="240"/>
      <c r="L35" s="240"/>
      <c r="M35" s="241"/>
    </row>
    <row r="36" spans="1:25" ht="15.75" x14ac:dyDescent="0.25">
      <c r="B36" s="242" t="s">
        <v>65</v>
      </c>
      <c r="C36" s="243"/>
      <c r="D36" s="243"/>
      <c r="E36" s="243"/>
      <c r="F36" s="243"/>
      <c r="G36" s="243"/>
      <c r="H36" s="244"/>
      <c r="I36" s="245"/>
      <c r="J36" s="246"/>
      <c r="K36" s="246"/>
      <c r="L36" s="246"/>
      <c r="M36" s="247"/>
      <c r="T36" s="157" t="s">
        <v>105</v>
      </c>
      <c r="U36" s="149" t="s">
        <v>92</v>
      </c>
      <c r="V36" s="192" t="s">
        <v>93</v>
      </c>
      <c r="W36" s="193"/>
      <c r="X36" s="193"/>
      <c r="Y36" s="194"/>
    </row>
    <row r="37" spans="1:25" ht="12" customHeight="1" x14ac:dyDescent="0.25">
      <c r="B37" s="112"/>
      <c r="C37" s="248"/>
      <c r="D37" s="248"/>
      <c r="E37" s="248"/>
      <c r="F37" s="248"/>
      <c r="G37" s="248"/>
      <c r="H37" s="249"/>
      <c r="I37" s="82"/>
      <c r="J37" s="83"/>
      <c r="K37" s="83"/>
      <c r="L37" s="84"/>
      <c r="M37" s="85"/>
      <c r="U37" s="150" t="s">
        <v>99</v>
      </c>
      <c r="V37" s="195" t="s">
        <v>103</v>
      </c>
      <c r="W37" s="196"/>
      <c r="X37" s="196"/>
      <c r="Y37" s="197"/>
    </row>
    <row r="38" spans="1:25" ht="12.95" customHeight="1" x14ac:dyDescent="0.25">
      <c r="B38" s="112">
        <v>1</v>
      </c>
      <c r="C38" s="231" t="s">
        <v>81</v>
      </c>
      <c r="D38" s="231"/>
      <c r="E38" s="231"/>
      <c r="F38" s="231"/>
      <c r="G38" s="231"/>
      <c r="H38" s="232"/>
      <c r="I38" s="82"/>
      <c r="J38" s="83"/>
      <c r="K38" s="83"/>
      <c r="L38" s="84"/>
      <c r="M38" s="85"/>
      <c r="U38" s="90">
        <f>I54</f>
        <v>0.25</v>
      </c>
      <c r="V38" s="120" t="str">
        <f>J54</f>
        <v>Couverture caraïbe</v>
      </c>
      <c r="W38" s="152"/>
      <c r="X38" s="152"/>
      <c r="Y38" s="153"/>
    </row>
    <row r="39" spans="1:25" ht="12.95" customHeight="1" x14ac:dyDescent="0.25">
      <c r="B39" s="113"/>
      <c r="C39" s="231"/>
      <c r="D39" s="231"/>
      <c r="E39" s="231"/>
      <c r="F39" s="231"/>
      <c r="G39" s="231"/>
      <c r="H39" s="232"/>
      <c r="I39" s="82"/>
      <c r="J39" s="83"/>
      <c r="K39" s="83"/>
      <c r="L39" s="84"/>
      <c r="M39" s="85"/>
      <c r="U39" s="149" t="str">
        <f>I53</f>
        <v>I54</v>
      </c>
      <c r="V39" s="192" t="str">
        <f>J53</f>
        <v>J54</v>
      </c>
      <c r="W39" s="193"/>
      <c r="X39" s="193"/>
      <c r="Y39" s="194"/>
    </row>
    <row r="40" spans="1:25" ht="12.95" customHeight="1" x14ac:dyDescent="0.25">
      <c r="B40" s="113">
        <v>2</v>
      </c>
      <c r="C40" s="218" t="s">
        <v>82</v>
      </c>
      <c r="D40" s="218"/>
      <c r="E40" s="218"/>
      <c r="F40" s="218"/>
      <c r="G40" s="218"/>
      <c r="H40" s="219"/>
      <c r="I40" s="250" t="s">
        <v>66</v>
      </c>
      <c r="J40" s="251"/>
      <c r="K40" s="251"/>
      <c r="L40" s="251"/>
      <c r="M40" s="252"/>
      <c r="T40" s="151" t="s">
        <v>106</v>
      </c>
      <c r="U40" s="90">
        <f>U38</f>
        <v>0.25</v>
      </c>
      <c r="V40" s="120" t="str">
        <f>V38</f>
        <v>Couverture caraïbe</v>
      </c>
      <c r="W40" s="152"/>
      <c r="X40" s="152"/>
      <c r="Y40" s="153"/>
    </row>
    <row r="41" spans="1:25" ht="12.95" customHeight="1" thickBot="1" x14ac:dyDescent="0.3">
      <c r="B41" s="111">
        <v>3</v>
      </c>
      <c r="C41" s="218" t="s">
        <v>83</v>
      </c>
      <c r="D41" s="218"/>
      <c r="E41" s="218"/>
      <c r="F41" s="218"/>
      <c r="G41" s="218"/>
      <c r="H41" s="219"/>
      <c r="I41" s="82"/>
      <c r="J41" s="83"/>
      <c r="K41" s="83"/>
      <c r="L41" s="84"/>
      <c r="M41" s="85"/>
    </row>
    <row r="42" spans="1:25" ht="12.95" customHeight="1" x14ac:dyDescent="0.25">
      <c r="B42" s="111"/>
      <c r="C42" s="218"/>
      <c r="D42" s="218"/>
      <c r="E42" s="218"/>
      <c r="F42" s="218"/>
      <c r="G42" s="218"/>
      <c r="H42" s="219"/>
      <c r="I42" s="82"/>
      <c r="J42" s="83"/>
      <c r="K42" s="83"/>
      <c r="L42" s="84"/>
      <c r="M42" s="85"/>
      <c r="T42" s="151" t="s">
        <v>107</v>
      </c>
      <c r="U42" s="198">
        <v>0.5</v>
      </c>
      <c r="V42" s="200" t="s">
        <v>104</v>
      </c>
      <c r="W42" s="200"/>
      <c r="X42" s="200"/>
      <c r="Y42" s="201"/>
    </row>
    <row r="43" spans="1:25" ht="12.95" customHeight="1" x14ac:dyDescent="0.25">
      <c r="B43" s="111"/>
      <c r="C43" s="216"/>
      <c r="D43" s="216"/>
      <c r="E43" s="216"/>
      <c r="F43" s="216"/>
      <c r="G43" s="216"/>
      <c r="H43" s="217"/>
      <c r="I43" s="82"/>
      <c r="J43" s="83"/>
      <c r="K43" s="83"/>
      <c r="L43" s="84"/>
      <c r="M43" s="85"/>
      <c r="U43" s="199"/>
      <c r="V43" s="202"/>
      <c r="W43" s="202"/>
      <c r="X43" s="202"/>
      <c r="Y43" s="203"/>
    </row>
    <row r="44" spans="1:25" ht="12.95" customHeight="1" x14ac:dyDescent="0.25">
      <c r="B44" s="111"/>
      <c r="C44" s="216"/>
      <c r="D44" s="216"/>
      <c r="E44" s="216"/>
      <c r="F44" s="216"/>
      <c r="G44" s="216"/>
      <c r="H44" s="217"/>
      <c r="I44" s="82"/>
      <c r="J44" s="83"/>
      <c r="K44" s="83"/>
      <c r="L44" s="84"/>
      <c r="M44" s="85"/>
      <c r="U44" s="186" t="s">
        <v>136</v>
      </c>
      <c r="V44" s="187"/>
      <c r="W44" s="187"/>
      <c r="X44" s="187"/>
      <c r="Y44" s="188"/>
    </row>
    <row r="45" spans="1:25" ht="12.95" customHeight="1" x14ac:dyDescent="0.25">
      <c r="B45" s="111"/>
      <c r="C45" s="216"/>
      <c r="D45" s="216"/>
      <c r="E45" s="216"/>
      <c r="F45" s="216"/>
      <c r="G45" s="216"/>
      <c r="H45" s="217"/>
      <c r="I45" s="82"/>
      <c r="J45" s="83"/>
      <c r="K45" s="83"/>
      <c r="L45" s="84"/>
      <c r="M45" s="85"/>
      <c r="U45" s="154" t="str">
        <f>I58</f>
        <v>J58</v>
      </c>
      <c r="V45" s="204">
        <f>J58</f>
        <v>24</v>
      </c>
      <c r="W45" s="190"/>
      <c r="X45" s="190"/>
      <c r="Y45" s="191"/>
    </row>
    <row r="46" spans="1:25" ht="12.95" customHeight="1" x14ac:dyDescent="0.25">
      <c r="B46" s="111"/>
      <c r="C46" s="216"/>
      <c r="D46" s="216"/>
      <c r="E46" s="216"/>
      <c r="F46" s="216"/>
      <c r="G46" s="216"/>
      <c r="H46" s="217"/>
      <c r="I46" s="82"/>
      <c r="J46" s="83"/>
      <c r="K46" s="83"/>
      <c r="L46" s="84"/>
      <c r="M46" s="85"/>
    </row>
    <row r="47" spans="1:25" ht="12.95" customHeight="1" x14ac:dyDescent="0.25">
      <c r="B47" s="111"/>
      <c r="C47" s="216"/>
      <c r="D47" s="216"/>
      <c r="E47" s="216"/>
      <c r="F47" s="216"/>
      <c r="G47" s="216"/>
      <c r="H47" s="217"/>
      <c r="I47" s="82"/>
      <c r="J47" s="83"/>
      <c r="K47" s="83"/>
      <c r="L47" s="84"/>
      <c r="M47" s="85"/>
      <c r="O47" s="70" t="s">
        <v>130</v>
      </c>
    </row>
    <row r="48" spans="1:25" ht="12.95" customHeight="1" x14ac:dyDescent="0.2">
      <c r="B48" s="111"/>
      <c r="C48" s="216"/>
      <c r="D48" s="216"/>
      <c r="E48" s="216"/>
      <c r="F48" s="216"/>
      <c r="G48" s="216"/>
      <c r="H48" s="217"/>
      <c r="I48" s="207" t="s">
        <v>67</v>
      </c>
      <c r="J48" s="208"/>
      <c r="K48" s="208"/>
      <c r="L48" s="208"/>
      <c r="M48" s="209"/>
    </row>
    <row r="49" spans="2:19" ht="12.95" customHeight="1" x14ac:dyDescent="0.2">
      <c r="B49" s="111"/>
      <c r="C49" s="216"/>
      <c r="D49" s="216"/>
      <c r="E49" s="216"/>
      <c r="F49" s="216"/>
      <c r="G49" s="216"/>
      <c r="H49" s="217"/>
      <c r="I49" s="210" t="s">
        <v>91</v>
      </c>
      <c r="J49" s="211"/>
      <c r="K49" s="211"/>
      <c r="L49" s="211"/>
      <c r="M49" s="212"/>
      <c r="P49" s="70" t="s">
        <v>129</v>
      </c>
    </row>
    <row r="50" spans="2:19" ht="12.95" customHeight="1" x14ac:dyDescent="0.2">
      <c r="B50" s="111"/>
      <c r="C50" s="216"/>
      <c r="D50" s="216"/>
      <c r="E50" s="216"/>
      <c r="F50" s="216"/>
      <c r="G50" s="216"/>
      <c r="H50" s="217"/>
      <c r="I50" s="210"/>
      <c r="J50" s="211"/>
      <c r="K50" s="211"/>
      <c r="L50" s="211"/>
      <c r="M50" s="212"/>
      <c r="R50" s="168" t="s">
        <v>128</v>
      </c>
    </row>
    <row r="51" spans="2:19" ht="12.95" customHeight="1" x14ac:dyDescent="0.2">
      <c r="B51" s="111"/>
      <c r="C51" s="216"/>
      <c r="D51" s="216"/>
      <c r="E51" s="216"/>
      <c r="F51" s="216"/>
      <c r="G51" s="216"/>
      <c r="H51" s="217"/>
      <c r="I51" s="149" t="s">
        <v>92</v>
      </c>
      <c r="J51" s="192" t="s">
        <v>93</v>
      </c>
      <c r="K51" s="193"/>
      <c r="L51" s="193"/>
      <c r="M51" s="194"/>
      <c r="P51" s="205" t="s">
        <v>57</v>
      </c>
      <c r="Q51" s="206"/>
      <c r="R51" s="95">
        <v>3.5</v>
      </c>
      <c r="S51" s="94">
        <f>IF(G35="","",J4*G4)</f>
        <v>0.71458333333333346</v>
      </c>
    </row>
    <row r="52" spans="2:19" ht="12.95" customHeight="1" x14ac:dyDescent="0.2">
      <c r="B52" s="111"/>
      <c r="C52" s="216"/>
      <c r="D52" s="216"/>
      <c r="E52" s="216"/>
      <c r="F52" s="216"/>
      <c r="G52" s="216"/>
      <c r="H52" s="217"/>
      <c r="I52" s="150" t="s">
        <v>99</v>
      </c>
      <c r="J52" s="195" t="s">
        <v>103</v>
      </c>
      <c r="K52" s="196"/>
      <c r="L52" s="196"/>
      <c r="M52" s="197"/>
    </row>
    <row r="53" spans="2:19" ht="12.95" customHeight="1" x14ac:dyDescent="0.2">
      <c r="B53" s="111"/>
      <c r="C53" s="216"/>
      <c r="D53" s="216"/>
      <c r="E53" s="216"/>
      <c r="F53" s="216"/>
      <c r="G53" s="216"/>
      <c r="H53" s="217"/>
      <c r="I53" s="155" t="str">
        <f>ADDRESS(54,9,4)</f>
        <v>I54</v>
      </c>
      <c r="J53" s="213" t="str">
        <f>+ADDRESS(54,10,4)</f>
        <v>J54</v>
      </c>
      <c r="K53" s="214"/>
      <c r="L53" s="214"/>
      <c r="M53" s="215"/>
    </row>
    <row r="54" spans="2:19" ht="12.95" customHeight="1" thickBot="1" x14ac:dyDescent="0.25">
      <c r="B54" s="111"/>
      <c r="C54" s="216"/>
      <c r="D54" s="216"/>
      <c r="E54" s="216"/>
      <c r="F54" s="216"/>
      <c r="G54" s="216"/>
      <c r="H54" s="217"/>
      <c r="I54" s="90">
        <v>0.25</v>
      </c>
      <c r="J54" s="120" t="s">
        <v>76</v>
      </c>
      <c r="K54" s="152"/>
      <c r="L54" s="152"/>
      <c r="M54" s="153"/>
    </row>
    <row r="55" spans="2:19" ht="12.95" customHeight="1" x14ac:dyDescent="0.2">
      <c r="B55" s="111"/>
      <c r="C55" s="216"/>
      <c r="D55" s="216"/>
      <c r="E55" s="216"/>
      <c r="F55" s="216"/>
      <c r="G55" s="216"/>
      <c r="H55" s="217"/>
      <c r="I55" s="198">
        <v>0.5</v>
      </c>
      <c r="J55" s="200" t="s">
        <v>68</v>
      </c>
      <c r="K55" s="200"/>
      <c r="L55" s="200"/>
      <c r="M55" s="201"/>
    </row>
    <row r="56" spans="2:19" ht="12.95" customHeight="1" x14ac:dyDescent="0.2">
      <c r="B56" s="111"/>
      <c r="C56" s="216"/>
      <c r="D56" s="216"/>
      <c r="E56" s="216"/>
      <c r="F56" s="216"/>
      <c r="G56" s="216"/>
      <c r="H56" s="217"/>
      <c r="I56" s="199"/>
      <c r="J56" s="202"/>
      <c r="K56" s="202"/>
      <c r="L56" s="202"/>
      <c r="M56" s="203"/>
    </row>
    <row r="57" spans="2:19" ht="12.95" customHeight="1" x14ac:dyDescent="0.2">
      <c r="B57" s="111"/>
      <c r="C57" s="216"/>
      <c r="D57" s="216"/>
      <c r="E57" s="216"/>
      <c r="F57" s="216"/>
      <c r="G57" s="216"/>
      <c r="H57" s="217"/>
      <c r="I57" s="186" t="s">
        <v>136</v>
      </c>
      <c r="J57" s="187"/>
      <c r="K57" s="187"/>
      <c r="L57" s="187"/>
      <c r="M57" s="188"/>
    </row>
    <row r="58" spans="2:19" ht="12.95" customHeight="1" x14ac:dyDescent="0.2">
      <c r="B58" s="114"/>
      <c r="C58" s="220"/>
      <c r="D58" s="220"/>
      <c r="E58" s="220"/>
      <c r="F58" s="220"/>
      <c r="G58" s="220"/>
      <c r="H58" s="221"/>
      <c r="I58" s="159" t="str">
        <f>ADDRESS(58,10,4)</f>
        <v>J58</v>
      </c>
      <c r="J58" s="189">
        <f>(B4/I54)*I55</f>
        <v>24</v>
      </c>
      <c r="K58" s="190"/>
      <c r="L58" s="190"/>
      <c r="M58" s="191"/>
    </row>
    <row r="62" spans="2:19" ht="12.75" customHeight="1" x14ac:dyDescent="0.2"/>
  </sheetData>
  <mergeCells count="52">
    <mergeCell ref="I19:M19"/>
    <mergeCell ref="B2:K2"/>
    <mergeCell ref="C4:D4"/>
    <mergeCell ref="H4:I4"/>
    <mergeCell ref="I7:M7"/>
    <mergeCell ref="I9:M10"/>
    <mergeCell ref="I6:M6"/>
    <mergeCell ref="I20:M21"/>
    <mergeCell ref="I22:M24"/>
    <mergeCell ref="C38:H39"/>
    <mergeCell ref="C52:H52"/>
    <mergeCell ref="C53:H53"/>
    <mergeCell ref="C48:H48"/>
    <mergeCell ref="C49:H49"/>
    <mergeCell ref="C50:H50"/>
    <mergeCell ref="C42:H42"/>
    <mergeCell ref="I33:M33"/>
    <mergeCell ref="I34:M35"/>
    <mergeCell ref="B36:H36"/>
    <mergeCell ref="I36:M36"/>
    <mergeCell ref="C37:H37"/>
    <mergeCell ref="C40:H40"/>
    <mergeCell ref="I40:M40"/>
    <mergeCell ref="J55:M56"/>
    <mergeCell ref="C41:H41"/>
    <mergeCell ref="C57:H57"/>
    <mergeCell ref="C58:H58"/>
    <mergeCell ref="C54:H54"/>
    <mergeCell ref="C55:H55"/>
    <mergeCell ref="C56:H56"/>
    <mergeCell ref="C51:H51"/>
    <mergeCell ref="C43:H43"/>
    <mergeCell ref="C44:H44"/>
    <mergeCell ref="C45:H45"/>
    <mergeCell ref="C46:H46"/>
    <mergeCell ref="C47:H47"/>
    <mergeCell ref="I57:M57"/>
    <mergeCell ref="J58:M58"/>
    <mergeCell ref="V36:Y36"/>
    <mergeCell ref="V37:Y37"/>
    <mergeCell ref="V39:Y39"/>
    <mergeCell ref="U42:U43"/>
    <mergeCell ref="V42:Y43"/>
    <mergeCell ref="U44:Y44"/>
    <mergeCell ref="V45:Y45"/>
    <mergeCell ref="P51:Q51"/>
    <mergeCell ref="I48:M48"/>
    <mergeCell ref="I49:M50"/>
    <mergeCell ref="J51:M51"/>
    <mergeCell ref="J52:M52"/>
    <mergeCell ref="J53:M53"/>
    <mergeCell ref="I55:I56"/>
  </mergeCells>
  <hyperlinks>
    <hyperlink ref="Q20" r:id="rId1"/>
    <hyperlink ref="Q23" r:id="rId2"/>
  </hyperlinks>
  <printOptions horizontalCentered="1" verticalCentered="1"/>
  <pageMargins left="0.39370078740157483" right="0.39370078740157483" top="0.39370078740157483" bottom="0.59055118110236227" header="0.51181102362204722" footer="0.51181102362204722"/>
  <pageSetup paperSize="9" orientation="portrait" horizontalDpi="360" verticalDpi="360" r:id="rId3"/>
  <headerFooter alignWithMargins="0">
    <oddFooter>&amp;L&amp;"Times New Roman,Normal"&amp;8CUISINIER / Fiche technique&amp;C&amp;"Times New Roman,Normal"&amp;8LEGUMES&amp;R&amp;"Times New Roman,Normal"&amp;8GARNITURE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Conversions</vt:lpstr>
      <vt:lpstr>MOUSSE CARAIBE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Patricia</dc:creator>
  <cp:lastModifiedBy>Joel Leboucher</cp:lastModifiedBy>
  <dcterms:created xsi:type="dcterms:W3CDTF">2013-11-08T14:09:48Z</dcterms:created>
  <dcterms:modified xsi:type="dcterms:W3CDTF">2017-10-21T14:04:30Z</dcterms:modified>
</cp:coreProperties>
</file>